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1 - Vedlejší rozpočtové ..." sheetId="2" r:id="rId2"/>
    <sheet name="02 - Bourací a stavební p..." sheetId="3" r:id="rId3"/>
    <sheet name="03 - Elektroinstalace" sheetId="4" r:id="rId4"/>
    <sheet name="Pokyny pro vyplnění" sheetId="5" r:id="rId5"/>
  </sheets>
  <definedNames>
    <definedName name="_xlnm.Print_Area" localSheetId="0">'Rekapitulace stavby'!$D$4:$AO$33,'Rekapitulace stavby'!$C$39:$AQ$55</definedName>
    <definedName name="_xlnm.Print_Titles" localSheetId="0">'Rekapitulace stavby'!$49:$49</definedName>
    <definedName name="_xlnm._FilterDatabase" localSheetId="1" hidden="1">'01 - Vedlejší rozpočtové ...'!$C$77:$K$81</definedName>
    <definedName name="_xlnm.Print_Area" localSheetId="1">'01 - Vedlejší rozpočtové ...'!$C$4:$J$36,'01 - Vedlejší rozpočtové ...'!$C$42:$J$59,'01 - Vedlejší rozpočtové ...'!$C$65:$K$81</definedName>
    <definedName name="_xlnm.Print_Titles" localSheetId="1">'01 - Vedlejší rozpočtové ...'!$77:$77</definedName>
    <definedName name="_xlnm._FilterDatabase" localSheetId="2" hidden="1">'02 - Bourací a stavební p...'!$C$93:$K$285</definedName>
    <definedName name="_xlnm.Print_Area" localSheetId="2">'02 - Bourací a stavební p...'!$C$4:$J$36,'02 - Bourací a stavební p...'!$C$42:$J$75,'02 - Bourací a stavební p...'!$C$81:$K$285</definedName>
    <definedName name="_xlnm.Print_Titles" localSheetId="2">'02 - Bourací a stavební p...'!$93:$93</definedName>
    <definedName name="_xlnm._FilterDatabase" localSheetId="3" hidden="1">'03 - Elektroinstalace'!$C$87:$K$136</definedName>
    <definedName name="_xlnm.Print_Area" localSheetId="3">'03 - Elektroinstalace'!$C$4:$J$36,'03 - Elektroinstalace'!$C$42:$J$69,'03 - Elektroinstalace'!$C$75:$K$136</definedName>
    <definedName name="_xlnm.Print_Titles" localSheetId="3">'03 - Elektroinstalace'!$87:$87</definedName>
    <definedName name="_xlnm.Print_Area" localSheetId="4">'Pokyny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4"/>
  <c r="AX54"/>
  <c i="4" r="BI136"/>
  <c r="BH136"/>
  <c r="BG136"/>
  <c r="BF136"/>
  <c r="T136"/>
  <c r="R136"/>
  <c r="P136"/>
  <c r="BK136"/>
  <c r="J136"/>
  <c r="BE136"/>
  <c r="BI135"/>
  <c r="BH135"/>
  <c r="BG135"/>
  <c r="BF135"/>
  <c r="T135"/>
  <c r="R135"/>
  <c r="P135"/>
  <c r="BK135"/>
  <c r="J135"/>
  <c r="BE135"/>
  <c r="BI134"/>
  <c r="BH134"/>
  <c r="BG134"/>
  <c r="BF134"/>
  <c r="T134"/>
  <c r="T133"/>
  <c r="R134"/>
  <c r="R133"/>
  <c r="P134"/>
  <c r="P133"/>
  <c r="BK134"/>
  <c r="BK133"/>
  <c r="J133"/>
  <c r="J134"/>
  <c r="BE134"/>
  <c r="J68"/>
  <c r="BI132"/>
  <c r="BH132"/>
  <c r="BG132"/>
  <c r="BF132"/>
  <c r="T132"/>
  <c r="R132"/>
  <c r="P132"/>
  <c r="BK132"/>
  <c r="J132"/>
  <c r="BE132"/>
  <c r="BI131"/>
  <c r="BH131"/>
  <c r="BG131"/>
  <c r="BF131"/>
  <c r="T131"/>
  <c r="T130"/>
  <c r="R131"/>
  <c r="R130"/>
  <c r="P131"/>
  <c r="P130"/>
  <c r="BK131"/>
  <c r="BK130"/>
  <c r="J130"/>
  <c r="J131"/>
  <c r="BE131"/>
  <c r="J67"/>
  <c r="BI129"/>
  <c r="BH129"/>
  <c r="BG129"/>
  <c r="BF129"/>
  <c r="T129"/>
  <c r="R129"/>
  <c r="P129"/>
  <c r="BK129"/>
  <c r="J129"/>
  <c r="BE129"/>
  <c r="BI128"/>
  <c r="BH128"/>
  <c r="BG128"/>
  <c r="BF128"/>
  <c r="T128"/>
  <c r="T127"/>
  <c r="T126"/>
  <c r="R128"/>
  <c r="R127"/>
  <c r="R126"/>
  <c r="P128"/>
  <c r="P127"/>
  <c r="P126"/>
  <c r="BK128"/>
  <c r="BK127"/>
  <c r="J127"/>
  <c r="BK126"/>
  <c r="J126"/>
  <c r="J128"/>
  <c r="BE128"/>
  <c r="J66"/>
  <c r="J65"/>
  <c r="BI125"/>
  <c r="BH125"/>
  <c r="BG125"/>
  <c r="BF125"/>
  <c r="T125"/>
  <c r="R125"/>
  <c r="P125"/>
  <c r="BK125"/>
  <c r="J125"/>
  <c r="BE125"/>
  <c r="BI124"/>
  <c r="BH124"/>
  <c r="BG124"/>
  <c r="BF124"/>
  <c r="T124"/>
  <c r="T123"/>
  <c r="R124"/>
  <c r="R123"/>
  <c r="P124"/>
  <c r="P123"/>
  <c r="BK124"/>
  <c r="BK123"/>
  <c r="J123"/>
  <c r="J124"/>
  <c r="BE124"/>
  <c r="J64"/>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T118"/>
  <c r="R119"/>
  <c r="R118"/>
  <c r="P119"/>
  <c r="P118"/>
  <c r="BK119"/>
  <c r="BK118"/>
  <c r="J118"/>
  <c r="J119"/>
  <c r="BE119"/>
  <c r="J63"/>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T112"/>
  <c r="R113"/>
  <c r="R112"/>
  <c r="P113"/>
  <c r="P112"/>
  <c r="BK113"/>
  <c r="BK112"/>
  <c r="J112"/>
  <c r="J113"/>
  <c r="BE113"/>
  <c r="J62"/>
  <c r="BI110"/>
  <c r="BH110"/>
  <c r="BG110"/>
  <c r="BF110"/>
  <c r="T110"/>
  <c r="R110"/>
  <c r="P110"/>
  <c r="BK110"/>
  <c r="J110"/>
  <c r="BE110"/>
  <c r="BI109"/>
  <c r="BH109"/>
  <c r="BG109"/>
  <c r="BF109"/>
  <c r="T109"/>
  <c r="R109"/>
  <c r="P109"/>
  <c r="BK109"/>
  <c r="J109"/>
  <c r="BE109"/>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T100"/>
  <c r="R101"/>
  <c r="R100"/>
  <c r="P101"/>
  <c r="P100"/>
  <c r="BK101"/>
  <c r="BK100"/>
  <c r="J100"/>
  <c r="J101"/>
  <c r="BE101"/>
  <c r="J61"/>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T93"/>
  <c r="R94"/>
  <c r="R93"/>
  <c r="P94"/>
  <c r="P93"/>
  <c r="BK94"/>
  <c r="BK93"/>
  <c r="J93"/>
  <c r="J94"/>
  <c r="BE94"/>
  <c r="J60"/>
  <c r="BI92"/>
  <c r="F34"/>
  <c i="1" r="BD54"/>
  <c i="4" r="BH92"/>
  <c r="F33"/>
  <c i="1" r="BC54"/>
  <c i="4" r="BG92"/>
  <c r="F32"/>
  <c i="1" r="BB54"/>
  <c i="4" r="BF92"/>
  <c r="J31"/>
  <c i="1" r="AW54"/>
  <c i="4" r="F31"/>
  <c i="1" r="BA54"/>
  <c i="4" r="T92"/>
  <c r="T91"/>
  <c r="T90"/>
  <c r="T89"/>
  <c r="T88"/>
  <c r="R92"/>
  <c r="R91"/>
  <c r="R90"/>
  <c r="R89"/>
  <c r="R88"/>
  <c r="P92"/>
  <c r="P91"/>
  <c r="P90"/>
  <c r="P89"/>
  <c r="P88"/>
  <c i="1" r="AU54"/>
  <c i="4" r="BK92"/>
  <c r="BK91"/>
  <c r="J91"/>
  <c r="BK90"/>
  <c r="J90"/>
  <c r="BK89"/>
  <c r="J89"/>
  <c r="BK88"/>
  <c r="J88"/>
  <c r="J56"/>
  <c r="J27"/>
  <c i="1" r="AG54"/>
  <c i="4" r="J92"/>
  <c r="BE92"/>
  <c r="J30"/>
  <c i="1" r="AV54"/>
  <c i="4" r="F30"/>
  <c i="1" r="AZ54"/>
  <c i="4" r="J59"/>
  <c r="J58"/>
  <c r="J57"/>
  <c r="J84"/>
  <c r="F84"/>
  <c r="F82"/>
  <c r="E80"/>
  <c r="J51"/>
  <c r="F51"/>
  <c r="F49"/>
  <c r="E47"/>
  <c r="J36"/>
  <c r="J18"/>
  <c r="E18"/>
  <c r="F85"/>
  <c r="F52"/>
  <c r="J17"/>
  <c r="J12"/>
  <c r="J82"/>
  <c r="J49"/>
  <c r="E7"/>
  <c r="E78"/>
  <c r="E45"/>
  <c i="1" r="AY53"/>
  <c r="AX53"/>
  <c i="3" r="BI285"/>
  <c r="BH285"/>
  <c r="BG285"/>
  <c r="BF285"/>
  <c r="T285"/>
  <c r="R285"/>
  <c r="P285"/>
  <c r="BK285"/>
  <c r="J285"/>
  <c r="BE285"/>
  <c r="BI261"/>
  <c r="BH261"/>
  <c r="BG261"/>
  <c r="BF261"/>
  <c r="T261"/>
  <c r="T260"/>
  <c r="R261"/>
  <c r="R260"/>
  <c r="P261"/>
  <c r="P260"/>
  <c r="BK261"/>
  <c r="BK260"/>
  <c r="J260"/>
  <c r="J261"/>
  <c r="BE261"/>
  <c r="J74"/>
  <c r="BI258"/>
  <c r="BH258"/>
  <c r="BG258"/>
  <c r="BF258"/>
  <c r="T258"/>
  <c r="R258"/>
  <c r="P258"/>
  <c r="BK258"/>
  <c r="J258"/>
  <c r="BE258"/>
  <c r="BI256"/>
  <c r="BH256"/>
  <c r="BG256"/>
  <c r="BF256"/>
  <c r="T256"/>
  <c r="R256"/>
  <c r="P256"/>
  <c r="BK256"/>
  <c r="J256"/>
  <c r="BE256"/>
  <c r="BI253"/>
  <c r="BH253"/>
  <c r="BG253"/>
  <c r="BF253"/>
  <c r="T253"/>
  <c r="R253"/>
  <c r="P253"/>
  <c r="BK253"/>
  <c r="J253"/>
  <c r="BE253"/>
  <c r="BI245"/>
  <c r="BH245"/>
  <c r="BG245"/>
  <c r="BF245"/>
  <c r="T245"/>
  <c r="R245"/>
  <c r="P245"/>
  <c r="BK245"/>
  <c r="J245"/>
  <c r="BE245"/>
  <c r="BI243"/>
  <c r="BH243"/>
  <c r="BG243"/>
  <c r="BF243"/>
  <c r="T243"/>
  <c r="T242"/>
  <c r="R243"/>
  <c r="R242"/>
  <c r="P243"/>
  <c r="P242"/>
  <c r="BK243"/>
  <c r="BK242"/>
  <c r="J242"/>
  <c r="J243"/>
  <c r="BE243"/>
  <c r="J73"/>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09"/>
  <c r="BH209"/>
  <c r="BG209"/>
  <c r="BF209"/>
  <c r="T209"/>
  <c r="T208"/>
  <c r="R209"/>
  <c r="R208"/>
  <c r="P209"/>
  <c r="P208"/>
  <c r="BK209"/>
  <c r="BK208"/>
  <c r="J208"/>
  <c r="J209"/>
  <c r="BE209"/>
  <c r="J72"/>
  <c r="BI206"/>
  <c r="BH206"/>
  <c r="BG206"/>
  <c r="BF206"/>
  <c r="T206"/>
  <c r="R206"/>
  <c r="P206"/>
  <c r="BK206"/>
  <c r="J206"/>
  <c r="BE206"/>
  <c r="BI205"/>
  <c r="BH205"/>
  <c r="BG205"/>
  <c r="BF205"/>
  <c r="T205"/>
  <c r="R205"/>
  <c r="P205"/>
  <c r="BK205"/>
  <c r="J205"/>
  <c r="BE205"/>
  <c r="BI202"/>
  <c r="BH202"/>
  <c r="BG202"/>
  <c r="BF202"/>
  <c r="T202"/>
  <c r="R202"/>
  <c r="P202"/>
  <c r="BK202"/>
  <c r="J202"/>
  <c r="BE202"/>
  <c r="BI197"/>
  <c r="BH197"/>
  <c r="BG197"/>
  <c r="BF197"/>
  <c r="T197"/>
  <c r="R197"/>
  <c r="P197"/>
  <c r="BK197"/>
  <c r="J197"/>
  <c r="BE197"/>
  <c r="BI191"/>
  <c r="BH191"/>
  <c r="BG191"/>
  <c r="BF191"/>
  <c r="T191"/>
  <c r="R191"/>
  <c r="P191"/>
  <c r="BK191"/>
  <c r="J191"/>
  <c r="BE191"/>
  <c r="BI188"/>
  <c r="BH188"/>
  <c r="BG188"/>
  <c r="BF188"/>
  <c r="T188"/>
  <c r="R188"/>
  <c r="P188"/>
  <c r="BK188"/>
  <c r="J188"/>
  <c r="BE188"/>
  <c r="BI185"/>
  <c r="BH185"/>
  <c r="BG185"/>
  <c r="BF185"/>
  <c r="T185"/>
  <c r="R185"/>
  <c r="P185"/>
  <c r="BK185"/>
  <c r="J185"/>
  <c r="BE185"/>
  <c r="BI180"/>
  <c r="BH180"/>
  <c r="BG180"/>
  <c r="BF180"/>
  <c r="T180"/>
  <c r="R180"/>
  <c r="P180"/>
  <c r="BK180"/>
  <c r="J180"/>
  <c r="BE180"/>
  <c r="BI171"/>
  <c r="BH171"/>
  <c r="BG171"/>
  <c r="BF171"/>
  <c r="T171"/>
  <c r="T170"/>
  <c r="T169"/>
  <c r="R171"/>
  <c r="R170"/>
  <c r="R169"/>
  <c r="P171"/>
  <c r="P170"/>
  <c r="P169"/>
  <c r="BK171"/>
  <c r="BK170"/>
  <c r="J170"/>
  <c r="BK169"/>
  <c r="J169"/>
  <c r="J171"/>
  <c r="BE171"/>
  <c r="J71"/>
  <c r="J70"/>
  <c r="BI167"/>
  <c r="BH167"/>
  <c r="BG167"/>
  <c r="BF167"/>
  <c r="T167"/>
  <c r="T166"/>
  <c r="R167"/>
  <c r="R166"/>
  <c r="P167"/>
  <c r="P166"/>
  <c r="BK167"/>
  <c r="BK166"/>
  <c r="J166"/>
  <c r="J167"/>
  <c r="BE167"/>
  <c r="J69"/>
  <c r="BI164"/>
  <c r="BH164"/>
  <c r="BG164"/>
  <c r="BF164"/>
  <c r="T164"/>
  <c r="R164"/>
  <c r="P164"/>
  <c r="BK164"/>
  <c r="J164"/>
  <c r="BE164"/>
  <c r="BI162"/>
  <c r="BH162"/>
  <c r="BG162"/>
  <c r="BF162"/>
  <c r="T162"/>
  <c r="R162"/>
  <c r="P162"/>
  <c r="BK162"/>
  <c r="J162"/>
  <c r="BE162"/>
  <c r="BI159"/>
  <c r="BH159"/>
  <c r="BG159"/>
  <c r="BF159"/>
  <c r="T159"/>
  <c r="R159"/>
  <c r="P159"/>
  <c r="BK159"/>
  <c r="J159"/>
  <c r="BE159"/>
  <c r="BI157"/>
  <c r="BH157"/>
  <c r="BG157"/>
  <c r="BF157"/>
  <c r="T157"/>
  <c r="T156"/>
  <c r="R157"/>
  <c r="R156"/>
  <c r="P157"/>
  <c r="P156"/>
  <c r="BK157"/>
  <c r="BK156"/>
  <c r="J156"/>
  <c r="J157"/>
  <c r="BE157"/>
  <c r="J68"/>
  <c r="BI152"/>
  <c r="BH152"/>
  <c r="BG152"/>
  <c r="BF152"/>
  <c r="T152"/>
  <c r="R152"/>
  <c r="P152"/>
  <c r="BK152"/>
  <c r="J152"/>
  <c r="BE152"/>
  <c r="BI150"/>
  <c r="BH150"/>
  <c r="BG150"/>
  <c r="BF150"/>
  <c r="T150"/>
  <c r="R150"/>
  <c r="P150"/>
  <c r="BK150"/>
  <c r="J150"/>
  <c r="BE150"/>
  <c r="BI147"/>
  <c r="BH147"/>
  <c r="BG147"/>
  <c r="BF147"/>
  <c r="T147"/>
  <c r="T146"/>
  <c r="R147"/>
  <c r="R146"/>
  <c r="P147"/>
  <c r="P146"/>
  <c r="BK147"/>
  <c r="BK146"/>
  <c r="J146"/>
  <c r="J147"/>
  <c r="BE147"/>
  <c r="J67"/>
  <c r="BI143"/>
  <c r="BH143"/>
  <c r="BG143"/>
  <c r="BF143"/>
  <c r="T143"/>
  <c r="R143"/>
  <c r="P143"/>
  <c r="BK143"/>
  <c r="J143"/>
  <c r="BE143"/>
  <c r="BI140"/>
  <c r="BH140"/>
  <c r="BG140"/>
  <c r="BF140"/>
  <c r="T140"/>
  <c r="T139"/>
  <c r="R140"/>
  <c r="R139"/>
  <c r="P140"/>
  <c r="P139"/>
  <c r="BK140"/>
  <c r="BK139"/>
  <c r="J139"/>
  <c r="J140"/>
  <c r="BE140"/>
  <c r="J66"/>
  <c r="BI138"/>
  <c r="BH138"/>
  <c r="BG138"/>
  <c r="BF138"/>
  <c r="T138"/>
  <c r="T137"/>
  <c r="T136"/>
  <c r="R138"/>
  <c r="R137"/>
  <c r="R136"/>
  <c r="P138"/>
  <c r="P137"/>
  <c r="P136"/>
  <c r="BK138"/>
  <c r="BK137"/>
  <c r="J137"/>
  <c r="BK136"/>
  <c r="J136"/>
  <c r="J138"/>
  <c r="BE138"/>
  <c r="J65"/>
  <c r="J64"/>
  <c r="BI131"/>
  <c r="BH131"/>
  <c r="BG131"/>
  <c r="BF131"/>
  <c r="T131"/>
  <c r="T130"/>
  <c r="R131"/>
  <c r="R130"/>
  <c r="P131"/>
  <c r="P130"/>
  <c r="BK131"/>
  <c r="BK130"/>
  <c r="J130"/>
  <c r="J131"/>
  <c r="BE131"/>
  <c r="J63"/>
  <c r="BI121"/>
  <c r="BH121"/>
  <c r="BG121"/>
  <c r="BF121"/>
  <c r="T121"/>
  <c r="T120"/>
  <c r="T119"/>
  <c r="R121"/>
  <c r="R120"/>
  <c r="R119"/>
  <c r="P121"/>
  <c r="P120"/>
  <c r="P119"/>
  <c r="BK121"/>
  <c r="BK120"/>
  <c r="J120"/>
  <c r="BK119"/>
  <c r="J119"/>
  <c r="J121"/>
  <c r="BE121"/>
  <c r="J62"/>
  <c r="J61"/>
  <c r="BI117"/>
  <c r="BH117"/>
  <c r="BG117"/>
  <c r="BF117"/>
  <c r="T117"/>
  <c r="R117"/>
  <c r="P117"/>
  <c r="BK117"/>
  <c r="J117"/>
  <c r="BE117"/>
  <c r="BI115"/>
  <c r="BH115"/>
  <c r="BG115"/>
  <c r="BF115"/>
  <c r="T115"/>
  <c r="R115"/>
  <c r="P115"/>
  <c r="BK115"/>
  <c r="J115"/>
  <c r="BE115"/>
  <c r="BI111"/>
  <c r="BH111"/>
  <c r="BG111"/>
  <c r="BF111"/>
  <c r="T111"/>
  <c r="T110"/>
  <c r="R111"/>
  <c r="R110"/>
  <c r="P111"/>
  <c r="P110"/>
  <c r="BK111"/>
  <c r="BK110"/>
  <c r="J110"/>
  <c r="J111"/>
  <c r="BE111"/>
  <c r="J60"/>
  <c r="BI107"/>
  <c r="BH107"/>
  <c r="BG107"/>
  <c r="BF107"/>
  <c r="T107"/>
  <c r="R107"/>
  <c r="P107"/>
  <c r="BK107"/>
  <c r="J107"/>
  <c r="BE107"/>
  <c r="BI104"/>
  <c r="BH104"/>
  <c r="BG104"/>
  <c r="BF104"/>
  <c r="T104"/>
  <c r="R104"/>
  <c r="P104"/>
  <c r="BK104"/>
  <c r="J104"/>
  <c r="BE104"/>
  <c r="BI101"/>
  <c r="BH101"/>
  <c r="BG101"/>
  <c r="BF101"/>
  <c r="T101"/>
  <c r="R101"/>
  <c r="P101"/>
  <c r="BK101"/>
  <c r="J101"/>
  <c r="BE101"/>
  <c r="BI98"/>
  <c r="F34"/>
  <c i="1" r="BD53"/>
  <c i="3" r="BH98"/>
  <c r="F33"/>
  <c i="1" r="BC53"/>
  <c i="3" r="BG98"/>
  <c r="F32"/>
  <c i="1" r="BB53"/>
  <c i="3" r="BF98"/>
  <c r="J31"/>
  <c i="1" r="AW53"/>
  <c i="3" r="F31"/>
  <c i="1" r="BA53"/>
  <c i="3" r="T98"/>
  <c r="T97"/>
  <c r="T96"/>
  <c r="T95"/>
  <c r="T94"/>
  <c r="R98"/>
  <c r="R97"/>
  <c r="R96"/>
  <c r="R95"/>
  <c r="R94"/>
  <c r="P98"/>
  <c r="P97"/>
  <c r="P96"/>
  <c r="P95"/>
  <c r="P94"/>
  <c i="1" r="AU53"/>
  <c i="3" r="BK98"/>
  <c r="BK97"/>
  <c r="J97"/>
  <c r="BK96"/>
  <c r="J96"/>
  <c r="BK95"/>
  <c r="J95"/>
  <c r="BK94"/>
  <c r="J94"/>
  <c r="J56"/>
  <c r="J27"/>
  <c i="1" r="AG53"/>
  <c i="3" r="J98"/>
  <c r="BE98"/>
  <c r="J30"/>
  <c i="1" r="AV53"/>
  <c i="3" r="F30"/>
  <c i="1" r="AZ53"/>
  <c i="3" r="J59"/>
  <c r="J58"/>
  <c r="J57"/>
  <c r="J90"/>
  <c r="F90"/>
  <c r="F88"/>
  <c r="E86"/>
  <c r="J51"/>
  <c r="F51"/>
  <c r="F49"/>
  <c r="E47"/>
  <c r="J36"/>
  <c r="J18"/>
  <c r="E18"/>
  <c r="F91"/>
  <c r="F52"/>
  <c r="J17"/>
  <c r="J12"/>
  <c r="J88"/>
  <c r="J49"/>
  <c r="E7"/>
  <c r="E84"/>
  <c r="E45"/>
  <c i="1" r="AY52"/>
  <c r="AX52"/>
  <c i="2" r="BI81"/>
  <c r="F34"/>
  <c i="1" r="BD52"/>
  <c i="2" r="BH81"/>
  <c r="F33"/>
  <c i="1" r="BC52"/>
  <c i="2" r="BG81"/>
  <c r="F32"/>
  <c i="1" r="BB52"/>
  <c i="2" r="BF81"/>
  <c r="J31"/>
  <c i="1" r="AW52"/>
  <c i="2" r="F31"/>
  <c i="1" r="BA52"/>
  <c i="2" r="T81"/>
  <c r="T80"/>
  <c r="T79"/>
  <c r="T78"/>
  <c r="R81"/>
  <c r="R80"/>
  <c r="R79"/>
  <c r="R78"/>
  <c r="P81"/>
  <c r="P80"/>
  <c r="P79"/>
  <c r="P78"/>
  <c i="1" r="AU52"/>
  <c i="2" r="BK81"/>
  <c r="BK80"/>
  <c r="J80"/>
  <c r="BK79"/>
  <c r="J79"/>
  <c r="BK78"/>
  <c r="J78"/>
  <c r="J56"/>
  <c r="J27"/>
  <c i="1" r="AG52"/>
  <c i="2" r="J81"/>
  <c r="BE81"/>
  <c r="J30"/>
  <c i="1" r="AV52"/>
  <c i="2" r="F30"/>
  <c i="1" r="AZ52"/>
  <c i="2" r="J58"/>
  <c r="J57"/>
  <c r="J74"/>
  <c r="F74"/>
  <c r="F72"/>
  <c r="E70"/>
  <c r="J51"/>
  <c r="F51"/>
  <c r="F49"/>
  <c r="E47"/>
  <c r="J36"/>
  <c r="J18"/>
  <c r="E18"/>
  <c r="F75"/>
  <c r="F52"/>
  <c r="J17"/>
  <c r="J12"/>
  <c r="J72"/>
  <c r="J49"/>
  <c r="E7"/>
  <c r="E68"/>
  <c r="E45"/>
  <c i="1" r="BD51"/>
  <c r="W30"/>
  <c r="BC51"/>
  <c r="W29"/>
  <c r="BB51"/>
  <c r="W28"/>
  <c r="BA51"/>
  <c r="W27"/>
  <c r="AZ51"/>
  <c r="W26"/>
  <c r="AY51"/>
  <c r="AX51"/>
  <c r="AW51"/>
  <c r="AK27"/>
  <c r="AV51"/>
  <c r="AK26"/>
  <c r="AU51"/>
  <c r="AT51"/>
  <c r="AS51"/>
  <c r="AG51"/>
  <c r="AK23"/>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<sst xmlns="http://schemas.openxmlformats.org/spreadsheetml/2006/main">
  <si>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</si>
  <si>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</si>
  <si>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</si>
  <si>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</si>
  <si>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</si>
  <si>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</si>
  <si>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</si>
  <si>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{47173ca9-fe4f-433e-9a33-eb64328055cb}</t>
  </si>
  <si>
    <t>0,01</t>
  </si>
  <si>
    <t>21</t>
  </si>
  <si>
    <t>15</t>
  </si>
  <si>
    <t>REKAPITULACE STAVBY</t>
  </si>
  <si>
    <t xml:space="preserve">v ---  níže se nacházejí doplnkové a pomocné údaje k sestavám  --- v</t>
  </si>
  <si>
    <t>Návod na vyplnění</t>
  </si>
  <si>
    <t>0,001</t>
  </si>
  <si>
    <t>Kód:</t>
  </si>
  <si>
    <t>201796R01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</si>
  <si>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</si>
  <si>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</si>
  <si>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Úpravy recepce MÚ Sokolov</t>
  </si>
  <si>
    <t>KSO:</t>
  </si>
  <si>
    <t>801 61 13</t>
  </si>
  <si>
    <t>CC-CZ:</t>
  </si>
  <si>
    <t>1220</t>
  </si>
  <si>
    <t>Místo:</t>
  </si>
  <si>
    <t>Siokolov</t>
  </si>
  <si>
    <t>Datum:</t>
  </si>
  <si>
    <t>11. 5. 2018</t>
  </si>
  <si>
    <t>CZ-CPV:</t>
  </si>
  <si>
    <t>45453100-8</t>
  </si>
  <si>
    <t>CZ-CPA:</t>
  </si>
  <si>
    <t>41.00.23</t>
  </si>
  <si>
    <t>Zadavatel:</t>
  </si>
  <si>
    <t>IČ:</t>
  </si>
  <si>
    <t/>
  </si>
  <si>
    <t>MÚ Sokolov, Rokycanova 1929, Sokolov</t>
  </si>
  <si>
    <t>DIČ:</t>
  </si>
  <si>
    <t>Uchazeč:</t>
  </si>
  <si>
    <t>Vyplň údaj</t>
  </si>
  <si>
    <t>Projektant:</t>
  </si>
  <si>
    <t>Ing. Arch Olga Růžičková</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</si>
  <si>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</si>
  <si>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</si>
  <si>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</si>
  <si>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</si>
  <si>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</si>
  <si>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</si>
  <si>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</si>
  <si>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</si>
  <si>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</si>
  <si>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</si>
  <si>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</si>
  <si>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</si>
  <si>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</si>
  <si>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</si>
  <si>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</si>
  <si>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</si>
  <si>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</si>
  <si>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</si>
  <si>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</si>
  <si>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</si>
  <si>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</si>
  <si>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</si>
  <si>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</si>
  <si>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</si>
  <si>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</si>
  <si>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</si>
  <si>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</si>
  <si>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</si>
  <si>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</si>
  <si>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</si>
  <si>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</si>
  <si>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</si>
  <si>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</si>
  <si>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</si>
  <si>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</si>
  <si>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</si>
  <si>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</si>
  <si>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</si>
  <si>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</si>
  <si>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</si>
  <si>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</si>
  <si>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</si>
  <si>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</si>
  <si>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Vedlejší rozpočtové náklady</t>
  </si>
  <si>
    <t>STA</t>
  </si>
  <si>
    <t>1</t>
  </si>
  <si>
    <t>{d5167d13-af3d-4235-94c5-5a3fbd9ca108}</t>
  </si>
  <si>
    <t>2</t>
  </si>
  <si>
    <t>02</t>
  </si>
  <si>
    <t>Bourací a stavební práce</t>
  </si>
  <si>
    <t>{2a3ee53c-e0e0-464b-acb6-68522d97ad98}</t>
  </si>
  <si>
    <t>03</t>
  </si>
  <si>
    <t>Elektroinstalace</t>
  </si>
  <si>
    <t>{d276e9da-8f92-4fd5-bb9b-730c6eebe381}</t>
  </si>
  <si>
    <t>1) Krycí list soupisu</t>
  </si>
  <si>
    <t>2) Rekapitulace</t>
  </si>
  <si>
    <t>3) Soupis prací</t>
  </si>
  <si>
    <t>Zpět na list:</t>
  </si>
  <si>
    <t>Rekapitulace stavby</t>
  </si>
  <si>
    <t>KRYCÍ LIST SOUPISU</t>
  </si>
  <si>
    <t>Objekt:</t>
  </si>
  <si>
    <t>01 - Vedlejší rozpočtové náklady</t>
  </si>
  <si>
    <t>REKAPITULACE ČLENĚNÍ SOUPISU PRACÍ</t>
  </si>
  <si>
    <t>Kód dílu - Popis</t>
  </si>
  <si>
    <t>Cena celkem [CZK]</t>
  </si>
  <si>
    <t>Náklady soupisu celkem</t>
  </si>
  <si>
    <t>-1</t>
  </si>
  <si>
    <t>VRN - Vedlejší rozpočtové náklady</t>
  </si>
  <si>
    <t xml:space="preserve">    VRN1 - Průzkumné, geodetické a projektové práce</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</si>
  <si>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</si>
  <si>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</si>
  <si>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</si>
  <si>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</si>
  <si>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</si>
  <si>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</si>
  <si>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</si>
  <si>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</si>
  <si>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</si>
  <si>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</si>
  <si>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</si>
  <si>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</si>
  <si>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</si>
  <si>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</si>
  <si>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VRN</t>
  </si>
  <si>
    <t>5</t>
  </si>
  <si>
    <t>ROZPOCET</t>
  </si>
  <si>
    <t>VRN1</t>
  </si>
  <si>
    <t>Průzkumné, geodetické a projektové práce</t>
  </si>
  <si>
    <t>K</t>
  </si>
  <si>
    <t>013254000</t>
  </si>
  <si>
    <t>Průzkumné, geodetické a projektové práce projektové práce dokumentace stavby (výkresová a textová) skutečného provedení stavby</t>
  </si>
  <si>
    <t>Kč</t>
  </si>
  <si>
    <t>CS ÚRS 2017 02</t>
  </si>
  <si>
    <t>1024</t>
  </si>
  <si>
    <t>-632836788</t>
  </si>
  <si>
    <t>02 - Bourací a stavební práce</t>
  </si>
  <si>
    <t>HSV - Práce a dodávky HSV</t>
  </si>
  <si>
    <t xml:space="preserve">    3 - Svislé a kompletní konstrukce</t>
  </si>
  <si>
    <t xml:space="preserve">      31 - Zdi pozemních staveb</t>
  </si>
  <si>
    <t xml:space="preserve">      34 - Stěny a příčky</t>
  </si>
  <si>
    <t xml:space="preserve">    6 - Úpravy povrchů, podlahy a osazování výplní</t>
  </si>
  <si>
    <t xml:space="preserve">      61 - Úprava povrchů vnitřních</t>
  </si>
  <si>
    <t xml:space="preserve">      63 - Podlahy a podlahové konstrukce</t>
  </si>
  <si>
    <t xml:space="preserve">    9 - Ostatní konstrukce a práce, bourání</t>
  </si>
  <si>
    <t xml:space="preserve">      95 - Různé dokončovací konstrukce a práce pozemních staveb</t>
  </si>
  <si>
    <t xml:space="preserve">      96 - Bourání konstrukcí</t>
  </si>
  <si>
    <t xml:space="preserve">      97 - Prorážení otvorů a ostatní bourací práce</t>
  </si>
  <si>
    <t xml:space="preserve">    997 - Přesun sutě</t>
  </si>
  <si>
    <t xml:space="preserve">    998 - Přesun hmot</t>
  </si>
  <si>
    <t>PSV - Práce a dodávky PSV</t>
  </si>
  <si>
    <t xml:space="preserve">    763 - Konstrukce suché výstavby</t>
  </si>
  <si>
    <t xml:space="preserve">    766 - Konstrukce truhlářské</t>
  </si>
  <si>
    <t xml:space="preserve">    771 - Podlahy z dlaždic</t>
  </si>
  <si>
    <t xml:space="preserve">    784 - Dokončovací práce - malby a tapety</t>
  </si>
  <si>
    <t>HSV</t>
  </si>
  <si>
    <t>Práce a dodávky HSV</t>
  </si>
  <si>
    <t>3</t>
  </si>
  <si>
    <t>Svislé a kompletní konstrukce</t>
  </si>
  <si>
    <t>31</t>
  </si>
  <si>
    <t>Zdi pozemních staveb</t>
  </si>
  <si>
    <t>317141224</t>
  </si>
  <si>
    <t>Překlady ploché prefabrikované z pórobetonu osazené do tenkého maltového lože, včetně slepení dvou překladů vedle sebe po celé délce boční plochy, šířky překladu 150 mm, pro světlost otvoru přes 1100 do 1250 mm</t>
  </si>
  <si>
    <t>kus</t>
  </si>
  <si>
    <t>4</t>
  </si>
  <si>
    <t>-1737746601</t>
  </si>
  <si>
    <t>PSC</t>
  </si>
  <si>
    <t xml:space="preserve">Poznámka k souboru cen:_x000d_
1. V cenách jsou započteny náklady na: a) dodání a uložení překladu předepsané délky, včetně podmazáním ložné plochy tenkovrstvou maltou, b) montážní podepření plochých překladů tak, aby světlá vzdálenost mezi podporou a okrajem otvoru nebo mezi podporami byla maximálně 1,25 m. 2. Množství jednotek se určuje v kusech překladů podle šířky a světlosti otvoru. </t>
  </si>
  <si>
    <t>VV</t>
  </si>
  <si>
    <t>1 "překlad z m. 1. 03 do m. 1.05</t>
  </si>
  <si>
    <t>317142121</t>
  </si>
  <si>
    <t>Překlady nenosné prefabrikované z pórobetonu osazené do tenkého maltového lože, v příčkách přímé, světlost otvoru do 1010 mm tl. 75 mm</t>
  </si>
  <si>
    <t>-1182913061</t>
  </si>
  <si>
    <t xml:space="preserve">Poznámka k souboru cen:_x000d_
1. V cenách jsou započteny náklady na dodání a uložení překladu, včetně podmazání ložné plochy tenkovrstvou maltou. </t>
  </si>
  <si>
    <t>1 "překlad mezi 1.03 a 1.04</t>
  </si>
  <si>
    <t>317168112</t>
  </si>
  <si>
    <t>Překlady keramické ploché osazené do maltového lože, výšky překladu 7,1 cm šířky 11,5 cm, délky 125 cm</t>
  </si>
  <si>
    <t>938975102</t>
  </si>
  <si>
    <t xml:space="preserve">Poznámka k souboru cen:_x000d_
1. V cenách -81.. až – 82.. (překlady ploché, vysoké a roletové) jsou započteny i náklady na: a) očištění podkladu pod překladem a jeho navlhčení vodou, rozprostření malty pod ložnou plochu, osazení překladu do vodorovné polohy a začištění vytlačené malty, b) dodání příslušného překladu předepsané délky, c) dočasné montážní podepření plochých překladů tak, aby vzdálenost mezi podporou a okrajem otvoru nebo mezi podporami byla maximálně 1 m. 2. V cenách -83.. (překlady složené roletové) jsou započteny i náklady na: a) očištění podkladů pod překladem a jeho navlhčení vodou, rozprostření malty pod ložnou plochu, osazení překladu do vodorovné polohy a začištění vytlačené malty, b) dodání vnitřního keramobetonového překladu a vnějšího tepelněizolačního dílu příslušné délky, včetně izolace z pěnového polystyrénu (u zdiva tl. 400 mm), případně vysokého překladu (u zdiva tl. 440 mm), c) betonáž mezery mezi překladem a tepelněizolačním dílem z betonu třídy C 16/20; tato betonáž se provádí u překladů dlouhých 2000 mm a více zároveň s betonáží stropní konstrukce a ztužujícího věnce, d) dočasné montážní podepření zespodu v celé světlé délce překladu s dvěma podporami ve třetinách šířky otvoru a dvěma podporami po krajích otvoru - platí pouze pro překlady delší než 2000 mm, včetně. 3. V cenách -84.. (překlady vysoké spřažené) jsou započteny i náklady na: a) očištění podkladů pod překladem a jeho navlhčení vodou, rozprostření malty pod ložnou plochu, osazení překladu do vodorovné polohy a začištění vytlačené malty, b) dodání keramických překladů příslušné délky, c) uložení a dodávku výztuže d) betonáž mezi překlady z betonu třídy C 20/25 e) oboustranné bednění překladu při betonáži f) dočasné montážní podepření zespodu v celé světlé délce překladu 4. V cenách -82.. a -83.. (překlady roletové) nejsou započteny náklady na: a) vysoký překlad a svislou izolaci v úrovni stropního věnce u složených roletových překladů; tyto se ocení samostatně, b) dodávku a montáž rolet, případně žaluzií; tyto se ocení samostatně. 5. V cenách -84.. (překlady vysoké spřažené) nejsou započteny náklady na: a) betonáž a bednění v úrovni stropního věnce; tyto se ocení samostatně, 6. Množství jednotek se určuje v kusech překladu podle jeho celkové délky. Minimální délka uložení je stanovena: a) u plochých překladů na 120 mm na každé straně, b) u vysokých a roletových překladů délky do 1750 mm na 125mm, délky 2000 a 2250 mm na 200 mm a u délky 2500 mm a větší na 250 mm na každé straně překladu. c) u vysokých spřažených překladů 250 mm na každé straně překladu. </t>
  </si>
  <si>
    <t>1 "překlad z m 1. 03 do m 1.01</t>
  </si>
  <si>
    <t>317168113</t>
  </si>
  <si>
    <t>Překlady keramické ploché osazené do maltového lože, výšky překladu 7,1 cm šířky 11,5 cm, délky 150 cm</t>
  </si>
  <si>
    <t>1693201182</t>
  </si>
  <si>
    <t>1 "překlad z m 1.04 do 1.02</t>
  </si>
  <si>
    <t>34</t>
  </si>
  <si>
    <t>Stěny a příčky</t>
  </si>
  <si>
    <t>346272112</t>
  </si>
  <si>
    <t>Přizdívky izolační a ochranné z pórobetonových tvárnic o objemové hmotnosti 500 kg/m3, na tenké maltové lože tloušťky přizdívky 75 mm</t>
  </si>
  <si>
    <t>m2</t>
  </si>
  <si>
    <t>-1230556366</t>
  </si>
  <si>
    <t>(1,58+2,4+1,58)*3,25</t>
  </si>
  <si>
    <t>-(1,2*0,6+0,9*1,97)</t>
  </si>
  <si>
    <t>Součet</t>
  </si>
  <si>
    <t>6</t>
  </si>
  <si>
    <t>346272113</t>
  </si>
  <si>
    <t>Přizdívky izolační a ochranné z pórobetonových tvárnic o objemové hmotnosti 500 kg/m3, na tenké maltové lože tloušťky přizdívky 100 mm</t>
  </si>
  <si>
    <t>2134070926</t>
  </si>
  <si>
    <t>(0,6*1)</t>
  </si>
  <si>
    <t>7</t>
  </si>
  <si>
    <t>346272115</t>
  </si>
  <si>
    <t>Přizdívky izolační a ochranné z pórobetonových tvárnic o objemové hmotnosti 500 kg/m3, na tenké maltové lože tloušťky přizdívky 150 mm</t>
  </si>
  <si>
    <t>490609877</t>
  </si>
  <si>
    <t>(0,2*2)</t>
  </si>
  <si>
    <t>Úpravy povrchů, podlahy a osazování výplní</t>
  </si>
  <si>
    <t>61</t>
  </si>
  <si>
    <t>Úprava povrchů vnitřních</t>
  </si>
  <si>
    <t>8</t>
  </si>
  <si>
    <t>611341125</t>
  </si>
  <si>
    <t>Omítka sádrová nebo vápenosádrová vnitřních ploch nanášená ručně jednovrstvá, tloušťky do 10 mm hladká schodišťových konstrukcí stropů, stěn, ramen nebo nosníků</t>
  </si>
  <si>
    <t>628379946</t>
  </si>
  <si>
    <t xml:space="preserve">Poznámka k souboru cen:_x000d_
1. Pro ocenění nanášení omítky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</si>
  <si>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(2,4*2+1,5*2)*3</t>
  </si>
  <si>
    <t>-(0,9*1,97)</t>
  </si>
  <si>
    <t>-(1,2*0,6)</t>
  </si>
  <si>
    <t>-(1,1*2)</t>
  </si>
  <si>
    <t>(0,08+2,4+0,08+2,54)*3</t>
  </si>
  <si>
    <t>63</t>
  </si>
  <si>
    <t>Podlahy a podlahové konstrukce</t>
  </si>
  <si>
    <t>9</t>
  </si>
  <si>
    <t>631311121</t>
  </si>
  <si>
    <t>Doplnění dosavadních mazanin prostým betonem s dodáním hmot, bez potěru, plochy jednotlivě do 1 m2 a tl. do 80 mm</t>
  </si>
  <si>
    <t>m3</t>
  </si>
  <si>
    <t>-1168915898</t>
  </si>
  <si>
    <t>"úprava v prazích</t>
  </si>
  <si>
    <t>(1,1*0,125*0,05) "dveře mezi 1.01 a 1.03</t>
  </si>
  <si>
    <t>(0,9*0,08*0,05) "dveře mezi 1.03 a 1.04</t>
  </si>
  <si>
    <t>Ostatní konstrukce a práce, bourání</t>
  </si>
  <si>
    <t>95</t>
  </si>
  <si>
    <t>Různé dokončovací konstrukce a práce pozemních staveb</t>
  </si>
  <si>
    <t>10</t>
  </si>
  <si>
    <t>95099001R</t>
  </si>
  <si>
    <t>D+M hasící přístroj 21A</t>
  </si>
  <si>
    <t>ks</t>
  </si>
  <si>
    <t>434935238</t>
  </si>
  <si>
    <t>96</t>
  </si>
  <si>
    <t>Bourání konstrukcí</t>
  </si>
  <si>
    <t>11</t>
  </si>
  <si>
    <t>965081213</t>
  </si>
  <si>
    <t>Bourání podlah z dlaždic bez podkladního lože nebo mazaniny, s jakoukoliv výplní spár keramických nebo xylolitových tl. do 10 mm, plochy přes 1 m2</t>
  </si>
  <si>
    <t>532593748</t>
  </si>
  <si>
    <t xml:space="preserve">Poznámka k souboru cen:_x000d_
1. Odsekání soklíků se oceňuje cenami souboru cen 965 08. </t>
  </si>
  <si>
    <t>4 "vybourání části podlahy</t>
  </si>
  <si>
    <t>12</t>
  </si>
  <si>
    <t>968072455</t>
  </si>
  <si>
    <t>Vybourání kovových rámů oken s křídly, dveřních zárubní, vrat, stěn, ostění nebo obkladů dveřních zárubní, plochy do 2 m2</t>
  </si>
  <si>
    <t>69934972</t>
  </si>
  <si>
    <t xml:space="preserve">Poznámka k souboru cen:_x000d_
1. V cenách -2244 až -2559 jsou započteny i náklady na vyvěšení křídel. 2. Cenou -2641 se oceňuje i vybourání nosné ocelové konstrukce pro sádrokartonové příčky. </t>
  </si>
  <si>
    <t>(0,8*1,97) +(0,6*1,97)</t>
  </si>
  <si>
    <t>97</t>
  </si>
  <si>
    <t>Prorážení otvorů a ostatní bourací práce</t>
  </si>
  <si>
    <t>13</t>
  </si>
  <si>
    <t>977311111</t>
  </si>
  <si>
    <t>Řezání stávajících betonových mazanin bez vyztužení hloubky do 50 mm</t>
  </si>
  <si>
    <t>m</t>
  </si>
  <si>
    <t>1920418799</t>
  </si>
  <si>
    <t>"zaříznutí stávající dlažby, před vybouráním části podlahy</t>
  </si>
  <si>
    <t>(2,8+4+0,5+1,8+3,6)</t>
  </si>
  <si>
    <t>14</t>
  </si>
  <si>
    <t>971038621</t>
  </si>
  <si>
    <t>Vybourání otvorů ve zdivu základovém nebo nadzákladovém z cihel, tvárnic, příčkovek dutých tvárnic nebo příčkovek, velikosti plochy do 4 m2, tl. do 100 mm</t>
  </si>
  <si>
    <t>-26568688</t>
  </si>
  <si>
    <t>(2,6*0,6)-(1,2*0,6+0,6*0,6)</t>
  </si>
  <si>
    <t>971038631</t>
  </si>
  <si>
    <t>Vybourání otvorů ve zdivu základovém nebo nadzákladovém z cihel, tvárnic, příčkovek dutých tvárnic nebo příčkovek, velikosti plochy do 4 m2, tl. do 150 mm</t>
  </si>
  <si>
    <t>-249786568</t>
  </si>
  <si>
    <t>(1,2*0,85)</t>
  </si>
  <si>
    <t>(2*0,4)</t>
  </si>
  <si>
    <t>997</t>
  </si>
  <si>
    <t>Přesun sutě</t>
  </si>
  <si>
    <t>16</t>
  </si>
  <si>
    <t>997002511</t>
  </si>
  <si>
    <t>Vodorovné přemístění suti a vybouraných hmot bez naložení, se složením a hrubým urovnáním na vzdálenost do 1 km</t>
  </si>
  <si>
    <t>t</t>
  </si>
  <si>
    <t>1960759219</t>
  </si>
  <si>
    <t xml:space="preserve">Poznámka k souboru cen:_x000d_
1. Cenu nelze použít pro přemístění po železnici, po vodě nebo ručně. 2. V ceně jsou započteny i náklady na terénní přirážky i na jízdu v nepříznivých poměrech (sklon silnice nebo terénu, povrch dopravní plochy, použití přívěsů apod.). 3. Je-li na dopravní dráze nějaká překážka, pro kterou je nutné překládat suť z jednoho dopravního prostředku na jiný, oceňuje se tato lomená doprava suti v každém úseku samostatně. </t>
  </si>
  <si>
    <t>17</t>
  </si>
  <si>
    <t>997002519</t>
  </si>
  <si>
    <t>Vodorovné přemístění suti a vybouraných hmot bez naložení, se složením a hrubým urovnáním Příplatek k ceně za každý další i započatý 1 km přes 1 km</t>
  </si>
  <si>
    <t>1825932408</t>
  </si>
  <si>
    <t>1,095*15 'Přepočtené koeficientem množství</t>
  </si>
  <si>
    <t>18</t>
  </si>
  <si>
    <t>997002611</t>
  </si>
  <si>
    <t>Nakládání suti a vybouraných hmot na dopravní prostředek pro vodorovné přemístění</t>
  </si>
  <si>
    <t>1510555086</t>
  </si>
  <si>
    <t xml:space="preserve">Poznámka k souboru cen:_x000d_
1. Cena platí i pro překládání při lomené dopravě. 2. Cenu nelze použít při dopravě po železnici, po vodě nebo ručně. </t>
  </si>
  <si>
    <t>19</t>
  </si>
  <si>
    <t>997013831</t>
  </si>
  <si>
    <t>Poplatek za uložení stavebního odpadu na skládce (skládkovné) směsného</t>
  </si>
  <si>
    <t>-1351816955</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</si>
  <si>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</si>
  <si>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</si>
  <si>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</si>
  <si>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20</t>
  </si>
  <si>
    <t>998018001</t>
  </si>
  <si>
    <t>Přesun hmot pro budovy občanské výstavby, bydlení, výrobu a služby ruční - bez užití mechanizace vodorovná dopravní vzdálenost do 100 m pro budovy s jakoukoliv nosnou konstrukcí výšky do 6 m</t>
  </si>
  <si>
    <t>-645823403</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</si>
  <si>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</si>
  <si>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</si>
  <si>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</si>
  <si>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763</t>
  </si>
  <si>
    <t>Konstrukce suché výstavby</t>
  </si>
  <si>
    <t>763111323</t>
  </si>
  <si>
    <t>Příčka ze sádrokartonových desek s nosnou konstrukcí z jednoduchých ocelových profilů UW, CW jednoduše opláštěná deskou protipožární DF tl. 12,5 mm, EI 45, příčka tl. 100 mm, profil 75 TI tl. 60 mm, Rw 45 dB</t>
  </si>
  <si>
    <t>1645935581</t>
  </si>
  <si>
    <t xml:space="preserve">Poznámka k souboru cen:_x000d_
1. V cenách jsou započteny i náklady na tmelení a výztužnou pásku. 2. V cenách nejsou započteny náklady na základní penetrační nátěr; tyto se oceňují cenou cenou -1717. 3. Cenu -1524 lze použít i pro příčky s tepelnou izolací tl. 100 mm o objemové hmotnosti min. 16 kg/m3. 4. Cena -1611 Montáž nosné konstrukce je stanovena pro m2 plochy příčky. 5. Ceny -1621 až -1627 Montáž desek, -1717 Penetrační nátěr, -1718 Úprava spar separační páskou a -1771, -1772 Příplatek za rovinnost jsou stanoveny pro obě strany příčky. 6. V ceně -1611 nejsou započteny náklady na profily; tyto se oceňují ve specifikaci. Doporučené množství na 1 m2 příčky je 1,9 m profilu CW a 0,8 m profilu UW. 7. V cenách -1621 až -1627 nejsou započteny náklady na desky; tato dodávka se oceňuje ve specifikaci. </t>
  </si>
  <si>
    <t>"m 1.01 (příčka u pultu)</t>
  </si>
  <si>
    <t>(1,7*3,25)</t>
  </si>
  <si>
    <t>-(0,8*2,05) "dveře 01/T</t>
  </si>
  <si>
    <t>"mezi 1.03 a 1.05</t>
  </si>
  <si>
    <t>(2,6*3,25)</t>
  </si>
  <si>
    <t>-(1,2*0,6) "102/T</t>
  </si>
  <si>
    <t>22</t>
  </si>
  <si>
    <t>763131431</t>
  </si>
  <si>
    <t>Podhled ze sádrokartonových desek dvouvrstvá zavěšená spodní konstrukce z ocelových profilů CD, UD jednoduše opláštěná deskou protipožární DF, tl. 12,5 mm, bez TI</t>
  </si>
  <si>
    <t>988275224</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</si>
  <si>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</si>
  <si>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3,6 "m 1.03</t>
  </si>
  <si>
    <t>(4,25*0,25) "změna výška m 1.02</t>
  </si>
  <si>
    <t>23</t>
  </si>
  <si>
    <t>763131713</t>
  </si>
  <si>
    <t>Podhled ze sádrokartonových desek ostatní práce a konstrukce na podhledech ze sádrokartonových desek napojení na obvodové konstrukce profilem</t>
  </si>
  <si>
    <t>1423058817</t>
  </si>
  <si>
    <t>(2,4*2+1,58*2) "m 1.03</t>
  </si>
  <si>
    <t>24</t>
  </si>
  <si>
    <t>763131721</t>
  </si>
  <si>
    <t>Podhled ze sádrokartonových desek ostatní práce a konstrukce na podhledech ze sádrokartonových desek skokové změny výšky podhledu do 0,5 m</t>
  </si>
  <si>
    <t>1464649064</t>
  </si>
  <si>
    <t>4,25 "m 1.02</t>
  </si>
  <si>
    <t>25</t>
  </si>
  <si>
    <t>763135102</t>
  </si>
  <si>
    <t>Montáž sádrokartonového podhledu kazetového demontovatelného, velikosti kazet 600x600 mm včetně zavěšené nosné konstrukce polozapuštěné</t>
  </si>
  <si>
    <t>-1835282538</t>
  </si>
  <si>
    <t xml:space="preserve">Poznámka k souboru cen:_x000d_
1. V cenách montáže podhledu -5001 až -5201 jsou započteny náklady na montáž a dodávku nosné konstrukce. 2. V cenách nejsou započteny náklady na dodávku desek, kazet, lamel; jejich dodávka se oceňuje ve specifikaci. 3. Ostatní práce a konstrukce na sádrokartonových podhledech lze ocenit cenami 763 13-17. . . </t>
  </si>
  <si>
    <t>"zpětná montáž kazetového stropu</t>
  </si>
  <si>
    <t>3,9 "m 1.04</t>
  </si>
  <si>
    <t>(0,6*0,6)*7 "m 1.02</t>
  </si>
  <si>
    <t>26</t>
  </si>
  <si>
    <t>763135811</t>
  </si>
  <si>
    <t>Demontáž podhledu sádrokartonového kazetového na zavěšeném na roštu viditelném</t>
  </si>
  <si>
    <t>1161843632</t>
  </si>
  <si>
    <t xml:space="preserve">Poznámka k souboru cen:_x000d_
1. V cenách demontáže podhledu -5801 až -5821 jsou započteny náklady na kompletní demontáž podhledu, tj. nosné konstrukce i panelů. </t>
  </si>
  <si>
    <t>(0,6*0,6)*7 "dmtž jední řady stávcajícího podhledu v m 1.02</t>
  </si>
  <si>
    <t>(5,1*1,58) "dmtž stáv. kazetového podhledu v bud. m 1.03 a 1.04</t>
  </si>
  <si>
    <t>27</t>
  </si>
  <si>
    <t>763172315</t>
  </si>
  <si>
    <t>Instalační technika pro konstrukce ze sádrokartonových desek montáž revizních dvířek velikost 600 x 600 mm</t>
  </si>
  <si>
    <t>-453721022</t>
  </si>
  <si>
    <t xml:space="preserve">Poznámka k souboru cen:_x000d_
1. V cenách montáže revizních klapek 763 17-1 a revizních dvířek 763 17-2 nejsou započteny náklady na jejich dodávku a dodávku pomocné konstrukce z profilů a spojek; tato dodávka se oceňuje ve specifikaci. 2. V cenách montáže nosičů zařizovacích předmětů 763 17-3 nejsou započteny náklady na jejich dodávku a dodávku spojovacího materiálu uchycení zařizovacích předmětů; tato dodávka se oceňuje ve specifikaci. </t>
  </si>
  <si>
    <t>1 "m 1.02</t>
  </si>
  <si>
    <t>28</t>
  </si>
  <si>
    <t>M</t>
  </si>
  <si>
    <t>590307140</t>
  </si>
  <si>
    <t>dvířka revizní s automatickým zámkem 600 x 600 mm</t>
  </si>
  <si>
    <t>32</t>
  </si>
  <si>
    <t>258641645</t>
  </si>
  <si>
    <t>29</t>
  </si>
  <si>
    <t>998763301</t>
  </si>
  <si>
    <t>Přesun hmot pro konstrukce montované z desek sádrokartonových, sádrovláknitých, cementovláknitých nebo cementových stanovený z hmotnosti přesunovaného materiálu vodorovná dopravní vzdálenost do 50 m v objektech výšky do 6 m</t>
  </si>
  <si>
    <t>-370933800</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</si>
  <si>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</si>
  <si>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766</t>
  </si>
  <si>
    <t>Konstrukce truhlářské</t>
  </si>
  <si>
    <t>30</t>
  </si>
  <si>
    <t>766112820</t>
  </si>
  <si>
    <t>Demontáž dřevěných stěn zasklených</t>
  </si>
  <si>
    <t>-379440590</t>
  </si>
  <si>
    <t xml:space="preserve">Poznámka k souboru cen:_x000d_
1. Demontáž stěn záchodových se oceňuje cenou -1820. 2. V cenách je započtena demontáž lišt i vysklení. </t>
  </si>
  <si>
    <t>(4,25*3)</t>
  </si>
  <si>
    <t>76699001R</t>
  </si>
  <si>
    <t>D+M kancelářská židle, ozn. 1, specifikace viz. D.1.1.b.03 a TZ D.1.1.a</t>
  </si>
  <si>
    <t>-532825973</t>
  </si>
  <si>
    <t>76699002R</t>
  </si>
  <si>
    <t>D+M jídelní židle, ozn. 2, specifikace viz. D.1.1.b.03 a TZ D.1.1.a</t>
  </si>
  <si>
    <t>-411324888</t>
  </si>
  <si>
    <t>33</t>
  </si>
  <si>
    <t>76699003R</t>
  </si>
  <si>
    <t>D+M kontejner, ozn. 3, specifikace viz. D.1.1.b.03 a TZ D.1.1.a</t>
  </si>
  <si>
    <t>-1808557328</t>
  </si>
  <si>
    <t>76699004R</t>
  </si>
  <si>
    <t>D+M stůl pracovní rovný, ozn. 4, specifikace viz. D.1.1.b.03 a TZ D.1.1.a</t>
  </si>
  <si>
    <t>-363619852</t>
  </si>
  <si>
    <t>35</t>
  </si>
  <si>
    <t>76699005R</t>
  </si>
  <si>
    <t>D+M skříň policová, ozn. 05, specifikace viz. D.1.1.b.03 a TZ D.1.1.a</t>
  </si>
  <si>
    <t>-1313582651</t>
  </si>
  <si>
    <t>36</t>
  </si>
  <si>
    <t>76699006R</t>
  </si>
  <si>
    <t>D+M sokl, ozn. 5, specifikace viz. D.1.1.b.03 a TZ D.1.1.a</t>
  </si>
  <si>
    <t>1314828803</t>
  </si>
  <si>
    <t>37</t>
  </si>
  <si>
    <t>76699007R</t>
  </si>
  <si>
    <t>D+M vložka spis. univ, ozn. 5, specifikace viz. D.1.1.b.03 a TZ D.1.1.a</t>
  </si>
  <si>
    <t>-1343580210</t>
  </si>
  <si>
    <t>38</t>
  </si>
  <si>
    <t>76699008R</t>
  </si>
  <si>
    <t>D+M skříň policová dveřová, ozn. 6, specifikace viz. D.1.1.b.03 a TZ D.1.1.a</t>
  </si>
  <si>
    <t>575422393</t>
  </si>
  <si>
    <t>39</t>
  </si>
  <si>
    <t>76699009R</t>
  </si>
  <si>
    <t>D+M skříň policová otevřená, ozn. 6, specifikace viz. D.1.1.b.03 a TZ D.1.1.a</t>
  </si>
  <si>
    <t>1246012679</t>
  </si>
  <si>
    <t>40</t>
  </si>
  <si>
    <t>76699010R</t>
  </si>
  <si>
    <t>D+M sokl, ozn. 6, specifikace viz. D.1.1.b.03 a TZ D.1.1.a</t>
  </si>
  <si>
    <t>-1267096939</t>
  </si>
  <si>
    <t>41</t>
  </si>
  <si>
    <t>76699011R</t>
  </si>
  <si>
    <t>D+M skříň policová otevřená, ozn. 7, specifikace viz. D.1.1.b.03 a TZ D.1.1.a</t>
  </si>
  <si>
    <t>-546316678</t>
  </si>
  <si>
    <t>42</t>
  </si>
  <si>
    <t>76699012R</t>
  </si>
  <si>
    <t>1768194767</t>
  </si>
  <si>
    <t>43</t>
  </si>
  <si>
    <t>76699013R</t>
  </si>
  <si>
    <t>D+M sokl, ozn. 7, specifikace viz. D.1.1.b.03 a TZ D.1.1.a</t>
  </si>
  <si>
    <t>-269098698</t>
  </si>
  <si>
    <t>44</t>
  </si>
  <si>
    <t>76699014R</t>
  </si>
  <si>
    <t>D+M skříň policová dveřová, ozn. 8, specifikace viz. D.1.1.b.03 a TZ D.1.1.a</t>
  </si>
  <si>
    <t>-228996115</t>
  </si>
  <si>
    <t>45</t>
  </si>
  <si>
    <t>76699015R</t>
  </si>
  <si>
    <t>D+M skříň policová otevřená, ozn. 8, specifikace viz. D.1.1.b.03 a TZ D.1.1.a</t>
  </si>
  <si>
    <t>-988906767</t>
  </si>
  <si>
    <t>46</t>
  </si>
  <si>
    <t>76699016R</t>
  </si>
  <si>
    <t>D+M sokl, ozn. 8, specifikace viz. D.1.1.b.03 a TZ D.1.1.a</t>
  </si>
  <si>
    <t>-32184811</t>
  </si>
  <si>
    <t>47</t>
  </si>
  <si>
    <t>76699017R</t>
  </si>
  <si>
    <t>D+M skříň šatní dvéřová, ozn. 9, specifikace viz. D.1.1.b.03 a TZ D.1.1.a</t>
  </si>
  <si>
    <t>-97321463</t>
  </si>
  <si>
    <t>48</t>
  </si>
  <si>
    <t>76699018R</t>
  </si>
  <si>
    <t>D+M sokl, ozn. 9, specifikace viz. D.1.1.b.03 a TZ D.1.1.a</t>
  </si>
  <si>
    <t>-1595494001</t>
  </si>
  <si>
    <t>49</t>
  </si>
  <si>
    <t>76699019R</t>
  </si>
  <si>
    <t>D+M stl jídelní, ozn. 10, specifikace viz. D.1.1.b.03 a TZ D.1.1.a</t>
  </si>
  <si>
    <t>-1134364089</t>
  </si>
  <si>
    <t>50</t>
  </si>
  <si>
    <t>76699020R</t>
  </si>
  <si>
    <t>D+M pracovní desky, různé délky, ozn. 11A - 11F, specifikace viz. D.1.1.b.03 a TZ D.1.1.a</t>
  </si>
  <si>
    <t>-929822950</t>
  </si>
  <si>
    <t>51</t>
  </si>
  <si>
    <t>76699021R</t>
  </si>
  <si>
    <t>D+M sestava kuchyňské linky, ozn. 12, specifikace viz. D.1.1.b.03 a TZ D.1.1.a</t>
  </si>
  <si>
    <t>-514186216</t>
  </si>
  <si>
    <t>52</t>
  </si>
  <si>
    <t>76699022R</t>
  </si>
  <si>
    <t>D+M záda skříní, ozn. 13, specifikace viz. D.1.1.b.03 a TZ D.1.1.a</t>
  </si>
  <si>
    <t>562629484</t>
  </si>
  <si>
    <t>53</t>
  </si>
  <si>
    <t>76699023R</t>
  </si>
  <si>
    <t>D+M sestava atyp. pult, MDF lakovaná, nosná kce, napojení, montážní a pomocný materiál - specifikace viz D.1.1.a + detaily recepčního pultu</t>
  </si>
  <si>
    <t>soubor</t>
  </si>
  <si>
    <t>-1304859459</t>
  </si>
  <si>
    <t>54</t>
  </si>
  <si>
    <t>76699024R</t>
  </si>
  <si>
    <t>D+M dveře vč. zárubně, ozn. 01/T, specifikace viz TZ D.1.1.a</t>
  </si>
  <si>
    <t>-1977600316</t>
  </si>
  <si>
    <t>55</t>
  </si>
  <si>
    <t>76699025R</t>
  </si>
  <si>
    <t>D+M dveře vč, zárubně, ozn. 02/T, specifikace viz TZ D.1.1.a</t>
  </si>
  <si>
    <t>-1542002595</t>
  </si>
  <si>
    <t>56</t>
  </si>
  <si>
    <t>76699026R</t>
  </si>
  <si>
    <t>D+M okna s PO, ozn. 101/T, roz. 850/1200 mm, specifikace viz TZ D.1.1.a - vnitřní JKŘ podávací dvířka v dřevěném rámu 600/850 mm se samozavíračem - boční pevně zasklený rám 600/850 mm - nastavený smrk min. tl. 56 mm - PO EI 30 DP3-C</t>
  </si>
  <si>
    <t>1197254667</t>
  </si>
  <si>
    <t>57</t>
  </si>
  <si>
    <t>76699027R</t>
  </si>
  <si>
    <t>D+M okna s PO, ozn. 102/T, roz. 600/1200 mm, specifikace viz TZ D.1.1.a - vnitřní JKŘ podávací dvířka v dřevěném rámu 600/850 mm se samozavíračem - boční pevně zasklený rám 600/850 mm - nastavený smrk min. tl. 56 mm - PO EI 30 DP3-C</t>
  </si>
  <si>
    <t>1948360476</t>
  </si>
  <si>
    <t>58</t>
  </si>
  <si>
    <t>76699028R</t>
  </si>
  <si>
    <t>D+M polep stávajícího okna</t>
  </si>
  <si>
    <t>1707240180</t>
  </si>
  <si>
    <t>59</t>
  </si>
  <si>
    <t>998766201</t>
  </si>
  <si>
    <t>Přesun hmot pro konstrukce truhlářské stanovený procentní sazbou (%) z ceny vodorovná dopravní vzdálenost do 50 m v objektech výšky do 6 m</t>
  </si>
  <si>
    <t>%</t>
  </si>
  <si>
    <t>1628404690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</si>
  <si>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</si>
  <si>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771</t>
  </si>
  <si>
    <t>Podlahy z dlaždic</t>
  </si>
  <si>
    <t>60</t>
  </si>
  <si>
    <t>771471810</t>
  </si>
  <si>
    <t>Demontáž soklíků z dlaždic keramických kladených do malty rovných</t>
  </si>
  <si>
    <t>-224132485</t>
  </si>
  <si>
    <t>(2,6*2+1,58-1) "m 1.03</t>
  </si>
  <si>
    <t>771473113</t>
  </si>
  <si>
    <t>Montáž soklíků z dlaždic keramických lepených standardním lepidlem rovných výšky přes 90 do 120 mm</t>
  </si>
  <si>
    <t>-699812235</t>
  </si>
  <si>
    <t>"m 1.03</t>
  </si>
  <si>
    <t>(2,49*2+1,5*2)</t>
  </si>
  <si>
    <t>-(1,2+1)</t>
  </si>
  <si>
    <t>"m 1.04</t>
  </si>
  <si>
    <t>(0,63+0,95)</t>
  </si>
  <si>
    <t>62</t>
  </si>
  <si>
    <t>597613500</t>
  </si>
  <si>
    <t xml:space="preserve">sokl - podlahy  (barevné) 45 x 8,5 x 1 cm I. j.</t>
  </si>
  <si>
    <t>1192107125</t>
  </si>
  <si>
    <t>(6,36/0,45)</t>
  </si>
  <si>
    <t>14,133*1,1 'Přepočtené koeficientem množství</t>
  </si>
  <si>
    <t>771591111</t>
  </si>
  <si>
    <t>Podlahy - ostatní práce penetrace podkladu</t>
  </si>
  <si>
    <t>1855791474</t>
  </si>
  <si>
    <t xml:space="preserve">Poznámka k souboru cen:_x000d_
1. Množství měrných jednotek u ceny -1185 se stanoví podle počtu řezaných dlaždic, nezávisle na jejich velikosti. 2. Položkou -1185 lze ocenit provádění více řezů na jednom kusu dlažby. </t>
  </si>
  <si>
    <t>64</t>
  </si>
  <si>
    <t>998771101</t>
  </si>
  <si>
    <t>Přesun hmot pro podlahy z dlaždic stanovený z hmotnosti přesunovaného materiálu vodorovná dopravní vzdálenost do 50 m v objektech výšky do 6 m</t>
  </si>
  <si>
    <t>-1450217615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</si>
  <si>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</si>
  <si>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784</t>
  </si>
  <si>
    <t>Dokončovací práce - malby a tapety</t>
  </si>
  <si>
    <t>65</t>
  </si>
  <si>
    <t>784181101</t>
  </si>
  <si>
    <t>Penetrace podkladu jednonásobná základní akrylátová v místnostech výšky do 3,80 m</t>
  </si>
  <si>
    <t>-637949294</t>
  </si>
  <si>
    <t>"m 1.05</t>
  </si>
  <si>
    <t>(5,1*3)</t>
  </si>
  <si>
    <t>-(0,6*1,2)</t>
  </si>
  <si>
    <t>"stěna od 1.01</t>
  </si>
  <si>
    <t>(4,65*3)</t>
  </si>
  <si>
    <t>-(1,2*0,85)</t>
  </si>
  <si>
    <t>"SDK příčka u pultu</t>
  </si>
  <si>
    <t>(1,7*3)*2</t>
  </si>
  <si>
    <t>-(0,8*2,05)*2</t>
  </si>
  <si>
    <t>"další lokální opravy</t>
  </si>
  <si>
    <t xml:space="preserve">10 </t>
  </si>
  <si>
    <t>"podhled</t>
  </si>
  <si>
    <t>3,9 "m 1.03 (SDK PO podhled)</t>
  </si>
  <si>
    <t>66</t>
  </si>
  <si>
    <t>784211101</t>
  </si>
  <si>
    <t>Malby z malířských směsí otěruvzdorných za mokra dvojnásobné, bílé za mokra otěruvzdorné výborně v místnostech výšky do 3,80 m</t>
  </si>
  <si>
    <t>1913050742</t>
  </si>
  <si>
    <t>03 - Elektroinstalace</t>
  </si>
  <si>
    <t>PSV - PSV</t>
  </si>
  <si>
    <t xml:space="preserve">    741 - Elektroinstalace - silnoproud</t>
  </si>
  <si>
    <t xml:space="preserve">      D1 - 1) Rozvaděče</t>
  </si>
  <si>
    <t xml:space="preserve">      D2 - 2) Svítidla včetně zdrojů - stávající svítidla</t>
  </si>
  <si>
    <t xml:space="preserve">      D3 - 3) Vypínače a zásuvky - střední cenová kategorie např. ABB Tango - definitivní provedení podle výběr</t>
  </si>
  <si>
    <t xml:space="preserve">      D4 - 4) Kabely a vodiče</t>
  </si>
  <si>
    <t xml:space="preserve">      D5 - 5) Úložný a nosný materiál - krabice</t>
  </si>
  <si>
    <t xml:space="preserve">      D7 - 7) Zednické práce</t>
  </si>
  <si>
    <t xml:space="preserve">    742 - Elektroinstalace - slaboproud</t>
  </si>
  <si>
    <t xml:space="preserve">      D6 - 6) Slaboproudé rozvody</t>
  </si>
  <si>
    <t xml:space="preserve">      D8 - 8) Ostatní</t>
  </si>
  <si>
    <t>HZS - Hodinové zúčtovací sazby</t>
  </si>
  <si>
    <t>741</t>
  </si>
  <si>
    <t>Elektroinstalace - silnoproud</t>
  </si>
  <si>
    <t>D1</t>
  </si>
  <si>
    <t>1) Rozvaděče</t>
  </si>
  <si>
    <t>Pol1</t>
  </si>
  <si>
    <t>Stávající rozvaděč - připojení dvou zásuvkových okruhů</t>
  </si>
  <si>
    <t>D2</t>
  </si>
  <si>
    <t>2) Svítidla včetně zdrojů - stávající svítidla</t>
  </si>
  <si>
    <t>Pol2</t>
  </si>
  <si>
    <t>Demontáž zářivek A1 2*36W, vyčištění</t>
  </si>
  <si>
    <t>Pol3</t>
  </si>
  <si>
    <t>Opětovná montáž zářivek A1 2*36W na strop</t>
  </si>
  <si>
    <t>Pol4</t>
  </si>
  <si>
    <t>Demontáž zářivek B1 4*18W, vyčištění</t>
  </si>
  <si>
    <t>Pol5</t>
  </si>
  <si>
    <t>Opětovná montáž zářivek B1 4*18W do podhledu 600/600</t>
  </si>
  <si>
    <t>Pol6</t>
  </si>
  <si>
    <t>Led pásek T-LED SQ3-600, 12V,7,4W/m</t>
  </si>
  <si>
    <t>Pol7</t>
  </si>
  <si>
    <t>Zdroj pro led pásek T-LED SQ3-600, 230/12V</t>
  </si>
  <si>
    <t>D3</t>
  </si>
  <si>
    <t>3) Vypínače a zásuvky - střední cenová kategorie např. ABB Tango - definitivní provedení podle výběr</t>
  </si>
  <si>
    <t>Pol8</t>
  </si>
  <si>
    <t>Vypínače řaz, 1,pod om.</t>
  </si>
  <si>
    <t>Pol9</t>
  </si>
  <si>
    <t>Vypínače řaz,5,pod om.</t>
  </si>
  <si>
    <t>Pol10</t>
  </si>
  <si>
    <t>Vypínače řaz,6,pod om.</t>
  </si>
  <si>
    <t>Pol11</t>
  </si>
  <si>
    <t>zásuvka 16A/230V, IP20 pod om.</t>
  </si>
  <si>
    <t>Pol12</t>
  </si>
  <si>
    <t>zásuvka 16A/230V, IP20 pod om. s přepěťovou ochranou</t>
  </si>
  <si>
    <t>Pol13</t>
  </si>
  <si>
    <t>zásuvka 16A/230V, IP20 na om. na konstrukci pultu</t>
  </si>
  <si>
    <t>Pol14</t>
  </si>
  <si>
    <t>zásuvka 16A/230V, IP20 na om. na konstrukci pultu s přepěťovou</t>
  </si>
  <si>
    <t>P</t>
  </si>
  <si>
    <t>Poznámka k položce:
ochranou</t>
  </si>
  <si>
    <t>Pol15</t>
  </si>
  <si>
    <t>zásuvka 16A/230V, IP20 na om. na konstrukci pultu - hnědá</t>
  </si>
  <si>
    <t>Poznámka k položce:
ochranou - hnědá</t>
  </si>
  <si>
    <t>D4</t>
  </si>
  <si>
    <t>4) Kabely a vodiče</t>
  </si>
  <si>
    <t>Pol16</t>
  </si>
  <si>
    <t>1-CXKH-V-J 3*1,5</t>
  </si>
  <si>
    <t>Pol17</t>
  </si>
  <si>
    <t>CYKY-J 3*1,5</t>
  </si>
  <si>
    <t>Pol18</t>
  </si>
  <si>
    <t>CYKY-O 3*1,5</t>
  </si>
  <si>
    <t>Pol19</t>
  </si>
  <si>
    <t>CYKY-J 3*2,5</t>
  </si>
  <si>
    <t>Pol20</t>
  </si>
  <si>
    <t>Ukončení vodiče v rozv. 2,5</t>
  </si>
  <si>
    <t>D5</t>
  </si>
  <si>
    <t>5) Úložný a nosný materiál - krabice</t>
  </si>
  <si>
    <t>Pol21</t>
  </si>
  <si>
    <t>Krabice KU68 s víčkem</t>
  </si>
  <si>
    <t>Pol22</t>
  </si>
  <si>
    <t>Krabice KU68 přístrojová</t>
  </si>
  <si>
    <t>Pol23</t>
  </si>
  <si>
    <t>Trubka DN16</t>
  </si>
  <si>
    <t>Pol24</t>
  </si>
  <si>
    <t>Trubka DN23</t>
  </si>
  <si>
    <t>D7</t>
  </si>
  <si>
    <t>7) Zednické práce</t>
  </si>
  <si>
    <t>Pol27</t>
  </si>
  <si>
    <t>Prostupy zdí</t>
  </si>
  <si>
    <t>Pol28</t>
  </si>
  <si>
    <t>Drážkování</t>
  </si>
  <si>
    <t>742</t>
  </si>
  <si>
    <t>Elektroinstalace - slaboproud</t>
  </si>
  <si>
    <t>D6</t>
  </si>
  <si>
    <t>6) Slaboproudé rozvody</t>
  </si>
  <si>
    <t>Pol25</t>
  </si>
  <si>
    <t>Kabel UTP 5e s konektory RJ45 - 10m</t>
  </si>
  <si>
    <t>Pol26</t>
  </si>
  <si>
    <t>Kabel UTP 5e s konektory RJ45 - 20m</t>
  </si>
  <si>
    <t>D8</t>
  </si>
  <si>
    <t>8) Ostatní</t>
  </si>
  <si>
    <t>pol29</t>
  </si>
  <si>
    <t>Pomocný materiál (3%z materiálu)</t>
  </si>
  <si>
    <t>448837583</t>
  </si>
  <si>
    <t>pol30</t>
  </si>
  <si>
    <t>PPV (6% z montáže)</t>
  </si>
  <si>
    <t>-817742616</t>
  </si>
  <si>
    <t>HZS</t>
  </si>
  <si>
    <t>Hodinové zúčtovací sazby</t>
  </si>
  <si>
    <t>pol31</t>
  </si>
  <si>
    <t xml:space="preserve">Koordinace se stavbou </t>
  </si>
  <si>
    <t>hod</t>
  </si>
  <si>
    <t>512</t>
  </si>
  <si>
    <t>-6599925</t>
  </si>
  <si>
    <t>pol32</t>
  </si>
  <si>
    <t>Revize a revizní zpráva</t>
  </si>
  <si>
    <t>-419867702</t>
  </si>
  <si>
    <t>pol33</t>
  </si>
  <si>
    <t>Demontáž a úprava stávající instalace</t>
  </si>
  <si>
    <t>-477900896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</si>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</sst>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65">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5"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4" fillId="0" borderId="0" xfId="0" applyFont="1" applyAlignment="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9" fillId="0" borderId="0" xfId="0" applyFont="1" applyAlignment="1" applyProtection="1">
      <alignment horizontal="left" vertical="center" wrapText="1"/>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4" fontId="0" fillId="0" borderId="0" xfId="0" applyNumberFormat="1" applyFont="1" applyAlignment="1">
      <alignment vertical="center"/>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167" fontId="0" fillId="3" borderId="28" xfId="0" applyNumberFormat="1" applyFont="1" applyFill="1" applyBorder="1" applyAlignment="1" applyProtection="1">
      <alignment vertical="center"/>
      <protection locked="0"/>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0" borderId="1" xfId="0" applyFont="1" applyFill="1" applyBorder="1" applyAlignment="1">
      <alignment horizontal="left" vertical="center"/>
      <protection locked="0"/>
    </xf>
    <xf numFmtId="0" fontId="41" fillId="0"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8</v>
      </c>
      <c r="BT3" s="23" t="s">
        <v>10</v>
      </c>
    </row>
    <row r="4" ht="36.96" customHeight="1">
      <c r="B4" s="27"/>
      <c r="C4" s="28"/>
      <c r="D4" s="29" t="s">
        <v>11</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12</v>
      </c>
      <c r="BE4" s="32" t="s">
        <v>13</v>
      </c>
      <c r="BS4" s="23" t="s">
        <v>14</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8</v>
      </c>
    </row>
    <row r="7" ht="14.4" customHeight="1">
      <c r="B7" s="27"/>
      <c r="C7" s="28"/>
      <c r="D7" s="39" t="s">
        <v>20</v>
      </c>
      <c r="E7" s="28"/>
      <c r="F7" s="28"/>
      <c r="G7" s="28"/>
      <c r="H7" s="28"/>
      <c r="I7" s="28"/>
      <c r="J7" s="28"/>
      <c r="K7" s="34" t="s">
        <v>21</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22</v>
      </c>
      <c r="AL7" s="28"/>
      <c r="AM7" s="28"/>
      <c r="AN7" s="34" t="s">
        <v>23</v>
      </c>
      <c r="AO7" s="28"/>
      <c r="AP7" s="28"/>
      <c r="AQ7" s="30"/>
      <c r="BE7" s="38"/>
      <c r="BS7" s="23" t="s">
        <v>8</v>
      </c>
    </row>
    <row r="8" ht="14.4" customHeight="1">
      <c r="B8" s="27"/>
      <c r="C8" s="28"/>
      <c r="D8" s="39" t="s">
        <v>24</v>
      </c>
      <c r="E8" s="28"/>
      <c r="F8" s="28"/>
      <c r="G8" s="28"/>
      <c r="H8" s="28"/>
      <c r="I8" s="28"/>
      <c r="J8" s="28"/>
      <c r="K8" s="34" t="s">
        <v>25</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26</v>
      </c>
      <c r="AL8" s="28"/>
      <c r="AM8" s="28"/>
      <c r="AN8" s="40" t="s">
        <v>27</v>
      </c>
      <c r="AO8" s="28"/>
      <c r="AP8" s="28"/>
      <c r="AQ8" s="30"/>
      <c r="BE8" s="38"/>
      <c r="BS8" s="23" t="s">
        <v>8</v>
      </c>
    </row>
    <row r="9" ht="29.28" customHeight="1">
      <c r="B9" s="27"/>
      <c r="C9" s="28"/>
      <c r="D9" s="33" t="s">
        <v>28</v>
      </c>
      <c r="E9" s="28"/>
      <c r="F9" s="28"/>
      <c r="G9" s="28"/>
      <c r="H9" s="28"/>
      <c r="I9" s="28"/>
      <c r="J9" s="28"/>
      <c r="K9" s="41" t="s">
        <v>29</v>
      </c>
      <c r="L9" s="28"/>
      <c r="M9" s="28"/>
      <c r="N9" s="28"/>
      <c r="O9" s="28"/>
      <c r="P9" s="28"/>
      <c r="Q9" s="28"/>
      <c r="R9" s="28"/>
      <c r="S9" s="28"/>
      <c r="T9" s="28"/>
      <c r="U9" s="28"/>
      <c r="V9" s="28"/>
      <c r="W9" s="28"/>
      <c r="X9" s="28"/>
      <c r="Y9" s="28"/>
      <c r="Z9" s="28"/>
      <c r="AA9" s="28"/>
      <c r="AB9" s="28"/>
      <c r="AC9" s="28"/>
      <c r="AD9" s="28"/>
      <c r="AE9" s="28"/>
      <c r="AF9" s="28"/>
      <c r="AG9" s="28"/>
      <c r="AH9" s="28"/>
      <c r="AI9" s="28"/>
      <c r="AJ9" s="28"/>
      <c r="AK9" s="33" t="s">
        <v>30</v>
      </c>
      <c r="AL9" s="28"/>
      <c r="AM9" s="28"/>
      <c r="AN9" s="41" t="s">
        <v>31</v>
      </c>
      <c r="AO9" s="28"/>
      <c r="AP9" s="28"/>
      <c r="AQ9" s="30"/>
      <c r="BE9" s="38"/>
      <c r="BS9" s="23" t="s">
        <v>8</v>
      </c>
    </row>
    <row r="10" ht="14.4" customHeight="1">
      <c r="B10" s="27"/>
      <c r="C10" s="28"/>
      <c r="D10" s="39" t="s">
        <v>32</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33</v>
      </c>
      <c r="AL10" s="28"/>
      <c r="AM10" s="28"/>
      <c r="AN10" s="34" t="s">
        <v>34</v>
      </c>
      <c r="AO10" s="28"/>
      <c r="AP10" s="28"/>
      <c r="AQ10" s="30"/>
      <c r="BE10" s="38"/>
      <c r="BS10" s="23" t="s">
        <v>8</v>
      </c>
    </row>
    <row r="11" ht="18.48" customHeight="1">
      <c r="B11" s="27"/>
      <c r="C11" s="28"/>
      <c r="D11" s="28"/>
      <c r="E11" s="34" t="s">
        <v>35</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36</v>
      </c>
      <c r="AL11" s="28"/>
      <c r="AM11" s="28"/>
      <c r="AN11" s="34" t="s">
        <v>34</v>
      </c>
      <c r="AO11" s="28"/>
      <c r="AP11" s="28"/>
      <c r="AQ11" s="30"/>
      <c r="BE11" s="38"/>
      <c r="BS11" s="23" t="s">
        <v>8</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8</v>
      </c>
    </row>
    <row r="13" ht="14.4" customHeight="1">
      <c r="B13" s="27"/>
      <c r="C13" s="28"/>
      <c r="D13" s="39" t="s">
        <v>37</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33</v>
      </c>
      <c r="AL13" s="28"/>
      <c r="AM13" s="28"/>
      <c r="AN13" s="42" t="s">
        <v>38</v>
      </c>
      <c r="AO13" s="28"/>
      <c r="AP13" s="28"/>
      <c r="AQ13" s="30"/>
      <c r="BE13" s="38"/>
      <c r="BS13" s="23" t="s">
        <v>8</v>
      </c>
    </row>
    <row r="14">
      <c r="B14" s="27"/>
      <c r="C14" s="28"/>
      <c r="D14" s="28"/>
      <c r="E14" s="42" t="s">
        <v>38</v>
      </c>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39" t="s">
        <v>36</v>
      </c>
      <c r="AL14" s="28"/>
      <c r="AM14" s="28"/>
      <c r="AN14" s="42" t="s">
        <v>38</v>
      </c>
      <c r="AO14" s="28"/>
      <c r="AP14" s="28"/>
      <c r="AQ14" s="30"/>
      <c r="BE14" s="38"/>
      <c r="BS14" s="23" t="s">
        <v>8</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6</v>
      </c>
    </row>
    <row r="16" ht="14.4" customHeight="1">
      <c r="B16" s="27"/>
      <c r="C16" s="28"/>
      <c r="D16" s="39" t="s">
        <v>39</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33</v>
      </c>
      <c r="AL16" s="28"/>
      <c r="AM16" s="28"/>
      <c r="AN16" s="34" t="s">
        <v>34</v>
      </c>
      <c r="AO16" s="28"/>
      <c r="AP16" s="28"/>
      <c r="AQ16" s="30"/>
      <c r="BE16" s="38"/>
      <c r="BS16" s="23" t="s">
        <v>6</v>
      </c>
    </row>
    <row r="17" ht="18.48" customHeight="1">
      <c r="B17" s="27"/>
      <c r="C17" s="28"/>
      <c r="D17" s="28"/>
      <c r="E17" s="34" t="s">
        <v>40</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36</v>
      </c>
      <c r="AL17" s="28"/>
      <c r="AM17" s="28"/>
      <c r="AN17" s="34" t="s">
        <v>34</v>
      </c>
      <c r="AO17" s="28"/>
      <c r="AP17" s="28"/>
      <c r="AQ17" s="30"/>
      <c r="BE17" s="38"/>
      <c r="BS17" s="23" t="s">
        <v>41</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42</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8</v>
      </c>
    </row>
    <row r="20" ht="57" customHeight="1">
      <c r="B20" s="27"/>
      <c r="C20" s="28"/>
      <c r="D20" s="28"/>
      <c r="E20" s="44" t="s">
        <v>43</v>
      </c>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28"/>
      <c r="AQ22" s="30"/>
      <c r="BE22" s="38"/>
    </row>
    <row r="23" s="1" customFormat="1" ht="25.92" customHeight="1">
      <c r="B23" s="46"/>
      <c r="C23" s="47"/>
      <c r="D23" s="48" t="s">
        <v>44</v>
      </c>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50">
        <f>ROUND(AG51,2)</f>
        <v>0</v>
      </c>
      <c r="AL23" s="49"/>
      <c r="AM23" s="49"/>
      <c r="AN23" s="49"/>
      <c r="AO23" s="49"/>
      <c r="AP23" s="47"/>
      <c r="AQ23" s="51"/>
      <c r="BE23" s="38"/>
    </row>
    <row r="24" s="1" customFormat="1" ht="6.96" customHeight="1">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51"/>
      <c r="BE24" s="38"/>
    </row>
    <row r="25" s="1" customFormat="1">
      <c r="B25" s="46"/>
      <c r="C25" s="47"/>
      <c r="D25" s="47"/>
      <c r="E25" s="47"/>
      <c r="F25" s="47"/>
      <c r="G25" s="47"/>
      <c r="H25" s="47"/>
      <c r="I25" s="47"/>
      <c r="J25" s="47"/>
      <c r="K25" s="47"/>
      <c r="L25" s="52" t="s">
        <v>45</v>
      </c>
      <c r="M25" s="52"/>
      <c r="N25" s="52"/>
      <c r="O25" s="52"/>
      <c r="P25" s="47"/>
      <c r="Q25" s="47"/>
      <c r="R25" s="47"/>
      <c r="S25" s="47"/>
      <c r="T25" s="47"/>
      <c r="U25" s="47"/>
      <c r="V25" s="47"/>
      <c r="W25" s="52" t="s">
        <v>46</v>
      </c>
      <c r="X25" s="52"/>
      <c r="Y25" s="52"/>
      <c r="Z25" s="52"/>
      <c r="AA25" s="52"/>
      <c r="AB25" s="52"/>
      <c r="AC25" s="52"/>
      <c r="AD25" s="52"/>
      <c r="AE25" s="52"/>
      <c r="AF25" s="47"/>
      <c r="AG25" s="47"/>
      <c r="AH25" s="47"/>
      <c r="AI25" s="47"/>
      <c r="AJ25" s="47"/>
      <c r="AK25" s="52" t="s">
        <v>47</v>
      </c>
      <c r="AL25" s="52"/>
      <c r="AM25" s="52"/>
      <c r="AN25" s="52"/>
      <c r="AO25" s="52"/>
      <c r="AP25" s="47"/>
      <c r="AQ25" s="51"/>
      <c r="BE25" s="38"/>
    </row>
    <row r="26" s="2" customFormat="1" ht="14.4" customHeight="1">
      <c r="B26" s="53"/>
      <c r="C26" s="54"/>
      <c r="D26" s="55" t="s">
        <v>48</v>
      </c>
      <c r="E26" s="54"/>
      <c r="F26" s="55" t="s">
        <v>49</v>
      </c>
      <c r="G26" s="54"/>
      <c r="H26" s="54"/>
      <c r="I26" s="54"/>
      <c r="J26" s="54"/>
      <c r="K26" s="54"/>
      <c r="L26" s="56">
        <v>0.20999999999999999</v>
      </c>
      <c r="M26" s="54"/>
      <c r="N26" s="54"/>
      <c r="O26" s="54"/>
      <c r="P26" s="54"/>
      <c r="Q26" s="54"/>
      <c r="R26" s="54"/>
      <c r="S26" s="54"/>
      <c r="T26" s="54"/>
      <c r="U26" s="54"/>
      <c r="V26" s="54"/>
      <c r="W26" s="57">
        <f>ROUND(AZ51,2)</f>
        <v>0</v>
      </c>
      <c r="X26" s="54"/>
      <c r="Y26" s="54"/>
      <c r="Z26" s="54"/>
      <c r="AA26" s="54"/>
      <c r="AB26" s="54"/>
      <c r="AC26" s="54"/>
      <c r="AD26" s="54"/>
      <c r="AE26" s="54"/>
      <c r="AF26" s="54"/>
      <c r="AG26" s="54"/>
      <c r="AH26" s="54"/>
      <c r="AI26" s="54"/>
      <c r="AJ26" s="54"/>
      <c r="AK26" s="57">
        <f>ROUND(AV51,2)</f>
        <v>0</v>
      </c>
      <c r="AL26" s="54"/>
      <c r="AM26" s="54"/>
      <c r="AN26" s="54"/>
      <c r="AO26" s="54"/>
      <c r="AP26" s="54"/>
      <c r="AQ26" s="58"/>
      <c r="BE26" s="38"/>
    </row>
    <row r="27" s="2" customFormat="1" ht="14.4" customHeight="1">
      <c r="B27" s="53"/>
      <c r="C27" s="54"/>
      <c r="D27" s="54"/>
      <c r="E27" s="54"/>
      <c r="F27" s="55" t="s">
        <v>50</v>
      </c>
      <c r="G27" s="54"/>
      <c r="H27" s="54"/>
      <c r="I27" s="54"/>
      <c r="J27" s="54"/>
      <c r="K27" s="54"/>
      <c r="L27" s="56">
        <v>0.14999999999999999</v>
      </c>
      <c r="M27" s="54"/>
      <c r="N27" s="54"/>
      <c r="O27" s="54"/>
      <c r="P27" s="54"/>
      <c r="Q27" s="54"/>
      <c r="R27" s="54"/>
      <c r="S27" s="54"/>
      <c r="T27" s="54"/>
      <c r="U27" s="54"/>
      <c r="V27" s="54"/>
      <c r="W27" s="57">
        <f>ROUND(BA51,2)</f>
        <v>0</v>
      </c>
      <c r="X27" s="54"/>
      <c r="Y27" s="54"/>
      <c r="Z27" s="54"/>
      <c r="AA27" s="54"/>
      <c r="AB27" s="54"/>
      <c r="AC27" s="54"/>
      <c r="AD27" s="54"/>
      <c r="AE27" s="54"/>
      <c r="AF27" s="54"/>
      <c r="AG27" s="54"/>
      <c r="AH27" s="54"/>
      <c r="AI27" s="54"/>
      <c r="AJ27" s="54"/>
      <c r="AK27" s="57">
        <f>ROUND(AW51,2)</f>
        <v>0</v>
      </c>
      <c r="AL27" s="54"/>
      <c r="AM27" s="54"/>
      <c r="AN27" s="54"/>
      <c r="AO27" s="54"/>
      <c r="AP27" s="54"/>
      <c r="AQ27" s="58"/>
      <c r="BE27" s="38"/>
    </row>
    <row r="28" hidden="1" s="2" customFormat="1" ht="14.4" customHeight="1">
      <c r="B28" s="53"/>
      <c r="C28" s="54"/>
      <c r="D28" s="54"/>
      <c r="E28" s="54"/>
      <c r="F28" s="55" t="s">
        <v>51</v>
      </c>
      <c r="G28" s="54"/>
      <c r="H28" s="54"/>
      <c r="I28" s="54"/>
      <c r="J28" s="54"/>
      <c r="K28" s="54"/>
      <c r="L28" s="56">
        <v>0.20999999999999999</v>
      </c>
      <c r="M28" s="54"/>
      <c r="N28" s="54"/>
      <c r="O28" s="54"/>
      <c r="P28" s="54"/>
      <c r="Q28" s="54"/>
      <c r="R28" s="54"/>
      <c r="S28" s="54"/>
      <c r="T28" s="54"/>
      <c r="U28" s="54"/>
      <c r="V28" s="54"/>
      <c r="W28" s="57">
        <f>ROUND(BB51,2)</f>
        <v>0</v>
      </c>
      <c r="X28" s="54"/>
      <c r="Y28" s="54"/>
      <c r="Z28" s="54"/>
      <c r="AA28" s="54"/>
      <c r="AB28" s="54"/>
      <c r="AC28" s="54"/>
      <c r="AD28" s="54"/>
      <c r="AE28" s="54"/>
      <c r="AF28" s="54"/>
      <c r="AG28" s="54"/>
      <c r="AH28" s="54"/>
      <c r="AI28" s="54"/>
      <c r="AJ28" s="54"/>
      <c r="AK28" s="57">
        <v>0</v>
      </c>
      <c r="AL28" s="54"/>
      <c r="AM28" s="54"/>
      <c r="AN28" s="54"/>
      <c r="AO28" s="54"/>
      <c r="AP28" s="54"/>
      <c r="AQ28" s="58"/>
      <c r="BE28" s="38"/>
    </row>
    <row r="29" hidden="1" s="2" customFormat="1" ht="14.4" customHeight="1">
      <c r="B29" s="53"/>
      <c r="C29" s="54"/>
      <c r="D29" s="54"/>
      <c r="E29" s="54"/>
      <c r="F29" s="55" t="s">
        <v>52</v>
      </c>
      <c r="G29" s="54"/>
      <c r="H29" s="54"/>
      <c r="I29" s="54"/>
      <c r="J29" s="54"/>
      <c r="K29" s="54"/>
      <c r="L29" s="56">
        <v>0.14999999999999999</v>
      </c>
      <c r="M29" s="54"/>
      <c r="N29" s="54"/>
      <c r="O29" s="54"/>
      <c r="P29" s="54"/>
      <c r="Q29" s="54"/>
      <c r="R29" s="54"/>
      <c r="S29" s="54"/>
      <c r="T29" s="54"/>
      <c r="U29" s="54"/>
      <c r="V29" s="54"/>
      <c r="W29" s="57">
        <f>ROUND(BC51,2)</f>
        <v>0</v>
      </c>
      <c r="X29" s="54"/>
      <c r="Y29" s="54"/>
      <c r="Z29" s="54"/>
      <c r="AA29" s="54"/>
      <c r="AB29" s="54"/>
      <c r="AC29" s="54"/>
      <c r="AD29" s="54"/>
      <c r="AE29" s="54"/>
      <c r="AF29" s="54"/>
      <c r="AG29" s="54"/>
      <c r="AH29" s="54"/>
      <c r="AI29" s="54"/>
      <c r="AJ29" s="54"/>
      <c r="AK29" s="57">
        <v>0</v>
      </c>
      <c r="AL29" s="54"/>
      <c r="AM29" s="54"/>
      <c r="AN29" s="54"/>
      <c r="AO29" s="54"/>
      <c r="AP29" s="54"/>
      <c r="AQ29" s="58"/>
      <c r="BE29" s="38"/>
    </row>
    <row r="30" hidden="1" s="2" customFormat="1" ht="14.4" customHeight="1">
      <c r="B30" s="53"/>
      <c r="C30" s="54"/>
      <c r="D30" s="54"/>
      <c r="E30" s="54"/>
      <c r="F30" s="55" t="s">
        <v>53</v>
      </c>
      <c r="G30" s="54"/>
      <c r="H30" s="54"/>
      <c r="I30" s="54"/>
      <c r="J30" s="54"/>
      <c r="K30" s="54"/>
      <c r="L30" s="56">
        <v>0</v>
      </c>
      <c r="M30" s="54"/>
      <c r="N30" s="54"/>
      <c r="O30" s="54"/>
      <c r="P30" s="54"/>
      <c r="Q30" s="54"/>
      <c r="R30" s="54"/>
      <c r="S30" s="54"/>
      <c r="T30" s="54"/>
      <c r="U30" s="54"/>
      <c r="V30" s="54"/>
      <c r="W30" s="57">
        <f>ROUND(BD51,2)</f>
        <v>0</v>
      </c>
      <c r="X30" s="54"/>
      <c r="Y30" s="54"/>
      <c r="Z30" s="54"/>
      <c r="AA30" s="54"/>
      <c r="AB30" s="54"/>
      <c r="AC30" s="54"/>
      <c r="AD30" s="54"/>
      <c r="AE30" s="54"/>
      <c r="AF30" s="54"/>
      <c r="AG30" s="54"/>
      <c r="AH30" s="54"/>
      <c r="AI30" s="54"/>
      <c r="AJ30" s="54"/>
      <c r="AK30" s="57">
        <v>0</v>
      </c>
      <c r="AL30" s="54"/>
      <c r="AM30" s="54"/>
      <c r="AN30" s="54"/>
      <c r="AO30" s="54"/>
      <c r="AP30" s="54"/>
      <c r="AQ30" s="58"/>
      <c r="BE30" s="38"/>
    </row>
    <row r="31" s="1" customFormat="1" ht="6.96" customHeight="1">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51"/>
      <c r="BE31" s="38"/>
    </row>
    <row r="32" s="1" customFormat="1" ht="25.92" customHeight="1">
      <c r="B32" s="46"/>
      <c r="C32" s="59"/>
      <c r="D32" s="60" t="s">
        <v>54</v>
      </c>
      <c r="E32" s="61"/>
      <c r="F32" s="61"/>
      <c r="G32" s="61"/>
      <c r="H32" s="61"/>
      <c r="I32" s="61"/>
      <c r="J32" s="61"/>
      <c r="K32" s="61"/>
      <c r="L32" s="61"/>
      <c r="M32" s="61"/>
      <c r="N32" s="61"/>
      <c r="O32" s="61"/>
      <c r="P32" s="61"/>
      <c r="Q32" s="61"/>
      <c r="R32" s="61"/>
      <c r="S32" s="61"/>
      <c r="T32" s="62" t="s">
        <v>55</v>
      </c>
      <c r="U32" s="61"/>
      <c r="V32" s="61"/>
      <c r="W32" s="61"/>
      <c r="X32" s="63" t="s">
        <v>56</v>
      </c>
      <c r="Y32" s="61"/>
      <c r="Z32" s="61"/>
      <c r="AA32" s="61"/>
      <c r="AB32" s="61"/>
      <c r="AC32" s="61"/>
      <c r="AD32" s="61"/>
      <c r="AE32" s="61"/>
      <c r="AF32" s="61"/>
      <c r="AG32" s="61"/>
      <c r="AH32" s="61"/>
      <c r="AI32" s="61"/>
      <c r="AJ32" s="61"/>
      <c r="AK32" s="64">
        <f>SUM(AK23:AK30)</f>
        <v>0</v>
      </c>
      <c r="AL32" s="61"/>
      <c r="AM32" s="61"/>
      <c r="AN32" s="61"/>
      <c r="AO32" s="65"/>
      <c r="AP32" s="59"/>
      <c r="AQ32" s="66"/>
      <c r="BE32" s="38"/>
    </row>
    <row r="33" s="1" customFormat="1" ht="6.96" customHeight="1">
      <c r="B33" s="46"/>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51"/>
    </row>
    <row r="34" s="1" customFormat="1" ht="6.96" customHeight="1">
      <c r="B34" s="67"/>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9"/>
    </row>
    <row r="38" s="1" customFormat="1" ht="6.96" customHeight="1">
      <c r="B38" s="70"/>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2"/>
    </row>
    <row r="39" s="1" customFormat="1" ht="36.96" customHeight="1">
      <c r="B39" s="46"/>
      <c r="C39" s="73" t="s">
        <v>57</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2"/>
    </row>
    <row r="40" s="1" customFormat="1" ht="6.96" customHeight="1">
      <c r="B40" s="46"/>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2"/>
    </row>
    <row r="41" s="3" customFormat="1" ht="14.4" customHeight="1">
      <c r="B41" s="75"/>
      <c r="C41" s="76" t="s">
        <v>15</v>
      </c>
      <c r="D41" s="77"/>
      <c r="E41" s="77"/>
      <c r="F41" s="77"/>
      <c r="G41" s="77"/>
      <c r="H41" s="77"/>
      <c r="I41" s="77"/>
      <c r="J41" s="77"/>
      <c r="K41" s="77"/>
      <c r="L41" s="77" t="str">
        <f>K5</f>
        <v>201796R01</v>
      </c>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8"/>
    </row>
    <row r="42" s="4" customFormat="1" ht="36.96" customHeight="1">
      <c r="B42" s="79"/>
      <c r="C42" s="80" t="s">
        <v>18</v>
      </c>
      <c r="D42" s="81"/>
      <c r="E42" s="81"/>
      <c r="F42" s="81"/>
      <c r="G42" s="81"/>
      <c r="H42" s="81"/>
      <c r="I42" s="81"/>
      <c r="J42" s="81"/>
      <c r="K42" s="81"/>
      <c r="L42" s="82" t="str">
        <f>K6</f>
        <v>Úpravy recepce MÚ Sokolov</v>
      </c>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3"/>
    </row>
    <row r="43" s="1" customFormat="1" ht="6.96" customHeight="1">
      <c r="B43" s="46"/>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2"/>
    </row>
    <row r="44" s="1" customFormat="1">
      <c r="B44" s="46"/>
      <c r="C44" s="76" t="s">
        <v>24</v>
      </c>
      <c r="D44" s="74"/>
      <c r="E44" s="74"/>
      <c r="F44" s="74"/>
      <c r="G44" s="74"/>
      <c r="H44" s="74"/>
      <c r="I44" s="74"/>
      <c r="J44" s="74"/>
      <c r="K44" s="74"/>
      <c r="L44" s="84" t="str">
        <f>IF(K8="","",K8)</f>
        <v>Siokolov</v>
      </c>
      <c r="M44" s="74"/>
      <c r="N44" s="74"/>
      <c r="O44" s="74"/>
      <c r="P44" s="74"/>
      <c r="Q44" s="74"/>
      <c r="R44" s="74"/>
      <c r="S44" s="74"/>
      <c r="T44" s="74"/>
      <c r="U44" s="74"/>
      <c r="V44" s="74"/>
      <c r="W44" s="74"/>
      <c r="X44" s="74"/>
      <c r="Y44" s="74"/>
      <c r="Z44" s="74"/>
      <c r="AA44" s="74"/>
      <c r="AB44" s="74"/>
      <c r="AC44" s="74"/>
      <c r="AD44" s="74"/>
      <c r="AE44" s="74"/>
      <c r="AF44" s="74"/>
      <c r="AG44" s="74"/>
      <c r="AH44" s="74"/>
      <c r="AI44" s="76" t="s">
        <v>26</v>
      </c>
      <c r="AJ44" s="74"/>
      <c r="AK44" s="74"/>
      <c r="AL44" s="74"/>
      <c r="AM44" s="85" t="str">
        <f>IF(AN8= "","",AN8)</f>
        <v>11. 5. 2018</v>
      </c>
      <c r="AN44" s="85"/>
      <c r="AO44" s="74"/>
      <c r="AP44" s="74"/>
      <c r="AQ44" s="74"/>
      <c r="AR44" s="72"/>
    </row>
    <row r="45" s="1" customFormat="1" ht="6.96" customHeight="1">
      <c r="B45" s="46"/>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2"/>
    </row>
    <row r="46" s="1" customFormat="1">
      <c r="B46" s="46"/>
      <c r="C46" s="76" t="s">
        <v>32</v>
      </c>
      <c r="D46" s="74"/>
      <c r="E46" s="74"/>
      <c r="F46" s="74"/>
      <c r="G46" s="74"/>
      <c r="H46" s="74"/>
      <c r="I46" s="74"/>
      <c r="J46" s="74"/>
      <c r="K46" s="74"/>
      <c r="L46" s="77" t="str">
        <f>IF(E11= "","",E11)</f>
        <v>MÚ Sokolov, Rokycanova 1929, Sokolov</v>
      </c>
      <c r="M46" s="74"/>
      <c r="N46" s="74"/>
      <c r="O46" s="74"/>
      <c r="P46" s="74"/>
      <c r="Q46" s="74"/>
      <c r="R46" s="74"/>
      <c r="S46" s="74"/>
      <c r="T46" s="74"/>
      <c r="U46" s="74"/>
      <c r="V46" s="74"/>
      <c r="W46" s="74"/>
      <c r="X46" s="74"/>
      <c r="Y46" s="74"/>
      <c r="Z46" s="74"/>
      <c r="AA46" s="74"/>
      <c r="AB46" s="74"/>
      <c r="AC46" s="74"/>
      <c r="AD46" s="74"/>
      <c r="AE46" s="74"/>
      <c r="AF46" s="74"/>
      <c r="AG46" s="74"/>
      <c r="AH46" s="74"/>
      <c r="AI46" s="76" t="s">
        <v>39</v>
      </c>
      <c r="AJ46" s="74"/>
      <c r="AK46" s="74"/>
      <c r="AL46" s="74"/>
      <c r="AM46" s="77" t="str">
        <f>IF(E17="","",E17)</f>
        <v>Ing. Arch Olga Růžičková</v>
      </c>
      <c r="AN46" s="77"/>
      <c r="AO46" s="77"/>
      <c r="AP46" s="77"/>
      <c r="AQ46" s="74"/>
      <c r="AR46" s="72"/>
      <c r="AS46" s="86" t="s">
        <v>58</v>
      </c>
      <c r="AT46" s="87"/>
      <c r="AU46" s="88"/>
      <c r="AV46" s="88"/>
      <c r="AW46" s="88"/>
      <c r="AX46" s="88"/>
      <c r="AY46" s="88"/>
      <c r="AZ46" s="88"/>
      <c r="BA46" s="88"/>
      <c r="BB46" s="88"/>
      <c r="BC46" s="88"/>
      <c r="BD46" s="89"/>
    </row>
    <row r="47" s="1" customFormat="1">
      <c r="B47" s="46"/>
      <c r="C47" s="76" t="s">
        <v>37</v>
      </c>
      <c r="D47" s="74"/>
      <c r="E47" s="74"/>
      <c r="F47" s="74"/>
      <c r="G47" s="74"/>
      <c r="H47" s="74"/>
      <c r="I47" s="74"/>
      <c r="J47" s="74"/>
      <c r="K47" s="74"/>
      <c r="L47" s="77" t="str">
        <f>IF(E14= "Vyplň údaj","",E14)</f>
        <v/>
      </c>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2"/>
      <c r="AS47" s="90"/>
      <c r="AT47" s="91"/>
      <c r="AU47" s="92"/>
      <c r="AV47" s="92"/>
      <c r="AW47" s="92"/>
      <c r="AX47" s="92"/>
      <c r="AY47" s="92"/>
      <c r="AZ47" s="92"/>
      <c r="BA47" s="92"/>
      <c r="BB47" s="92"/>
      <c r="BC47" s="92"/>
      <c r="BD47" s="93"/>
    </row>
    <row r="48" s="1" customFormat="1" ht="10.8" customHeight="1">
      <c r="B48" s="46"/>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2"/>
      <c r="AS48" s="94"/>
      <c r="AT48" s="55"/>
      <c r="AU48" s="47"/>
      <c r="AV48" s="47"/>
      <c r="AW48" s="47"/>
      <c r="AX48" s="47"/>
      <c r="AY48" s="47"/>
      <c r="AZ48" s="47"/>
      <c r="BA48" s="47"/>
      <c r="BB48" s="47"/>
      <c r="BC48" s="47"/>
      <c r="BD48" s="95"/>
    </row>
    <row r="49" s="1" customFormat="1" ht="29.28" customHeight="1">
      <c r="B49" s="46"/>
      <c r="C49" s="96" t="s">
        <v>59</v>
      </c>
      <c r="D49" s="97"/>
      <c r="E49" s="97"/>
      <c r="F49" s="97"/>
      <c r="G49" s="97"/>
      <c r="H49" s="98"/>
      <c r="I49" s="99" t="s">
        <v>60</v>
      </c>
      <c r="J49" s="97"/>
      <c r="K49" s="97"/>
      <c r="L49" s="97"/>
      <c r="M49" s="97"/>
      <c r="N49" s="97"/>
      <c r="O49" s="97"/>
      <c r="P49" s="97"/>
      <c r="Q49" s="97"/>
      <c r="R49" s="97"/>
      <c r="S49" s="97"/>
      <c r="T49" s="97"/>
      <c r="U49" s="97"/>
      <c r="V49" s="97"/>
      <c r="W49" s="97"/>
      <c r="X49" s="97"/>
      <c r="Y49" s="97"/>
      <c r="Z49" s="97"/>
      <c r="AA49" s="97"/>
      <c r="AB49" s="97"/>
      <c r="AC49" s="97"/>
      <c r="AD49" s="97"/>
      <c r="AE49" s="97"/>
      <c r="AF49" s="97"/>
      <c r="AG49" s="100" t="s">
        <v>61</v>
      </c>
      <c r="AH49" s="97"/>
      <c r="AI49" s="97"/>
      <c r="AJ49" s="97"/>
      <c r="AK49" s="97"/>
      <c r="AL49" s="97"/>
      <c r="AM49" s="97"/>
      <c r="AN49" s="99" t="s">
        <v>62</v>
      </c>
      <c r="AO49" s="97"/>
      <c r="AP49" s="97"/>
      <c r="AQ49" s="101" t="s">
        <v>63</v>
      </c>
      <c r="AR49" s="72"/>
      <c r="AS49" s="102" t="s">
        <v>64</v>
      </c>
      <c r="AT49" s="103" t="s">
        <v>65</v>
      </c>
      <c r="AU49" s="103" t="s">
        <v>66</v>
      </c>
      <c r="AV49" s="103" t="s">
        <v>67</v>
      </c>
      <c r="AW49" s="103" t="s">
        <v>68</v>
      </c>
      <c r="AX49" s="103" t="s">
        <v>69</v>
      </c>
      <c r="AY49" s="103" t="s">
        <v>70</v>
      </c>
      <c r="AZ49" s="103" t="s">
        <v>71</v>
      </c>
      <c r="BA49" s="103" t="s">
        <v>72</v>
      </c>
      <c r="BB49" s="103" t="s">
        <v>73</v>
      </c>
      <c r="BC49" s="103" t="s">
        <v>74</v>
      </c>
      <c r="BD49" s="104" t="s">
        <v>75</v>
      </c>
    </row>
    <row r="50" s="1" customFormat="1" ht="10.8" customHeight="1">
      <c r="B50" s="46"/>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2"/>
      <c r="AS50" s="105"/>
      <c r="AT50" s="106"/>
      <c r="AU50" s="106"/>
      <c r="AV50" s="106"/>
      <c r="AW50" s="106"/>
      <c r="AX50" s="106"/>
      <c r="AY50" s="106"/>
      <c r="AZ50" s="106"/>
      <c r="BA50" s="106"/>
      <c r="BB50" s="106"/>
      <c r="BC50" s="106"/>
      <c r="BD50" s="107"/>
    </row>
    <row r="51" s="4" customFormat="1" ht="32.4" customHeight="1">
      <c r="B51" s="79"/>
      <c r="C51" s="108" t="s">
        <v>76</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10">
        <f>ROUND(SUM(AG52:AG54),2)</f>
        <v>0</v>
      </c>
      <c r="AH51" s="110"/>
      <c r="AI51" s="110"/>
      <c r="AJ51" s="110"/>
      <c r="AK51" s="110"/>
      <c r="AL51" s="110"/>
      <c r="AM51" s="110"/>
      <c r="AN51" s="111">
        <f>SUM(AG51,AT51)</f>
        <v>0</v>
      </c>
      <c r="AO51" s="111"/>
      <c r="AP51" s="111"/>
      <c r="AQ51" s="112" t="s">
        <v>34</v>
      </c>
      <c r="AR51" s="83"/>
      <c r="AS51" s="113">
        <f>ROUND(SUM(AS52:AS54),2)</f>
        <v>0</v>
      </c>
      <c r="AT51" s="114">
        <f>ROUND(SUM(AV51:AW51),2)</f>
        <v>0</v>
      </c>
      <c r="AU51" s="115">
        <f>ROUND(SUM(AU52:AU54),5)</f>
        <v>0</v>
      </c>
      <c r="AV51" s="114">
        <f>ROUND(AZ51*L26,2)</f>
        <v>0</v>
      </c>
      <c r="AW51" s="114">
        <f>ROUND(BA51*L27,2)</f>
        <v>0</v>
      </c>
      <c r="AX51" s="114">
        <f>ROUND(BB51*L26,2)</f>
        <v>0</v>
      </c>
      <c r="AY51" s="114">
        <f>ROUND(BC51*L27,2)</f>
        <v>0</v>
      </c>
      <c r="AZ51" s="114">
        <f>ROUND(SUM(AZ52:AZ54),2)</f>
        <v>0</v>
      </c>
      <c r="BA51" s="114">
        <f>ROUND(SUM(BA52:BA54),2)</f>
        <v>0</v>
      </c>
      <c r="BB51" s="114">
        <f>ROUND(SUM(BB52:BB54),2)</f>
        <v>0</v>
      </c>
      <c r="BC51" s="114">
        <f>ROUND(SUM(BC52:BC54),2)</f>
        <v>0</v>
      </c>
      <c r="BD51" s="116">
        <f>ROUND(SUM(BD52:BD54),2)</f>
        <v>0</v>
      </c>
      <c r="BS51" s="117" t="s">
        <v>77</v>
      </c>
      <c r="BT51" s="117" t="s">
        <v>78</v>
      </c>
      <c r="BU51" s="118" t="s">
        <v>79</v>
      </c>
      <c r="BV51" s="117" t="s">
        <v>80</v>
      </c>
      <c r="BW51" s="117" t="s">
        <v>7</v>
      </c>
      <c r="BX51" s="117" t="s">
        <v>81</v>
      </c>
      <c r="CL51" s="117" t="s">
        <v>21</v>
      </c>
    </row>
    <row r="52" s="5" customFormat="1" ht="16.5" customHeight="1">
      <c r="A52" s="119" t="s">
        <v>82</v>
      </c>
      <c r="B52" s="120"/>
      <c r="C52" s="121"/>
      <c r="D52" s="122" t="s">
        <v>83</v>
      </c>
      <c r="E52" s="122"/>
      <c r="F52" s="122"/>
      <c r="G52" s="122"/>
      <c r="H52" s="122"/>
      <c r="I52" s="123"/>
      <c r="J52" s="122" t="s">
        <v>84</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4">
        <f>'01 - Vedlejší rozpočtové ...'!J27</f>
        <v>0</v>
      </c>
      <c r="AH52" s="123"/>
      <c r="AI52" s="123"/>
      <c r="AJ52" s="123"/>
      <c r="AK52" s="123"/>
      <c r="AL52" s="123"/>
      <c r="AM52" s="123"/>
      <c r="AN52" s="124">
        <f>SUM(AG52,AT52)</f>
        <v>0</v>
      </c>
      <c r="AO52" s="123"/>
      <c r="AP52" s="123"/>
      <c r="AQ52" s="125" t="s">
        <v>85</v>
      </c>
      <c r="AR52" s="126"/>
      <c r="AS52" s="127">
        <v>0</v>
      </c>
      <c r="AT52" s="128">
        <f>ROUND(SUM(AV52:AW52),2)</f>
        <v>0</v>
      </c>
      <c r="AU52" s="129">
        <f>'01 - Vedlejší rozpočtové ...'!P78</f>
        <v>0</v>
      </c>
      <c r="AV52" s="128">
        <f>'01 - Vedlejší rozpočtové ...'!J30</f>
        <v>0</v>
      </c>
      <c r="AW52" s="128">
        <f>'01 - Vedlejší rozpočtové ...'!J31</f>
        <v>0</v>
      </c>
      <c r="AX52" s="128">
        <f>'01 - Vedlejší rozpočtové ...'!J32</f>
        <v>0</v>
      </c>
      <c r="AY52" s="128">
        <f>'01 - Vedlejší rozpočtové ...'!J33</f>
        <v>0</v>
      </c>
      <c r="AZ52" s="128">
        <f>'01 - Vedlejší rozpočtové ...'!F30</f>
        <v>0</v>
      </c>
      <c r="BA52" s="128">
        <f>'01 - Vedlejší rozpočtové ...'!F31</f>
        <v>0</v>
      </c>
      <c r="BB52" s="128">
        <f>'01 - Vedlejší rozpočtové ...'!F32</f>
        <v>0</v>
      </c>
      <c r="BC52" s="128">
        <f>'01 - Vedlejší rozpočtové ...'!F33</f>
        <v>0</v>
      </c>
      <c r="BD52" s="130">
        <f>'01 - Vedlejší rozpočtové ...'!F34</f>
        <v>0</v>
      </c>
      <c r="BT52" s="131" t="s">
        <v>86</v>
      </c>
      <c r="BV52" s="131" t="s">
        <v>80</v>
      </c>
      <c r="BW52" s="131" t="s">
        <v>87</v>
      </c>
      <c r="BX52" s="131" t="s">
        <v>7</v>
      </c>
      <c r="CL52" s="131" t="s">
        <v>34</v>
      </c>
      <c r="CM52" s="131" t="s">
        <v>88</v>
      </c>
    </row>
    <row r="53" s="5" customFormat="1" ht="16.5" customHeight="1">
      <c r="A53" s="119" t="s">
        <v>82</v>
      </c>
      <c r="B53" s="120"/>
      <c r="C53" s="121"/>
      <c r="D53" s="122" t="s">
        <v>89</v>
      </c>
      <c r="E53" s="122"/>
      <c r="F53" s="122"/>
      <c r="G53" s="122"/>
      <c r="H53" s="122"/>
      <c r="I53" s="123"/>
      <c r="J53" s="122" t="s">
        <v>90</v>
      </c>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4">
        <f>'02 - Bourací a stavební p...'!J27</f>
        <v>0</v>
      </c>
      <c r="AH53" s="123"/>
      <c r="AI53" s="123"/>
      <c r="AJ53" s="123"/>
      <c r="AK53" s="123"/>
      <c r="AL53" s="123"/>
      <c r="AM53" s="123"/>
      <c r="AN53" s="124">
        <f>SUM(AG53,AT53)</f>
        <v>0</v>
      </c>
      <c r="AO53" s="123"/>
      <c r="AP53" s="123"/>
      <c r="AQ53" s="125" t="s">
        <v>85</v>
      </c>
      <c r="AR53" s="126"/>
      <c r="AS53" s="127">
        <v>0</v>
      </c>
      <c r="AT53" s="128">
        <f>ROUND(SUM(AV53:AW53),2)</f>
        <v>0</v>
      </c>
      <c r="AU53" s="129">
        <f>'02 - Bourací a stavební p...'!P94</f>
        <v>0</v>
      </c>
      <c r="AV53" s="128">
        <f>'02 - Bourací a stavební p...'!J30</f>
        <v>0</v>
      </c>
      <c r="AW53" s="128">
        <f>'02 - Bourací a stavební p...'!J31</f>
        <v>0</v>
      </c>
      <c r="AX53" s="128">
        <f>'02 - Bourací a stavební p...'!J32</f>
        <v>0</v>
      </c>
      <c r="AY53" s="128">
        <f>'02 - Bourací a stavební p...'!J33</f>
        <v>0</v>
      </c>
      <c r="AZ53" s="128">
        <f>'02 - Bourací a stavební p...'!F30</f>
        <v>0</v>
      </c>
      <c r="BA53" s="128">
        <f>'02 - Bourací a stavební p...'!F31</f>
        <v>0</v>
      </c>
      <c r="BB53" s="128">
        <f>'02 - Bourací a stavební p...'!F32</f>
        <v>0</v>
      </c>
      <c r="BC53" s="128">
        <f>'02 - Bourací a stavební p...'!F33</f>
        <v>0</v>
      </c>
      <c r="BD53" s="130">
        <f>'02 - Bourací a stavební p...'!F34</f>
        <v>0</v>
      </c>
      <c r="BT53" s="131" t="s">
        <v>86</v>
      </c>
      <c r="BV53" s="131" t="s">
        <v>80</v>
      </c>
      <c r="BW53" s="131" t="s">
        <v>91</v>
      </c>
      <c r="BX53" s="131" t="s">
        <v>7</v>
      </c>
      <c r="CL53" s="131" t="s">
        <v>34</v>
      </c>
      <c r="CM53" s="131" t="s">
        <v>88</v>
      </c>
    </row>
    <row r="54" s="5" customFormat="1" ht="16.5" customHeight="1">
      <c r="A54" s="119" t="s">
        <v>82</v>
      </c>
      <c r="B54" s="120"/>
      <c r="C54" s="121"/>
      <c r="D54" s="122" t="s">
        <v>92</v>
      </c>
      <c r="E54" s="122"/>
      <c r="F54" s="122"/>
      <c r="G54" s="122"/>
      <c r="H54" s="122"/>
      <c r="I54" s="123"/>
      <c r="J54" s="122" t="s">
        <v>93</v>
      </c>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4">
        <f>'03 - Elektroinstalace'!J27</f>
        <v>0</v>
      </c>
      <c r="AH54" s="123"/>
      <c r="AI54" s="123"/>
      <c r="AJ54" s="123"/>
      <c r="AK54" s="123"/>
      <c r="AL54" s="123"/>
      <c r="AM54" s="123"/>
      <c r="AN54" s="124">
        <f>SUM(AG54,AT54)</f>
        <v>0</v>
      </c>
      <c r="AO54" s="123"/>
      <c r="AP54" s="123"/>
      <c r="AQ54" s="125" t="s">
        <v>85</v>
      </c>
      <c r="AR54" s="126"/>
      <c r="AS54" s="132">
        <v>0</v>
      </c>
      <c r="AT54" s="133">
        <f>ROUND(SUM(AV54:AW54),2)</f>
        <v>0</v>
      </c>
      <c r="AU54" s="134">
        <f>'03 - Elektroinstalace'!P88</f>
        <v>0</v>
      </c>
      <c r="AV54" s="133">
        <f>'03 - Elektroinstalace'!J30</f>
        <v>0</v>
      </c>
      <c r="AW54" s="133">
        <f>'03 - Elektroinstalace'!J31</f>
        <v>0</v>
      </c>
      <c r="AX54" s="133">
        <f>'03 - Elektroinstalace'!J32</f>
        <v>0</v>
      </c>
      <c r="AY54" s="133">
        <f>'03 - Elektroinstalace'!J33</f>
        <v>0</v>
      </c>
      <c r="AZ54" s="133">
        <f>'03 - Elektroinstalace'!F30</f>
        <v>0</v>
      </c>
      <c r="BA54" s="133">
        <f>'03 - Elektroinstalace'!F31</f>
        <v>0</v>
      </c>
      <c r="BB54" s="133">
        <f>'03 - Elektroinstalace'!F32</f>
        <v>0</v>
      </c>
      <c r="BC54" s="133">
        <f>'03 - Elektroinstalace'!F33</f>
        <v>0</v>
      </c>
      <c r="BD54" s="135">
        <f>'03 - Elektroinstalace'!F34</f>
        <v>0</v>
      </c>
      <c r="BT54" s="131" t="s">
        <v>86</v>
      </c>
      <c r="BV54" s="131" t="s">
        <v>80</v>
      </c>
      <c r="BW54" s="131" t="s">
        <v>94</v>
      </c>
      <c r="BX54" s="131" t="s">
        <v>7</v>
      </c>
      <c r="CL54" s="131" t="s">
        <v>34</v>
      </c>
      <c r="CM54" s="131" t="s">
        <v>88</v>
      </c>
    </row>
    <row r="55" s="1" customFormat="1" ht="30" customHeight="1">
      <c r="B55" s="46"/>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2"/>
    </row>
    <row r="56" s="1" customFormat="1" ht="6.96" customHeight="1">
      <c r="B56" s="67"/>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72"/>
    </row>
  </sheetData>
  <sheetProtection sheet="1" formatColumns="0" formatRows="0" objects="1" scenarios="1" spinCount="100000" saltValue="1YJNFc61397Zt3mzigSlZnQBEooMej72DQh5MSXanPSxvAb2i52LH7Naue0KvojYbPOnNo8PyWmoc9MroasRqQ==" hashValue="8DicEyXy+9i4sHZfTqYMwr2pkCZia1ElWHfapYOOhQSt7eEYs3xN2j+nKTcOpqr0rqMJy/EeaIk+1NgM7Cn1WA==" algorithmName="SHA-512" password="CC35"/>
  <mergeCells count="4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G51:AM51"/>
    <mergeCell ref="AN51:AP51"/>
    <mergeCell ref="AR2:BE2"/>
  </mergeCells>
  <hyperlinks>
    <hyperlink ref="K1:S1" location="C2" display="1) Rekapitulace stavby"/>
    <hyperlink ref="W1:AI1" location="C51" display="2) Rekapitulace objektů stavby a soupisů prací"/>
    <hyperlink ref="A52" location="'01 - Vedlejší rozpočtové ...'!C2" display="/"/>
    <hyperlink ref="A53" location="'02 - Bourací a stavební p...'!C2" display="/"/>
    <hyperlink ref="A54" location="'03 - Elektroinstalace'!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7"/>
      <c r="C1" s="137"/>
      <c r="D1" s="138" t="s">
        <v>1</v>
      </c>
      <c r="E1" s="137"/>
      <c r="F1" s="139" t="s">
        <v>95</v>
      </c>
      <c r="G1" s="139" t="s">
        <v>96</v>
      </c>
      <c r="H1" s="139"/>
      <c r="I1" s="140"/>
      <c r="J1" s="139" t="s">
        <v>97</v>
      </c>
      <c r="K1" s="138" t="s">
        <v>98</v>
      </c>
      <c r="L1" s="139" t="s">
        <v>99</v>
      </c>
      <c r="M1" s="139"/>
      <c r="N1" s="139"/>
      <c r="O1" s="139"/>
      <c r="P1" s="139"/>
      <c r="Q1" s="139"/>
      <c r="R1" s="139"/>
      <c r="S1" s="139"/>
      <c r="T1" s="139"/>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87</v>
      </c>
    </row>
    <row r="3" ht="6.96" customHeight="1">
      <c r="B3" s="24"/>
      <c r="C3" s="25"/>
      <c r="D3" s="25"/>
      <c r="E3" s="25"/>
      <c r="F3" s="25"/>
      <c r="G3" s="25"/>
      <c r="H3" s="25"/>
      <c r="I3" s="141"/>
      <c r="J3" s="25"/>
      <c r="K3" s="26"/>
      <c r="AT3" s="23" t="s">
        <v>88</v>
      </c>
    </row>
    <row r="4" ht="36.96" customHeight="1">
      <c r="B4" s="27"/>
      <c r="C4" s="28"/>
      <c r="D4" s="29" t="s">
        <v>100</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Úpravy recepce MÚ Sokolov</v>
      </c>
      <c r="F7" s="39"/>
      <c r="G7" s="39"/>
      <c r="H7" s="39"/>
      <c r="I7" s="142"/>
      <c r="J7" s="28"/>
      <c r="K7" s="30"/>
    </row>
    <row r="8" s="1" customFormat="1">
      <c r="B8" s="46"/>
      <c r="C8" s="47"/>
      <c r="D8" s="39" t="s">
        <v>101</v>
      </c>
      <c r="E8" s="47"/>
      <c r="F8" s="47"/>
      <c r="G8" s="47"/>
      <c r="H8" s="47"/>
      <c r="I8" s="144"/>
      <c r="J8" s="47"/>
      <c r="K8" s="51"/>
    </row>
    <row r="9" s="1" customFormat="1" ht="36.96" customHeight="1">
      <c r="B9" s="46"/>
      <c r="C9" s="47"/>
      <c r="D9" s="47"/>
      <c r="E9" s="145" t="s">
        <v>102</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39" t="s">
        <v>20</v>
      </c>
      <c r="E11" s="47"/>
      <c r="F11" s="34" t="s">
        <v>34</v>
      </c>
      <c r="G11" s="47"/>
      <c r="H11" s="47"/>
      <c r="I11" s="146" t="s">
        <v>22</v>
      </c>
      <c r="J11" s="34" t="s">
        <v>34</v>
      </c>
      <c r="K11" s="51"/>
    </row>
    <row r="12" s="1" customFormat="1" ht="14.4" customHeight="1">
      <c r="B12" s="46"/>
      <c r="C12" s="47"/>
      <c r="D12" s="39" t="s">
        <v>24</v>
      </c>
      <c r="E12" s="47"/>
      <c r="F12" s="34" t="s">
        <v>25</v>
      </c>
      <c r="G12" s="47"/>
      <c r="H12" s="47"/>
      <c r="I12" s="146" t="s">
        <v>26</v>
      </c>
      <c r="J12" s="147" t="str">
        <f>'Rekapitulace stavby'!AN8</f>
        <v>11. 5. 2018</v>
      </c>
      <c r="K12" s="51"/>
    </row>
    <row r="13" s="1" customFormat="1" ht="10.8" customHeight="1">
      <c r="B13" s="46"/>
      <c r="C13" s="47"/>
      <c r="D13" s="47"/>
      <c r="E13" s="47"/>
      <c r="F13" s="47"/>
      <c r="G13" s="47"/>
      <c r="H13" s="47"/>
      <c r="I13" s="144"/>
      <c r="J13" s="47"/>
      <c r="K13" s="51"/>
    </row>
    <row r="14" s="1" customFormat="1" ht="14.4" customHeight="1">
      <c r="B14" s="46"/>
      <c r="C14" s="47"/>
      <c r="D14" s="39" t="s">
        <v>32</v>
      </c>
      <c r="E14" s="47"/>
      <c r="F14" s="47"/>
      <c r="G14" s="47"/>
      <c r="H14" s="47"/>
      <c r="I14" s="146" t="s">
        <v>33</v>
      </c>
      <c r="J14" s="34" t="s">
        <v>34</v>
      </c>
      <c r="K14" s="51"/>
    </row>
    <row r="15" s="1" customFormat="1" ht="18" customHeight="1">
      <c r="B15" s="46"/>
      <c r="C15" s="47"/>
      <c r="D15" s="47"/>
      <c r="E15" s="34" t="s">
        <v>35</v>
      </c>
      <c r="F15" s="47"/>
      <c r="G15" s="47"/>
      <c r="H15" s="47"/>
      <c r="I15" s="146" t="s">
        <v>36</v>
      </c>
      <c r="J15" s="34" t="s">
        <v>34</v>
      </c>
      <c r="K15" s="51"/>
    </row>
    <row r="16" s="1" customFormat="1" ht="6.96" customHeight="1">
      <c r="B16" s="46"/>
      <c r="C16" s="47"/>
      <c r="D16" s="47"/>
      <c r="E16" s="47"/>
      <c r="F16" s="47"/>
      <c r="G16" s="47"/>
      <c r="H16" s="47"/>
      <c r="I16" s="144"/>
      <c r="J16" s="47"/>
      <c r="K16" s="51"/>
    </row>
    <row r="17" s="1" customFormat="1" ht="14.4" customHeight="1">
      <c r="B17" s="46"/>
      <c r="C17" s="47"/>
      <c r="D17" s="39" t="s">
        <v>37</v>
      </c>
      <c r="E17" s="47"/>
      <c r="F17" s="47"/>
      <c r="G17" s="47"/>
      <c r="H17" s="47"/>
      <c r="I17" s="146" t="s">
        <v>33</v>
      </c>
      <c r="J17" s="34" t="str">
        <f>IF('Rekapitulace stavby'!AN13="Vyplň údaj","",IF('Rekapitulace stavby'!AN13="","",'Rekapitulace stavby'!AN13))</f>
        <v/>
      </c>
      <c r="K17" s="51"/>
    </row>
    <row r="18" s="1" customFormat="1" ht="18" customHeight="1">
      <c r="B18" s="46"/>
      <c r="C18" s="47"/>
      <c r="D18" s="47"/>
      <c r="E18" s="34" t="str">
        <f>IF('Rekapitulace stavby'!E14="Vyplň údaj","",IF('Rekapitulace stavby'!E14="","",'Rekapitulace stavby'!E14))</f>
        <v/>
      </c>
      <c r="F18" s="47"/>
      <c r="G18" s="47"/>
      <c r="H18" s="47"/>
      <c r="I18" s="146" t="s">
        <v>36</v>
      </c>
      <c r="J18" s="34"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39" t="s">
        <v>39</v>
      </c>
      <c r="E20" s="47"/>
      <c r="F20" s="47"/>
      <c r="G20" s="47"/>
      <c r="H20" s="47"/>
      <c r="I20" s="146" t="s">
        <v>33</v>
      </c>
      <c r="J20" s="34" t="s">
        <v>34</v>
      </c>
      <c r="K20" s="51"/>
    </row>
    <row r="21" s="1" customFormat="1" ht="18" customHeight="1">
      <c r="B21" s="46"/>
      <c r="C21" s="47"/>
      <c r="D21" s="47"/>
      <c r="E21" s="34" t="s">
        <v>40</v>
      </c>
      <c r="F21" s="47"/>
      <c r="G21" s="47"/>
      <c r="H21" s="47"/>
      <c r="I21" s="146" t="s">
        <v>36</v>
      </c>
      <c r="J21" s="34" t="s">
        <v>34</v>
      </c>
      <c r="K21" s="51"/>
    </row>
    <row r="22" s="1" customFormat="1" ht="6.96" customHeight="1">
      <c r="B22" s="46"/>
      <c r="C22" s="47"/>
      <c r="D22" s="47"/>
      <c r="E22" s="47"/>
      <c r="F22" s="47"/>
      <c r="G22" s="47"/>
      <c r="H22" s="47"/>
      <c r="I22" s="144"/>
      <c r="J22" s="47"/>
      <c r="K22" s="51"/>
    </row>
    <row r="23" s="1" customFormat="1" ht="14.4" customHeight="1">
      <c r="B23" s="46"/>
      <c r="C23" s="47"/>
      <c r="D23" s="39" t="s">
        <v>42</v>
      </c>
      <c r="E23" s="47"/>
      <c r="F23" s="47"/>
      <c r="G23" s="47"/>
      <c r="H23" s="47"/>
      <c r="I23" s="144"/>
      <c r="J23" s="47"/>
      <c r="K23" s="51"/>
    </row>
    <row r="24" s="6" customFormat="1" ht="71.25" customHeight="1">
      <c r="B24" s="148"/>
      <c r="C24" s="149"/>
      <c r="D24" s="149"/>
      <c r="E24" s="44" t="s">
        <v>43</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44</v>
      </c>
      <c r="E27" s="47"/>
      <c r="F27" s="47"/>
      <c r="G27" s="47"/>
      <c r="H27" s="47"/>
      <c r="I27" s="144"/>
      <c r="J27" s="155">
        <f>ROUND(J78,2)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46</v>
      </c>
      <c r="G29" s="47"/>
      <c r="H29" s="47"/>
      <c r="I29" s="156" t="s">
        <v>45</v>
      </c>
      <c r="J29" s="52" t="s">
        <v>47</v>
      </c>
      <c r="K29" s="51"/>
    </row>
    <row r="30" s="1" customFormat="1" ht="14.4" customHeight="1">
      <c r="B30" s="46"/>
      <c r="C30" s="47"/>
      <c r="D30" s="55" t="s">
        <v>48</v>
      </c>
      <c r="E30" s="55" t="s">
        <v>49</v>
      </c>
      <c r="F30" s="157">
        <f>ROUND(SUM(BE78:BE81), 2)</f>
        <v>0</v>
      </c>
      <c r="G30" s="47"/>
      <c r="H30" s="47"/>
      <c r="I30" s="158">
        <v>0.20999999999999999</v>
      </c>
      <c r="J30" s="157">
        <f>ROUND(ROUND((SUM(BE78:BE81)), 2)*I30, 2)</f>
        <v>0</v>
      </c>
      <c r="K30" s="51"/>
    </row>
    <row r="31" s="1" customFormat="1" ht="14.4" customHeight="1">
      <c r="B31" s="46"/>
      <c r="C31" s="47"/>
      <c r="D31" s="47"/>
      <c r="E31" s="55" t="s">
        <v>50</v>
      </c>
      <c r="F31" s="157">
        <f>ROUND(SUM(BF78:BF81), 2)</f>
        <v>0</v>
      </c>
      <c r="G31" s="47"/>
      <c r="H31" s="47"/>
      <c r="I31" s="158">
        <v>0.14999999999999999</v>
      </c>
      <c r="J31" s="157">
        <f>ROUND(ROUND((SUM(BF78:BF81)), 2)*I31, 2)</f>
        <v>0</v>
      </c>
      <c r="K31" s="51"/>
    </row>
    <row r="32" hidden="1" s="1" customFormat="1" ht="14.4" customHeight="1">
      <c r="B32" s="46"/>
      <c r="C32" s="47"/>
      <c r="D32" s="47"/>
      <c r="E32" s="55" t="s">
        <v>51</v>
      </c>
      <c r="F32" s="157">
        <f>ROUND(SUM(BG78:BG81), 2)</f>
        <v>0</v>
      </c>
      <c r="G32" s="47"/>
      <c r="H32" s="47"/>
      <c r="I32" s="158">
        <v>0.20999999999999999</v>
      </c>
      <c r="J32" s="157">
        <v>0</v>
      </c>
      <c r="K32" s="51"/>
    </row>
    <row r="33" hidden="1" s="1" customFormat="1" ht="14.4" customHeight="1">
      <c r="B33" s="46"/>
      <c r="C33" s="47"/>
      <c r="D33" s="47"/>
      <c r="E33" s="55" t="s">
        <v>52</v>
      </c>
      <c r="F33" s="157">
        <f>ROUND(SUM(BH78:BH81), 2)</f>
        <v>0</v>
      </c>
      <c r="G33" s="47"/>
      <c r="H33" s="47"/>
      <c r="I33" s="158">
        <v>0.14999999999999999</v>
      </c>
      <c r="J33" s="157">
        <v>0</v>
      </c>
      <c r="K33" s="51"/>
    </row>
    <row r="34" hidden="1" s="1" customFormat="1" ht="14.4" customHeight="1">
      <c r="B34" s="46"/>
      <c r="C34" s="47"/>
      <c r="D34" s="47"/>
      <c r="E34" s="55" t="s">
        <v>53</v>
      </c>
      <c r="F34" s="157">
        <f>ROUND(SUM(BI78:BI81),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54</v>
      </c>
      <c r="E36" s="98"/>
      <c r="F36" s="98"/>
      <c r="G36" s="161" t="s">
        <v>55</v>
      </c>
      <c r="H36" s="162" t="s">
        <v>56</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29" t="s">
        <v>103</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39" t="s">
        <v>18</v>
      </c>
      <c r="D44" s="47"/>
      <c r="E44" s="47"/>
      <c r="F44" s="47"/>
      <c r="G44" s="47"/>
      <c r="H44" s="47"/>
      <c r="I44" s="144"/>
      <c r="J44" s="47"/>
      <c r="K44" s="51"/>
    </row>
    <row r="45" s="1" customFormat="1" ht="16.5" customHeight="1">
      <c r="B45" s="46"/>
      <c r="C45" s="47"/>
      <c r="D45" s="47"/>
      <c r="E45" s="143" t="str">
        <f>E7</f>
        <v>Úpravy recepce MÚ Sokolov</v>
      </c>
      <c r="F45" s="39"/>
      <c r="G45" s="39"/>
      <c r="H45" s="39"/>
      <c r="I45" s="144"/>
      <c r="J45" s="47"/>
      <c r="K45" s="51"/>
    </row>
    <row r="46" s="1" customFormat="1" ht="14.4" customHeight="1">
      <c r="B46" s="46"/>
      <c r="C46" s="39" t="s">
        <v>101</v>
      </c>
      <c r="D46" s="47"/>
      <c r="E46" s="47"/>
      <c r="F46" s="47"/>
      <c r="G46" s="47"/>
      <c r="H46" s="47"/>
      <c r="I46" s="144"/>
      <c r="J46" s="47"/>
      <c r="K46" s="51"/>
    </row>
    <row r="47" s="1" customFormat="1" ht="17.25" customHeight="1">
      <c r="B47" s="46"/>
      <c r="C47" s="47"/>
      <c r="D47" s="47"/>
      <c r="E47" s="145" t="str">
        <f>E9</f>
        <v>01 - Vedlejší rozpočtové náklady</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39" t="s">
        <v>24</v>
      </c>
      <c r="D49" s="47"/>
      <c r="E49" s="47"/>
      <c r="F49" s="34" t="str">
        <f>F12</f>
        <v>Siokolov</v>
      </c>
      <c r="G49" s="47"/>
      <c r="H49" s="47"/>
      <c r="I49" s="146" t="s">
        <v>26</v>
      </c>
      <c r="J49" s="147" t="str">
        <f>IF(J12="","",J12)</f>
        <v>11. 5. 2018</v>
      </c>
      <c r="K49" s="51"/>
    </row>
    <row r="50" s="1" customFormat="1" ht="6.96" customHeight="1">
      <c r="B50" s="46"/>
      <c r="C50" s="47"/>
      <c r="D50" s="47"/>
      <c r="E50" s="47"/>
      <c r="F50" s="47"/>
      <c r="G50" s="47"/>
      <c r="H50" s="47"/>
      <c r="I50" s="144"/>
      <c r="J50" s="47"/>
      <c r="K50" s="51"/>
    </row>
    <row r="51" s="1" customFormat="1">
      <c r="B51" s="46"/>
      <c r="C51" s="39" t="s">
        <v>32</v>
      </c>
      <c r="D51" s="47"/>
      <c r="E51" s="47"/>
      <c r="F51" s="34" t="str">
        <f>E15</f>
        <v>MÚ Sokolov, Rokycanova 1929, Sokolov</v>
      </c>
      <c r="G51" s="47"/>
      <c r="H51" s="47"/>
      <c r="I51" s="146" t="s">
        <v>39</v>
      </c>
      <c r="J51" s="44" t="str">
        <f>E21</f>
        <v>Ing. Arch Olga Růžičková</v>
      </c>
      <c r="K51" s="51"/>
    </row>
    <row r="52" s="1" customFormat="1" ht="14.4" customHeight="1">
      <c r="B52" s="46"/>
      <c r="C52" s="39" t="s">
        <v>37</v>
      </c>
      <c r="D52" s="47"/>
      <c r="E52" s="47"/>
      <c r="F52" s="34"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104</v>
      </c>
      <c r="D54" s="159"/>
      <c r="E54" s="159"/>
      <c r="F54" s="159"/>
      <c r="G54" s="159"/>
      <c r="H54" s="159"/>
      <c r="I54" s="173"/>
      <c r="J54" s="174" t="s">
        <v>105</v>
      </c>
      <c r="K54" s="175"/>
    </row>
    <row r="55" s="1" customFormat="1" ht="10.32" customHeight="1">
      <c r="B55" s="46"/>
      <c r="C55" s="47"/>
      <c r="D55" s="47"/>
      <c r="E55" s="47"/>
      <c r="F55" s="47"/>
      <c r="G55" s="47"/>
      <c r="H55" s="47"/>
      <c r="I55" s="144"/>
      <c r="J55" s="47"/>
      <c r="K55" s="51"/>
    </row>
    <row r="56" s="1" customFormat="1" ht="29.28" customHeight="1">
      <c r="B56" s="46"/>
      <c r="C56" s="176" t="s">
        <v>106</v>
      </c>
      <c r="D56" s="47"/>
      <c r="E56" s="47"/>
      <c r="F56" s="47"/>
      <c r="G56" s="47"/>
      <c r="H56" s="47"/>
      <c r="I56" s="144"/>
      <c r="J56" s="155">
        <f>J78</f>
        <v>0</v>
      </c>
      <c r="K56" s="51"/>
      <c r="AU56" s="23" t="s">
        <v>107</v>
      </c>
    </row>
    <row r="57" s="7" customFormat="1" ht="24.96" customHeight="1">
      <c r="B57" s="177"/>
      <c r="C57" s="178"/>
      <c r="D57" s="179" t="s">
        <v>108</v>
      </c>
      <c r="E57" s="180"/>
      <c r="F57" s="180"/>
      <c r="G57" s="180"/>
      <c r="H57" s="180"/>
      <c r="I57" s="181"/>
      <c r="J57" s="182">
        <f>J79</f>
        <v>0</v>
      </c>
      <c r="K57" s="183"/>
    </row>
    <row r="58" s="8" customFormat="1" ht="19.92" customHeight="1">
      <c r="B58" s="184"/>
      <c r="C58" s="185"/>
      <c r="D58" s="186" t="s">
        <v>109</v>
      </c>
      <c r="E58" s="187"/>
      <c r="F58" s="187"/>
      <c r="G58" s="187"/>
      <c r="H58" s="187"/>
      <c r="I58" s="188"/>
      <c r="J58" s="189">
        <f>J80</f>
        <v>0</v>
      </c>
      <c r="K58" s="190"/>
    </row>
    <row r="59" s="1" customFormat="1" ht="21.84" customHeight="1">
      <c r="B59" s="46"/>
      <c r="C59" s="47"/>
      <c r="D59" s="47"/>
      <c r="E59" s="47"/>
      <c r="F59" s="47"/>
      <c r="G59" s="47"/>
      <c r="H59" s="47"/>
      <c r="I59" s="144"/>
      <c r="J59" s="47"/>
      <c r="K59" s="51"/>
    </row>
    <row r="60" s="1" customFormat="1" ht="6.96" customHeight="1">
      <c r="B60" s="67"/>
      <c r="C60" s="68"/>
      <c r="D60" s="68"/>
      <c r="E60" s="68"/>
      <c r="F60" s="68"/>
      <c r="G60" s="68"/>
      <c r="H60" s="68"/>
      <c r="I60" s="166"/>
      <c r="J60" s="68"/>
      <c r="K60" s="69"/>
    </row>
    <row r="64" s="1" customFormat="1" ht="6.96" customHeight="1">
      <c r="B64" s="70"/>
      <c r="C64" s="71"/>
      <c r="D64" s="71"/>
      <c r="E64" s="71"/>
      <c r="F64" s="71"/>
      <c r="G64" s="71"/>
      <c r="H64" s="71"/>
      <c r="I64" s="169"/>
      <c r="J64" s="71"/>
      <c r="K64" s="71"/>
      <c r="L64" s="72"/>
    </row>
    <row r="65" s="1" customFormat="1" ht="36.96" customHeight="1">
      <c r="B65" s="46"/>
      <c r="C65" s="73" t="s">
        <v>110</v>
      </c>
      <c r="D65" s="74"/>
      <c r="E65" s="74"/>
      <c r="F65" s="74"/>
      <c r="G65" s="74"/>
      <c r="H65" s="74"/>
      <c r="I65" s="191"/>
      <c r="J65" s="74"/>
      <c r="K65" s="74"/>
      <c r="L65" s="72"/>
    </row>
    <row r="66" s="1" customFormat="1" ht="6.96" customHeight="1">
      <c r="B66" s="46"/>
      <c r="C66" s="74"/>
      <c r="D66" s="74"/>
      <c r="E66" s="74"/>
      <c r="F66" s="74"/>
      <c r="G66" s="74"/>
      <c r="H66" s="74"/>
      <c r="I66" s="191"/>
      <c r="J66" s="74"/>
      <c r="K66" s="74"/>
      <c r="L66" s="72"/>
    </row>
    <row r="67" s="1" customFormat="1" ht="14.4" customHeight="1">
      <c r="B67" s="46"/>
      <c r="C67" s="76" t="s">
        <v>18</v>
      </c>
      <c r="D67" s="74"/>
      <c r="E67" s="74"/>
      <c r="F67" s="74"/>
      <c r="G67" s="74"/>
      <c r="H67" s="74"/>
      <c r="I67" s="191"/>
      <c r="J67" s="74"/>
      <c r="K67" s="74"/>
      <c r="L67" s="72"/>
    </row>
    <row r="68" s="1" customFormat="1" ht="16.5" customHeight="1">
      <c r="B68" s="46"/>
      <c r="C68" s="74"/>
      <c r="D68" s="74"/>
      <c r="E68" s="192" t="str">
        <f>E7</f>
        <v>Úpravy recepce MÚ Sokolov</v>
      </c>
      <c r="F68" s="76"/>
      <c r="G68" s="76"/>
      <c r="H68" s="76"/>
      <c r="I68" s="191"/>
      <c r="J68" s="74"/>
      <c r="K68" s="74"/>
      <c r="L68" s="72"/>
    </row>
    <row r="69" s="1" customFormat="1" ht="14.4" customHeight="1">
      <c r="B69" s="46"/>
      <c r="C69" s="76" t="s">
        <v>101</v>
      </c>
      <c r="D69" s="74"/>
      <c r="E69" s="74"/>
      <c r="F69" s="74"/>
      <c r="G69" s="74"/>
      <c r="H69" s="74"/>
      <c r="I69" s="191"/>
      <c r="J69" s="74"/>
      <c r="K69" s="74"/>
      <c r="L69" s="72"/>
    </row>
    <row r="70" s="1" customFormat="1" ht="17.25" customHeight="1">
      <c r="B70" s="46"/>
      <c r="C70" s="74"/>
      <c r="D70" s="74"/>
      <c r="E70" s="82" t="str">
        <f>E9</f>
        <v>01 - Vedlejší rozpočtové náklady</v>
      </c>
      <c r="F70" s="74"/>
      <c r="G70" s="74"/>
      <c r="H70" s="74"/>
      <c r="I70" s="191"/>
      <c r="J70" s="74"/>
      <c r="K70" s="74"/>
      <c r="L70" s="72"/>
    </row>
    <row r="71" s="1" customFormat="1" ht="6.96" customHeight="1">
      <c r="B71" s="46"/>
      <c r="C71" s="74"/>
      <c r="D71" s="74"/>
      <c r="E71" s="74"/>
      <c r="F71" s="74"/>
      <c r="G71" s="74"/>
      <c r="H71" s="74"/>
      <c r="I71" s="191"/>
      <c r="J71" s="74"/>
      <c r="K71" s="74"/>
      <c r="L71" s="72"/>
    </row>
    <row r="72" s="1" customFormat="1" ht="18" customHeight="1">
      <c r="B72" s="46"/>
      <c r="C72" s="76" t="s">
        <v>24</v>
      </c>
      <c r="D72" s="74"/>
      <c r="E72" s="74"/>
      <c r="F72" s="193" t="str">
        <f>F12</f>
        <v>Siokolov</v>
      </c>
      <c r="G72" s="74"/>
      <c r="H72" s="74"/>
      <c r="I72" s="194" t="s">
        <v>26</v>
      </c>
      <c r="J72" s="85" t="str">
        <f>IF(J12="","",J12)</f>
        <v>11. 5. 2018</v>
      </c>
      <c r="K72" s="74"/>
      <c r="L72" s="72"/>
    </row>
    <row r="73" s="1" customFormat="1" ht="6.96" customHeight="1">
      <c r="B73" s="46"/>
      <c r="C73" s="74"/>
      <c r="D73" s="74"/>
      <c r="E73" s="74"/>
      <c r="F73" s="74"/>
      <c r="G73" s="74"/>
      <c r="H73" s="74"/>
      <c r="I73" s="191"/>
      <c r="J73" s="74"/>
      <c r="K73" s="74"/>
      <c r="L73" s="72"/>
    </row>
    <row r="74" s="1" customFormat="1">
      <c r="B74" s="46"/>
      <c r="C74" s="76" t="s">
        <v>32</v>
      </c>
      <c r="D74" s="74"/>
      <c r="E74" s="74"/>
      <c r="F74" s="193" t="str">
        <f>E15</f>
        <v>MÚ Sokolov, Rokycanova 1929, Sokolov</v>
      </c>
      <c r="G74" s="74"/>
      <c r="H74" s="74"/>
      <c r="I74" s="194" t="s">
        <v>39</v>
      </c>
      <c r="J74" s="193" t="str">
        <f>E21</f>
        <v>Ing. Arch Olga Růžičková</v>
      </c>
      <c r="K74" s="74"/>
      <c r="L74" s="72"/>
    </row>
    <row r="75" s="1" customFormat="1" ht="14.4" customHeight="1">
      <c r="B75" s="46"/>
      <c r="C75" s="76" t="s">
        <v>37</v>
      </c>
      <c r="D75" s="74"/>
      <c r="E75" s="74"/>
      <c r="F75" s="193" t="str">
        <f>IF(E18="","",E18)</f>
        <v/>
      </c>
      <c r="G75" s="74"/>
      <c r="H75" s="74"/>
      <c r="I75" s="191"/>
      <c r="J75" s="74"/>
      <c r="K75" s="74"/>
      <c r="L75" s="72"/>
    </row>
    <row r="76" s="1" customFormat="1" ht="10.32" customHeight="1">
      <c r="B76" s="46"/>
      <c r="C76" s="74"/>
      <c r="D76" s="74"/>
      <c r="E76" s="74"/>
      <c r="F76" s="74"/>
      <c r="G76" s="74"/>
      <c r="H76" s="74"/>
      <c r="I76" s="191"/>
      <c r="J76" s="74"/>
      <c r="K76" s="74"/>
      <c r="L76" s="72"/>
    </row>
    <row r="77" s="9" customFormat="1" ht="29.28" customHeight="1">
      <c r="B77" s="195"/>
      <c r="C77" s="196" t="s">
        <v>111</v>
      </c>
      <c r="D77" s="197" t="s">
        <v>63</v>
      </c>
      <c r="E77" s="197" t="s">
        <v>59</v>
      </c>
      <c r="F77" s="197" t="s">
        <v>112</v>
      </c>
      <c r="G77" s="197" t="s">
        <v>113</v>
      </c>
      <c r="H77" s="197" t="s">
        <v>114</v>
      </c>
      <c r="I77" s="198" t="s">
        <v>115</v>
      </c>
      <c r="J77" s="197" t="s">
        <v>105</v>
      </c>
      <c r="K77" s="199" t="s">
        <v>116</v>
      </c>
      <c r="L77" s="200"/>
      <c r="M77" s="102" t="s">
        <v>117</v>
      </c>
      <c r="N77" s="103" t="s">
        <v>48</v>
      </c>
      <c r="O77" s="103" t="s">
        <v>118</v>
      </c>
      <c r="P77" s="103" t="s">
        <v>119</v>
      </c>
      <c r="Q77" s="103" t="s">
        <v>120</v>
      </c>
      <c r="R77" s="103" t="s">
        <v>121</v>
      </c>
      <c r="S77" s="103" t="s">
        <v>122</v>
      </c>
      <c r="T77" s="104" t="s">
        <v>123</v>
      </c>
    </row>
    <row r="78" s="1" customFormat="1" ht="29.28" customHeight="1">
      <c r="B78" s="46"/>
      <c r="C78" s="108" t="s">
        <v>106</v>
      </c>
      <c r="D78" s="74"/>
      <c r="E78" s="74"/>
      <c r="F78" s="74"/>
      <c r="G78" s="74"/>
      <c r="H78" s="74"/>
      <c r="I78" s="191"/>
      <c r="J78" s="201">
        <f>BK78</f>
        <v>0</v>
      </c>
      <c r="K78" s="74"/>
      <c r="L78" s="72"/>
      <c r="M78" s="105"/>
      <c r="N78" s="106"/>
      <c r="O78" s="106"/>
      <c r="P78" s="202">
        <f>P79</f>
        <v>0</v>
      </c>
      <c r="Q78" s="106"/>
      <c r="R78" s="202">
        <f>R79</f>
        <v>0</v>
      </c>
      <c r="S78" s="106"/>
      <c r="T78" s="203">
        <f>T79</f>
        <v>0</v>
      </c>
      <c r="AT78" s="23" t="s">
        <v>77</v>
      </c>
      <c r="AU78" s="23" t="s">
        <v>107</v>
      </c>
      <c r="BK78" s="204">
        <f>BK79</f>
        <v>0</v>
      </c>
    </row>
    <row r="79" s="10" customFormat="1" ht="37.44" customHeight="1">
      <c r="B79" s="205"/>
      <c r="C79" s="206"/>
      <c r="D79" s="207" t="s">
        <v>77</v>
      </c>
      <c r="E79" s="208" t="s">
        <v>124</v>
      </c>
      <c r="F79" s="208" t="s">
        <v>84</v>
      </c>
      <c r="G79" s="206"/>
      <c r="H79" s="206"/>
      <c r="I79" s="209"/>
      <c r="J79" s="210">
        <f>BK79</f>
        <v>0</v>
      </c>
      <c r="K79" s="206"/>
      <c r="L79" s="211"/>
      <c r="M79" s="212"/>
      <c r="N79" s="213"/>
      <c r="O79" s="213"/>
      <c r="P79" s="214">
        <f>P80</f>
        <v>0</v>
      </c>
      <c r="Q79" s="213"/>
      <c r="R79" s="214">
        <f>R80</f>
        <v>0</v>
      </c>
      <c r="S79" s="213"/>
      <c r="T79" s="215">
        <f>T80</f>
        <v>0</v>
      </c>
      <c r="AR79" s="216" t="s">
        <v>125</v>
      </c>
      <c r="AT79" s="217" t="s">
        <v>77</v>
      </c>
      <c r="AU79" s="217" t="s">
        <v>78</v>
      </c>
      <c r="AY79" s="216" t="s">
        <v>126</v>
      </c>
      <c r="BK79" s="218">
        <f>BK80</f>
        <v>0</v>
      </c>
    </row>
    <row r="80" s="10" customFormat="1" ht="19.92" customHeight="1">
      <c r="B80" s="205"/>
      <c r="C80" s="206"/>
      <c r="D80" s="207" t="s">
        <v>77</v>
      </c>
      <c r="E80" s="219" t="s">
        <v>127</v>
      </c>
      <c r="F80" s="219" t="s">
        <v>128</v>
      </c>
      <c r="G80" s="206"/>
      <c r="H80" s="206"/>
      <c r="I80" s="209"/>
      <c r="J80" s="220">
        <f>BK80</f>
        <v>0</v>
      </c>
      <c r="K80" s="206"/>
      <c r="L80" s="211"/>
      <c r="M80" s="212"/>
      <c r="N80" s="213"/>
      <c r="O80" s="213"/>
      <c r="P80" s="214">
        <f>P81</f>
        <v>0</v>
      </c>
      <c r="Q80" s="213"/>
      <c r="R80" s="214">
        <f>R81</f>
        <v>0</v>
      </c>
      <c r="S80" s="213"/>
      <c r="T80" s="215">
        <f>T81</f>
        <v>0</v>
      </c>
      <c r="AR80" s="216" t="s">
        <v>125</v>
      </c>
      <c r="AT80" s="217" t="s">
        <v>77</v>
      </c>
      <c r="AU80" s="217" t="s">
        <v>86</v>
      </c>
      <c r="AY80" s="216" t="s">
        <v>126</v>
      </c>
      <c r="BK80" s="218">
        <f>BK81</f>
        <v>0</v>
      </c>
    </row>
    <row r="81" s="1" customFormat="1" ht="25.5" customHeight="1">
      <c r="B81" s="46"/>
      <c r="C81" s="221" t="s">
        <v>86</v>
      </c>
      <c r="D81" s="221" t="s">
        <v>129</v>
      </c>
      <c r="E81" s="222" t="s">
        <v>130</v>
      </c>
      <c r="F81" s="223" t="s">
        <v>131</v>
      </c>
      <c r="G81" s="224" t="s">
        <v>132</v>
      </c>
      <c r="H81" s="225">
        <v>1</v>
      </c>
      <c r="I81" s="226"/>
      <c r="J81" s="227">
        <f>ROUND(I81*H81,2)</f>
        <v>0</v>
      </c>
      <c r="K81" s="223" t="s">
        <v>133</v>
      </c>
      <c r="L81" s="72"/>
      <c r="M81" s="228" t="s">
        <v>34</v>
      </c>
      <c r="N81" s="229" t="s">
        <v>49</v>
      </c>
      <c r="O81" s="230"/>
      <c r="P81" s="231">
        <f>O81*H81</f>
        <v>0</v>
      </c>
      <c r="Q81" s="231">
        <v>0</v>
      </c>
      <c r="R81" s="231">
        <f>Q81*H81</f>
        <v>0</v>
      </c>
      <c r="S81" s="231">
        <v>0</v>
      </c>
      <c r="T81" s="232">
        <f>S81*H81</f>
        <v>0</v>
      </c>
      <c r="AR81" s="23" t="s">
        <v>134</v>
      </c>
      <c r="AT81" s="23" t="s">
        <v>129</v>
      </c>
      <c r="AU81" s="23" t="s">
        <v>88</v>
      </c>
      <c r="AY81" s="23" t="s">
        <v>126</v>
      </c>
      <c r="BE81" s="233">
        <f>IF(N81="základní",J81,0)</f>
        <v>0</v>
      </c>
      <c r="BF81" s="233">
        <f>IF(N81="snížená",J81,0)</f>
        <v>0</v>
      </c>
      <c r="BG81" s="233">
        <f>IF(N81="zákl. přenesená",J81,0)</f>
        <v>0</v>
      </c>
      <c r="BH81" s="233">
        <f>IF(N81="sníž. přenesená",J81,0)</f>
        <v>0</v>
      </c>
      <c r="BI81" s="233">
        <f>IF(N81="nulová",J81,0)</f>
        <v>0</v>
      </c>
      <c r="BJ81" s="23" t="s">
        <v>86</v>
      </c>
      <c r="BK81" s="233">
        <f>ROUND(I81*H81,2)</f>
        <v>0</v>
      </c>
      <c r="BL81" s="23" t="s">
        <v>134</v>
      </c>
      <c r="BM81" s="23" t="s">
        <v>135</v>
      </c>
    </row>
    <row r="82" s="1" customFormat="1" ht="6.96" customHeight="1">
      <c r="B82" s="67"/>
      <c r="C82" s="68"/>
      <c r="D82" s="68"/>
      <c r="E82" s="68"/>
      <c r="F82" s="68"/>
      <c r="G82" s="68"/>
      <c r="H82" s="68"/>
      <c r="I82" s="166"/>
      <c r="J82" s="68"/>
      <c r="K82" s="68"/>
      <c r="L82" s="72"/>
    </row>
  </sheetData>
  <sheetProtection sheet="1" autoFilter="0" formatColumns="0" formatRows="0" objects="1" scenarios="1" spinCount="100000" saltValue="la6+Q1embWmgwRrvVaP38RSd0pAHRJQeTrJg02dAk5KMze15JUeccIBTTM3YgmDn4ConTlThjn8CQTAeyCr0xg==" hashValue="SLk58YGAU1IEaR53WBex020aaNwzdQwlyK4zDq9SC3CjEwQwXjTUj1qKwNYDDqgBFSDNLQJAhAFCqv+o1Or4JQ==" algorithmName="SHA-512" password="CC35"/>
  <autoFilter ref="C77:K81"/>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7"/>
      <c r="C1" s="137"/>
      <c r="D1" s="138" t="s">
        <v>1</v>
      </c>
      <c r="E1" s="137"/>
      <c r="F1" s="139" t="s">
        <v>95</v>
      </c>
      <c r="G1" s="139" t="s">
        <v>96</v>
      </c>
      <c r="H1" s="139"/>
      <c r="I1" s="140"/>
      <c r="J1" s="139" t="s">
        <v>97</v>
      </c>
      <c r="K1" s="138" t="s">
        <v>98</v>
      </c>
      <c r="L1" s="139" t="s">
        <v>99</v>
      </c>
      <c r="M1" s="139"/>
      <c r="N1" s="139"/>
      <c r="O1" s="139"/>
      <c r="P1" s="139"/>
      <c r="Q1" s="139"/>
      <c r="R1" s="139"/>
      <c r="S1" s="139"/>
      <c r="T1" s="139"/>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91</v>
      </c>
    </row>
    <row r="3" ht="6.96" customHeight="1">
      <c r="B3" s="24"/>
      <c r="C3" s="25"/>
      <c r="D3" s="25"/>
      <c r="E3" s="25"/>
      <c r="F3" s="25"/>
      <c r="G3" s="25"/>
      <c r="H3" s="25"/>
      <c r="I3" s="141"/>
      <c r="J3" s="25"/>
      <c r="K3" s="26"/>
      <c r="AT3" s="23" t="s">
        <v>88</v>
      </c>
    </row>
    <row r="4" ht="36.96" customHeight="1">
      <c r="B4" s="27"/>
      <c r="C4" s="28"/>
      <c r="D4" s="29" t="s">
        <v>100</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Úpravy recepce MÚ Sokolov</v>
      </c>
      <c r="F7" s="39"/>
      <c r="G7" s="39"/>
      <c r="H7" s="39"/>
      <c r="I7" s="142"/>
      <c r="J7" s="28"/>
      <c r="K7" s="30"/>
    </row>
    <row r="8" s="1" customFormat="1">
      <c r="B8" s="46"/>
      <c r="C8" s="47"/>
      <c r="D8" s="39" t="s">
        <v>101</v>
      </c>
      <c r="E8" s="47"/>
      <c r="F8" s="47"/>
      <c r="G8" s="47"/>
      <c r="H8" s="47"/>
      <c r="I8" s="144"/>
      <c r="J8" s="47"/>
      <c r="K8" s="51"/>
    </row>
    <row r="9" s="1" customFormat="1" ht="36.96" customHeight="1">
      <c r="B9" s="46"/>
      <c r="C9" s="47"/>
      <c r="D9" s="47"/>
      <c r="E9" s="145" t="s">
        <v>136</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39" t="s">
        <v>20</v>
      </c>
      <c r="E11" s="47"/>
      <c r="F11" s="34" t="s">
        <v>34</v>
      </c>
      <c r="G11" s="47"/>
      <c r="H11" s="47"/>
      <c r="I11" s="146" t="s">
        <v>22</v>
      </c>
      <c r="J11" s="34" t="s">
        <v>34</v>
      </c>
      <c r="K11" s="51"/>
    </row>
    <row r="12" s="1" customFormat="1" ht="14.4" customHeight="1">
      <c r="B12" s="46"/>
      <c r="C12" s="47"/>
      <c r="D12" s="39" t="s">
        <v>24</v>
      </c>
      <c r="E12" s="47"/>
      <c r="F12" s="34" t="s">
        <v>25</v>
      </c>
      <c r="G12" s="47"/>
      <c r="H12" s="47"/>
      <c r="I12" s="146" t="s">
        <v>26</v>
      </c>
      <c r="J12" s="147" t="str">
        <f>'Rekapitulace stavby'!AN8</f>
        <v>11. 5. 2018</v>
      </c>
      <c r="K12" s="51"/>
    </row>
    <row r="13" s="1" customFormat="1" ht="10.8" customHeight="1">
      <c r="B13" s="46"/>
      <c r="C13" s="47"/>
      <c r="D13" s="47"/>
      <c r="E13" s="47"/>
      <c r="F13" s="47"/>
      <c r="G13" s="47"/>
      <c r="H13" s="47"/>
      <c r="I13" s="144"/>
      <c r="J13" s="47"/>
      <c r="K13" s="51"/>
    </row>
    <row r="14" s="1" customFormat="1" ht="14.4" customHeight="1">
      <c r="B14" s="46"/>
      <c r="C14" s="47"/>
      <c r="D14" s="39" t="s">
        <v>32</v>
      </c>
      <c r="E14" s="47"/>
      <c r="F14" s="47"/>
      <c r="G14" s="47"/>
      <c r="H14" s="47"/>
      <c r="I14" s="146" t="s">
        <v>33</v>
      </c>
      <c r="J14" s="34" t="s">
        <v>34</v>
      </c>
      <c r="K14" s="51"/>
    </row>
    <row r="15" s="1" customFormat="1" ht="18" customHeight="1">
      <c r="B15" s="46"/>
      <c r="C15" s="47"/>
      <c r="D15" s="47"/>
      <c r="E15" s="34" t="s">
        <v>35</v>
      </c>
      <c r="F15" s="47"/>
      <c r="G15" s="47"/>
      <c r="H15" s="47"/>
      <c r="I15" s="146" t="s">
        <v>36</v>
      </c>
      <c r="J15" s="34" t="s">
        <v>34</v>
      </c>
      <c r="K15" s="51"/>
    </row>
    <row r="16" s="1" customFormat="1" ht="6.96" customHeight="1">
      <c r="B16" s="46"/>
      <c r="C16" s="47"/>
      <c r="D16" s="47"/>
      <c r="E16" s="47"/>
      <c r="F16" s="47"/>
      <c r="G16" s="47"/>
      <c r="H16" s="47"/>
      <c r="I16" s="144"/>
      <c r="J16" s="47"/>
      <c r="K16" s="51"/>
    </row>
    <row r="17" s="1" customFormat="1" ht="14.4" customHeight="1">
      <c r="B17" s="46"/>
      <c r="C17" s="47"/>
      <c r="D17" s="39" t="s">
        <v>37</v>
      </c>
      <c r="E17" s="47"/>
      <c r="F17" s="47"/>
      <c r="G17" s="47"/>
      <c r="H17" s="47"/>
      <c r="I17" s="146" t="s">
        <v>33</v>
      </c>
      <c r="J17" s="34" t="str">
        <f>IF('Rekapitulace stavby'!AN13="Vyplň údaj","",IF('Rekapitulace stavby'!AN13="","",'Rekapitulace stavby'!AN13))</f>
        <v/>
      </c>
      <c r="K17" s="51"/>
    </row>
    <row r="18" s="1" customFormat="1" ht="18" customHeight="1">
      <c r="B18" s="46"/>
      <c r="C18" s="47"/>
      <c r="D18" s="47"/>
      <c r="E18" s="34" t="str">
        <f>IF('Rekapitulace stavby'!E14="Vyplň údaj","",IF('Rekapitulace stavby'!E14="","",'Rekapitulace stavby'!E14))</f>
        <v/>
      </c>
      <c r="F18" s="47"/>
      <c r="G18" s="47"/>
      <c r="H18" s="47"/>
      <c r="I18" s="146" t="s">
        <v>36</v>
      </c>
      <c r="J18" s="34"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39" t="s">
        <v>39</v>
      </c>
      <c r="E20" s="47"/>
      <c r="F20" s="47"/>
      <c r="G20" s="47"/>
      <c r="H20" s="47"/>
      <c r="I20" s="146" t="s">
        <v>33</v>
      </c>
      <c r="J20" s="34" t="s">
        <v>34</v>
      </c>
      <c r="K20" s="51"/>
    </row>
    <row r="21" s="1" customFormat="1" ht="18" customHeight="1">
      <c r="B21" s="46"/>
      <c r="C21" s="47"/>
      <c r="D21" s="47"/>
      <c r="E21" s="34" t="s">
        <v>40</v>
      </c>
      <c r="F21" s="47"/>
      <c r="G21" s="47"/>
      <c r="H21" s="47"/>
      <c r="I21" s="146" t="s">
        <v>36</v>
      </c>
      <c r="J21" s="34" t="s">
        <v>34</v>
      </c>
      <c r="K21" s="51"/>
    </row>
    <row r="22" s="1" customFormat="1" ht="6.96" customHeight="1">
      <c r="B22" s="46"/>
      <c r="C22" s="47"/>
      <c r="D22" s="47"/>
      <c r="E22" s="47"/>
      <c r="F22" s="47"/>
      <c r="G22" s="47"/>
      <c r="H22" s="47"/>
      <c r="I22" s="144"/>
      <c r="J22" s="47"/>
      <c r="K22" s="51"/>
    </row>
    <row r="23" s="1" customFormat="1" ht="14.4" customHeight="1">
      <c r="B23" s="46"/>
      <c r="C23" s="47"/>
      <c r="D23" s="39" t="s">
        <v>42</v>
      </c>
      <c r="E23" s="47"/>
      <c r="F23" s="47"/>
      <c r="G23" s="47"/>
      <c r="H23" s="47"/>
      <c r="I23" s="144"/>
      <c r="J23" s="47"/>
      <c r="K23" s="51"/>
    </row>
    <row r="24" s="6" customFormat="1" ht="71.25" customHeight="1">
      <c r="B24" s="148"/>
      <c r="C24" s="149"/>
      <c r="D24" s="149"/>
      <c r="E24" s="44" t="s">
        <v>43</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44</v>
      </c>
      <c r="E27" s="47"/>
      <c r="F27" s="47"/>
      <c r="G27" s="47"/>
      <c r="H27" s="47"/>
      <c r="I27" s="144"/>
      <c r="J27" s="155">
        <f>ROUND(J94,2)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46</v>
      </c>
      <c r="G29" s="47"/>
      <c r="H29" s="47"/>
      <c r="I29" s="156" t="s">
        <v>45</v>
      </c>
      <c r="J29" s="52" t="s">
        <v>47</v>
      </c>
      <c r="K29" s="51"/>
    </row>
    <row r="30" s="1" customFormat="1" ht="14.4" customHeight="1">
      <c r="B30" s="46"/>
      <c r="C30" s="47"/>
      <c r="D30" s="55" t="s">
        <v>48</v>
      </c>
      <c r="E30" s="55" t="s">
        <v>49</v>
      </c>
      <c r="F30" s="157">
        <f>ROUND(SUM(BE94:BE285), 2)</f>
        <v>0</v>
      </c>
      <c r="G30" s="47"/>
      <c r="H30" s="47"/>
      <c r="I30" s="158">
        <v>0.20999999999999999</v>
      </c>
      <c r="J30" s="157">
        <f>ROUND(ROUND((SUM(BE94:BE285)), 2)*I30, 2)</f>
        <v>0</v>
      </c>
      <c r="K30" s="51"/>
    </row>
    <row r="31" s="1" customFormat="1" ht="14.4" customHeight="1">
      <c r="B31" s="46"/>
      <c r="C31" s="47"/>
      <c r="D31" s="47"/>
      <c r="E31" s="55" t="s">
        <v>50</v>
      </c>
      <c r="F31" s="157">
        <f>ROUND(SUM(BF94:BF285), 2)</f>
        <v>0</v>
      </c>
      <c r="G31" s="47"/>
      <c r="H31" s="47"/>
      <c r="I31" s="158">
        <v>0.14999999999999999</v>
      </c>
      <c r="J31" s="157">
        <f>ROUND(ROUND((SUM(BF94:BF285)), 2)*I31, 2)</f>
        <v>0</v>
      </c>
      <c r="K31" s="51"/>
    </row>
    <row r="32" hidden="1" s="1" customFormat="1" ht="14.4" customHeight="1">
      <c r="B32" s="46"/>
      <c r="C32" s="47"/>
      <c r="D32" s="47"/>
      <c r="E32" s="55" t="s">
        <v>51</v>
      </c>
      <c r="F32" s="157">
        <f>ROUND(SUM(BG94:BG285), 2)</f>
        <v>0</v>
      </c>
      <c r="G32" s="47"/>
      <c r="H32" s="47"/>
      <c r="I32" s="158">
        <v>0.20999999999999999</v>
      </c>
      <c r="J32" s="157">
        <v>0</v>
      </c>
      <c r="K32" s="51"/>
    </row>
    <row r="33" hidden="1" s="1" customFormat="1" ht="14.4" customHeight="1">
      <c r="B33" s="46"/>
      <c r="C33" s="47"/>
      <c r="D33" s="47"/>
      <c r="E33" s="55" t="s">
        <v>52</v>
      </c>
      <c r="F33" s="157">
        <f>ROUND(SUM(BH94:BH285), 2)</f>
        <v>0</v>
      </c>
      <c r="G33" s="47"/>
      <c r="H33" s="47"/>
      <c r="I33" s="158">
        <v>0.14999999999999999</v>
      </c>
      <c r="J33" s="157">
        <v>0</v>
      </c>
      <c r="K33" s="51"/>
    </row>
    <row r="34" hidden="1" s="1" customFormat="1" ht="14.4" customHeight="1">
      <c r="B34" s="46"/>
      <c r="C34" s="47"/>
      <c r="D34" s="47"/>
      <c r="E34" s="55" t="s">
        <v>53</v>
      </c>
      <c r="F34" s="157">
        <f>ROUND(SUM(BI94:BI285),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54</v>
      </c>
      <c r="E36" s="98"/>
      <c r="F36" s="98"/>
      <c r="G36" s="161" t="s">
        <v>55</v>
      </c>
      <c r="H36" s="162" t="s">
        <v>56</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29" t="s">
        <v>103</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39" t="s">
        <v>18</v>
      </c>
      <c r="D44" s="47"/>
      <c r="E44" s="47"/>
      <c r="F44" s="47"/>
      <c r="G44" s="47"/>
      <c r="H44" s="47"/>
      <c r="I44" s="144"/>
      <c r="J44" s="47"/>
      <c r="K44" s="51"/>
    </row>
    <row r="45" s="1" customFormat="1" ht="16.5" customHeight="1">
      <c r="B45" s="46"/>
      <c r="C45" s="47"/>
      <c r="D45" s="47"/>
      <c r="E45" s="143" t="str">
        <f>E7</f>
        <v>Úpravy recepce MÚ Sokolov</v>
      </c>
      <c r="F45" s="39"/>
      <c r="G45" s="39"/>
      <c r="H45" s="39"/>
      <c r="I45" s="144"/>
      <c r="J45" s="47"/>
      <c r="K45" s="51"/>
    </row>
    <row r="46" s="1" customFormat="1" ht="14.4" customHeight="1">
      <c r="B46" s="46"/>
      <c r="C46" s="39" t="s">
        <v>101</v>
      </c>
      <c r="D46" s="47"/>
      <c r="E46" s="47"/>
      <c r="F46" s="47"/>
      <c r="G46" s="47"/>
      <c r="H46" s="47"/>
      <c r="I46" s="144"/>
      <c r="J46" s="47"/>
      <c r="K46" s="51"/>
    </row>
    <row r="47" s="1" customFormat="1" ht="17.25" customHeight="1">
      <c r="B47" s="46"/>
      <c r="C47" s="47"/>
      <c r="D47" s="47"/>
      <c r="E47" s="145" t="str">
        <f>E9</f>
        <v>02 - Bourací a stavební práce</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39" t="s">
        <v>24</v>
      </c>
      <c r="D49" s="47"/>
      <c r="E49" s="47"/>
      <c r="F49" s="34" t="str">
        <f>F12</f>
        <v>Siokolov</v>
      </c>
      <c r="G49" s="47"/>
      <c r="H49" s="47"/>
      <c r="I49" s="146" t="s">
        <v>26</v>
      </c>
      <c r="J49" s="147" t="str">
        <f>IF(J12="","",J12)</f>
        <v>11. 5. 2018</v>
      </c>
      <c r="K49" s="51"/>
    </row>
    <row r="50" s="1" customFormat="1" ht="6.96" customHeight="1">
      <c r="B50" s="46"/>
      <c r="C50" s="47"/>
      <c r="D50" s="47"/>
      <c r="E50" s="47"/>
      <c r="F50" s="47"/>
      <c r="G50" s="47"/>
      <c r="H50" s="47"/>
      <c r="I50" s="144"/>
      <c r="J50" s="47"/>
      <c r="K50" s="51"/>
    </row>
    <row r="51" s="1" customFormat="1">
      <c r="B51" s="46"/>
      <c r="C51" s="39" t="s">
        <v>32</v>
      </c>
      <c r="D51" s="47"/>
      <c r="E51" s="47"/>
      <c r="F51" s="34" t="str">
        <f>E15</f>
        <v>MÚ Sokolov, Rokycanova 1929, Sokolov</v>
      </c>
      <c r="G51" s="47"/>
      <c r="H51" s="47"/>
      <c r="I51" s="146" t="s">
        <v>39</v>
      </c>
      <c r="J51" s="44" t="str">
        <f>E21</f>
        <v>Ing. Arch Olga Růžičková</v>
      </c>
      <c r="K51" s="51"/>
    </row>
    <row r="52" s="1" customFormat="1" ht="14.4" customHeight="1">
      <c r="B52" s="46"/>
      <c r="C52" s="39" t="s">
        <v>37</v>
      </c>
      <c r="D52" s="47"/>
      <c r="E52" s="47"/>
      <c r="F52" s="34"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104</v>
      </c>
      <c r="D54" s="159"/>
      <c r="E54" s="159"/>
      <c r="F54" s="159"/>
      <c r="G54" s="159"/>
      <c r="H54" s="159"/>
      <c r="I54" s="173"/>
      <c r="J54" s="174" t="s">
        <v>105</v>
      </c>
      <c r="K54" s="175"/>
    </row>
    <row r="55" s="1" customFormat="1" ht="10.32" customHeight="1">
      <c r="B55" s="46"/>
      <c r="C55" s="47"/>
      <c r="D55" s="47"/>
      <c r="E55" s="47"/>
      <c r="F55" s="47"/>
      <c r="G55" s="47"/>
      <c r="H55" s="47"/>
      <c r="I55" s="144"/>
      <c r="J55" s="47"/>
      <c r="K55" s="51"/>
    </row>
    <row r="56" s="1" customFormat="1" ht="29.28" customHeight="1">
      <c r="B56" s="46"/>
      <c r="C56" s="176" t="s">
        <v>106</v>
      </c>
      <c r="D56" s="47"/>
      <c r="E56" s="47"/>
      <c r="F56" s="47"/>
      <c r="G56" s="47"/>
      <c r="H56" s="47"/>
      <c r="I56" s="144"/>
      <c r="J56" s="155">
        <f>J94</f>
        <v>0</v>
      </c>
      <c r="K56" s="51"/>
      <c r="AU56" s="23" t="s">
        <v>107</v>
      </c>
    </row>
    <row r="57" s="7" customFormat="1" ht="24.96" customHeight="1">
      <c r="B57" s="177"/>
      <c r="C57" s="178"/>
      <c r="D57" s="179" t="s">
        <v>137</v>
      </c>
      <c r="E57" s="180"/>
      <c r="F57" s="180"/>
      <c r="G57" s="180"/>
      <c r="H57" s="180"/>
      <c r="I57" s="181"/>
      <c r="J57" s="182">
        <f>J95</f>
        <v>0</v>
      </c>
      <c r="K57" s="183"/>
    </row>
    <row r="58" s="8" customFormat="1" ht="19.92" customHeight="1">
      <c r="B58" s="184"/>
      <c r="C58" s="185"/>
      <c r="D58" s="186" t="s">
        <v>138</v>
      </c>
      <c r="E58" s="187"/>
      <c r="F58" s="187"/>
      <c r="G58" s="187"/>
      <c r="H58" s="187"/>
      <c r="I58" s="188"/>
      <c r="J58" s="189">
        <f>J96</f>
        <v>0</v>
      </c>
      <c r="K58" s="190"/>
    </row>
    <row r="59" s="8" customFormat="1" ht="14.88" customHeight="1">
      <c r="B59" s="184"/>
      <c r="C59" s="185"/>
      <c r="D59" s="186" t="s">
        <v>139</v>
      </c>
      <c r="E59" s="187"/>
      <c r="F59" s="187"/>
      <c r="G59" s="187"/>
      <c r="H59" s="187"/>
      <c r="I59" s="188"/>
      <c r="J59" s="189">
        <f>J97</f>
        <v>0</v>
      </c>
      <c r="K59" s="190"/>
    </row>
    <row r="60" s="8" customFormat="1" ht="14.88" customHeight="1">
      <c r="B60" s="184"/>
      <c r="C60" s="185"/>
      <c r="D60" s="186" t="s">
        <v>140</v>
      </c>
      <c r="E60" s="187"/>
      <c r="F60" s="187"/>
      <c r="G60" s="187"/>
      <c r="H60" s="187"/>
      <c r="I60" s="188"/>
      <c r="J60" s="189">
        <f>J110</f>
        <v>0</v>
      </c>
      <c r="K60" s="190"/>
    </row>
    <row r="61" s="8" customFormat="1" ht="19.92" customHeight="1">
      <c r="B61" s="184"/>
      <c r="C61" s="185"/>
      <c r="D61" s="186" t="s">
        <v>141</v>
      </c>
      <c r="E61" s="187"/>
      <c r="F61" s="187"/>
      <c r="G61" s="187"/>
      <c r="H61" s="187"/>
      <c r="I61" s="188"/>
      <c r="J61" s="189">
        <f>J119</f>
        <v>0</v>
      </c>
      <c r="K61" s="190"/>
    </row>
    <row r="62" s="8" customFormat="1" ht="14.88" customHeight="1">
      <c r="B62" s="184"/>
      <c r="C62" s="185"/>
      <c r="D62" s="186" t="s">
        <v>142</v>
      </c>
      <c r="E62" s="187"/>
      <c r="F62" s="187"/>
      <c r="G62" s="187"/>
      <c r="H62" s="187"/>
      <c r="I62" s="188"/>
      <c r="J62" s="189">
        <f>J120</f>
        <v>0</v>
      </c>
      <c r="K62" s="190"/>
    </row>
    <row r="63" s="8" customFormat="1" ht="14.88" customHeight="1">
      <c r="B63" s="184"/>
      <c r="C63" s="185"/>
      <c r="D63" s="186" t="s">
        <v>143</v>
      </c>
      <c r="E63" s="187"/>
      <c r="F63" s="187"/>
      <c r="G63" s="187"/>
      <c r="H63" s="187"/>
      <c r="I63" s="188"/>
      <c r="J63" s="189">
        <f>J130</f>
        <v>0</v>
      </c>
      <c r="K63" s="190"/>
    </row>
    <row r="64" s="8" customFormat="1" ht="19.92" customHeight="1">
      <c r="B64" s="184"/>
      <c r="C64" s="185"/>
      <c r="D64" s="186" t="s">
        <v>144</v>
      </c>
      <c r="E64" s="187"/>
      <c r="F64" s="187"/>
      <c r="G64" s="187"/>
      <c r="H64" s="187"/>
      <c r="I64" s="188"/>
      <c r="J64" s="189">
        <f>J136</f>
        <v>0</v>
      </c>
      <c r="K64" s="190"/>
    </row>
    <row r="65" s="8" customFormat="1" ht="14.88" customHeight="1">
      <c r="B65" s="184"/>
      <c r="C65" s="185"/>
      <c r="D65" s="186" t="s">
        <v>145</v>
      </c>
      <c r="E65" s="187"/>
      <c r="F65" s="187"/>
      <c r="G65" s="187"/>
      <c r="H65" s="187"/>
      <c r="I65" s="188"/>
      <c r="J65" s="189">
        <f>J137</f>
        <v>0</v>
      </c>
      <c r="K65" s="190"/>
    </row>
    <row r="66" s="8" customFormat="1" ht="14.88" customHeight="1">
      <c r="B66" s="184"/>
      <c r="C66" s="185"/>
      <c r="D66" s="186" t="s">
        <v>146</v>
      </c>
      <c r="E66" s="187"/>
      <c r="F66" s="187"/>
      <c r="G66" s="187"/>
      <c r="H66" s="187"/>
      <c r="I66" s="188"/>
      <c r="J66" s="189">
        <f>J139</f>
        <v>0</v>
      </c>
      <c r="K66" s="190"/>
    </row>
    <row r="67" s="8" customFormat="1" ht="14.88" customHeight="1">
      <c r="B67" s="184"/>
      <c r="C67" s="185"/>
      <c r="D67" s="186" t="s">
        <v>147</v>
      </c>
      <c r="E67" s="187"/>
      <c r="F67" s="187"/>
      <c r="G67" s="187"/>
      <c r="H67" s="187"/>
      <c r="I67" s="188"/>
      <c r="J67" s="189">
        <f>J146</f>
        <v>0</v>
      </c>
      <c r="K67" s="190"/>
    </row>
    <row r="68" s="8" customFormat="1" ht="19.92" customHeight="1">
      <c r="B68" s="184"/>
      <c r="C68" s="185"/>
      <c r="D68" s="186" t="s">
        <v>148</v>
      </c>
      <c r="E68" s="187"/>
      <c r="F68" s="187"/>
      <c r="G68" s="187"/>
      <c r="H68" s="187"/>
      <c r="I68" s="188"/>
      <c r="J68" s="189">
        <f>J156</f>
        <v>0</v>
      </c>
      <c r="K68" s="190"/>
    </row>
    <row r="69" s="8" customFormat="1" ht="19.92" customHeight="1">
      <c r="B69" s="184"/>
      <c r="C69" s="185"/>
      <c r="D69" s="186" t="s">
        <v>149</v>
      </c>
      <c r="E69" s="187"/>
      <c r="F69" s="187"/>
      <c r="G69" s="187"/>
      <c r="H69" s="187"/>
      <c r="I69" s="188"/>
      <c r="J69" s="189">
        <f>J166</f>
        <v>0</v>
      </c>
      <c r="K69" s="190"/>
    </row>
    <row r="70" s="7" customFormat="1" ht="24.96" customHeight="1">
      <c r="B70" s="177"/>
      <c r="C70" s="178"/>
      <c r="D70" s="179" t="s">
        <v>150</v>
      </c>
      <c r="E70" s="180"/>
      <c r="F70" s="180"/>
      <c r="G70" s="180"/>
      <c r="H70" s="180"/>
      <c r="I70" s="181"/>
      <c r="J70" s="182">
        <f>J169</f>
        <v>0</v>
      </c>
      <c r="K70" s="183"/>
    </row>
    <row r="71" s="8" customFormat="1" ht="19.92" customHeight="1">
      <c r="B71" s="184"/>
      <c r="C71" s="185"/>
      <c r="D71" s="186" t="s">
        <v>151</v>
      </c>
      <c r="E71" s="187"/>
      <c r="F71" s="187"/>
      <c r="G71" s="187"/>
      <c r="H71" s="187"/>
      <c r="I71" s="188"/>
      <c r="J71" s="189">
        <f>J170</f>
        <v>0</v>
      </c>
      <c r="K71" s="190"/>
    </row>
    <row r="72" s="8" customFormat="1" ht="19.92" customHeight="1">
      <c r="B72" s="184"/>
      <c r="C72" s="185"/>
      <c r="D72" s="186" t="s">
        <v>152</v>
      </c>
      <c r="E72" s="187"/>
      <c r="F72" s="187"/>
      <c r="G72" s="187"/>
      <c r="H72" s="187"/>
      <c r="I72" s="188"/>
      <c r="J72" s="189">
        <f>J208</f>
        <v>0</v>
      </c>
      <c r="K72" s="190"/>
    </row>
    <row r="73" s="8" customFormat="1" ht="19.92" customHeight="1">
      <c r="B73" s="184"/>
      <c r="C73" s="185"/>
      <c r="D73" s="186" t="s">
        <v>153</v>
      </c>
      <c r="E73" s="187"/>
      <c r="F73" s="187"/>
      <c r="G73" s="187"/>
      <c r="H73" s="187"/>
      <c r="I73" s="188"/>
      <c r="J73" s="189">
        <f>J242</f>
        <v>0</v>
      </c>
      <c r="K73" s="190"/>
    </row>
    <row r="74" s="8" customFormat="1" ht="19.92" customHeight="1">
      <c r="B74" s="184"/>
      <c r="C74" s="185"/>
      <c r="D74" s="186" t="s">
        <v>154</v>
      </c>
      <c r="E74" s="187"/>
      <c r="F74" s="187"/>
      <c r="G74" s="187"/>
      <c r="H74" s="187"/>
      <c r="I74" s="188"/>
      <c r="J74" s="189">
        <f>J260</f>
        <v>0</v>
      </c>
      <c r="K74" s="190"/>
    </row>
    <row r="75" s="1" customFormat="1" ht="21.84" customHeight="1">
      <c r="B75" s="46"/>
      <c r="C75" s="47"/>
      <c r="D75" s="47"/>
      <c r="E75" s="47"/>
      <c r="F75" s="47"/>
      <c r="G75" s="47"/>
      <c r="H75" s="47"/>
      <c r="I75" s="144"/>
      <c r="J75" s="47"/>
      <c r="K75" s="51"/>
    </row>
    <row r="76" s="1" customFormat="1" ht="6.96" customHeight="1">
      <c r="B76" s="67"/>
      <c r="C76" s="68"/>
      <c r="D76" s="68"/>
      <c r="E76" s="68"/>
      <c r="F76" s="68"/>
      <c r="G76" s="68"/>
      <c r="H76" s="68"/>
      <c r="I76" s="166"/>
      <c r="J76" s="68"/>
      <c r="K76" s="69"/>
    </row>
    <row r="80" s="1" customFormat="1" ht="6.96" customHeight="1">
      <c r="B80" s="70"/>
      <c r="C80" s="71"/>
      <c r="D80" s="71"/>
      <c r="E80" s="71"/>
      <c r="F80" s="71"/>
      <c r="G80" s="71"/>
      <c r="H80" s="71"/>
      <c r="I80" s="169"/>
      <c r="J80" s="71"/>
      <c r="K80" s="71"/>
      <c r="L80" s="72"/>
    </row>
    <row r="81" s="1" customFormat="1" ht="36.96" customHeight="1">
      <c r="B81" s="46"/>
      <c r="C81" s="73" t="s">
        <v>110</v>
      </c>
      <c r="D81" s="74"/>
      <c r="E81" s="74"/>
      <c r="F81" s="74"/>
      <c r="G81" s="74"/>
      <c r="H81" s="74"/>
      <c r="I81" s="191"/>
      <c r="J81" s="74"/>
      <c r="K81" s="74"/>
      <c r="L81" s="72"/>
    </row>
    <row r="82" s="1" customFormat="1" ht="6.96" customHeight="1">
      <c r="B82" s="46"/>
      <c r="C82" s="74"/>
      <c r="D82" s="74"/>
      <c r="E82" s="74"/>
      <c r="F82" s="74"/>
      <c r="G82" s="74"/>
      <c r="H82" s="74"/>
      <c r="I82" s="191"/>
      <c r="J82" s="74"/>
      <c r="K82" s="74"/>
      <c r="L82" s="72"/>
    </row>
    <row r="83" s="1" customFormat="1" ht="14.4" customHeight="1">
      <c r="B83" s="46"/>
      <c r="C83" s="76" t="s">
        <v>18</v>
      </c>
      <c r="D83" s="74"/>
      <c r="E83" s="74"/>
      <c r="F83" s="74"/>
      <c r="G83" s="74"/>
      <c r="H83" s="74"/>
      <c r="I83" s="191"/>
      <c r="J83" s="74"/>
      <c r="K83" s="74"/>
      <c r="L83" s="72"/>
    </row>
    <row r="84" s="1" customFormat="1" ht="16.5" customHeight="1">
      <c r="B84" s="46"/>
      <c r="C84" s="74"/>
      <c r="D84" s="74"/>
      <c r="E84" s="192" t="str">
        <f>E7</f>
        <v>Úpravy recepce MÚ Sokolov</v>
      </c>
      <c r="F84" s="76"/>
      <c r="G84" s="76"/>
      <c r="H84" s="76"/>
      <c r="I84" s="191"/>
      <c r="J84" s="74"/>
      <c r="K84" s="74"/>
      <c r="L84" s="72"/>
    </row>
    <row r="85" s="1" customFormat="1" ht="14.4" customHeight="1">
      <c r="B85" s="46"/>
      <c r="C85" s="76" t="s">
        <v>101</v>
      </c>
      <c r="D85" s="74"/>
      <c r="E85" s="74"/>
      <c r="F85" s="74"/>
      <c r="G85" s="74"/>
      <c r="H85" s="74"/>
      <c r="I85" s="191"/>
      <c r="J85" s="74"/>
      <c r="K85" s="74"/>
      <c r="L85" s="72"/>
    </row>
    <row r="86" s="1" customFormat="1" ht="17.25" customHeight="1">
      <c r="B86" s="46"/>
      <c r="C86" s="74"/>
      <c r="D86" s="74"/>
      <c r="E86" s="82" t="str">
        <f>E9</f>
        <v>02 - Bourací a stavební práce</v>
      </c>
      <c r="F86" s="74"/>
      <c r="G86" s="74"/>
      <c r="H86" s="74"/>
      <c r="I86" s="191"/>
      <c r="J86" s="74"/>
      <c r="K86" s="74"/>
      <c r="L86" s="72"/>
    </row>
    <row r="87" s="1" customFormat="1" ht="6.96" customHeight="1">
      <c r="B87" s="46"/>
      <c r="C87" s="74"/>
      <c r="D87" s="74"/>
      <c r="E87" s="74"/>
      <c r="F87" s="74"/>
      <c r="G87" s="74"/>
      <c r="H87" s="74"/>
      <c r="I87" s="191"/>
      <c r="J87" s="74"/>
      <c r="K87" s="74"/>
      <c r="L87" s="72"/>
    </row>
    <row r="88" s="1" customFormat="1" ht="18" customHeight="1">
      <c r="B88" s="46"/>
      <c r="C88" s="76" t="s">
        <v>24</v>
      </c>
      <c r="D88" s="74"/>
      <c r="E88" s="74"/>
      <c r="F88" s="193" t="str">
        <f>F12</f>
        <v>Siokolov</v>
      </c>
      <c r="G88" s="74"/>
      <c r="H88" s="74"/>
      <c r="I88" s="194" t="s">
        <v>26</v>
      </c>
      <c r="J88" s="85" t="str">
        <f>IF(J12="","",J12)</f>
        <v>11. 5. 2018</v>
      </c>
      <c r="K88" s="74"/>
      <c r="L88" s="72"/>
    </row>
    <row r="89" s="1" customFormat="1" ht="6.96" customHeight="1">
      <c r="B89" s="46"/>
      <c r="C89" s="74"/>
      <c r="D89" s="74"/>
      <c r="E89" s="74"/>
      <c r="F89" s="74"/>
      <c r="G89" s="74"/>
      <c r="H89" s="74"/>
      <c r="I89" s="191"/>
      <c r="J89" s="74"/>
      <c r="K89" s="74"/>
      <c r="L89" s="72"/>
    </row>
    <row r="90" s="1" customFormat="1">
      <c r="B90" s="46"/>
      <c r="C90" s="76" t="s">
        <v>32</v>
      </c>
      <c r="D90" s="74"/>
      <c r="E90" s="74"/>
      <c r="F90" s="193" t="str">
        <f>E15</f>
        <v>MÚ Sokolov, Rokycanova 1929, Sokolov</v>
      </c>
      <c r="G90" s="74"/>
      <c r="H90" s="74"/>
      <c r="I90" s="194" t="s">
        <v>39</v>
      </c>
      <c r="J90" s="193" t="str">
        <f>E21</f>
        <v>Ing. Arch Olga Růžičková</v>
      </c>
      <c r="K90" s="74"/>
      <c r="L90" s="72"/>
    </row>
    <row r="91" s="1" customFormat="1" ht="14.4" customHeight="1">
      <c r="B91" s="46"/>
      <c r="C91" s="76" t="s">
        <v>37</v>
      </c>
      <c r="D91" s="74"/>
      <c r="E91" s="74"/>
      <c r="F91" s="193" t="str">
        <f>IF(E18="","",E18)</f>
        <v/>
      </c>
      <c r="G91" s="74"/>
      <c r="H91" s="74"/>
      <c r="I91" s="191"/>
      <c r="J91" s="74"/>
      <c r="K91" s="74"/>
      <c r="L91" s="72"/>
    </row>
    <row r="92" s="1" customFormat="1" ht="10.32" customHeight="1">
      <c r="B92" s="46"/>
      <c r="C92" s="74"/>
      <c r="D92" s="74"/>
      <c r="E92" s="74"/>
      <c r="F92" s="74"/>
      <c r="G92" s="74"/>
      <c r="H92" s="74"/>
      <c r="I92" s="191"/>
      <c r="J92" s="74"/>
      <c r="K92" s="74"/>
      <c r="L92" s="72"/>
    </row>
    <row r="93" s="9" customFormat="1" ht="29.28" customHeight="1">
      <c r="B93" s="195"/>
      <c r="C93" s="196" t="s">
        <v>111</v>
      </c>
      <c r="D93" s="197" t="s">
        <v>63</v>
      </c>
      <c r="E93" s="197" t="s">
        <v>59</v>
      </c>
      <c r="F93" s="197" t="s">
        <v>112</v>
      </c>
      <c r="G93" s="197" t="s">
        <v>113</v>
      </c>
      <c r="H93" s="197" t="s">
        <v>114</v>
      </c>
      <c r="I93" s="198" t="s">
        <v>115</v>
      </c>
      <c r="J93" s="197" t="s">
        <v>105</v>
      </c>
      <c r="K93" s="199" t="s">
        <v>116</v>
      </c>
      <c r="L93" s="200"/>
      <c r="M93" s="102" t="s">
        <v>117</v>
      </c>
      <c r="N93" s="103" t="s">
        <v>48</v>
      </c>
      <c r="O93" s="103" t="s">
        <v>118</v>
      </c>
      <c r="P93" s="103" t="s">
        <v>119</v>
      </c>
      <c r="Q93" s="103" t="s">
        <v>120</v>
      </c>
      <c r="R93" s="103" t="s">
        <v>121</v>
      </c>
      <c r="S93" s="103" t="s">
        <v>122</v>
      </c>
      <c r="T93" s="104" t="s">
        <v>123</v>
      </c>
    </row>
    <row r="94" s="1" customFormat="1" ht="29.28" customHeight="1">
      <c r="B94" s="46"/>
      <c r="C94" s="108" t="s">
        <v>106</v>
      </c>
      <c r="D94" s="74"/>
      <c r="E94" s="74"/>
      <c r="F94" s="74"/>
      <c r="G94" s="74"/>
      <c r="H94" s="74"/>
      <c r="I94" s="191"/>
      <c r="J94" s="201">
        <f>BK94</f>
        <v>0</v>
      </c>
      <c r="K94" s="74"/>
      <c r="L94" s="72"/>
      <c r="M94" s="105"/>
      <c r="N94" s="106"/>
      <c r="O94" s="106"/>
      <c r="P94" s="202">
        <f>P95+P169</f>
        <v>0</v>
      </c>
      <c r="Q94" s="106"/>
      <c r="R94" s="202">
        <f>R95+R169</f>
        <v>1.8981205299999997</v>
      </c>
      <c r="S94" s="106"/>
      <c r="T94" s="203">
        <f>T95+T169</f>
        <v>1.0954259</v>
      </c>
      <c r="AT94" s="23" t="s">
        <v>77</v>
      </c>
      <c r="AU94" s="23" t="s">
        <v>107</v>
      </c>
      <c r="BK94" s="204">
        <f>BK95+BK169</f>
        <v>0</v>
      </c>
    </row>
    <row r="95" s="10" customFormat="1" ht="37.44" customHeight="1">
      <c r="B95" s="205"/>
      <c r="C95" s="206"/>
      <c r="D95" s="207" t="s">
        <v>77</v>
      </c>
      <c r="E95" s="208" t="s">
        <v>155</v>
      </c>
      <c r="F95" s="208" t="s">
        <v>156</v>
      </c>
      <c r="G95" s="206"/>
      <c r="H95" s="206"/>
      <c r="I95" s="209"/>
      <c r="J95" s="210">
        <f>BK95</f>
        <v>0</v>
      </c>
      <c r="K95" s="206"/>
      <c r="L95" s="211"/>
      <c r="M95" s="212"/>
      <c r="N95" s="213"/>
      <c r="O95" s="213"/>
      <c r="P95" s="214">
        <f>P96+P119+P136+P156+P166</f>
        <v>0</v>
      </c>
      <c r="Q95" s="213"/>
      <c r="R95" s="214">
        <f>R96+R119+R136+R156+R166</f>
        <v>1.4244491399999997</v>
      </c>
      <c r="S95" s="213"/>
      <c r="T95" s="215">
        <f>T96+T119+T136+T156+T166</f>
        <v>0.70606800000000003</v>
      </c>
      <c r="AR95" s="216" t="s">
        <v>86</v>
      </c>
      <c r="AT95" s="217" t="s">
        <v>77</v>
      </c>
      <c r="AU95" s="217" t="s">
        <v>78</v>
      </c>
      <c r="AY95" s="216" t="s">
        <v>126</v>
      </c>
      <c r="BK95" s="218">
        <f>BK96+BK119+BK136+BK156+BK166</f>
        <v>0</v>
      </c>
    </row>
    <row r="96" s="10" customFormat="1" ht="19.92" customHeight="1">
      <c r="B96" s="205"/>
      <c r="C96" s="206"/>
      <c r="D96" s="207" t="s">
        <v>77</v>
      </c>
      <c r="E96" s="219" t="s">
        <v>157</v>
      </c>
      <c r="F96" s="219" t="s">
        <v>158</v>
      </c>
      <c r="G96" s="206"/>
      <c r="H96" s="206"/>
      <c r="I96" s="209"/>
      <c r="J96" s="220">
        <f>BK96</f>
        <v>0</v>
      </c>
      <c r="K96" s="206"/>
      <c r="L96" s="211"/>
      <c r="M96" s="212"/>
      <c r="N96" s="213"/>
      <c r="O96" s="213"/>
      <c r="P96" s="214">
        <f>P97+P110</f>
        <v>0</v>
      </c>
      <c r="Q96" s="213"/>
      <c r="R96" s="214">
        <f>R97+R110</f>
        <v>1.0324737899999998</v>
      </c>
      <c r="S96" s="213"/>
      <c r="T96" s="215">
        <f>T97+T110</f>
        <v>0</v>
      </c>
      <c r="AR96" s="216" t="s">
        <v>86</v>
      </c>
      <c r="AT96" s="217" t="s">
        <v>77</v>
      </c>
      <c r="AU96" s="217" t="s">
        <v>86</v>
      </c>
      <c r="AY96" s="216" t="s">
        <v>126</v>
      </c>
      <c r="BK96" s="218">
        <f>BK97+BK110</f>
        <v>0</v>
      </c>
    </row>
    <row r="97" s="10" customFormat="1" ht="14.88" customHeight="1">
      <c r="B97" s="205"/>
      <c r="C97" s="206"/>
      <c r="D97" s="207" t="s">
        <v>77</v>
      </c>
      <c r="E97" s="219" t="s">
        <v>159</v>
      </c>
      <c r="F97" s="219" t="s">
        <v>160</v>
      </c>
      <c r="G97" s="206"/>
      <c r="H97" s="206"/>
      <c r="I97" s="209"/>
      <c r="J97" s="220">
        <f>BK97</f>
        <v>0</v>
      </c>
      <c r="K97" s="206"/>
      <c r="L97" s="211"/>
      <c r="M97" s="212"/>
      <c r="N97" s="213"/>
      <c r="O97" s="213"/>
      <c r="P97" s="214">
        <f>SUM(P98:P109)</f>
        <v>0</v>
      </c>
      <c r="Q97" s="213"/>
      <c r="R97" s="214">
        <f>SUM(R98:R109)</f>
        <v>0.10017000000000001</v>
      </c>
      <c r="S97" s="213"/>
      <c r="T97" s="215">
        <f>SUM(T98:T109)</f>
        <v>0</v>
      </c>
      <c r="AR97" s="216" t="s">
        <v>86</v>
      </c>
      <c r="AT97" s="217" t="s">
        <v>77</v>
      </c>
      <c r="AU97" s="217" t="s">
        <v>88</v>
      </c>
      <c r="AY97" s="216" t="s">
        <v>126</v>
      </c>
      <c r="BK97" s="218">
        <f>SUM(BK98:BK109)</f>
        <v>0</v>
      </c>
    </row>
    <row r="98" s="1" customFormat="1" ht="38.25" customHeight="1">
      <c r="B98" s="46"/>
      <c r="C98" s="221" t="s">
        <v>86</v>
      </c>
      <c r="D98" s="221" t="s">
        <v>129</v>
      </c>
      <c r="E98" s="222" t="s">
        <v>161</v>
      </c>
      <c r="F98" s="223" t="s">
        <v>162</v>
      </c>
      <c r="G98" s="224" t="s">
        <v>163</v>
      </c>
      <c r="H98" s="225">
        <v>1</v>
      </c>
      <c r="I98" s="226"/>
      <c r="J98" s="227">
        <f>ROUND(I98*H98,2)</f>
        <v>0</v>
      </c>
      <c r="K98" s="223" t="s">
        <v>133</v>
      </c>
      <c r="L98" s="72"/>
      <c r="M98" s="228" t="s">
        <v>34</v>
      </c>
      <c r="N98" s="234" t="s">
        <v>49</v>
      </c>
      <c r="O98" s="47"/>
      <c r="P98" s="235">
        <f>O98*H98</f>
        <v>0</v>
      </c>
      <c r="Q98" s="235">
        <v>0.02869</v>
      </c>
      <c r="R98" s="235">
        <f>Q98*H98</f>
        <v>0.02869</v>
      </c>
      <c r="S98" s="235">
        <v>0</v>
      </c>
      <c r="T98" s="236">
        <f>S98*H98</f>
        <v>0</v>
      </c>
      <c r="AR98" s="23" t="s">
        <v>164</v>
      </c>
      <c r="AT98" s="23" t="s">
        <v>129</v>
      </c>
      <c r="AU98" s="23" t="s">
        <v>157</v>
      </c>
      <c r="AY98" s="23" t="s">
        <v>126</v>
      </c>
      <c r="BE98" s="233">
        <f>IF(N98="základní",J98,0)</f>
        <v>0</v>
      </c>
      <c r="BF98" s="233">
        <f>IF(N98="snížená",J98,0)</f>
        <v>0</v>
      </c>
      <c r="BG98" s="233">
        <f>IF(N98="zákl. přenesená",J98,0)</f>
        <v>0</v>
      </c>
      <c r="BH98" s="233">
        <f>IF(N98="sníž. přenesená",J98,0)</f>
        <v>0</v>
      </c>
      <c r="BI98" s="233">
        <f>IF(N98="nulová",J98,0)</f>
        <v>0</v>
      </c>
      <c r="BJ98" s="23" t="s">
        <v>86</v>
      </c>
      <c r="BK98" s="233">
        <f>ROUND(I98*H98,2)</f>
        <v>0</v>
      </c>
      <c r="BL98" s="23" t="s">
        <v>164</v>
      </c>
      <c r="BM98" s="23" t="s">
        <v>165</v>
      </c>
    </row>
    <row r="99" s="1" customFormat="1">
      <c r="B99" s="46"/>
      <c r="C99" s="74"/>
      <c r="D99" s="237" t="s">
        <v>166</v>
      </c>
      <c r="E99" s="74"/>
      <c r="F99" s="238" t="s">
        <v>167</v>
      </c>
      <c r="G99" s="74"/>
      <c r="H99" s="74"/>
      <c r="I99" s="191"/>
      <c r="J99" s="74"/>
      <c r="K99" s="74"/>
      <c r="L99" s="72"/>
      <c r="M99" s="239"/>
      <c r="N99" s="47"/>
      <c r="O99" s="47"/>
      <c r="P99" s="47"/>
      <c r="Q99" s="47"/>
      <c r="R99" s="47"/>
      <c r="S99" s="47"/>
      <c r="T99" s="95"/>
      <c r="AT99" s="23" t="s">
        <v>166</v>
      </c>
      <c r="AU99" s="23" t="s">
        <v>157</v>
      </c>
    </row>
    <row r="100" s="11" customFormat="1">
      <c r="B100" s="240"/>
      <c r="C100" s="241"/>
      <c r="D100" s="237" t="s">
        <v>168</v>
      </c>
      <c r="E100" s="242" t="s">
        <v>34</v>
      </c>
      <c r="F100" s="243" t="s">
        <v>169</v>
      </c>
      <c r="G100" s="241"/>
      <c r="H100" s="244">
        <v>1</v>
      </c>
      <c r="I100" s="245"/>
      <c r="J100" s="241"/>
      <c r="K100" s="241"/>
      <c r="L100" s="246"/>
      <c r="M100" s="247"/>
      <c r="N100" s="248"/>
      <c r="O100" s="248"/>
      <c r="P100" s="248"/>
      <c r="Q100" s="248"/>
      <c r="R100" s="248"/>
      <c r="S100" s="248"/>
      <c r="T100" s="249"/>
      <c r="AT100" s="250" t="s">
        <v>168</v>
      </c>
      <c r="AU100" s="250" t="s">
        <v>157</v>
      </c>
      <c r="AV100" s="11" t="s">
        <v>88</v>
      </c>
      <c r="AW100" s="11" t="s">
        <v>41</v>
      </c>
      <c r="AX100" s="11" t="s">
        <v>86</v>
      </c>
      <c r="AY100" s="250" t="s">
        <v>126</v>
      </c>
    </row>
    <row r="101" s="1" customFormat="1" ht="25.5" customHeight="1">
      <c r="B101" s="46"/>
      <c r="C101" s="221" t="s">
        <v>88</v>
      </c>
      <c r="D101" s="221" t="s">
        <v>129</v>
      </c>
      <c r="E101" s="222" t="s">
        <v>170</v>
      </c>
      <c r="F101" s="223" t="s">
        <v>171</v>
      </c>
      <c r="G101" s="224" t="s">
        <v>163</v>
      </c>
      <c r="H101" s="225">
        <v>1</v>
      </c>
      <c r="I101" s="226"/>
      <c r="J101" s="227">
        <f>ROUND(I101*H101,2)</f>
        <v>0</v>
      </c>
      <c r="K101" s="223" t="s">
        <v>133</v>
      </c>
      <c r="L101" s="72"/>
      <c r="M101" s="228" t="s">
        <v>34</v>
      </c>
      <c r="N101" s="234" t="s">
        <v>49</v>
      </c>
      <c r="O101" s="47"/>
      <c r="P101" s="235">
        <f>O101*H101</f>
        <v>0</v>
      </c>
      <c r="Q101" s="235">
        <v>0.020650000000000002</v>
      </c>
      <c r="R101" s="235">
        <f>Q101*H101</f>
        <v>0.020650000000000002</v>
      </c>
      <c r="S101" s="235">
        <v>0</v>
      </c>
      <c r="T101" s="236">
        <f>S101*H101</f>
        <v>0</v>
      </c>
      <c r="AR101" s="23" t="s">
        <v>164</v>
      </c>
      <c r="AT101" s="23" t="s">
        <v>129</v>
      </c>
      <c r="AU101" s="23" t="s">
        <v>157</v>
      </c>
      <c r="AY101" s="23" t="s">
        <v>126</v>
      </c>
      <c r="BE101" s="233">
        <f>IF(N101="základní",J101,0)</f>
        <v>0</v>
      </c>
      <c r="BF101" s="233">
        <f>IF(N101="snížená",J101,0)</f>
        <v>0</v>
      </c>
      <c r="BG101" s="233">
        <f>IF(N101="zákl. přenesená",J101,0)</f>
        <v>0</v>
      </c>
      <c r="BH101" s="233">
        <f>IF(N101="sníž. přenesená",J101,0)</f>
        <v>0</v>
      </c>
      <c r="BI101" s="233">
        <f>IF(N101="nulová",J101,0)</f>
        <v>0</v>
      </c>
      <c r="BJ101" s="23" t="s">
        <v>86</v>
      </c>
      <c r="BK101" s="233">
        <f>ROUND(I101*H101,2)</f>
        <v>0</v>
      </c>
      <c r="BL101" s="23" t="s">
        <v>164</v>
      </c>
      <c r="BM101" s="23" t="s">
        <v>172</v>
      </c>
    </row>
    <row r="102" s="1" customFormat="1">
      <c r="B102" s="46"/>
      <c r="C102" s="74"/>
      <c r="D102" s="237" t="s">
        <v>166</v>
      </c>
      <c r="E102" s="74"/>
      <c r="F102" s="238" t="s">
        <v>173</v>
      </c>
      <c r="G102" s="74"/>
      <c r="H102" s="74"/>
      <c r="I102" s="191"/>
      <c r="J102" s="74"/>
      <c r="K102" s="74"/>
      <c r="L102" s="72"/>
      <c r="M102" s="239"/>
      <c r="N102" s="47"/>
      <c r="O102" s="47"/>
      <c r="P102" s="47"/>
      <c r="Q102" s="47"/>
      <c r="R102" s="47"/>
      <c r="S102" s="47"/>
      <c r="T102" s="95"/>
      <c r="AT102" s="23" t="s">
        <v>166</v>
      </c>
      <c r="AU102" s="23" t="s">
        <v>157</v>
      </c>
    </row>
    <row r="103" s="11" customFormat="1">
      <c r="B103" s="240"/>
      <c r="C103" s="241"/>
      <c r="D103" s="237" t="s">
        <v>168</v>
      </c>
      <c r="E103" s="242" t="s">
        <v>34</v>
      </c>
      <c r="F103" s="243" t="s">
        <v>174</v>
      </c>
      <c r="G103" s="241"/>
      <c r="H103" s="244">
        <v>1</v>
      </c>
      <c r="I103" s="245"/>
      <c r="J103" s="241"/>
      <c r="K103" s="241"/>
      <c r="L103" s="246"/>
      <c r="M103" s="247"/>
      <c r="N103" s="248"/>
      <c r="O103" s="248"/>
      <c r="P103" s="248"/>
      <c r="Q103" s="248"/>
      <c r="R103" s="248"/>
      <c r="S103" s="248"/>
      <c r="T103" s="249"/>
      <c r="AT103" s="250" t="s">
        <v>168</v>
      </c>
      <c r="AU103" s="250" t="s">
        <v>157</v>
      </c>
      <c r="AV103" s="11" t="s">
        <v>88</v>
      </c>
      <c r="AW103" s="11" t="s">
        <v>41</v>
      </c>
      <c r="AX103" s="11" t="s">
        <v>86</v>
      </c>
      <c r="AY103" s="250" t="s">
        <v>126</v>
      </c>
    </row>
    <row r="104" s="1" customFormat="1" ht="25.5" customHeight="1">
      <c r="B104" s="46"/>
      <c r="C104" s="221" t="s">
        <v>157</v>
      </c>
      <c r="D104" s="221" t="s">
        <v>129</v>
      </c>
      <c r="E104" s="222" t="s">
        <v>175</v>
      </c>
      <c r="F104" s="223" t="s">
        <v>176</v>
      </c>
      <c r="G104" s="224" t="s">
        <v>163</v>
      </c>
      <c r="H104" s="225">
        <v>1</v>
      </c>
      <c r="I104" s="226"/>
      <c r="J104" s="227">
        <f>ROUND(I104*H104,2)</f>
        <v>0</v>
      </c>
      <c r="K104" s="223" t="s">
        <v>133</v>
      </c>
      <c r="L104" s="72"/>
      <c r="M104" s="228" t="s">
        <v>34</v>
      </c>
      <c r="N104" s="234" t="s">
        <v>49</v>
      </c>
      <c r="O104" s="47"/>
      <c r="P104" s="235">
        <f>O104*H104</f>
        <v>0</v>
      </c>
      <c r="Q104" s="235">
        <v>0.023210000000000001</v>
      </c>
      <c r="R104" s="235">
        <f>Q104*H104</f>
        <v>0.023210000000000001</v>
      </c>
      <c r="S104" s="235">
        <v>0</v>
      </c>
      <c r="T104" s="236">
        <f>S104*H104</f>
        <v>0</v>
      </c>
      <c r="AR104" s="23" t="s">
        <v>164</v>
      </c>
      <c r="AT104" s="23" t="s">
        <v>129</v>
      </c>
      <c r="AU104" s="23" t="s">
        <v>157</v>
      </c>
      <c r="AY104" s="23" t="s">
        <v>126</v>
      </c>
      <c r="BE104" s="233">
        <f>IF(N104="základní",J104,0)</f>
        <v>0</v>
      </c>
      <c r="BF104" s="233">
        <f>IF(N104="snížená",J104,0)</f>
        <v>0</v>
      </c>
      <c r="BG104" s="233">
        <f>IF(N104="zákl. přenesená",J104,0)</f>
        <v>0</v>
      </c>
      <c r="BH104" s="233">
        <f>IF(N104="sníž. přenesená",J104,0)</f>
        <v>0</v>
      </c>
      <c r="BI104" s="233">
        <f>IF(N104="nulová",J104,0)</f>
        <v>0</v>
      </c>
      <c r="BJ104" s="23" t="s">
        <v>86</v>
      </c>
      <c r="BK104" s="233">
        <f>ROUND(I104*H104,2)</f>
        <v>0</v>
      </c>
      <c r="BL104" s="23" t="s">
        <v>164</v>
      </c>
      <c r="BM104" s="23" t="s">
        <v>177</v>
      </c>
    </row>
    <row r="105" s="1" customFormat="1">
      <c r="B105" s="46"/>
      <c r="C105" s="74"/>
      <c r="D105" s="237" t="s">
        <v>166</v>
      </c>
      <c r="E105" s="74"/>
      <c r="F105" s="238" t="s">
        <v>178</v>
      </c>
      <c r="G105" s="74"/>
      <c r="H105" s="74"/>
      <c r="I105" s="191"/>
      <c r="J105" s="74"/>
      <c r="K105" s="74"/>
      <c r="L105" s="72"/>
      <c r="M105" s="239"/>
      <c r="N105" s="47"/>
      <c r="O105" s="47"/>
      <c r="P105" s="47"/>
      <c r="Q105" s="47"/>
      <c r="R105" s="47"/>
      <c r="S105" s="47"/>
      <c r="T105" s="95"/>
      <c r="AT105" s="23" t="s">
        <v>166</v>
      </c>
      <c r="AU105" s="23" t="s">
        <v>157</v>
      </c>
    </row>
    <row r="106" s="11" customFormat="1">
      <c r="B106" s="240"/>
      <c r="C106" s="241"/>
      <c r="D106" s="237" t="s">
        <v>168</v>
      </c>
      <c r="E106" s="242" t="s">
        <v>34</v>
      </c>
      <c r="F106" s="243" t="s">
        <v>179</v>
      </c>
      <c r="G106" s="241"/>
      <c r="H106" s="244">
        <v>1</v>
      </c>
      <c r="I106" s="245"/>
      <c r="J106" s="241"/>
      <c r="K106" s="241"/>
      <c r="L106" s="246"/>
      <c r="M106" s="247"/>
      <c r="N106" s="248"/>
      <c r="O106" s="248"/>
      <c r="P106" s="248"/>
      <c r="Q106" s="248"/>
      <c r="R106" s="248"/>
      <c r="S106" s="248"/>
      <c r="T106" s="249"/>
      <c r="AT106" s="250" t="s">
        <v>168</v>
      </c>
      <c r="AU106" s="250" t="s">
        <v>157</v>
      </c>
      <c r="AV106" s="11" t="s">
        <v>88</v>
      </c>
      <c r="AW106" s="11" t="s">
        <v>41</v>
      </c>
      <c r="AX106" s="11" t="s">
        <v>86</v>
      </c>
      <c r="AY106" s="250" t="s">
        <v>126</v>
      </c>
    </row>
    <row r="107" s="1" customFormat="1" ht="25.5" customHeight="1">
      <c r="B107" s="46"/>
      <c r="C107" s="221" t="s">
        <v>164</v>
      </c>
      <c r="D107" s="221" t="s">
        <v>129</v>
      </c>
      <c r="E107" s="222" t="s">
        <v>180</v>
      </c>
      <c r="F107" s="223" t="s">
        <v>181</v>
      </c>
      <c r="G107" s="224" t="s">
        <v>163</v>
      </c>
      <c r="H107" s="225">
        <v>1</v>
      </c>
      <c r="I107" s="226"/>
      <c r="J107" s="227">
        <f>ROUND(I107*H107,2)</f>
        <v>0</v>
      </c>
      <c r="K107" s="223" t="s">
        <v>133</v>
      </c>
      <c r="L107" s="72"/>
      <c r="M107" s="228" t="s">
        <v>34</v>
      </c>
      <c r="N107" s="234" t="s">
        <v>49</v>
      </c>
      <c r="O107" s="47"/>
      <c r="P107" s="235">
        <f>O107*H107</f>
        <v>0</v>
      </c>
      <c r="Q107" s="235">
        <v>0.027619999999999999</v>
      </c>
      <c r="R107" s="235">
        <f>Q107*H107</f>
        <v>0.027619999999999999</v>
      </c>
      <c r="S107" s="235">
        <v>0</v>
      </c>
      <c r="T107" s="236">
        <f>S107*H107</f>
        <v>0</v>
      </c>
      <c r="AR107" s="23" t="s">
        <v>164</v>
      </c>
      <c r="AT107" s="23" t="s">
        <v>129</v>
      </c>
      <c r="AU107" s="23" t="s">
        <v>157</v>
      </c>
      <c r="AY107" s="23" t="s">
        <v>126</v>
      </c>
      <c r="BE107" s="233">
        <f>IF(N107="základní",J107,0)</f>
        <v>0</v>
      </c>
      <c r="BF107" s="233">
        <f>IF(N107="snížená",J107,0)</f>
        <v>0</v>
      </c>
      <c r="BG107" s="233">
        <f>IF(N107="zákl. přenesená",J107,0)</f>
        <v>0</v>
      </c>
      <c r="BH107" s="233">
        <f>IF(N107="sníž. přenesená",J107,0)</f>
        <v>0</v>
      </c>
      <c r="BI107" s="233">
        <f>IF(N107="nulová",J107,0)</f>
        <v>0</v>
      </c>
      <c r="BJ107" s="23" t="s">
        <v>86</v>
      </c>
      <c r="BK107" s="233">
        <f>ROUND(I107*H107,2)</f>
        <v>0</v>
      </c>
      <c r="BL107" s="23" t="s">
        <v>164</v>
      </c>
      <c r="BM107" s="23" t="s">
        <v>182</v>
      </c>
    </row>
    <row r="108" s="1" customFormat="1">
      <c r="B108" s="46"/>
      <c r="C108" s="74"/>
      <c r="D108" s="237" t="s">
        <v>166</v>
      </c>
      <c r="E108" s="74"/>
      <c r="F108" s="238" t="s">
        <v>178</v>
      </c>
      <c r="G108" s="74"/>
      <c r="H108" s="74"/>
      <c r="I108" s="191"/>
      <c r="J108" s="74"/>
      <c r="K108" s="74"/>
      <c r="L108" s="72"/>
      <c r="M108" s="239"/>
      <c r="N108" s="47"/>
      <c r="O108" s="47"/>
      <c r="P108" s="47"/>
      <c r="Q108" s="47"/>
      <c r="R108" s="47"/>
      <c r="S108" s="47"/>
      <c r="T108" s="95"/>
      <c r="AT108" s="23" t="s">
        <v>166</v>
      </c>
      <c r="AU108" s="23" t="s">
        <v>157</v>
      </c>
    </row>
    <row r="109" s="11" customFormat="1">
      <c r="B109" s="240"/>
      <c r="C109" s="241"/>
      <c r="D109" s="237" t="s">
        <v>168</v>
      </c>
      <c r="E109" s="242" t="s">
        <v>34</v>
      </c>
      <c r="F109" s="243" t="s">
        <v>183</v>
      </c>
      <c r="G109" s="241"/>
      <c r="H109" s="244">
        <v>1</v>
      </c>
      <c r="I109" s="245"/>
      <c r="J109" s="241"/>
      <c r="K109" s="241"/>
      <c r="L109" s="246"/>
      <c r="M109" s="247"/>
      <c r="N109" s="248"/>
      <c r="O109" s="248"/>
      <c r="P109" s="248"/>
      <c r="Q109" s="248"/>
      <c r="R109" s="248"/>
      <c r="S109" s="248"/>
      <c r="T109" s="249"/>
      <c r="AT109" s="250" t="s">
        <v>168</v>
      </c>
      <c r="AU109" s="250" t="s">
        <v>157</v>
      </c>
      <c r="AV109" s="11" t="s">
        <v>88</v>
      </c>
      <c r="AW109" s="11" t="s">
        <v>41</v>
      </c>
      <c r="AX109" s="11" t="s">
        <v>86</v>
      </c>
      <c r="AY109" s="250" t="s">
        <v>126</v>
      </c>
    </row>
    <row r="110" s="10" customFormat="1" ht="22.32" customHeight="1">
      <c r="B110" s="205"/>
      <c r="C110" s="206"/>
      <c r="D110" s="207" t="s">
        <v>77</v>
      </c>
      <c r="E110" s="219" t="s">
        <v>184</v>
      </c>
      <c r="F110" s="219" t="s">
        <v>185</v>
      </c>
      <c r="G110" s="206"/>
      <c r="H110" s="206"/>
      <c r="I110" s="209"/>
      <c r="J110" s="220">
        <f>BK110</f>
        <v>0</v>
      </c>
      <c r="K110" s="206"/>
      <c r="L110" s="211"/>
      <c r="M110" s="212"/>
      <c r="N110" s="213"/>
      <c r="O110" s="213"/>
      <c r="P110" s="214">
        <f>SUM(P111:P118)</f>
        <v>0</v>
      </c>
      <c r="Q110" s="213"/>
      <c r="R110" s="214">
        <f>SUM(R111:R118)</f>
        <v>0.93230378999999985</v>
      </c>
      <c r="S110" s="213"/>
      <c r="T110" s="215">
        <f>SUM(T111:T118)</f>
        <v>0</v>
      </c>
      <c r="AR110" s="216" t="s">
        <v>86</v>
      </c>
      <c r="AT110" s="217" t="s">
        <v>77</v>
      </c>
      <c r="AU110" s="217" t="s">
        <v>88</v>
      </c>
      <c r="AY110" s="216" t="s">
        <v>126</v>
      </c>
      <c r="BK110" s="218">
        <f>SUM(BK111:BK118)</f>
        <v>0</v>
      </c>
    </row>
    <row r="111" s="1" customFormat="1" ht="25.5" customHeight="1">
      <c r="B111" s="46"/>
      <c r="C111" s="221" t="s">
        <v>125</v>
      </c>
      <c r="D111" s="221" t="s">
        <v>129</v>
      </c>
      <c r="E111" s="222" t="s">
        <v>186</v>
      </c>
      <c r="F111" s="223" t="s">
        <v>187</v>
      </c>
      <c r="G111" s="224" t="s">
        <v>188</v>
      </c>
      <c r="H111" s="225">
        <v>15.577</v>
      </c>
      <c r="I111" s="226"/>
      <c r="J111" s="227">
        <f>ROUND(I111*H111,2)</f>
        <v>0</v>
      </c>
      <c r="K111" s="223" t="s">
        <v>133</v>
      </c>
      <c r="L111" s="72"/>
      <c r="M111" s="228" t="s">
        <v>34</v>
      </c>
      <c r="N111" s="234" t="s">
        <v>49</v>
      </c>
      <c r="O111" s="47"/>
      <c r="P111" s="235">
        <f>O111*H111</f>
        <v>0</v>
      </c>
      <c r="Q111" s="235">
        <v>0.054269999999999999</v>
      </c>
      <c r="R111" s="235">
        <f>Q111*H111</f>
        <v>0.84536378999999995</v>
      </c>
      <c r="S111" s="235">
        <v>0</v>
      </c>
      <c r="T111" s="236">
        <f>S111*H111</f>
        <v>0</v>
      </c>
      <c r="AR111" s="23" t="s">
        <v>164</v>
      </c>
      <c r="AT111" s="23" t="s">
        <v>129</v>
      </c>
      <c r="AU111" s="23" t="s">
        <v>157</v>
      </c>
      <c r="AY111" s="23" t="s">
        <v>126</v>
      </c>
      <c r="BE111" s="233">
        <f>IF(N111="základní",J111,0)</f>
        <v>0</v>
      </c>
      <c r="BF111" s="233">
        <f>IF(N111="snížená",J111,0)</f>
        <v>0</v>
      </c>
      <c r="BG111" s="233">
        <f>IF(N111="zákl. přenesená",J111,0)</f>
        <v>0</v>
      </c>
      <c r="BH111" s="233">
        <f>IF(N111="sníž. přenesená",J111,0)</f>
        <v>0</v>
      </c>
      <c r="BI111" s="233">
        <f>IF(N111="nulová",J111,0)</f>
        <v>0</v>
      </c>
      <c r="BJ111" s="23" t="s">
        <v>86</v>
      </c>
      <c r="BK111" s="233">
        <f>ROUND(I111*H111,2)</f>
        <v>0</v>
      </c>
      <c r="BL111" s="23" t="s">
        <v>164</v>
      </c>
      <c r="BM111" s="23" t="s">
        <v>189</v>
      </c>
    </row>
    <row r="112" s="11" customFormat="1">
      <c r="B112" s="240"/>
      <c r="C112" s="241"/>
      <c r="D112" s="237" t="s">
        <v>168</v>
      </c>
      <c r="E112" s="242" t="s">
        <v>34</v>
      </c>
      <c r="F112" s="243" t="s">
        <v>190</v>
      </c>
      <c r="G112" s="241"/>
      <c r="H112" s="244">
        <v>18.07</v>
      </c>
      <c r="I112" s="245"/>
      <c r="J112" s="241"/>
      <c r="K112" s="241"/>
      <c r="L112" s="246"/>
      <c r="M112" s="247"/>
      <c r="N112" s="248"/>
      <c r="O112" s="248"/>
      <c r="P112" s="248"/>
      <c r="Q112" s="248"/>
      <c r="R112" s="248"/>
      <c r="S112" s="248"/>
      <c r="T112" s="249"/>
      <c r="AT112" s="250" t="s">
        <v>168</v>
      </c>
      <c r="AU112" s="250" t="s">
        <v>157</v>
      </c>
      <c r="AV112" s="11" t="s">
        <v>88</v>
      </c>
      <c r="AW112" s="11" t="s">
        <v>41</v>
      </c>
      <c r="AX112" s="11" t="s">
        <v>78</v>
      </c>
      <c r="AY112" s="250" t="s">
        <v>126</v>
      </c>
    </row>
    <row r="113" s="11" customFormat="1">
      <c r="B113" s="240"/>
      <c r="C113" s="241"/>
      <c r="D113" s="237" t="s">
        <v>168</v>
      </c>
      <c r="E113" s="242" t="s">
        <v>34</v>
      </c>
      <c r="F113" s="243" t="s">
        <v>191</v>
      </c>
      <c r="G113" s="241"/>
      <c r="H113" s="244">
        <v>-2.4929999999999999</v>
      </c>
      <c r="I113" s="245"/>
      <c r="J113" s="241"/>
      <c r="K113" s="241"/>
      <c r="L113" s="246"/>
      <c r="M113" s="247"/>
      <c r="N113" s="248"/>
      <c r="O113" s="248"/>
      <c r="P113" s="248"/>
      <c r="Q113" s="248"/>
      <c r="R113" s="248"/>
      <c r="S113" s="248"/>
      <c r="T113" s="249"/>
      <c r="AT113" s="250" t="s">
        <v>168</v>
      </c>
      <c r="AU113" s="250" t="s">
        <v>157</v>
      </c>
      <c r="AV113" s="11" t="s">
        <v>88</v>
      </c>
      <c r="AW113" s="11" t="s">
        <v>41</v>
      </c>
      <c r="AX113" s="11" t="s">
        <v>78</v>
      </c>
      <c r="AY113" s="250" t="s">
        <v>126</v>
      </c>
    </row>
    <row r="114" s="12" customFormat="1">
      <c r="B114" s="251"/>
      <c r="C114" s="252"/>
      <c r="D114" s="237" t="s">
        <v>168</v>
      </c>
      <c r="E114" s="253" t="s">
        <v>34</v>
      </c>
      <c r="F114" s="254" t="s">
        <v>192</v>
      </c>
      <c r="G114" s="252"/>
      <c r="H114" s="255">
        <v>15.577</v>
      </c>
      <c r="I114" s="256"/>
      <c r="J114" s="252"/>
      <c r="K114" s="252"/>
      <c r="L114" s="257"/>
      <c r="M114" s="258"/>
      <c r="N114" s="259"/>
      <c r="O114" s="259"/>
      <c r="P114" s="259"/>
      <c r="Q114" s="259"/>
      <c r="R114" s="259"/>
      <c r="S114" s="259"/>
      <c r="T114" s="260"/>
      <c r="AT114" s="261" t="s">
        <v>168</v>
      </c>
      <c r="AU114" s="261" t="s">
        <v>157</v>
      </c>
      <c r="AV114" s="12" t="s">
        <v>164</v>
      </c>
      <c r="AW114" s="12" t="s">
        <v>41</v>
      </c>
      <c r="AX114" s="12" t="s">
        <v>86</v>
      </c>
      <c r="AY114" s="261" t="s">
        <v>126</v>
      </c>
    </row>
    <row r="115" s="1" customFormat="1" ht="25.5" customHeight="1">
      <c r="B115" s="46"/>
      <c r="C115" s="221" t="s">
        <v>193</v>
      </c>
      <c r="D115" s="221" t="s">
        <v>129</v>
      </c>
      <c r="E115" s="222" t="s">
        <v>194</v>
      </c>
      <c r="F115" s="223" t="s">
        <v>195</v>
      </c>
      <c r="G115" s="224" t="s">
        <v>188</v>
      </c>
      <c r="H115" s="225">
        <v>0.59999999999999998</v>
      </c>
      <c r="I115" s="226"/>
      <c r="J115" s="227">
        <f>ROUND(I115*H115,2)</f>
        <v>0</v>
      </c>
      <c r="K115" s="223" t="s">
        <v>133</v>
      </c>
      <c r="L115" s="72"/>
      <c r="M115" s="228" t="s">
        <v>34</v>
      </c>
      <c r="N115" s="234" t="s">
        <v>49</v>
      </c>
      <c r="O115" s="47"/>
      <c r="P115" s="235">
        <f>O115*H115</f>
        <v>0</v>
      </c>
      <c r="Q115" s="235">
        <v>0.072620000000000004</v>
      </c>
      <c r="R115" s="235">
        <f>Q115*H115</f>
        <v>0.043572</v>
      </c>
      <c r="S115" s="235">
        <v>0</v>
      </c>
      <c r="T115" s="236">
        <f>S115*H115</f>
        <v>0</v>
      </c>
      <c r="AR115" s="23" t="s">
        <v>164</v>
      </c>
      <c r="AT115" s="23" t="s">
        <v>129</v>
      </c>
      <c r="AU115" s="23" t="s">
        <v>157</v>
      </c>
      <c r="AY115" s="23" t="s">
        <v>126</v>
      </c>
      <c r="BE115" s="233">
        <f>IF(N115="základní",J115,0)</f>
        <v>0</v>
      </c>
      <c r="BF115" s="233">
        <f>IF(N115="snížená",J115,0)</f>
        <v>0</v>
      </c>
      <c r="BG115" s="233">
        <f>IF(N115="zákl. přenesená",J115,0)</f>
        <v>0</v>
      </c>
      <c r="BH115" s="233">
        <f>IF(N115="sníž. přenesená",J115,0)</f>
        <v>0</v>
      </c>
      <c r="BI115" s="233">
        <f>IF(N115="nulová",J115,0)</f>
        <v>0</v>
      </c>
      <c r="BJ115" s="23" t="s">
        <v>86</v>
      </c>
      <c r="BK115" s="233">
        <f>ROUND(I115*H115,2)</f>
        <v>0</v>
      </c>
      <c r="BL115" s="23" t="s">
        <v>164</v>
      </c>
      <c r="BM115" s="23" t="s">
        <v>196</v>
      </c>
    </row>
    <row r="116" s="11" customFormat="1">
      <c r="B116" s="240"/>
      <c r="C116" s="241"/>
      <c r="D116" s="237" t="s">
        <v>168</v>
      </c>
      <c r="E116" s="242" t="s">
        <v>34</v>
      </c>
      <c r="F116" s="243" t="s">
        <v>197</v>
      </c>
      <c r="G116" s="241"/>
      <c r="H116" s="244">
        <v>0.59999999999999998</v>
      </c>
      <c r="I116" s="245"/>
      <c r="J116" s="241"/>
      <c r="K116" s="241"/>
      <c r="L116" s="246"/>
      <c r="M116" s="247"/>
      <c r="N116" s="248"/>
      <c r="O116" s="248"/>
      <c r="P116" s="248"/>
      <c r="Q116" s="248"/>
      <c r="R116" s="248"/>
      <c r="S116" s="248"/>
      <c r="T116" s="249"/>
      <c r="AT116" s="250" t="s">
        <v>168</v>
      </c>
      <c r="AU116" s="250" t="s">
        <v>157</v>
      </c>
      <c r="AV116" s="11" t="s">
        <v>88</v>
      </c>
      <c r="AW116" s="11" t="s">
        <v>41</v>
      </c>
      <c r="AX116" s="11" t="s">
        <v>86</v>
      </c>
      <c r="AY116" s="250" t="s">
        <v>126</v>
      </c>
    </row>
    <row r="117" s="1" customFormat="1" ht="25.5" customHeight="1">
      <c r="B117" s="46"/>
      <c r="C117" s="221" t="s">
        <v>198</v>
      </c>
      <c r="D117" s="221" t="s">
        <v>129</v>
      </c>
      <c r="E117" s="222" t="s">
        <v>199</v>
      </c>
      <c r="F117" s="223" t="s">
        <v>200</v>
      </c>
      <c r="G117" s="224" t="s">
        <v>188</v>
      </c>
      <c r="H117" s="225">
        <v>0.40000000000000002</v>
      </c>
      <c r="I117" s="226"/>
      <c r="J117" s="227">
        <f>ROUND(I117*H117,2)</f>
        <v>0</v>
      </c>
      <c r="K117" s="223" t="s">
        <v>133</v>
      </c>
      <c r="L117" s="72"/>
      <c r="M117" s="228" t="s">
        <v>34</v>
      </c>
      <c r="N117" s="234" t="s">
        <v>49</v>
      </c>
      <c r="O117" s="47"/>
      <c r="P117" s="235">
        <f>O117*H117</f>
        <v>0</v>
      </c>
      <c r="Q117" s="235">
        <v>0.10842</v>
      </c>
      <c r="R117" s="235">
        <f>Q117*H117</f>
        <v>0.043368000000000004</v>
      </c>
      <c r="S117" s="235">
        <v>0</v>
      </c>
      <c r="T117" s="236">
        <f>S117*H117</f>
        <v>0</v>
      </c>
      <c r="AR117" s="23" t="s">
        <v>164</v>
      </c>
      <c r="AT117" s="23" t="s">
        <v>129</v>
      </c>
      <c r="AU117" s="23" t="s">
        <v>157</v>
      </c>
      <c r="AY117" s="23" t="s">
        <v>126</v>
      </c>
      <c r="BE117" s="233">
        <f>IF(N117="základní",J117,0)</f>
        <v>0</v>
      </c>
      <c r="BF117" s="233">
        <f>IF(N117="snížená",J117,0)</f>
        <v>0</v>
      </c>
      <c r="BG117" s="233">
        <f>IF(N117="zákl. přenesená",J117,0)</f>
        <v>0</v>
      </c>
      <c r="BH117" s="233">
        <f>IF(N117="sníž. přenesená",J117,0)</f>
        <v>0</v>
      </c>
      <c r="BI117" s="233">
        <f>IF(N117="nulová",J117,0)</f>
        <v>0</v>
      </c>
      <c r="BJ117" s="23" t="s">
        <v>86</v>
      </c>
      <c r="BK117" s="233">
        <f>ROUND(I117*H117,2)</f>
        <v>0</v>
      </c>
      <c r="BL117" s="23" t="s">
        <v>164</v>
      </c>
      <c r="BM117" s="23" t="s">
        <v>201</v>
      </c>
    </row>
    <row r="118" s="11" customFormat="1">
      <c r="B118" s="240"/>
      <c r="C118" s="241"/>
      <c r="D118" s="237" t="s">
        <v>168</v>
      </c>
      <c r="E118" s="242" t="s">
        <v>34</v>
      </c>
      <c r="F118" s="243" t="s">
        <v>202</v>
      </c>
      <c r="G118" s="241"/>
      <c r="H118" s="244">
        <v>0.40000000000000002</v>
      </c>
      <c r="I118" s="245"/>
      <c r="J118" s="241"/>
      <c r="K118" s="241"/>
      <c r="L118" s="246"/>
      <c r="M118" s="247"/>
      <c r="N118" s="248"/>
      <c r="O118" s="248"/>
      <c r="P118" s="248"/>
      <c r="Q118" s="248"/>
      <c r="R118" s="248"/>
      <c r="S118" s="248"/>
      <c r="T118" s="249"/>
      <c r="AT118" s="250" t="s">
        <v>168</v>
      </c>
      <c r="AU118" s="250" t="s">
        <v>157</v>
      </c>
      <c r="AV118" s="11" t="s">
        <v>88</v>
      </c>
      <c r="AW118" s="11" t="s">
        <v>41</v>
      </c>
      <c r="AX118" s="11" t="s">
        <v>86</v>
      </c>
      <c r="AY118" s="250" t="s">
        <v>126</v>
      </c>
    </row>
    <row r="119" s="10" customFormat="1" ht="29.88" customHeight="1">
      <c r="B119" s="205"/>
      <c r="C119" s="206"/>
      <c r="D119" s="207" t="s">
        <v>77</v>
      </c>
      <c r="E119" s="219" t="s">
        <v>193</v>
      </c>
      <c r="F119" s="219" t="s">
        <v>203</v>
      </c>
      <c r="G119" s="206"/>
      <c r="H119" s="206"/>
      <c r="I119" s="209"/>
      <c r="J119" s="220">
        <f>BK119</f>
        <v>0</v>
      </c>
      <c r="K119" s="206"/>
      <c r="L119" s="211"/>
      <c r="M119" s="212"/>
      <c r="N119" s="213"/>
      <c r="O119" s="213"/>
      <c r="P119" s="214">
        <f>P120+P130</f>
        <v>0</v>
      </c>
      <c r="Q119" s="213"/>
      <c r="R119" s="214">
        <f>R120+R130</f>
        <v>0.39197534999999994</v>
      </c>
      <c r="S119" s="213"/>
      <c r="T119" s="215">
        <f>T120+T130</f>
        <v>0</v>
      </c>
      <c r="AR119" s="216" t="s">
        <v>86</v>
      </c>
      <c r="AT119" s="217" t="s">
        <v>77</v>
      </c>
      <c r="AU119" s="217" t="s">
        <v>86</v>
      </c>
      <c r="AY119" s="216" t="s">
        <v>126</v>
      </c>
      <c r="BK119" s="218">
        <f>BK120+BK130</f>
        <v>0</v>
      </c>
    </row>
    <row r="120" s="10" customFormat="1" ht="14.88" customHeight="1">
      <c r="B120" s="205"/>
      <c r="C120" s="206"/>
      <c r="D120" s="207" t="s">
        <v>77</v>
      </c>
      <c r="E120" s="219" t="s">
        <v>204</v>
      </c>
      <c r="F120" s="219" t="s">
        <v>205</v>
      </c>
      <c r="G120" s="206"/>
      <c r="H120" s="206"/>
      <c r="I120" s="209"/>
      <c r="J120" s="220">
        <f>BK120</f>
        <v>0</v>
      </c>
      <c r="K120" s="206"/>
      <c r="L120" s="211"/>
      <c r="M120" s="212"/>
      <c r="N120" s="213"/>
      <c r="O120" s="213"/>
      <c r="P120" s="214">
        <f>SUM(P121:P129)</f>
        <v>0</v>
      </c>
      <c r="Q120" s="213"/>
      <c r="R120" s="214">
        <f>SUM(R121:R129)</f>
        <v>0.36715560999999997</v>
      </c>
      <c r="S120" s="213"/>
      <c r="T120" s="215">
        <f>SUM(T121:T129)</f>
        <v>0</v>
      </c>
      <c r="AR120" s="216" t="s">
        <v>86</v>
      </c>
      <c r="AT120" s="217" t="s">
        <v>77</v>
      </c>
      <c r="AU120" s="217" t="s">
        <v>88</v>
      </c>
      <c r="AY120" s="216" t="s">
        <v>126</v>
      </c>
      <c r="BK120" s="218">
        <f>SUM(BK121:BK129)</f>
        <v>0</v>
      </c>
    </row>
    <row r="121" s="1" customFormat="1" ht="38.25" customHeight="1">
      <c r="B121" s="46"/>
      <c r="C121" s="221" t="s">
        <v>206</v>
      </c>
      <c r="D121" s="221" t="s">
        <v>129</v>
      </c>
      <c r="E121" s="222" t="s">
        <v>207</v>
      </c>
      <c r="F121" s="223" t="s">
        <v>208</v>
      </c>
      <c r="G121" s="224" t="s">
        <v>188</v>
      </c>
      <c r="H121" s="225">
        <v>33.286999999999999</v>
      </c>
      <c r="I121" s="226"/>
      <c r="J121" s="227">
        <f>ROUND(I121*H121,2)</f>
        <v>0</v>
      </c>
      <c r="K121" s="223" t="s">
        <v>133</v>
      </c>
      <c r="L121" s="72"/>
      <c r="M121" s="228" t="s">
        <v>34</v>
      </c>
      <c r="N121" s="234" t="s">
        <v>49</v>
      </c>
      <c r="O121" s="47"/>
      <c r="P121" s="235">
        <f>O121*H121</f>
        <v>0</v>
      </c>
      <c r="Q121" s="235">
        <v>0.01103</v>
      </c>
      <c r="R121" s="235">
        <f>Q121*H121</f>
        <v>0.36715560999999997</v>
      </c>
      <c r="S121" s="235">
        <v>0</v>
      </c>
      <c r="T121" s="236">
        <f>S121*H121</f>
        <v>0</v>
      </c>
      <c r="AR121" s="23" t="s">
        <v>164</v>
      </c>
      <c r="AT121" s="23" t="s">
        <v>129</v>
      </c>
      <c r="AU121" s="23" t="s">
        <v>157</v>
      </c>
      <c r="AY121" s="23" t="s">
        <v>126</v>
      </c>
      <c r="BE121" s="233">
        <f>IF(N121="základní",J121,0)</f>
        <v>0</v>
      </c>
      <c r="BF121" s="233">
        <f>IF(N121="snížená",J121,0)</f>
        <v>0</v>
      </c>
      <c r="BG121" s="233">
        <f>IF(N121="zákl. přenesená",J121,0)</f>
        <v>0</v>
      </c>
      <c r="BH121" s="233">
        <f>IF(N121="sníž. přenesená",J121,0)</f>
        <v>0</v>
      </c>
      <c r="BI121" s="233">
        <f>IF(N121="nulová",J121,0)</f>
        <v>0</v>
      </c>
      <c r="BJ121" s="23" t="s">
        <v>86</v>
      </c>
      <c r="BK121" s="233">
        <f>ROUND(I121*H121,2)</f>
        <v>0</v>
      </c>
      <c r="BL121" s="23" t="s">
        <v>164</v>
      </c>
      <c r="BM121" s="23" t="s">
        <v>209</v>
      </c>
    </row>
    <row r="122" s="1" customFormat="1">
      <c r="B122" s="46"/>
      <c r="C122" s="74"/>
      <c r="D122" s="237" t="s">
        <v>166</v>
      </c>
      <c r="E122" s="74"/>
      <c r="F122" s="238" t="s">
        <v>210</v>
      </c>
      <c r="G122" s="74"/>
      <c r="H122" s="74"/>
      <c r="I122" s="191"/>
      <c r="J122" s="74"/>
      <c r="K122" s="74"/>
      <c r="L122" s="72"/>
      <c r="M122" s="239"/>
      <c r="N122" s="47"/>
      <c r="O122" s="47"/>
      <c r="P122" s="47"/>
      <c r="Q122" s="47"/>
      <c r="R122" s="47"/>
      <c r="S122" s="47"/>
      <c r="T122" s="95"/>
      <c r="AT122" s="23" t="s">
        <v>166</v>
      </c>
      <c r="AU122" s="23" t="s">
        <v>157</v>
      </c>
    </row>
    <row r="123" s="11" customFormat="1">
      <c r="B123" s="240"/>
      <c r="C123" s="241"/>
      <c r="D123" s="237" t="s">
        <v>168</v>
      </c>
      <c r="E123" s="242" t="s">
        <v>34</v>
      </c>
      <c r="F123" s="243" t="s">
        <v>211</v>
      </c>
      <c r="G123" s="241"/>
      <c r="H123" s="244">
        <v>23.399999999999999</v>
      </c>
      <c r="I123" s="245"/>
      <c r="J123" s="241"/>
      <c r="K123" s="241"/>
      <c r="L123" s="246"/>
      <c r="M123" s="247"/>
      <c r="N123" s="248"/>
      <c r="O123" s="248"/>
      <c r="P123" s="248"/>
      <c r="Q123" s="248"/>
      <c r="R123" s="248"/>
      <c r="S123" s="248"/>
      <c r="T123" s="249"/>
      <c r="AT123" s="250" t="s">
        <v>168</v>
      </c>
      <c r="AU123" s="250" t="s">
        <v>157</v>
      </c>
      <c r="AV123" s="11" t="s">
        <v>88</v>
      </c>
      <c r="AW123" s="11" t="s">
        <v>41</v>
      </c>
      <c r="AX123" s="11" t="s">
        <v>78</v>
      </c>
      <c r="AY123" s="250" t="s">
        <v>126</v>
      </c>
    </row>
    <row r="124" s="11" customFormat="1">
      <c r="B124" s="240"/>
      <c r="C124" s="241"/>
      <c r="D124" s="237" t="s">
        <v>168</v>
      </c>
      <c r="E124" s="242" t="s">
        <v>34</v>
      </c>
      <c r="F124" s="243" t="s">
        <v>212</v>
      </c>
      <c r="G124" s="241"/>
      <c r="H124" s="244">
        <v>-1.7729999999999999</v>
      </c>
      <c r="I124" s="245"/>
      <c r="J124" s="241"/>
      <c r="K124" s="241"/>
      <c r="L124" s="246"/>
      <c r="M124" s="247"/>
      <c r="N124" s="248"/>
      <c r="O124" s="248"/>
      <c r="P124" s="248"/>
      <c r="Q124" s="248"/>
      <c r="R124" s="248"/>
      <c r="S124" s="248"/>
      <c r="T124" s="249"/>
      <c r="AT124" s="250" t="s">
        <v>168</v>
      </c>
      <c r="AU124" s="250" t="s">
        <v>157</v>
      </c>
      <c r="AV124" s="11" t="s">
        <v>88</v>
      </c>
      <c r="AW124" s="11" t="s">
        <v>41</v>
      </c>
      <c r="AX124" s="11" t="s">
        <v>78</v>
      </c>
      <c r="AY124" s="250" t="s">
        <v>126</v>
      </c>
    </row>
    <row r="125" s="11" customFormat="1">
      <c r="B125" s="240"/>
      <c r="C125" s="241"/>
      <c r="D125" s="237" t="s">
        <v>168</v>
      </c>
      <c r="E125" s="242" t="s">
        <v>34</v>
      </c>
      <c r="F125" s="243" t="s">
        <v>213</v>
      </c>
      <c r="G125" s="241"/>
      <c r="H125" s="244">
        <v>-0.71999999999999997</v>
      </c>
      <c r="I125" s="245"/>
      <c r="J125" s="241"/>
      <c r="K125" s="241"/>
      <c r="L125" s="246"/>
      <c r="M125" s="247"/>
      <c r="N125" s="248"/>
      <c r="O125" s="248"/>
      <c r="P125" s="248"/>
      <c r="Q125" s="248"/>
      <c r="R125" s="248"/>
      <c r="S125" s="248"/>
      <c r="T125" s="249"/>
      <c r="AT125" s="250" t="s">
        <v>168</v>
      </c>
      <c r="AU125" s="250" t="s">
        <v>157</v>
      </c>
      <c r="AV125" s="11" t="s">
        <v>88</v>
      </c>
      <c r="AW125" s="11" t="s">
        <v>41</v>
      </c>
      <c r="AX125" s="11" t="s">
        <v>78</v>
      </c>
      <c r="AY125" s="250" t="s">
        <v>126</v>
      </c>
    </row>
    <row r="126" s="11" customFormat="1">
      <c r="B126" s="240"/>
      <c r="C126" s="241"/>
      <c r="D126" s="237" t="s">
        <v>168</v>
      </c>
      <c r="E126" s="242" t="s">
        <v>34</v>
      </c>
      <c r="F126" s="243" t="s">
        <v>214</v>
      </c>
      <c r="G126" s="241"/>
      <c r="H126" s="244">
        <v>-2.2000000000000002</v>
      </c>
      <c r="I126" s="245"/>
      <c r="J126" s="241"/>
      <c r="K126" s="241"/>
      <c r="L126" s="246"/>
      <c r="M126" s="247"/>
      <c r="N126" s="248"/>
      <c r="O126" s="248"/>
      <c r="P126" s="248"/>
      <c r="Q126" s="248"/>
      <c r="R126" s="248"/>
      <c r="S126" s="248"/>
      <c r="T126" s="249"/>
      <c r="AT126" s="250" t="s">
        <v>168</v>
      </c>
      <c r="AU126" s="250" t="s">
        <v>157</v>
      </c>
      <c r="AV126" s="11" t="s">
        <v>88</v>
      </c>
      <c r="AW126" s="11" t="s">
        <v>41</v>
      </c>
      <c r="AX126" s="11" t="s">
        <v>78</v>
      </c>
      <c r="AY126" s="250" t="s">
        <v>126</v>
      </c>
    </row>
    <row r="127" s="11" customFormat="1">
      <c r="B127" s="240"/>
      <c r="C127" s="241"/>
      <c r="D127" s="237" t="s">
        <v>168</v>
      </c>
      <c r="E127" s="242" t="s">
        <v>34</v>
      </c>
      <c r="F127" s="243" t="s">
        <v>215</v>
      </c>
      <c r="G127" s="241"/>
      <c r="H127" s="244">
        <v>15.300000000000001</v>
      </c>
      <c r="I127" s="245"/>
      <c r="J127" s="241"/>
      <c r="K127" s="241"/>
      <c r="L127" s="246"/>
      <c r="M127" s="247"/>
      <c r="N127" s="248"/>
      <c r="O127" s="248"/>
      <c r="P127" s="248"/>
      <c r="Q127" s="248"/>
      <c r="R127" s="248"/>
      <c r="S127" s="248"/>
      <c r="T127" s="249"/>
      <c r="AT127" s="250" t="s">
        <v>168</v>
      </c>
      <c r="AU127" s="250" t="s">
        <v>157</v>
      </c>
      <c r="AV127" s="11" t="s">
        <v>88</v>
      </c>
      <c r="AW127" s="11" t="s">
        <v>41</v>
      </c>
      <c r="AX127" s="11" t="s">
        <v>78</v>
      </c>
      <c r="AY127" s="250" t="s">
        <v>126</v>
      </c>
    </row>
    <row r="128" s="11" customFormat="1">
      <c r="B128" s="240"/>
      <c r="C128" s="241"/>
      <c r="D128" s="237" t="s">
        <v>168</v>
      </c>
      <c r="E128" s="242" t="s">
        <v>34</v>
      </c>
      <c r="F128" s="243" t="s">
        <v>213</v>
      </c>
      <c r="G128" s="241"/>
      <c r="H128" s="244">
        <v>-0.71999999999999997</v>
      </c>
      <c r="I128" s="245"/>
      <c r="J128" s="241"/>
      <c r="K128" s="241"/>
      <c r="L128" s="246"/>
      <c r="M128" s="247"/>
      <c r="N128" s="248"/>
      <c r="O128" s="248"/>
      <c r="P128" s="248"/>
      <c r="Q128" s="248"/>
      <c r="R128" s="248"/>
      <c r="S128" s="248"/>
      <c r="T128" s="249"/>
      <c r="AT128" s="250" t="s">
        <v>168</v>
      </c>
      <c r="AU128" s="250" t="s">
        <v>157</v>
      </c>
      <c r="AV128" s="11" t="s">
        <v>88</v>
      </c>
      <c r="AW128" s="11" t="s">
        <v>41</v>
      </c>
      <c r="AX128" s="11" t="s">
        <v>78</v>
      </c>
      <c r="AY128" s="250" t="s">
        <v>126</v>
      </c>
    </row>
    <row r="129" s="12" customFormat="1">
      <c r="B129" s="251"/>
      <c r="C129" s="252"/>
      <c r="D129" s="237" t="s">
        <v>168</v>
      </c>
      <c r="E129" s="253" t="s">
        <v>34</v>
      </c>
      <c r="F129" s="254" t="s">
        <v>192</v>
      </c>
      <c r="G129" s="252"/>
      <c r="H129" s="255">
        <v>33.286999999999999</v>
      </c>
      <c r="I129" s="256"/>
      <c r="J129" s="252"/>
      <c r="K129" s="252"/>
      <c r="L129" s="257"/>
      <c r="M129" s="258"/>
      <c r="N129" s="259"/>
      <c r="O129" s="259"/>
      <c r="P129" s="259"/>
      <c r="Q129" s="259"/>
      <c r="R129" s="259"/>
      <c r="S129" s="259"/>
      <c r="T129" s="260"/>
      <c r="AT129" s="261" t="s">
        <v>168</v>
      </c>
      <c r="AU129" s="261" t="s">
        <v>157</v>
      </c>
      <c r="AV129" s="12" t="s">
        <v>164</v>
      </c>
      <c r="AW129" s="12" t="s">
        <v>41</v>
      </c>
      <c r="AX129" s="12" t="s">
        <v>86</v>
      </c>
      <c r="AY129" s="261" t="s">
        <v>126</v>
      </c>
    </row>
    <row r="130" s="10" customFormat="1" ht="22.32" customHeight="1">
      <c r="B130" s="205"/>
      <c r="C130" s="206"/>
      <c r="D130" s="207" t="s">
        <v>77</v>
      </c>
      <c r="E130" s="219" t="s">
        <v>216</v>
      </c>
      <c r="F130" s="219" t="s">
        <v>217</v>
      </c>
      <c r="G130" s="206"/>
      <c r="H130" s="206"/>
      <c r="I130" s="209"/>
      <c r="J130" s="220">
        <f>BK130</f>
        <v>0</v>
      </c>
      <c r="K130" s="206"/>
      <c r="L130" s="211"/>
      <c r="M130" s="212"/>
      <c r="N130" s="213"/>
      <c r="O130" s="213"/>
      <c r="P130" s="214">
        <f>SUM(P131:P135)</f>
        <v>0</v>
      </c>
      <c r="Q130" s="213"/>
      <c r="R130" s="214">
        <f>SUM(R131:R135)</f>
        <v>0.024819739999999996</v>
      </c>
      <c r="S130" s="213"/>
      <c r="T130" s="215">
        <f>SUM(T131:T135)</f>
        <v>0</v>
      </c>
      <c r="AR130" s="216" t="s">
        <v>86</v>
      </c>
      <c r="AT130" s="217" t="s">
        <v>77</v>
      </c>
      <c r="AU130" s="217" t="s">
        <v>88</v>
      </c>
      <c r="AY130" s="216" t="s">
        <v>126</v>
      </c>
      <c r="BK130" s="218">
        <f>SUM(BK131:BK135)</f>
        <v>0</v>
      </c>
    </row>
    <row r="131" s="1" customFormat="1" ht="25.5" customHeight="1">
      <c r="B131" s="46"/>
      <c r="C131" s="221" t="s">
        <v>218</v>
      </c>
      <c r="D131" s="221" t="s">
        <v>129</v>
      </c>
      <c r="E131" s="222" t="s">
        <v>219</v>
      </c>
      <c r="F131" s="223" t="s">
        <v>220</v>
      </c>
      <c r="G131" s="224" t="s">
        <v>221</v>
      </c>
      <c r="H131" s="225">
        <v>0.010999999999999999</v>
      </c>
      <c r="I131" s="226"/>
      <c r="J131" s="227">
        <f>ROUND(I131*H131,2)</f>
        <v>0</v>
      </c>
      <c r="K131" s="223" t="s">
        <v>133</v>
      </c>
      <c r="L131" s="72"/>
      <c r="M131" s="228" t="s">
        <v>34</v>
      </c>
      <c r="N131" s="234" t="s">
        <v>49</v>
      </c>
      <c r="O131" s="47"/>
      <c r="P131" s="235">
        <f>O131*H131</f>
        <v>0</v>
      </c>
      <c r="Q131" s="235">
        <v>2.2563399999999998</v>
      </c>
      <c r="R131" s="235">
        <f>Q131*H131</f>
        <v>0.024819739999999996</v>
      </c>
      <c r="S131" s="235">
        <v>0</v>
      </c>
      <c r="T131" s="236">
        <f>S131*H131</f>
        <v>0</v>
      </c>
      <c r="AR131" s="23" t="s">
        <v>164</v>
      </c>
      <c r="AT131" s="23" t="s">
        <v>129</v>
      </c>
      <c r="AU131" s="23" t="s">
        <v>157</v>
      </c>
      <c r="AY131" s="23" t="s">
        <v>126</v>
      </c>
      <c r="BE131" s="233">
        <f>IF(N131="základní",J131,0)</f>
        <v>0</v>
      </c>
      <c r="BF131" s="233">
        <f>IF(N131="snížená",J131,0)</f>
        <v>0</v>
      </c>
      <c r="BG131" s="233">
        <f>IF(N131="zákl. přenesená",J131,0)</f>
        <v>0</v>
      </c>
      <c r="BH131" s="233">
        <f>IF(N131="sníž. přenesená",J131,0)</f>
        <v>0</v>
      </c>
      <c r="BI131" s="233">
        <f>IF(N131="nulová",J131,0)</f>
        <v>0</v>
      </c>
      <c r="BJ131" s="23" t="s">
        <v>86</v>
      </c>
      <c r="BK131" s="233">
        <f>ROUND(I131*H131,2)</f>
        <v>0</v>
      </c>
      <c r="BL131" s="23" t="s">
        <v>164</v>
      </c>
      <c r="BM131" s="23" t="s">
        <v>222</v>
      </c>
    </row>
    <row r="132" s="13" customFormat="1">
      <c r="B132" s="262"/>
      <c r="C132" s="263"/>
      <c r="D132" s="237" t="s">
        <v>168</v>
      </c>
      <c r="E132" s="264" t="s">
        <v>34</v>
      </c>
      <c r="F132" s="265" t="s">
        <v>223</v>
      </c>
      <c r="G132" s="263"/>
      <c r="H132" s="264" t="s">
        <v>34</v>
      </c>
      <c r="I132" s="266"/>
      <c r="J132" s="263"/>
      <c r="K132" s="263"/>
      <c r="L132" s="267"/>
      <c r="M132" s="268"/>
      <c r="N132" s="269"/>
      <c r="O132" s="269"/>
      <c r="P132" s="269"/>
      <c r="Q132" s="269"/>
      <c r="R132" s="269"/>
      <c r="S132" s="269"/>
      <c r="T132" s="270"/>
      <c r="AT132" s="271" t="s">
        <v>168</v>
      </c>
      <c r="AU132" s="271" t="s">
        <v>157</v>
      </c>
      <c r="AV132" s="13" t="s">
        <v>86</v>
      </c>
      <c r="AW132" s="13" t="s">
        <v>41</v>
      </c>
      <c r="AX132" s="13" t="s">
        <v>78</v>
      </c>
      <c r="AY132" s="271" t="s">
        <v>126</v>
      </c>
    </row>
    <row r="133" s="11" customFormat="1">
      <c r="B133" s="240"/>
      <c r="C133" s="241"/>
      <c r="D133" s="237" t="s">
        <v>168</v>
      </c>
      <c r="E133" s="242" t="s">
        <v>34</v>
      </c>
      <c r="F133" s="243" t="s">
        <v>224</v>
      </c>
      <c r="G133" s="241"/>
      <c r="H133" s="244">
        <v>0.0070000000000000001</v>
      </c>
      <c r="I133" s="245"/>
      <c r="J133" s="241"/>
      <c r="K133" s="241"/>
      <c r="L133" s="246"/>
      <c r="M133" s="247"/>
      <c r="N133" s="248"/>
      <c r="O133" s="248"/>
      <c r="P133" s="248"/>
      <c r="Q133" s="248"/>
      <c r="R133" s="248"/>
      <c r="S133" s="248"/>
      <c r="T133" s="249"/>
      <c r="AT133" s="250" t="s">
        <v>168</v>
      </c>
      <c r="AU133" s="250" t="s">
        <v>157</v>
      </c>
      <c r="AV133" s="11" t="s">
        <v>88</v>
      </c>
      <c r="AW133" s="11" t="s">
        <v>41</v>
      </c>
      <c r="AX133" s="11" t="s">
        <v>78</v>
      </c>
      <c r="AY133" s="250" t="s">
        <v>126</v>
      </c>
    </row>
    <row r="134" s="11" customFormat="1">
      <c r="B134" s="240"/>
      <c r="C134" s="241"/>
      <c r="D134" s="237" t="s">
        <v>168</v>
      </c>
      <c r="E134" s="242" t="s">
        <v>34</v>
      </c>
      <c r="F134" s="243" t="s">
        <v>225</v>
      </c>
      <c r="G134" s="241"/>
      <c r="H134" s="244">
        <v>0.0040000000000000001</v>
      </c>
      <c r="I134" s="245"/>
      <c r="J134" s="241"/>
      <c r="K134" s="241"/>
      <c r="L134" s="246"/>
      <c r="M134" s="247"/>
      <c r="N134" s="248"/>
      <c r="O134" s="248"/>
      <c r="P134" s="248"/>
      <c r="Q134" s="248"/>
      <c r="R134" s="248"/>
      <c r="S134" s="248"/>
      <c r="T134" s="249"/>
      <c r="AT134" s="250" t="s">
        <v>168</v>
      </c>
      <c r="AU134" s="250" t="s">
        <v>157</v>
      </c>
      <c r="AV134" s="11" t="s">
        <v>88</v>
      </c>
      <c r="AW134" s="11" t="s">
        <v>41</v>
      </c>
      <c r="AX134" s="11" t="s">
        <v>78</v>
      </c>
      <c r="AY134" s="250" t="s">
        <v>126</v>
      </c>
    </row>
    <row r="135" s="12" customFormat="1">
      <c r="B135" s="251"/>
      <c r="C135" s="252"/>
      <c r="D135" s="237" t="s">
        <v>168</v>
      </c>
      <c r="E135" s="253" t="s">
        <v>34</v>
      </c>
      <c r="F135" s="254" t="s">
        <v>192</v>
      </c>
      <c r="G135" s="252"/>
      <c r="H135" s="255">
        <v>0.010999999999999999</v>
      </c>
      <c r="I135" s="256"/>
      <c r="J135" s="252"/>
      <c r="K135" s="252"/>
      <c r="L135" s="257"/>
      <c r="M135" s="258"/>
      <c r="N135" s="259"/>
      <c r="O135" s="259"/>
      <c r="P135" s="259"/>
      <c r="Q135" s="259"/>
      <c r="R135" s="259"/>
      <c r="S135" s="259"/>
      <c r="T135" s="260"/>
      <c r="AT135" s="261" t="s">
        <v>168</v>
      </c>
      <c r="AU135" s="261" t="s">
        <v>157</v>
      </c>
      <c r="AV135" s="12" t="s">
        <v>164</v>
      </c>
      <c r="AW135" s="12" t="s">
        <v>41</v>
      </c>
      <c r="AX135" s="12" t="s">
        <v>86</v>
      </c>
      <c r="AY135" s="261" t="s">
        <v>126</v>
      </c>
    </row>
    <row r="136" s="10" customFormat="1" ht="29.88" customHeight="1">
      <c r="B136" s="205"/>
      <c r="C136" s="206"/>
      <c r="D136" s="207" t="s">
        <v>77</v>
      </c>
      <c r="E136" s="219" t="s">
        <v>218</v>
      </c>
      <c r="F136" s="219" t="s">
        <v>226</v>
      </c>
      <c r="G136" s="206"/>
      <c r="H136" s="206"/>
      <c r="I136" s="209"/>
      <c r="J136" s="220">
        <f>BK136</f>
        <v>0</v>
      </c>
      <c r="K136" s="206"/>
      <c r="L136" s="211"/>
      <c r="M136" s="212"/>
      <c r="N136" s="213"/>
      <c r="O136" s="213"/>
      <c r="P136" s="214">
        <f>P137+P139+P146</f>
        <v>0</v>
      </c>
      <c r="Q136" s="213"/>
      <c r="R136" s="214">
        <f>R137+R139+R146</f>
        <v>0</v>
      </c>
      <c r="S136" s="213"/>
      <c r="T136" s="215">
        <f>T137+T139+T146</f>
        <v>0.70606800000000003</v>
      </c>
      <c r="AR136" s="216" t="s">
        <v>86</v>
      </c>
      <c r="AT136" s="217" t="s">
        <v>77</v>
      </c>
      <c r="AU136" s="217" t="s">
        <v>86</v>
      </c>
      <c r="AY136" s="216" t="s">
        <v>126</v>
      </c>
      <c r="BK136" s="218">
        <f>BK137+BK139+BK146</f>
        <v>0</v>
      </c>
    </row>
    <row r="137" s="10" customFormat="1" ht="14.88" customHeight="1">
      <c r="B137" s="205"/>
      <c r="C137" s="206"/>
      <c r="D137" s="207" t="s">
        <v>77</v>
      </c>
      <c r="E137" s="219" t="s">
        <v>227</v>
      </c>
      <c r="F137" s="219" t="s">
        <v>228</v>
      </c>
      <c r="G137" s="206"/>
      <c r="H137" s="206"/>
      <c r="I137" s="209"/>
      <c r="J137" s="220">
        <f>BK137</f>
        <v>0</v>
      </c>
      <c r="K137" s="206"/>
      <c r="L137" s="211"/>
      <c r="M137" s="212"/>
      <c r="N137" s="213"/>
      <c r="O137" s="213"/>
      <c r="P137" s="214">
        <f>P138</f>
        <v>0</v>
      </c>
      <c r="Q137" s="213"/>
      <c r="R137" s="214">
        <f>R138</f>
        <v>0</v>
      </c>
      <c r="S137" s="213"/>
      <c r="T137" s="215">
        <f>T138</f>
        <v>0</v>
      </c>
      <c r="AR137" s="216" t="s">
        <v>86</v>
      </c>
      <c r="AT137" s="217" t="s">
        <v>77</v>
      </c>
      <c r="AU137" s="217" t="s">
        <v>88</v>
      </c>
      <c r="AY137" s="216" t="s">
        <v>126</v>
      </c>
      <c r="BK137" s="218">
        <f>BK138</f>
        <v>0</v>
      </c>
    </row>
    <row r="138" s="1" customFormat="1" ht="16.5" customHeight="1">
      <c r="B138" s="46"/>
      <c r="C138" s="221" t="s">
        <v>229</v>
      </c>
      <c r="D138" s="221" t="s">
        <v>129</v>
      </c>
      <c r="E138" s="222" t="s">
        <v>230</v>
      </c>
      <c r="F138" s="223" t="s">
        <v>231</v>
      </c>
      <c r="G138" s="224" t="s">
        <v>232</v>
      </c>
      <c r="H138" s="225">
        <v>1</v>
      </c>
      <c r="I138" s="226"/>
      <c r="J138" s="227">
        <f>ROUND(I138*H138,2)</f>
        <v>0</v>
      </c>
      <c r="K138" s="223" t="s">
        <v>34</v>
      </c>
      <c r="L138" s="72"/>
      <c r="M138" s="228" t="s">
        <v>34</v>
      </c>
      <c r="N138" s="234" t="s">
        <v>49</v>
      </c>
      <c r="O138" s="47"/>
      <c r="P138" s="235">
        <f>O138*H138</f>
        <v>0</v>
      </c>
      <c r="Q138" s="235">
        <v>0</v>
      </c>
      <c r="R138" s="235">
        <f>Q138*H138</f>
        <v>0</v>
      </c>
      <c r="S138" s="235">
        <v>0</v>
      </c>
      <c r="T138" s="236">
        <f>S138*H138</f>
        <v>0</v>
      </c>
      <c r="AR138" s="23" t="s">
        <v>164</v>
      </c>
      <c r="AT138" s="23" t="s">
        <v>129</v>
      </c>
      <c r="AU138" s="23" t="s">
        <v>157</v>
      </c>
      <c r="AY138" s="23" t="s">
        <v>126</v>
      </c>
      <c r="BE138" s="233">
        <f>IF(N138="základní",J138,0)</f>
        <v>0</v>
      </c>
      <c r="BF138" s="233">
        <f>IF(N138="snížená",J138,0)</f>
        <v>0</v>
      </c>
      <c r="BG138" s="233">
        <f>IF(N138="zákl. přenesená",J138,0)</f>
        <v>0</v>
      </c>
      <c r="BH138" s="233">
        <f>IF(N138="sníž. přenesená",J138,0)</f>
        <v>0</v>
      </c>
      <c r="BI138" s="233">
        <f>IF(N138="nulová",J138,0)</f>
        <v>0</v>
      </c>
      <c r="BJ138" s="23" t="s">
        <v>86</v>
      </c>
      <c r="BK138" s="233">
        <f>ROUND(I138*H138,2)</f>
        <v>0</v>
      </c>
      <c r="BL138" s="23" t="s">
        <v>164</v>
      </c>
      <c r="BM138" s="23" t="s">
        <v>233</v>
      </c>
    </row>
    <row r="139" s="10" customFormat="1" ht="22.32" customHeight="1">
      <c r="B139" s="205"/>
      <c r="C139" s="206"/>
      <c r="D139" s="207" t="s">
        <v>77</v>
      </c>
      <c r="E139" s="219" t="s">
        <v>234</v>
      </c>
      <c r="F139" s="219" t="s">
        <v>235</v>
      </c>
      <c r="G139" s="206"/>
      <c r="H139" s="206"/>
      <c r="I139" s="209"/>
      <c r="J139" s="220">
        <f>BK139</f>
        <v>0</v>
      </c>
      <c r="K139" s="206"/>
      <c r="L139" s="211"/>
      <c r="M139" s="212"/>
      <c r="N139" s="213"/>
      <c r="O139" s="213"/>
      <c r="P139" s="214">
        <f>SUM(P140:P145)</f>
        <v>0</v>
      </c>
      <c r="Q139" s="213"/>
      <c r="R139" s="214">
        <f>SUM(R140:R145)</f>
        <v>0</v>
      </c>
      <c r="S139" s="213"/>
      <c r="T139" s="215">
        <f>SUM(T140:T145)</f>
        <v>0.34960800000000003</v>
      </c>
      <c r="AR139" s="216" t="s">
        <v>86</v>
      </c>
      <c r="AT139" s="217" t="s">
        <v>77</v>
      </c>
      <c r="AU139" s="217" t="s">
        <v>88</v>
      </c>
      <c r="AY139" s="216" t="s">
        <v>126</v>
      </c>
      <c r="BK139" s="218">
        <f>SUM(BK140:BK145)</f>
        <v>0</v>
      </c>
    </row>
    <row r="140" s="1" customFormat="1" ht="25.5" customHeight="1">
      <c r="B140" s="46"/>
      <c r="C140" s="221" t="s">
        <v>236</v>
      </c>
      <c r="D140" s="221" t="s">
        <v>129</v>
      </c>
      <c r="E140" s="222" t="s">
        <v>237</v>
      </c>
      <c r="F140" s="223" t="s">
        <v>238</v>
      </c>
      <c r="G140" s="224" t="s">
        <v>188</v>
      </c>
      <c r="H140" s="225">
        <v>4</v>
      </c>
      <c r="I140" s="226"/>
      <c r="J140" s="227">
        <f>ROUND(I140*H140,2)</f>
        <v>0</v>
      </c>
      <c r="K140" s="223" t="s">
        <v>133</v>
      </c>
      <c r="L140" s="72"/>
      <c r="M140" s="228" t="s">
        <v>34</v>
      </c>
      <c r="N140" s="234" t="s">
        <v>49</v>
      </c>
      <c r="O140" s="47"/>
      <c r="P140" s="235">
        <f>O140*H140</f>
        <v>0</v>
      </c>
      <c r="Q140" s="235">
        <v>0</v>
      </c>
      <c r="R140" s="235">
        <f>Q140*H140</f>
        <v>0</v>
      </c>
      <c r="S140" s="235">
        <v>0.035000000000000003</v>
      </c>
      <c r="T140" s="236">
        <f>S140*H140</f>
        <v>0.14000000000000001</v>
      </c>
      <c r="AR140" s="23" t="s">
        <v>164</v>
      </c>
      <c r="AT140" s="23" t="s">
        <v>129</v>
      </c>
      <c r="AU140" s="23" t="s">
        <v>157</v>
      </c>
      <c r="AY140" s="23" t="s">
        <v>126</v>
      </c>
      <c r="BE140" s="233">
        <f>IF(N140="základní",J140,0)</f>
        <v>0</v>
      </c>
      <c r="BF140" s="233">
        <f>IF(N140="snížená",J140,0)</f>
        <v>0</v>
      </c>
      <c r="BG140" s="233">
        <f>IF(N140="zákl. přenesená",J140,0)</f>
        <v>0</v>
      </c>
      <c r="BH140" s="233">
        <f>IF(N140="sníž. přenesená",J140,0)</f>
        <v>0</v>
      </c>
      <c r="BI140" s="233">
        <f>IF(N140="nulová",J140,0)</f>
        <v>0</v>
      </c>
      <c r="BJ140" s="23" t="s">
        <v>86</v>
      </c>
      <c r="BK140" s="233">
        <f>ROUND(I140*H140,2)</f>
        <v>0</v>
      </c>
      <c r="BL140" s="23" t="s">
        <v>164</v>
      </c>
      <c r="BM140" s="23" t="s">
        <v>239</v>
      </c>
    </row>
    <row r="141" s="1" customFormat="1">
      <c r="B141" s="46"/>
      <c r="C141" s="74"/>
      <c r="D141" s="237" t="s">
        <v>166</v>
      </c>
      <c r="E141" s="74"/>
      <c r="F141" s="238" t="s">
        <v>240</v>
      </c>
      <c r="G141" s="74"/>
      <c r="H141" s="74"/>
      <c r="I141" s="191"/>
      <c r="J141" s="74"/>
      <c r="K141" s="74"/>
      <c r="L141" s="72"/>
      <c r="M141" s="239"/>
      <c r="N141" s="47"/>
      <c r="O141" s="47"/>
      <c r="P141" s="47"/>
      <c r="Q141" s="47"/>
      <c r="R141" s="47"/>
      <c r="S141" s="47"/>
      <c r="T141" s="95"/>
      <c r="AT141" s="23" t="s">
        <v>166</v>
      </c>
      <c r="AU141" s="23" t="s">
        <v>157</v>
      </c>
    </row>
    <row r="142" s="11" customFormat="1">
      <c r="B142" s="240"/>
      <c r="C142" s="241"/>
      <c r="D142" s="237" t="s">
        <v>168</v>
      </c>
      <c r="E142" s="242" t="s">
        <v>34</v>
      </c>
      <c r="F142" s="243" t="s">
        <v>241</v>
      </c>
      <c r="G142" s="241"/>
      <c r="H142" s="244">
        <v>4</v>
      </c>
      <c r="I142" s="245"/>
      <c r="J142" s="241"/>
      <c r="K142" s="241"/>
      <c r="L142" s="246"/>
      <c r="M142" s="247"/>
      <c r="N142" s="248"/>
      <c r="O142" s="248"/>
      <c r="P142" s="248"/>
      <c r="Q142" s="248"/>
      <c r="R142" s="248"/>
      <c r="S142" s="248"/>
      <c r="T142" s="249"/>
      <c r="AT142" s="250" t="s">
        <v>168</v>
      </c>
      <c r="AU142" s="250" t="s">
        <v>157</v>
      </c>
      <c r="AV142" s="11" t="s">
        <v>88</v>
      </c>
      <c r="AW142" s="11" t="s">
        <v>41</v>
      </c>
      <c r="AX142" s="11" t="s">
        <v>86</v>
      </c>
      <c r="AY142" s="250" t="s">
        <v>126</v>
      </c>
    </row>
    <row r="143" s="1" customFormat="1" ht="25.5" customHeight="1">
      <c r="B143" s="46"/>
      <c r="C143" s="221" t="s">
        <v>242</v>
      </c>
      <c r="D143" s="221" t="s">
        <v>129</v>
      </c>
      <c r="E143" s="222" t="s">
        <v>243</v>
      </c>
      <c r="F143" s="223" t="s">
        <v>244</v>
      </c>
      <c r="G143" s="224" t="s">
        <v>188</v>
      </c>
      <c r="H143" s="225">
        <v>2.758</v>
      </c>
      <c r="I143" s="226"/>
      <c r="J143" s="227">
        <f>ROUND(I143*H143,2)</f>
        <v>0</v>
      </c>
      <c r="K143" s="223" t="s">
        <v>133</v>
      </c>
      <c r="L143" s="72"/>
      <c r="M143" s="228" t="s">
        <v>34</v>
      </c>
      <c r="N143" s="234" t="s">
        <v>49</v>
      </c>
      <c r="O143" s="47"/>
      <c r="P143" s="235">
        <f>O143*H143</f>
        <v>0</v>
      </c>
      <c r="Q143" s="235">
        <v>0</v>
      </c>
      <c r="R143" s="235">
        <f>Q143*H143</f>
        <v>0</v>
      </c>
      <c r="S143" s="235">
        <v>0.075999999999999998</v>
      </c>
      <c r="T143" s="236">
        <f>S143*H143</f>
        <v>0.20960799999999999</v>
      </c>
      <c r="AR143" s="23" t="s">
        <v>164</v>
      </c>
      <c r="AT143" s="23" t="s">
        <v>129</v>
      </c>
      <c r="AU143" s="23" t="s">
        <v>157</v>
      </c>
      <c r="AY143" s="23" t="s">
        <v>126</v>
      </c>
      <c r="BE143" s="233">
        <f>IF(N143="základní",J143,0)</f>
        <v>0</v>
      </c>
      <c r="BF143" s="233">
        <f>IF(N143="snížená",J143,0)</f>
        <v>0</v>
      </c>
      <c r="BG143" s="233">
        <f>IF(N143="zákl. přenesená",J143,0)</f>
        <v>0</v>
      </c>
      <c r="BH143" s="233">
        <f>IF(N143="sníž. přenesená",J143,0)</f>
        <v>0</v>
      </c>
      <c r="BI143" s="233">
        <f>IF(N143="nulová",J143,0)</f>
        <v>0</v>
      </c>
      <c r="BJ143" s="23" t="s">
        <v>86</v>
      </c>
      <c r="BK143" s="233">
        <f>ROUND(I143*H143,2)</f>
        <v>0</v>
      </c>
      <c r="BL143" s="23" t="s">
        <v>164</v>
      </c>
      <c r="BM143" s="23" t="s">
        <v>245</v>
      </c>
    </row>
    <row r="144" s="1" customFormat="1">
      <c r="B144" s="46"/>
      <c r="C144" s="74"/>
      <c r="D144" s="237" t="s">
        <v>166</v>
      </c>
      <c r="E144" s="74"/>
      <c r="F144" s="238" t="s">
        <v>246</v>
      </c>
      <c r="G144" s="74"/>
      <c r="H144" s="74"/>
      <c r="I144" s="191"/>
      <c r="J144" s="74"/>
      <c r="K144" s="74"/>
      <c r="L144" s="72"/>
      <c r="M144" s="239"/>
      <c r="N144" s="47"/>
      <c r="O144" s="47"/>
      <c r="P144" s="47"/>
      <c r="Q144" s="47"/>
      <c r="R144" s="47"/>
      <c r="S144" s="47"/>
      <c r="T144" s="95"/>
      <c r="AT144" s="23" t="s">
        <v>166</v>
      </c>
      <c r="AU144" s="23" t="s">
        <v>157</v>
      </c>
    </row>
    <row r="145" s="11" customFormat="1">
      <c r="B145" s="240"/>
      <c r="C145" s="241"/>
      <c r="D145" s="237" t="s">
        <v>168</v>
      </c>
      <c r="E145" s="242" t="s">
        <v>34</v>
      </c>
      <c r="F145" s="243" t="s">
        <v>247</v>
      </c>
      <c r="G145" s="241"/>
      <c r="H145" s="244">
        <v>2.758</v>
      </c>
      <c r="I145" s="245"/>
      <c r="J145" s="241"/>
      <c r="K145" s="241"/>
      <c r="L145" s="246"/>
      <c r="M145" s="247"/>
      <c r="N145" s="248"/>
      <c r="O145" s="248"/>
      <c r="P145" s="248"/>
      <c r="Q145" s="248"/>
      <c r="R145" s="248"/>
      <c r="S145" s="248"/>
      <c r="T145" s="249"/>
      <c r="AT145" s="250" t="s">
        <v>168</v>
      </c>
      <c r="AU145" s="250" t="s">
        <v>157</v>
      </c>
      <c r="AV145" s="11" t="s">
        <v>88</v>
      </c>
      <c r="AW145" s="11" t="s">
        <v>41</v>
      </c>
      <c r="AX145" s="11" t="s">
        <v>86</v>
      </c>
      <c r="AY145" s="250" t="s">
        <v>126</v>
      </c>
    </row>
    <row r="146" s="10" customFormat="1" ht="22.32" customHeight="1">
      <c r="B146" s="205"/>
      <c r="C146" s="206"/>
      <c r="D146" s="207" t="s">
        <v>77</v>
      </c>
      <c r="E146" s="219" t="s">
        <v>248</v>
      </c>
      <c r="F146" s="219" t="s">
        <v>249</v>
      </c>
      <c r="G146" s="206"/>
      <c r="H146" s="206"/>
      <c r="I146" s="209"/>
      <c r="J146" s="220">
        <f>BK146</f>
        <v>0</v>
      </c>
      <c r="K146" s="206"/>
      <c r="L146" s="211"/>
      <c r="M146" s="212"/>
      <c r="N146" s="213"/>
      <c r="O146" s="213"/>
      <c r="P146" s="214">
        <f>SUM(P147:P155)</f>
        <v>0</v>
      </c>
      <c r="Q146" s="213"/>
      <c r="R146" s="214">
        <f>SUM(R147:R155)</f>
        <v>0</v>
      </c>
      <c r="S146" s="213"/>
      <c r="T146" s="215">
        <f>SUM(T147:T155)</f>
        <v>0.35646</v>
      </c>
      <c r="AR146" s="216" t="s">
        <v>86</v>
      </c>
      <c r="AT146" s="217" t="s">
        <v>77</v>
      </c>
      <c r="AU146" s="217" t="s">
        <v>88</v>
      </c>
      <c r="AY146" s="216" t="s">
        <v>126</v>
      </c>
      <c r="BK146" s="218">
        <f>SUM(BK147:BK155)</f>
        <v>0</v>
      </c>
    </row>
    <row r="147" s="1" customFormat="1" ht="16.5" customHeight="1">
      <c r="B147" s="46"/>
      <c r="C147" s="221" t="s">
        <v>250</v>
      </c>
      <c r="D147" s="221" t="s">
        <v>129</v>
      </c>
      <c r="E147" s="222" t="s">
        <v>251</v>
      </c>
      <c r="F147" s="223" t="s">
        <v>252</v>
      </c>
      <c r="G147" s="224" t="s">
        <v>253</v>
      </c>
      <c r="H147" s="225">
        <v>12.699999999999999</v>
      </c>
      <c r="I147" s="226"/>
      <c r="J147" s="227">
        <f>ROUND(I147*H147,2)</f>
        <v>0</v>
      </c>
      <c r="K147" s="223" t="s">
        <v>133</v>
      </c>
      <c r="L147" s="72"/>
      <c r="M147" s="228" t="s">
        <v>34</v>
      </c>
      <c r="N147" s="234" t="s">
        <v>49</v>
      </c>
      <c r="O147" s="47"/>
      <c r="P147" s="235">
        <f>O147*H147</f>
        <v>0</v>
      </c>
      <c r="Q147" s="235">
        <v>0</v>
      </c>
      <c r="R147" s="235">
        <f>Q147*H147</f>
        <v>0</v>
      </c>
      <c r="S147" s="235">
        <v>0</v>
      </c>
      <c r="T147" s="236">
        <f>S147*H147</f>
        <v>0</v>
      </c>
      <c r="AR147" s="23" t="s">
        <v>164</v>
      </c>
      <c r="AT147" s="23" t="s">
        <v>129</v>
      </c>
      <c r="AU147" s="23" t="s">
        <v>157</v>
      </c>
      <c r="AY147" s="23" t="s">
        <v>126</v>
      </c>
      <c r="BE147" s="233">
        <f>IF(N147="základní",J147,0)</f>
        <v>0</v>
      </c>
      <c r="BF147" s="233">
        <f>IF(N147="snížená",J147,0)</f>
        <v>0</v>
      </c>
      <c r="BG147" s="233">
        <f>IF(N147="zákl. přenesená",J147,0)</f>
        <v>0</v>
      </c>
      <c r="BH147" s="233">
        <f>IF(N147="sníž. přenesená",J147,0)</f>
        <v>0</v>
      </c>
      <c r="BI147" s="233">
        <f>IF(N147="nulová",J147,0)</f>
        <v>0</v>
      </c>
      <c r="BJ147" s="23" t="s">
        <v>86</v>
      </c>
      <c r="BK147" s="233">
        <f>ROUND(I147*H147,2)</f>
        <v>0</v>
      </c>
      <c r="BL147" s="23" t="s">
        <v>164</v>
      </c>
      <c r="BM147" s="23" t="s">
        <v>254</v>
      </c>
    </row>
    <row r="148" s="13" customFormat="1">
      <c r="B148" s="262"/>
      <c r="C148" s="263"/>
      <c r="D148" s="237" t="s">
        <v>168</v>
      </c>
      <c r="E148" s="264" t="s">
        <v>34</v>
      </c>
      <c r="F148" s="265" t="s">
        <v>255</v>
      </c>
      <c r="G148" s="263"/>
      <c r="H148" s="264" t="s">
        <v>34</v>
      </c>
      <c r="I148" s="266"/>
      <c r="J148" s="263"/>
      <c r="K148" s="263"/>
      <c r="L148" s="267"/>
      <c r="M148" s="268"/>
      <c r="N148" s="269"/>
      <c r="O148" s="269"/>
      <c r="P148" s="269"/>
      <c r="Q148" s="269"/>
      <c r="R148" s="269"/>
      <c r="S148" s="269"/>
      <c r="T148" s="270"/>
      <c r="AT148" s="271" t="s">
        <v>168</v>
      </c>
      <c r="AU148" s="271" t="s">
        <v>157</v>
      </c>
      <c r="AV148" s="13" t="s">
        <v>86</v>
      </c>
      <c r="AW148" s="13" t="s">
        <v>41</v>
      </c>
      <c r="AX148" s="13" t="s">
        <v>78</v>
      </c>
      <c r="AY148" s="271" t="s">
        <v>126</v>
      </c>
    </row>
    <row r="149" s="11" customFormat="1">
      <c r="B149" s="240"/>
      <c r="C149" s="241"/>
      <c r="D149" s="237" t="s">
        <v>168</v>
      </c>
      <c r="E149" s="242" t="s">
        <v>34</v>
      </c>
      <c r="F149" s="243" t="s">
        <v>256</v>
      </c>
      <c r="G149" s="241"/>
      <c r="H149" s="244">
        <v>12.699999999999999</v>
      </c>
      <c r="I149" s="245"/>
      <c r="J149" s="241"/>
      <c r="K149" s="241"/>
      <c r="L149" s="246"/>
      <c r="M149" s="247"/>
      <c r="N149" s="248"/>
      <c r="O149" s="248"/>
      <c r="P149" s="248"/>
      <c r="Q149" s="248"/>
      <c r="R149" s="248"/>
      <c r="S149" s="248"/>
      <c r="T149" s="249"/>
      <c r="AT149" s="250" t="s">
        <v>168</v>
      </c>
      <c r="AU149" s="250" t="s">
        <v>157</v>
      </c>
      <c r="AV149" s="11" t="s">
        <v>88</v>
      </c>
      <c r="AW149" s="11" t="s">
        <v>41</v>
      </c>
      <c r="AX149" s="11" t="s">
        <v>86</v>
      </c>
      <c r="AY149" s="250" t="s">
        <v>126</v>
      </c>
    </row>
    <row r="150" s="1" customFormat="1" ht="38.25" customHeight="1">
      <c r="B150" s="46"/>
      <c r="C150" s="221" t="s">
        <v>257</v>
      </c>
      <c r="D150" s="221" t="s">
        <v>129</v>
      </c>
      <c r="E150" s="222" t="s">
        <v>258</v>
      </c>
      <c r="F150" s="223" t="s">
        <v>259</v>
      </c>
      <c r="G150" s="224" t="s">
        <v>188</v>
      </c>
      <c r="H150" s="225">
        <v>0.47999999999999998</v>
      </c>
      <c r="I150" s="226"/>
      <c r="J150" s="227">
        <f>ROUND(I150*H150,2)</f>
        <v>0</v>
      </c>
      <c r="K150" s="223" t="s">
        <v>133</v>
      </c>
      <c r="L150" s="72"/>
      <c r="M150" s="228" t="s">
        <v>34</v>
      </c>
      <c r="N150" s="234" t="s">
        <v>49</v>
      </c>
      <c r="O150" s="47"/>
      <c r="P150" s="235">
        <f>O150*H150</f>
        <v>0</v>
      </c>
      <c r="Q150" s="235">
        <v>0</v>
      </c>
      <c r="R150" s="235">
        <f>Q150*H150</f>
        <v>0</v>
      </c>
      <c r="S150" s="235">
        <v>0.11700000000000001</v>
      </c>
      <c r="T150" s="236">
        <f>S150*H150</f>
        <v>0.056160000000000002</v>
      </c>
      <c r="AR150" s="23" t="s">
        <v>164</v>
      </c>
      <c r="AT150" s="23" t="s">
        <v>129</v>
      </c>
      <c r="AU150" s="23" t="s">
        <v>157</v>
      </c>
      <c r="AY150" s="23" t="s">
        <v>126</v>
      </c>
      <c r="BE150" s="233">
        <f>IF(N150="základní",J150,0)</f>
        <v>0</v>
      </c>
      <c r="BF150" s="233">
        <f>IF(N150="snížená",J150,0)</f>
        <v>0</v>
      </c>
      <c r="BG150" s="233">
        <f>IF(N150="zákl. přenesená",J150,0)</f>
        <v>0</v>
      </c>
      <c r="BH150" s="233">
        <f>IF(N150="sníž. přenesená",J150,0)</f>
        <v>0</v>
      </c>
      <c r="BI150" s="233">
        <f>IF(N150="nulová",J150,0)</f>
        <v>0</v>
      </c>
      <c r="BJ150" s="23" t="s">
        <v>86</v>
      </c>
      <c r="BK150" s="233">
        <f>ROUND(I150*H150,2)</f>
        <v>0</v>
      </c>
      <c r="BL150" s="23" t="s">
        <v>164</v>
      </c>
      <c r="BM150" s="23" t="s">
        <v>260</v>
      </c>
    </row>
    <row r="151" s="11" customFormat="1">
      <c r="B151" s="240"/>
      <c r="C151" s="241"/>
      <c r="D151" s="237" t="s">
        <v>168</v>
      </c>
      <c r="E151" s="242" t="s">
        <v>34</v>
      </c>
      <c r="F151" s="243" t="s">
        <v>261</v>
      </c>
      <c r="G151" s="241"/>
      <c r="H151" s="244">
        <v>0.47999999999999998</v>
      </c>
      <c r="I151" s="245"/>
      <c r="J151" s="241"/>
      <c r="K151" s="241"/>
      <c r="L151" s="246"/>
      <c r="M151" s="247"/>
      <c r="N151" s="248"/>
      <c r="O151" s="248"/>
      <c r="P151" s="248"/>
      <c r="Q151" s="248"/>
      <c r="R151" s="248"/>
      <c r="S151" s="248"/>
      <c r="T151" s="249"/>
      <c r="AT151" s="250" t="s">
        <v>168</v>
      </c>
      <c r="AU151" s="250" t="s">
        <v>157</v>
      </c>
      <c r="AV151" s="11" t="s">
        <v>88</v>
      </c>
      <c r="AW151" s="11" t="s">
        <v>41</v>
      </c>
      <c r="AX151" s="11" t="s">
        <v>86</v>
      </c>
      <c r="AY151" s="250" t="s">
        <v>126</v>
      </c>
    </row>
    <row r="152" s="1" customFormat="1" ht="38.25" customHeight="1">
      <c r="B152" s="46"/>
      <c r="C152" s="221" t="s">
        <v>10</v>
      </c>
      <c r="D152" s="221" t="s">
        <v>129</v>
      </c>
      <c r="E152" s="222" t="s">
        <v>262</v>
      </c>
      <c r="F152" s="223" t="s">
        <v>263</v>
      </c>
      <c r="G152" s="224" t="s">
        <v>188</v>
      </c>
      <c r="H152" s="225">
        <v>1.8200000000000001</v>
      </c>
      <c r="I152" s="226"/>
      <c r="J152" s="227">
        <f>ROUND(I152*H152,2)</f>
        <v>0</v>
      </c>
      <c r="K152" s="223" t="s">
        <v>133</v>
      </c>
      <c r="L152" s="72"/>
      <c r="M152" s="228" t="s">
        <v>34</v>
      </c>
      <c r="N152" s="234" t="s">
        <v>49</v>
      </c>
      <c r="O152" s="47"/>
      <c r="P152" s="235">
        <f>O152*H152</f>
        <v>0</v>
      </c>
      <c r="Q152" s="235">
        <v>0</v>
      </c>
      <c r="R152" s="235">
        <f>Q152*H152</f>
        <v>0</v>
      </c>
      <c r="S152" s="235">
        <v>0.16500000000000001</v>
      </c>
      <c r="T152" s="236">
        <f>S152*H152</f>
        <v>0.30030000000000001</v>
      </c>
      <c r="AR152" s="23" t="s">
        <v>164</v>
      </c>
      <c r="AT152" s="23" t="s">
        <v>129</v>
      </c>
      <c r="AU152" s="23" t="s">
        <v>157</v>
      </c>
      <c r="AY152" s="23" t="s">
        <v>126</v>
      </c>
      <c r="BE152" s="233">
        <f>IF(N152="základní",J152,0)</f>
        <v>0</v>
      </c>
      <c r="BF152" s="233">
        <f>IF(N152="snížená",J152,0)</f>
        <v>0</v>
      </c>
      <c r="BG152" s="233">
        <f>IF(N152="zákl. přenesená",J152,0)</f>
        <v>0</v>
      </c>
      <c r="BH152" s="233">
        <f>IF(N152="sníž. přenesená",J152,0)</f>
        <v>0</v>
      </c>
      <c r="BI152" s="233">
        <f>IF(N152="nulová",J152,0)</f>
        <v>0</v>
      </c>
      <c r="BJ152" s="23" t="s">
        <v>86</v>
      </c>
      <c r="BK152" s="233">
        <f>ROUND(I152*H152,2)</f>
        <v>0</v>
      </c>
      <c r="BL152" s="23" t="s">
        <v>164</v>
      </c>
      <c r="BM152" s="23" t="s">
        <v>264</v>
      </c>
    </row>
    <row r="153" s="11" customFormat="1">
      <c r="B153" s="240"/>
      <c r="C153" s="241"/>
      <c r="D153" s="237" t="s">
        <v>168</v>
      </c>
      <c r="E153" s="242" t="s">
        <v>34</v>
      </c>
      <c r="F153" s="243" t="s">
        <v>265</v>
      </c>
      <c r="G153" s="241"/>
      <c r="H153" s="244">
        <v>1.02</v>
      </c>
      <c r="I153" s="245"/>
      <c r="J153" s="241"/>
      <c r="K153" s="241"/>
      <c r="L153" s="246"/>
      <c r="M153" s="247"/>
      <c r="N153" s="248"/>
      <c r="O153" s="248"/>
      <c r="P153" s="248"/>
      <c r="Q153" s="248"/>
      <c r="R153" s="248"/>
      <c r="S153" s="248"/>
      <c r="T153" s="249"/>
      <c r="AT153" s="250" t="s">
        <v>168</v>
      </c>
      <c r="AU153" s="250" t="s">
        <v>157</v>
      </c>
      <c r="AV153" s="11" t="s">
        <v>88</v>
      </c>
      <c r="AW153" s="11" t="s">
        <v>41</v>
      </c>
      <c r="AX153" s="11" t="s">
        <v>78</v>
      </c>
      <c r="AY153" s="250" t="s">
        <v>126</v>
      </c>
    </row>
    <row r="154" s="11" customFormat="1">
      <c r="B154" s="240"/>
      <c r="C154" s="241"/>
      <c r="D154" s="237" t="s">
        <v>168</v>
      </c>
      <c r="E154" s="242" t="s">
        <v>34</v>
      </c>
      <c r="F154" s="243" t="s">
        <v>266</v>
      </c>
      <c r="G154" s="241"/>
      <c r="H154" s="244">
        <v>0.80000000000000004</v>
      </c>
      <c r="I154" s="245"/>
      <c r="J154" s="241"/>
      <c r="K154" s="241"/>
      <c r="L154" s="246"/>
      <c r="M154" s="247"/>
      <c r="N154" s="248"/>
      <c r="O154" s="248"/>
      <c r="P154" s="248"/>
      <c r="Q154" s="248"/>
      <c r="R154" s="248"/>
      <c r="S154" s="248"/>
      <c r="T154" s="249"/>
      <c r="AT154" s="250" t="s">
        <v>168</v>
      </c>
      <c r="AU154" s="250" t="s">
        <v>157</v>
      </c>
      <c r="AV154" s="11" t="s">
        <v>88</v>
      </c>
      <c r="AW154" s="11" t="s">
        <v>41</v>
      </c>
      <c r="AX154" s="11" t="s">
        <v>78</v>
      </c>
      <c r="AY154" s="250" t="s">
        <v>126</v>
      </c>
    </row>
    <row r="155" s="12" customFormat="1">
      <c r="B155" s="251"/>
      <c r="C155" s="252"/>
      <c r="D155" s="237" t="s">
        <v>168</v>
      </c>
      <c r="E155" s="253" t="s">
        <v>34</v>
      </c>
      <c r="F155" s="254" t="s">
        <v>192</v>
      </c>
      <c r="G155" s="252"/>
      <c r="H155" s="255">
        <v>1.8200000000000001</v>
      </c>
      <c r="I155" s="256"/>
      <c r="J155" s="252"/>
      <c r="K155" s="252"/>
      <c r="L155" s="257"/>
      <c r="M155" s="258"/>
      <c r="N155" s="259"/>
      <c r="O155" s="259"/>
      <c r="P155" s="259"/>
      <c r="Q155" s="259"/>
      <c r="R155" s="259"/>
      <c r="S155" s="259"/>
      <c r="T155" s="260"/>
      <c r="AT155" s="261" t="s">
        <v>168</v>
      </c>
      <c r="AU155" s="261" t="s">
        <v>157</v>
      </c>
      <c r="AV155" s="12" t="s">
        <v>164</v>
      </c>
      <c r="AW155" s="12" t="s">
        <v>41</v>
      </c>
      <c r="AX155" s="12" t="s">
        <v>86</v>
      </c>
      <c r="AY155" s="261" t="s">
        <v>126</v>
      </c>
    </row>
    <row r="156" s="10" customFormat="1" ht="29.88" customHeight="1">
      <c r="B156" s="205"/>
      <c r="C156" s="206"/>
      <c r="D156" s="207" t="s">
        <v>77</v>
      </c>
      <c r="E156" s="219" t="s">
        <v>267</v>
      </c>
      <c r="F156" s="219" t="s">
        <v>268</v>
      </c>
      <c r="G156" s="206"/>
      <c r="H156" s="206"/>
      <c r="I156" s="209"/>
      <c r="J156" s="220">
        <f>BK156</f>
        <v>0</v>
      </c>
      <c r="K156" s="206"/>
      <c r="L156" s="211"/>
      <c r="M156" s="212"/>
      <c r="N156" s="213"/>
      <c r="O156" s="213"/>
      <c r="P156" s="214">
        <f>SUM(P157:P165)</f>
        <v>0</v>
      </c>
      <c r="Q156" s="213"/>
      <c r="R156" s="214">
        <f>SUM(R157:R165)</f>
        <v>0</v>
      </c>
      <c r="S156" s="213"/>
      <c r="T156" s="215">
        <f>SUM(T157:T165)</f>
        <v>0</v>
      </c>
      <c r="AR156" s="216" t="s">
        <v>86</v>
      </c>
      <c r="AT156" s="217" t="s">
        <v>77</v>
      </c>
      <c r="AU156" s="217" t="s">
        <v>86</v>
      </c>
      <c r="AY156" s="216" t="s">
        <v>126</v>
      </c>
      <c r="BK156" s="218">
        <f>SUM(BK157:BK165)</f>
        <v>0</v>
      </c>
    </row>
    <row r="157" s="1" customFormat="1" ht="25.5" customHeight="1">
      <c r="B157" s="46"/>
      <c r="C157" s="221" t="s">
        <v>269</v>
      </c>
      <c r="D157" s="221" t="s">
        <v>129</v>
      </c>
      <c r="E157" s="222" t="s">
        <v>270</v>
      </c>
      <c r="F157" s="223" t="s">
        <v>271</v>
      </c>
      <c r="G157" s="224" t="s">
        <v>272</v>
      </c>
      <c r="H157" s="225">
        <v>1.095</v>
      </c>
      <c r="I157" s="226"/>
      <c r="J157" s="227">
        <f>ROUND(I157*H157,2)</f>
        <v>0</v>
      </c>
      <c r="K157" s="223" t="s">
        <v>133</v>
      </c>
      <c r="L157" s="72"/>
      <c r="M157" s="228" t="s">
        <v>34</v>
      </c>
      <c r="N157" s="234" t="s">
        <v>49</v>
      </c>
      <c r="O157" s="47"/>
      <c r="P157" s="235">
        <f>O157*H157</f>
        <v>0</v>
      </c>
      <c r="Q157" s="235">
        <v>0</v>
      </c>
      <c r="R157" s="235">
        <f>Q157*H157</f>
        <v>0</v>
      </c>
      <c r="S157" s="235">
        <v>0</v>
      </c>
      <c r="T157" s="236">
        <f>S157*H157</f>
        <v>0</v>
      </c>
      <c r="AR157" s="23" t="s">
        <v>164</v>
      </c>
      <c r="AT157" s="23" t="s">
        <v>129</v>
      </c>
      <c r="AU157" s="23" t="s">
        <v>88</v>
      </c>
      <c r="AY157" s="23" t="s">
        <v>126</v>
      </c>
      <c r="BE157" s="233">
        <f>IF(N157="základní",J157,0)</f>
        <v>0</v>
      </c>
      <c r="BF157" s="233">
        <f>IF(N157="snížená",J157,0)</f>
        <v>0</v>
      </c>
      <c r="BG157" s="233">
        <f>IF(N157="zákl. přenesená",J157,0)</f>
        <v>0</v>
      </c>
      <c r="BH157" s="233">
        <f>IF(N157="sníž. přenesená",J157,0)</f>
        <v>0</v>
      </c>
      <c r="BI157" s="233">
        <f>IF(N157="nulová",J157,0)</f>
        <v>0</v>
      </c>
      <c r="BJ157" s="23" t="s">
        <v>86</v>
      </c>
      <c r="BK157" s="233">
        <f>ROUND(I157*H157,2)</f>
        <v>0</v>
      </c>
      <c r="BL157" s="23" t="s">
        <v>164</v>
      </c>
      <c r="BM157" s="23" t="s">
        <v>273</v>
      </c>
    </row>
    <row r="158" s="1" customFormat="1">
      <c r="B158" s="46"/>
      <c r="C158" s="74"/>
      <c r="D158" s="237" t="s">
        <v>166</v>
      </c>
      <c r="E158" s="74"/>
      <c r="F158" s="238" t="s">
        <v>274</v>
      </c>
      <c r="G158" s="74"/>
      <c r="H158" s="74"/>
      <c r="I158" s="191"/>
      <c r="J158" s="74"/>
      <c r="K158" s="74"/>
      <c r="L158" s="72"/>
      <c r="M158" s="239"/>
      <c r="N158" s="47"/>
      <c r="O158" s="47"/>
      <c r="P158" s="47"/>
      <c r="Q158" s="47"/>
      <c r="R158" s="47"/>
      <c r="S158" s="47"/>
      <c r="T158" s="95"/>
      <c r="AT158" s="23" t="s">
        <v>166</v>
      </c>
      <c r="AU158" s="23" t="s">
        <v>88</v>
      </c>
    </row>
    <row r="159" s="1" customFormat="1" ht="38.25" customHeight="1">
      <c r="B159" s="46"/>
      <c r="C159" s="221" t="s">
        <v>275</v>
      </c>
      <c r="D159" s="221" t="s">
        <v>129</v>
      </c>
      <c r="E159" s="222" t="s">
        <v>276</v>
      </c>
      <c r="F159" s="223" t="s">
        <v>277</v>
      </c>
      <c r="G159" s="224" t="s">
        <v>272</v>
      </c>
      <c r="H159" s="225">
        <v>16.425000000000001</v>
      </c>
      <c r="I159" s="226"/>
      <c r="J159" s="227">
        <f>ROUND(I159*H159,2)</f>
        <v>0</v>
      </c>
      <c r="K159" s="223" t="s">
        <v>133</v>
      </c>
      <c r="L159" s="72"/>
      <c r="M159" s="228" t="s">
        <v>34</v>
      </c>
      <c r="N159" s="234" t="s">
        <v>49</v>
      </c>
      <c r="O159" s="47"/>
      <c r="P159" s="235">
        <f>O159*H159</f>
        <v>0</v>
      </c>
      <c r="Q159" s="235">
        <v>0</v>
      </c>
      <c r="R159" s="235">
        <f>Q159*H159</f>
        <v>0</v>
      </c>
      <c r="S159" s="235">
        <v>0</v>
      </c>
      <c r="T159" s="236">
        <f>S159*H159</f>
        <v>0</v>
      </c>
      <c r="AR159" s="23" t="s">
        <v>164</v>
      </c>
      <c r="AT159" s="23" t="s">
        <v>129</v>
      </c>
      <c r="AU159" s="23" t="s">
        <v>88</v>
      </c>
      <c r="AY159" s="23" t="s">
        <v>126</v>
      </c>
      <c r="BE159" s="233">
        <f>IF(N159="základní",J159,0)</f>
        <v>0</v>
      </c>
      <c r="BF159" s="233">
        <f>IF(N159="snížená",J159,0)</f>
        <v>0</v>
      </c>
      <c r="BG159" s="233">
        <f>IF(N159="zákl. přenesená",J159,0)</f>
        <v>0</v>
      </c>
      <c r="BH159" s="233">
        <f>IF(N159="sníž. přenesená",J159,0)</f>
        <v>0</v>
      </c>
      <c r="BI159" s="233">
        <f>IF(N159="nulová",J159,0)</f>
        <v>0</v>
      </c>
      <c r="BJ159" s="23" t="s">
        <v>86</v>
      </c>
      <c r="BK159" s="233">
        <f>ROUND(I159*H159,2)</f>
        <v>0</v>
      </c>
      <c r="BL159" s="23" t="s">
        <v>164</v>
      </c>
      <c r="BM159" s="23" t="s">
        <v>278</v>
      </c>
    </row>
    <row r="160" s="1" customFormat="1">
      <c r="B160" s="46"/>
      <c r="C160" s="74"/>
      <c r="D160" s="237" t="s">
        <v>166</v>
      </c>
      <c r="E160" s="74"/>
      <c r="F160" s="238" t="s">
        <v>274</v>
      </c>
      <c r="G160" s="74"/>
      <c r="H160" s="74"/>
      <c r="I160" s="191"/>
      <c r="J160" s="74"/>
      <c r="K160" s="74"/>
      <c r="L160" s="72"/>
      <c r="M160" s="239"/>
      <c r="N160" s="47"/>
      <c r="O160" s="47"/>
      <c r="P160" s="47"/>
      <c r="Q160" s="47"/>
      <c r="R160" s="47"/>
      <c r="S160" s="47"/>
      <c r="T160" s="95"/>
      <c r="AT160" s="23" t="s">
        <v>166</v>
      </c>
      <c r="AU160" s="23" t="s">
        <v>88</v>
      </c>
    </row>
    <row r="161" s="11" customFormat="1">
      <c r="B161" s="240"/>
      <c r="C161" s="241"/>
      <c r="D161" s="237" t="s">
        <v>168</v>
      </c>
      <c r="E161" s="241"/>
      <c r="F161" s="243" t="s">
        <v>279</v>
      </c>
      <c r="G161" s="241"/>
      <c r="H161" s="244">
        <v>16.425000000000001</v>
      </c>
      <c r="I161" s="245"/>
      <c r="J161" s="241"/>
      <c r="K161" s="241"/>
      <c r="L161" s="246"/>
      <c r="M161" s="247"/>
      <c r="N161" s="248"/>
      <c r="O161" s="248"/>
      <c r="P161" s="248"/>
      <c r="Q161" s="248"/>
      <c r="R161" s="248"/>
      <c r="S161" s="248"/>
      <c r="T161" s="249"/>
      <c r="AT161" s="250" t="s">
        <v>168</v>
      </c>
      <c r="AU161" s="250" t="s">
        <v>88</v>
      </c>
      <c r="AV161" s="11" t="s">
        <v>88</v>
      </c>
      <c r="AW161" s="11" t="s">
        <v>6</v>
      </c>
      <c r="AX161" s="11" t="s">
        <v>86</v>
      </c>
      <c r="AY161" s="250" t="s">
        <v>126</v>
      </c>
    </row>
    <row r="162" s="1" customFormat="1" ht="25.5" customHeight="1">
      <c r="B162" s="46"/>
      <c r="C162" s="221" t="s">
        <v>280</v>
      </c>
      <c r="D162" s="221" t="s">
        <v>129</v>
      </c>
      <c r="E162" s="222" t="s">
        <v>281</v>
      </c>
      <c r="F162" s="223" t="s">
        <v>282</v>
      </c>
      <c r="G162" s="224" t="s">
        <v>272</v>
      </c>
      <c r="H162" s="225">
        <v>1.095</v>
      </c>
      <c r="I162" s="226"/>
      <c r="J162" s="227">
        <f>ROUND(I162*H162,2)</f>
        <v>0</v>
      </c>
      <c r="K162" s="223" t="s">
        <v>133</v>
      </c>
      <c r="L162" s="72"/>
      <c r="M162" s="228" t="s">
        <v>34</v>
      </c>
      <c r="N162" s="234" t="s">
        <v>49</v>
      </c>
      <c r="O162" s="47"/>
      <c r="P162" s="235">
        <f>O162*H162</f>
        <v>0</v>
      </c>
      <c r="Q162" s="235">
        <v>0</v>
      </c>
      <c r="R162" s="235">
        <f>Q162*H162</f>
        <v>0</v>
      </c>
      <c r="S162" s="235">
        <v>0</v>
      </c>
      <c r="T162" s="236">
        <f>S162*H162</f>
        <v>0</v>
      </c>
      <c r="AR162" s="23" t="s">
        <v>164</v>
      </c>
      <c r="AT162" s="23" t="s">
        <v>129</v>
      </c>
      <c r="AU162" s="23" t="s">
        <v>88</v>
      </c>
      <c r="AY162" s="23" t="s">
        <v>126</v>
      </c>
      <c r="BE162" s="233">
        <f>IF(N162="základní",J162,0)</f>
        <v>0</v>
      </c>
      <c r="BF162" s="233">
        <f>IF(N162="snížená",J162,0)</f>
        <v>0</v>
      </c>
      <c r="BG162" s="233">
        <f>IF(N162="zákl. přenesená",J162,0)</f>
        <v>0</v>
      </c>
      <c r="BH162" s="233">
        <f>IF(N162="sníž. přenesená",J162,0)</f>
        <v>0</v>
      </c>
      <c r="BI162" s="233">
        <f>IF(N162="nulová",J162,0)</f>
        <v>0</v>
      </c>
      <c r="BJ162" s="23" t="s">
        <v>86</v>
      </c>
      <c r="BK162" s="233">
        <f>ROUND(I162*H162,2)</f>
        <v>0</v>
      </c>
      <c r="BL162" s="23" t="s">
        <v>164</v>
      </c>
      <c r="BM162" s="23" t="s">
        <v>283</v>
      </c>
    </row>
    <row r="163" s="1" customFormat="1">
      <c r="B163" s="46"/>
      <c r="C163" s="74"/>
      <c r="D163" s="237" t="s">
        <v>166</v>
      </c>
      <c r="E163" s="74"/>
      <c r="F163" s="238" t="s">
        <v>284</v>
      </c>
      <c r="G163" s="74"/>
      <c r="H163" s="74"/>
      <c r="I163" s="191"/>
      <c r="J163" s="74"/>
      <c r="K163" s="74"/>
      <c r="L163" s="72"/>
      <c r="M163" s="239"/>
      <c r="N163" s="47"/>
      <c r="O163" s="47"/>
      <c r="P163" s="47"/>
      <c r="Q163" s="47"/>
      <c r="R163" s="47"/>
      <c r="S163" s="47"/>
      <c r="T163" s="95"/>
      <c r="AT163" s="23" t="s">
        <v>166</v>
      </c>
      <c r="AU163" s="23" t="s">
        <v>88</v>
      </c>
    </row>
    <row r="164" s="1" customFormat="1" ht="16.5" customHeight="1">
      <c r="B164" s="46"/>
      <c r="C164" s="221" t="s">
        <v>285</v>
      </c>
      <c r="D164" s="221" t="s">
        <v>129</v>
      </c>
      <c r="E164" s="222" t="s">
        <v>286</v>
      </c>
      <c r="F164" s="223" t="s">
        <v>287</v>
      </c>
      <c r="G164" s="224" t="s">
        <v>272</v>
      </c>
      <c r="H164" s="225">
        <v>1.095</v>
      </c>
      <c r="I164" s="226"/>
      <c r="J164" s="227">
        <f>ROUND(I164*H164,2)</f>
        <v>0</v>
      </c>
      <c r="K164" s="223" t="s">
        <v>133</v>
      </c>
      <c r="L164" s="72"/>
      <c r="M164" s="228" t="s">
        <v>34</v>
      </c>
      <c r="N164" s="234" t="s">
        <v>49</v>
      </c>
      <c r="O164" s="47"/>
      <c r="P164" s="235">
        <f>O164*H164</f>
        <v>0</v>
      </c>
      <c r="Q164" s="235">
        <v>0</v>
      </c>
      <c r="R164" s="235">
        <f>Q164*H164</f>
        <v>0</v>
      </c>
      <c r="S164" s="235">
        <v>0</v>
      </c>
      <c r="T164" s="236">
        <f>S164*H164</f>
        <v>0</v>
      </c>
      <c r="AR164" s="23" t="s">
        <v>164</v>
      </c>
      <c r="AT164" s="23" t="s">
        <v>129</v>
      </c>
      <c r="AU164" s="23" t="s">
        <v>88</v>
      </c>
      <c r="AY164" s="23" t="s">
        <v>126</v>
      </c>
      <c r="BE164" s="233">
        <f>IF(N164="základní",J164,0)</f>
        <v>0</v>
      </c>
      <c r="BF164" s="233">
        <f>IF(N164="snížená",J164,0)</f>
        <v>0</v>
      </c>
      <c r="BG164" s="233">
        <f>IF(N164="zákl. přenesená",J164,0)</f>
        <v>0</v>
      </c>
      <c r="BH164" s="233">
        <f>IF(N164="sníž. přenesená",J164,0)</f>
        <v>0</v>
      </c>
      <c r="BI164" s="233">
        <f>IF(N164="nulová",J164,0)</f>
        <v>0</v>
      </c>
      <c r="BJ164" s="23" t="s">
        <v>86</v>
      </c>
      <c r="BK164" s="233">
        <f>ROUND(I164*H164,2)</f>
        <v>0</v>
      </c>
      <c r="BL164" s="23" t="s">
        <v>164</v>
      </c>
      <c r="BM164" s="23" t="s">
        <v>288</v>
      </c>
    </row>
    <row r="165" s="1" customFormat="1">
      <c r="B165" s="46"/>
      <c r="C165" s="74"/>
      <c r="D165" s="237" t="s">
        <v>166</v>
      </c>
      <c r="E165" s="74"/>
      <c r="F165" s="238" t="s">
        <v>289</v>
      </c>
      <c r="G165" s="74"/>
      <c r="H165" s="74"/>
      <c r="I165" s="191"/>
      <c r="J165" s="74"/>
      <c r="K165" s="74"/>
      <c r="L165" s="72"/>
      <c r="M165" s="239"/>
      <c r="N165" s="47"/>
      <c r="O165" s="47"/>
      <c r="P165" s="47"/>
      <c r="Q165" s="47"/>
      <c r="R165" s="47"/>
      <c r="S165" s="47"/>
      <c r="T165" s="95"/>
      <c r="AT165" s="23" t="s">
        <v>166</v>
      </c>
      <c r="AU165" s="23" t="s">
        <v>88</v>
      </c>
    </row>
    <row r="166" s="10" customFormat="1" ht="29.88" customHeight="1">
      <c r="B166" s="205"/>
      <c r="C166" s="206"/>
      <c r="D166" s="207" t="s">
        <v>77</v>
      </c>
      <c r="E166" s="219" t="s">
        <v>290</v>
      </c>
      <c r="F166" s="219" t="s">
        <v>291</v>
      </c>
      <c r="G166" s="206"/>
      <c r="H166" s="206"/>
      <c r="I166" s="209"/>
      <c r="J166" s="220">
        <f>BK166</f>
        <v>0</v>
      </c>
      <c r="K166" s="206"/>
      <c r="L166" s="211"/>
      <c r="M166" s="212"/>
      <c r="N166" s="213"/>
      <c r="O166" s="213"/>
      <c r="P166" s="214">
        <f>SUM(P167:P168)</f>
        <v>0</v>
      </c>
      <c r="Q166" s="213"/>
      <c r="R166" s="214">
        <f>SUM(R167:R168)</f>
        <v>0</v>
      </c>
      <c r="S166" s="213"/>
      <c r="T166" s="215">
        <f>SUM(T167:T168)</f>
        <v>0</v>
      </c>
      <c r="AR166" s="216" t="s">
        <v>86</v>
      </c>
      <c r="AT166" s="217" t="s">
        <v>77</v>
      </c>
      <c r="AU166" s="217" t="s">
        <v>86</v>
      </c>
      <c r="AY166" s="216" t="s">
        <v>126</v>
      </c>
      <c r="BK166" s="218">
        <f>SUM(BK167:BK168)</f>
        <v>0</v>
      </c>
    </row>
    <row r="167" s="1" customFormat="1" ht="38.25" customHeight="1">
      <c r="B167" s="46"/>
      <c r="C167" s="221" t="s">
        <v>292</v>
      </c>
      <c r="D167" s="221" t="s">
        <v>129</v>
      </c>
      <c r="E167" s="222" t="s">
        <v>293</v>
      </c>
      <c r="F167" s="223" t="s">
        <v>294</v>
      </c>
      <c r="G167" s="224" t="s">
        <v>272</v>
      </c>
      <c r="H167" s="225">
        <v>1.4239999999999999</v>
      </c>
      <c r="I167" s="226"/>
      <c r="J167" s="227">
        <f>ROUND(I167*H167,2)</f>
        <v>0</v>
      </c>
      <c r="K167" s="223" t="s">
        <v>133</v>
      </c>
      <c r="L167" s="72"/>
      <c r="M167" s="228" t="s">
        <v>34</v>
      </c>
      <c r="N167" s="234" t="s">
        <v>49</v>
      </c>
      <c r="O167" s="47"/>
      <c r="P167" s="235">
        <f>O167*H167</f>
        <v>0</v>
      </c>
      <c r="Q167" s="235">
        <v>0</v>
      </c>
      <c r="R167" s="235">
        <f>Q167*H167</f>
        <v>0</v>
      </c>
      <c r="S167" s="235">
        <v>0</v>
      </c>
      <c r="T167" s="236">
        <f>S167*H167</f>
        <v>0</v>
      </c>
      <c r="AR167" s="23" t="s">
        <v>164</v>
      </c>
      <c r="AT167" s="23" t="s">
        <v>129</v>
      </c>
      <c r="AU167" s="23" t="s">
        <v>88</v>
      </c>
      <c r="AY167" s="23" t="s">
        <v>126</v>
      </c>
      <c r="BE167" s="233">
        <f>IF(N167="základní",J167,0)</f>
        <v>0</v>
      </c>
      <c r="BF167" s="233">
        <f>IF(N167="snížená",J167,0)</f>
        <v>0</v>
      </c>
      <c r="BG167" s="233">
        <f>IF(N167="zákl. přenesená",J167,0)</f>
        <v>0</v>
      </c>
      <c r="BH167" s="233">
        <f>IF(N167="sníž. přenesená",J167,0)</f>
        <v>0</v>
      </c>
      <c r="BI167" s="233">
        <f>IF(N167="nulová",J167,0)</f>
        <v>0</v>
      </c>
      <c r="BJ167" s="23" t="s">
        <v>86</v>
      </c>
      <c r="BK167" s="233">
        <f>ROUND(I167*H167,2)</f>
        <v>0</v>
      </c>
      <c r="BL167" s="23" t="s">
        <v>164</v>
      </c>
      <c r="BM167" s="23" t="s">
        <v>295</v>
      </c>
    </row>
    <row r="168" s="1" customFormat="1">
      <c r="B168" s="46"/>
      <c r="C168" s="74"/>
      <c r="D168" s="237" t="s">
        <v>166</v>
      </c>
      <c r="E168" s="74"/>
      <c r="F168" s="238" t="s">
        <v>296</v>
      </c>
      <c r="G168" s="74"/>
      <c r="H168" s="74"/>
      <c r="I168" s="191"/>
      <c r="J168" s="74"/>
      <c r="K168" s="74"/>
      <c r="L168" s="72"/>
      <c r="M168" s="239"/>
      <c r="N168" s="47"/>
      <c r="O168" s="47"/>
      <c r="P168" s="47"/>
      <c r="Q168" s="47"/>
      <c r="R168" s="47"/>
      <c r="S168" s="47"/>
      <c r="T168" s="95"/>
      <c r="AT168" s="23" t="s">
        <v>166</v>
      </c>
      <c r="AU168" s="23" t="s">
        <v>88</v>
      </c>
    </row>
    <row r="169" s="10" customFormat="1" ht="37.44" customHeight="1">
      <c r="B169" s="205"/>
      <c r="C169" s="206"/>
      <c r="D169" s="207" t="s">
        <v>77</v>
      </c>
      <c r="E169" s="208" t="s">
        <v>297</v>
      </c>
      <c r="F169" s="208" t="s">
        <v>298</v>
      </c>
      <c r="G169" s="206"/>
      <c r="H169" s="206"/>
      <c r="I169" s="209"/>
      <c r="J169" s="210">
        <f>BK169</f>
        <v>0</v>
      </c>
      <c r="K169" s="206"/>
      <c r="L169" s="211"/>
      <c r="M169" s="212"/>
      <c r="N169" s="213"/>
      <c r="O169" s="213"/>
      <c r="P169" s="214">
        <f>P170+P208+P242+P260</f>
        <v>0</v>
      </c>
      <c r="Q169" s="213"/>
      <c r="R169" s="214">
        <f>R170+R208+R242+R260</f>
        <v>0.47367138999999997</v>
      </c>
      <c r="S169" s="213"/>
      <c r="T169" s="215">
        <f>T170+T208+T242+T260</f>
        <v>0.38935789999999998</v>
      </c>
      <c r="AR169" s="216" t="s">
        <v>88</v>
      </c>
      <c r="AT169" s="217" t="s">
        <v>77</v>
      </c>
      <c r="AU169" s="217" t="s">
        <v>78</v>
      </c>
      <c r="AY169" s="216" t="s">
        <v>126</v>
      </c>
      <c r="BK169" s="218">
        <f>BK170+BK208+BK242+BK260</f>
        <v>0</v>
      </c>
    </row>
    <row r="170" s="10" customFormat="1" ht="19.92" customHeight="1">
      <c r="B170" s="205"/>
      <c r="C170" s="206"/>
      <c r="D170" s="207" t="s">
        <v>77</v>
      </c>
      <c r="E170" s="219" t="s">
        <v>299</v>
      </c>
      <c r="F170" s="219" t="s">
        <v>300</v>
      </c>
      <c r="G170" s="206"/>
      <c r="H170" s="206"/>
      <c r="I170" s="209"/>
      <c r="J170" s="220">
        <f>BK170</f>
        <v>0</v>
      </c>
      <c r="K170" s="206"/>
      <c r="L170" s="211"/>
      <c r="M170" s="212"/>
      <c r="N170" s="213"/>
      <c r="O170" s="213"/>
      <c r="P170" s="214">
        <f>SUM(P171:P207)</f>
        <v>0</v>
      </c>
      <c r="Q170" s="213"/>
      <c r="R170" s="214">
        <f>SUM(R171:R207)</f>
        <v>0.42239187</v>
      </c>
      <c r="S170" s="213"/>
      <c r="T170" s="215">
        <f>SUM(T171:T207)</f>
        <v>0.1126557</v>
      </c>
      <c r="AR170" s="216" t="s">
        <v>88</v>
      </c>
      <c r="AT170" s="217" t="s">
        <v>77</v>
      </c>
      <c r="AU170" s="217" t="s">
        <v>86</v>
      </c>
      <c r="AY170" s="216" t="s">
        <v>126</v>
      </c>
      <c r="BK170" s="218">
        <f>SUM(BK171:BK207)</f>
        <v>0</v>
      </c>
    </row>
    <row r="171" s="1" customFormat="1" ht="38.25" customHeight="1">
      <c r="B171" s="46"/>
      <c r="C171" s="221" t="s">
        <v>9</v>
      </c>
      <c r="D171" s="221" t="s">
        <v>129</v>
      </c>
      <c r="E171" s="222" t="s">
        <v>301</v>
      </c>
      <c r="F171" s="223" t="s">
        <v>302</v>
      </c>
      <c r="G171" s="224" t="s">
        <v>188</v>
      </c>
      <c r="H171" s="225">
        <v>11.615</v>
      </c>
      <c r="I171" s="226"/>
      <c r="J171" s="227">
        <f>ROUND(I171*H171,2)</f>
        <v>0</v>
      </c>
      <c r="K171" s="223" t="s">
        <v>133</v>
      </c>
      <c r="L171" s="72"/>
      <c r="M171" s="228" t="s">
        <v>34</v>
      </c>
      <c r="N171" s="234" t="s">
        <v>49</v>
      </c>
      <c r="O171" s="47"/>
      <c r="P171" s="235">
        <f>O171*H171</f>
        <v>0</v>
      </c>
      <c r="Q171" s="235">
        <v>0.02818</v>
      </c>
      <c r="R171" s="235">
        <f>Q171*H171</f>
        <v>0.32731070000000001</v>
      </c>
      <c r="S171" s="235">
        <v>0</v>
      </c>
      <c r="T171" s="236">
        <f>S171*H171</f>
        <v>0</v>
      </c>
      <c r="AR171" s="23" t="s">
        <v>269</v>
      </c>
      <c r="AT171" s="23" t="s">
        <v>129</v>
      </c>
      <c r="AU171" s="23" t="s">
        <v>88</v>
      </c>
      <c r="AY171" s="23" t="s">
        <v>126</v>
      </c>
      <c r="BE171" s="233">
        <f>IF(N171="základní",J171,0)</f>
        <v>0</v>
      </c>
      <c r="BF171" s="233">
        <f>IF(N171="snížená",J171,0)</f>
        <v>0</v>
      </c>
      <c r="BG171" s="233">
        <f>IF(N171="zákl. přenesená",J171,0)</f>
        <v>0</v>
      </c>
      <c r="BH171" s="233">
        <f>IF(N171="sníž. přenesená",J171,0)</f>
        <v>0</v>
      </c>
      <c r="BI171" s="233">
        <f>IF(N171="nulová",J171,0)</f>
        <v>0</v>
      </c>
      <c r="BJ171" s="23" t="s">
        <v>86</v>
      </c>
      <c r="BK171" s="233">
        <f>ROUND(I171*H171,2)</f>
        <v>0</v>
      </c>
      <c r="BL171" s="23" t="s">
        <v>269</v>
      </c>
      <c r="BM171" s="23" t="s">
        <v>303</v>
      </c>
    </row>
    <row r="172" s="1" customFormat="1">
      <c r="B172" s="46"/>
      <c r="C172" s="74"/>
      <c r="D172" s="237" t="s">
        <v>166</v>
      </c>
      <c r="E172" s="74"/>
      <c r="F172" s="238" t="s">
        <v>304</v>
      </c>
      <c r="G172" s="74"/>
      <c r="H172" s="74"/>
      <c r="I172" s="191"/>
      <c r="J172" s="74"/>
      <c r="K172" s="74"/>
      <c r="L172" s="72"/>
      <c r="M172" s="239"/>
      <c r="N172" s="47"/>
      <c r="O172" s="47"/>
      <c r="P172" s="47"/>
      <c r="Q172" s="47"/>
      <c r="R172" s="47"/>
      <c r="S172" s="47"/>
      <c r="T172" s="95"/>
      <c r="AT172" s="23" t="s">
        <v>166</v>
      </c>
      <c r="AU172" s="23" t="s">
        <v>88</v>
      </c>
    </row>
    <row r="173" s="13" customFormat="1">
      <c r="B173" s="262"/>
      <c r="C173" s="263"/>
      <c r="D173" s="237" t="s">
        <v>168</v>
      </c>
      <c r="E173" s="264" t="s">
        <v>34</v>
      </c>
      <c r="F173" s="265" t="s">
        <v>305</v>
      </c>
      <c r="G173" s="263"/>
      <c r="H173" s="264" t="s">
        <v>34</v>
      </c>
      <c r="I173" s="266"/>
      <c r="J173" s="263"/>
      <c r="K173" s="263"/>
      <c r="L173" s="267"/>
      <c r="M173" s="268"/>
      <c r="N173" s="269"/>
      <c r="O173" s="269"/>
      <c r="P173" s="269"/>
      <c r="Q173" s="269"/>
      <c r="R173" s="269"/>
      <c r="S173" s="269"/>
      <c r="T173" s="270"/>
      <c r="AT173" s="271" t="s">
        <v>168</v>
      </c>
      <c r="AU173" s="271" t="s">
        <v>88</v>
      </c>
      <c r="AV173" s="13" t="s">
        <v>86</v>
      </c>
      <c r="AW173" s="13" t="s">
        <v>41</v>
      </c>
      <c r="AX173" s="13" t="s">
        <v>78</v>
      </c>
      <c r="AY173" s="271" t="s">
        <v>126</v>
      </c>
    </row>
    <row r="174" s="11" customFormat="1">
      <c r="B174" s="240"/>
      <c r="C174" s="241"/>
      <c r="D174" s="237" t="s">
        <v>168</v>
      </c>
      <c r="E174" s="242" t="s">
        <v>34</v>
      </c>
      <c r="F174" s="243" t="s">
        <v>306</v>
      </c>
      <c r="G174" s="241"/>
      <c r="H174" s="244">
        <v>5.5250000000000004</v>
      </c>
      <c r="I174" s="245"/>
      <c r="J174" s="241"/>
      <c r="K174" s="241"/>
      <c r="L174" s="246"/>
      <c r="M174" s="247"/>
      <c r="N174" s="248"/>
      <c r="O174" s="248"/>
      <c r="P174" s="248"/>
      <c r="Q174" s="248"/>
      <c r="R174" s="248"/>
      <c r="S174" s="248"/>
      <c r="T174" s="249"/>
      <c r="AT174" s="250" t="s">
        <v>168</v>
      </c>
      <c r="AU174" s="250" t="s">
        <v>88</v>
      </c>
      <c r="AV174" s="11" t="s">
        <v>88</v>
      </c>
      <c r="AW174" s="11" t="s">
        <v>41</v>
      </c>
      <c r="AX174" s="11" t="s">
        <v>78</v>
      </c>
      <c r="AY174" s="250" t="s">
        <v>126</v>
      </c>
    </row>
    <row r="175" s="11" customFormat="1">
      <c r="B175" s="240"/>
      <c r="C175" s="241"/>
      <c r="D175" s="237" t="s">
        <v>168</v>
      </c>
      <c r="E175" s="242" t="s">
        <v>34</v>
      </c>
      <c r="F175" s="243" t="s">
        <v>307</v>
      </c>
      <c r="G175" s="241"/>
      <c r="H175" s="244">
        <v>-1.6399999999999999</v>
      </c>
      <c r="I175" s="245"/>
      <c r="J175" s="241"/>
      <c r="K175" s="241"/>
      <c r="L175" s="246"/>
      <c r="M175" s="247"/>
      <c r="N175" s="248"/>
      <c r="O175" s="248"/>
      <c r="P175" s="248"/>
      <c r="Q175" s="248"/>
      <c r="R175" s="248"/>
      <c r="S175" s="248"/>
      <c r="T175" s="249"/>
      <c r="AT175" s="250" t="s">
        <v>168</v>
      </c>
      <c r="AU175" s="250" t="s">
        <v>88</v>
      </c>
      <c r="AV175" s="11" t="s">
        <v>88</v>
      </c>
      <c r="AW175" s="11" t="s">
        <v>41</v>
      </c>
      <c r="AX175" s="11" t="s">
        <v>78</v>
      </c>
      <c r="AY175" s="250" t="s">
        <v>126</v>
      </c>
    </row>
    <row r="176" s="13" customFormat="1">
      <c r="B176" s="262"/>
      <c r="C176" s="263"/>
      <c r="D176" s="237" t="s">
        <v>168</v>
      </c>
      <c r="E176" s="264" t="s">
        <v>34</v>
      </c>
      <c r="F176" s="265" t="s">
        <v>308</v>
      </c>
      <c r="G176" s="263"/>
      <c r="H176" s="264" t="s">
        <v>34</v>
      </c>
      <c r="I176" s="266"/>
      <c r="J176" s="263"/>
      <c r="K176" s="263"/>
      <c r="L176" s="267"/>
      <c r="M176" s="268"/>
      <c r="N176" s="269"/>
      <c r="O176" s="269"/>
      <c r="P176" s="269"/>
      <c r="Q176" s="269"/>
      <c r="R176" s="269"/>
      <c r="S176" s="269"/>
      <c r="T176" s="270"/>
      <c r="AT176" s="271" t="s">
        <v>168</v>
      </c>
      <c r="AU176" s="271" t="s">
        <v>88</v>
      </c>
      <c r="AV176" s="13" t="s">
        <v>86</v>
      </c>
      <c r="AW176" s="13" t="s">
        <v>41</v>
      </c>
      <c r="AX176" s="13" t="s">
        <v>78</v>
      </c>
      <c r="AY176" s="271" t="s">
        <v>126</v>
      </c>
    </row>
    <row r="177" s="11" customFormat="1">
      <c r="B177" s="240"/>
      <c r="C177" s="241"/>
      <c r="D177" s="237" t="s">
        <v>168</v>
      </c>
      <c r="E177" s="242" t="s">
        <v>34</v>
      </c>
      <c r="F177" s="243" t="s">
        <v>309</v>
      </c>
      <c r="G177" s="241"/>
      <c r="H177" s="244">
        <v>8.4499999999999993</v>
      </c>
      <c r="I177" s="245"/>
      <c r="J177" s="241"/>
      <c r="K177" s="241"/>
      <c r="L177" s="246"/>
      <c r="M177" s="247"/>
      <c r="N177" s="248"/>
      <c r="O177" s="248"/>
      <c r="P177" s="248"/>
      <c r="Q177" s="248"/>
      <c r="R177" s="248"/>
      <c r="S177" s="248"/>
      <c r="T177" s="249"/>
      <c r="AT177" s="250" t="s">
        <v>168</v>
      </c>
      <c r="AU177" s="250" t="s">
        <v>88</v>
      </c>
      <c r="AV177" s="11" t="s">
        <v>88</v>
      </c>
      <c r="AW177" s="11" t="s">
        <v>41</v>
      </c>
      <c r="AX177" s="11" t="s">
        <v>78</v>
      </c>
      <c r="AY177" s="250" t="s">
        <v>126</v>
      </c>
    </row>
    <row r="178" s="11" customFormat="1">
      <c r="B178" s="240"/>
      <c r="C178" s="241"/>
      <c r="D178" s="237" t="s">
        <v>168</v>
      </c>
      <c r="E178" s="242" t="s">
        <v>34</v>
      </c>
      <c r="F178" s="243" t="s">
        <v>310</v>
      </c>
      <c r="G178" s="241"/>
      <c r="H178" s="244">
        <v>-0.71999999999999997</v>
      </c>
      <c r="I178" s="245"/>
      <c r="J178" s="241"/>
      <c r="K178" s="241"/>
      <c r="L178" s="246"/>
      <c r="M178" s="247"/>
      <c r="N178" s="248"/>
      <c r="O178" s="248"/>
      <c r="P178" s="248"/>
      <c r="Q178" s="248"/>
      <c r="R178" s="248"/>
      <c r="S178" s="248"/>
      <c r="T178" s="249"/>
      <c r="AT178" s="250" t="s">
        <v>168</v>
      </c>
      <c r="AU178" s="250" t="s">
        <v>88</v>
      </c>
      <c r="AV178" s="11" t="s">
        <v>88</v>
      </c>
      <c r="AW178" s="11" t="s">
        <v>41</v>
      </c>
      <c r="AX178" s="11" t="s">
        <v>78</v>
      </c>
      <c r="AY178" s="250" t="s">
        <v>126</v>
      </c>
    </row>
    <row r="179" s="12" customFormat="1">
      <c r="B179" s="251"/>
      <c r="C179" s="252"/>
      <c r="D179" s="237" t="s">
        <v>168</v>
      </c>
      <c r="E179" s="253" t="s">
        <v>34</v>
      </c>
      <c r="F179" s="254" t="s">
        <v>192</v>
      </c>
      <c r="G179" s="252"/>
      <c r="H179" s="255">
        <v>11.615</v>
      </c>
      <c r="I179" s="256"/>
      <c r="J179" s="252"/>
      <c r="K179" s="252"/>
      <c r="L179" s="257"/>
      <c r="M179" s="258"/>
      <c r="N179" s="259"/>
      <c r="O179" s="259"/>
      <c r="P179" s="259"/>
      <c r="Q179" s="259"/>
      <c r="R179" s="259"/>
      <c r="S179" s="259"/>
      <c r="T179" s="260"/>
      <c r="AT179" s="261" t="s">
        <v>168</v>
      </c>
      <c r="AU179" s="261" t="s">
        <v>88</v>
      </c>
      <c r="AV179" s="12" t="s">
        <v>164</v>
      </c>
      <c r="AW179" s="12" t="s">
        <v>41</v>
      </c>
      <c r="AX179" s="12" t="s">
        <v>86</v>
      </c>
      <c r="AY179" s="261" t="s">
        <v>126</v>
      </c>
    </row>
    <row r="180" s="1" customFormat="1" ht="38.25" customHeight="1">
      <c r="B180" s="46"/>
      <c r="C180" s="221" t="s">
        <v>311</v>
      </c>
      <c r="D180" s="221" t="s">
        <v>129</v>
      </c>
      <c r="E180" s="222" t="s">
        <v>312</v>
      </c>
      <c r="F180" s="223" t="s">
        <v>313</v>
      </c>
      <c r="G180" s="224" t="s">
        <v>188</v>
      </c>
      <c r="H180" s="225">
        <v>4.6630000000000003</v>
      </c>
      <c r="I180" s="226"/>
      <c r="J180" s="227">
        <f>ROUND(I180*H180,2)</f>
        <v>0</v>
      </c>
      <c r="K180" s="223" t="s">
        <v>133</v>
      </c>
      <c r="L180" s="72"/>
      <c r="M180" s="228" t="s">
        <v>34</v>
      </c>
      <c r="N180" s="234" t="s">
        <v>49</v>
      </c>
      <c r="O180" s="47"/>
      <c r="P180" s="235">
        <f>O180*H180</f>
        <v>0</v>
      </c>
      <c r="Q180" s="235">
        <v>0.01379</v>
      </c>
      <c r="R180" s="235">
        <f>Q180*H180</f>
        <v>0.064302770000000009</v>
      </c>
      <c r="S180" s="235">
        <v>0</v>
      </c>
      <c r="T180" s="236">
        <f>S180*H180</f>
        <v>0</v>
      </c>
      <c r="AR180" s="23" t="s">
        <v>269</v>
      </c>
      <c r="AT180" s="23" t="s">
        <v>129</v>
      </c>
      <c r="AU180" s="23" t="s">
        <v>88</v>
      </c>
      <c r="AY180" s="23" t="s">
        <v>126</v>
      </c>
      <c r="BE180" s="233">
        <f>IF(N180="základní",J180,0)</f>
        <v>0</v>
      </c>
      <c r="BF180" s="233">
        <f>IF(N180="snížená",J180,0)</f>
        <v>0</v>
      </c>
      <c r="BG180" s="233">
        <f>IF(N180="zákl. přenesená",J180,0)</f>
        <v>0</v>
      </c>
      <c r="BH180" s="233">
        <f>IF(N180="sníž. přenesená",J180,0)</f>
        <v>0</v>
      </c>
      <c r="BI180" s="233">
        <f>IF(N180="nulová",J180,0)</f>
        <v>0</v>
      </c>
      <c r="BJ180" s="23" t="s">
        <v>86</v>
      </c>
      <c r="BK180" s="233">
        <f>ROUND(I180*H180,2)</f>
        <v>0</v>
      </c>
      <c r="BL180" s="23" t="s">
        <v>269</v>
      </c>
      <c r="BM180" s="23" t="s">
        <v>314</v>
      </c>
    </row>
    <row r="181" s="1" customFormat="1">
      <c r="B181" s="46"/>
      <c r="C181" s="74"/>
      <c r="D181" s="237" t="s">
        <v>166</v>
      </c>
      <c r="E181" s="74"/>
      <c r="F181" s="238" t="s">
        <v>315</v>
      </c>
      <c r="G181" s="74"/>
      <c r="H181" s="74"/>
      <c r="I181" s="191"/>
      <c r="J181" s="74"/>
      <c r="K181" s="74"/>
      <c r="L181" s="72"/>
      <c r="M181" s="239"/>
      <c r="N181" s="47"/>
      <c r="O181" s="47"/>
      <c r="P181" s="47"/>
      <c r="Q181" s="47"/>
      <c r="R181" s="47"/>
      <c r="S181" s="47"/>
      <c r="T181" s="95"/>
      <c r="AT181" s="23" t="s">
        <v>166</v>
      </c>
      <c r="AU181" s="23" t="s">
        <v>88</v>
      </c>
    </row>
    <row r="182" s="11" customFormat="1">
      <c r="B182" s="240"/>
      <c r="C182" s="241"/>
      <c r="D182" s="237" t="s">
        <v>168</v>
      </c>
      <c r="E182" s="242" t="s">
        <v>34</v>
      </c>
      <c r="F182" s="243" t="s">
        <v>316</v>
      </c>
      <c r="G182" s="241"/>
      <c r="H182" s="244">
        <v>3.6000000000000001</v>
      </c>
      <c r="I182" s="245"/>
      <c r="J182" s="241"/>
      <c r="K182" s="241"/>
      <c r="L182" s="246"/>
      <c r="M182" s="247"/>
      <c r="N182" s="248"/>
      <c r="O182" s="248"/>
      <c r="P182" s="248"/>
      <c r="Q182" s="248"/>
      <c r="R182" s="248"/>
      <c r="S182" s="248"/>
      <c r="T182" s="249"/>
      <c r="AT182" s="250" t="s">
        <v>168</v>
      </c>
      <c r="AU182" s="250" t="s">
        <v>88</v>
      </c>
      <c r="AV182" s="11" t="s">
        <v>88</v>
      </c>
      <c r="AW182" s="11" t="s">
        <v>41</v>
      </c>
      <c r="AX182" s="11" t="s">
        <v>78</v>
      </c>
      <c r="AY182" s="250" t="s">
        <v>126</v>
      </c>
    </row>
    <row r="183" s="11" customFormat="1">
      <c r="B183" s="240"/>
      <c r="C183" s="241"/>
      <c r="D183" s="237" t="s">
        <v>168</v>
      </c>
      <c r="E183" s="242" t="s">
        <v>34</v>
      </c>
      <c r="F183" s="243" t="s">
        <v>317</v>
      </c>
      <c r="G183" s="241"/>
      <c r="H183" s="244">
        <v>1.0629999999999999</v>
      </c>
      <c r="I183" s="245"/>
      <c r="J183" s="241"/>
      <c r="K183" s="241"/>
      <c r="L183" s="246"/>
      <c r="M183" s="247"/>
      <c r="N183" s="248"/>
      <c r="O183" s="248"/>
      <c r="P183" s="248"/>
      <c r="Q183" s="248"/>
      <c r="R183" s="248"/>
      <c r="S183" s="248"/>
      <c r="T183" s="249"/>
      <c r="AT183" s="250" t="s">
        <v>168</v>
      </c>
      <c r="AU183" s="250" t="s">
        <v>88</v>
      </c>
      <c r="AV183" s="11" t="s">
        <v>88</v>
      </c>
      <c r="AW183" s="11" t="s">
        <v>41</v>
      </c>
      <c r="AX183" s="11" t="s">
        <v>78</v>
      </c>
      <c r="AY183" s="250" t="s">
        <v>126</v>
      </c>
    </row>
    <row r="184" s="12" customFormat="1">
      <c r="B184" s="251"/>
      <c r="C184" s="252"/>
      <c r="D184" s="237" t="s">
        <v>168</v>
      </c>
      <c r="E184" s="253" t="s">
        <v>34</v>
      </c>
      <c r="F184" s="254" t="s">
        <v>192</v>
      </c>
      <c r="G184" s="252"/>
      <c r="H184" s="255">
        <v>4.6630000000000003</v>
      </c>
      <c r="I184" s="256"/>
      <c r="J184" s="252"/>
      <c r="K184" s="252"/>
      <c r="L184" s="257"/>
      <c r="M184" s="258"/>
      <c r="N184" s="259"/>
      <c r="O184" s="259"/>
      <c r="P184" s="259"/>
      <c r="Q184" s="259"/>
      <c r="R184" s="259"/>
      <c r="S184" s="259"/>
      <c r="T184" s="260"/>
      <c r="AT184" s="261" t="s">
        <v>168</v>
      </c>
      <c r="AU184" s="261" t="s">
        <v>88</v>
      </c>
      <c r="AV184" s="12" t="s">
        <v>164</v>
      </c>
      <c r="AW184" s="12" t="s">
        <v>41</v>
      </c>
      <c r="AX184" s="12" t="s">
        <v>86</v>
      </c>
      <c r="AY184" s="261" t="s">
        <v>126</v>
      </c>
    </row>
    <row r="185" s="1" customFormat="1" ht="38.25" customHeight="1">
      <c r="B185" s="46"/>
      <c r="C185" s="221" t="s">
        <v>318</v>
      </c>
      <c r="D185" s="221" t="s">
        <v>129</v>
      </c>
      <c r="E185" s="222" t="s">
        <v>319</v>
      </c>
      <c r="F185" s="223" t="s">
        <v>320</v>
      </c>
      <c r="G185" s="224" t="s">
        <v>253</v>
      </c>
      <c r="H185" s="225">
        <v>7.96</v>
      </c>
      <c r="I185" s="226"/>
      <c r="J185" s="227">
        <f>ROUND(I185*H185,2)</f>
        <v>0</v>
      </c>
      <c r="K185" s="223" t="s">
        <v>133</v>
      </c>
      <c r="L185" s="72"/>
      <c r="M185" s="228" t="s">
        <v>34</v>
      </c>
      <c r="N185" s="234" t="s">
        <v>49</v>
      </c>
      <c r="O185" s="47"/>
      <c r="P185" s="235">
        <f>O185*H185</f>
        <v>0</v>
      </c>
      <c r="Q185" s="235">
        <v>0.00025999999999999998</v>
      </c>
      <c r="R185" s="235">
        <f>Q185*H185</f>
        <v>0.0020696</v>
      </c>
      <c r="S185" s="235">
        <v>0</v>
      </c>
      <c r="T185" s="236">
        <f>S185*H185</f>
        <v>0</v>
      </c>
      <c r="AR185" s="23" t="s">
        <v>269</v>
      </c>
      <c r="AT185" s="23" t="s">
        <v>129</v>
      </c>
      <c r="AU185" s="23" t="s">
        <v>88</v>
      </c>
      <c r="AY185" s="23" t="s">
        <v>126</v>
      </c>
      <c r="BE185" s="233">
        <f>IF(N185="základní",J185,0)</f>
        <v>0</v>
      </c>
      <c r="BF185" s="233">
        <f>IF(N185="snížená",J185,0)</f>
        <v>0</v>
      </c>
      <c r="BG185" s="233">
        <f>IF(N185="zákl. přenesená",J185,0)</f>
        <v>0</v>
      </c>
      <c r="BH185" s="233">
        <f>IF(N185="sníž. přenesená",J185,0)</f>
        <v>0</v>
      </c>
      <c r="BI185" s="233">
        <f>IF(N185="nulová",J185,0)</f>
        <v>0</v>
      </c>
      <c r="BJ185" s="23" t="s">
        <v>86</v>
      </c>
      <c r="BK185" s="233">
        <f>ROUND(I185*H185,2)</f>
        <v>0</v>
      </c>
      <c r="BL185" s="23" t="s">
        <v>269</v>
      </c>
      <c r="BM185" s="23" t="s">
        <v>321</v>
      </c>
    </row>
    <row r="186" s="1" customFormat="1">
      <c r="B186" s="46"/>
      <c r="C186" s="74"/>
      <c r="D186" s="237" t="s">
        <v>166</v>
      </c>
      <c r="E186" s="74"/>
      <c r="F186" s="238" t="s">
        <v>315</v>
      </c>
      <c r="G186" s="74"/>
      <c r="H186" s="74"/>
      <c r="I186" s="191"/>
      <c r="J186" s="74"/>
      <c r="K186" s="74"/>
      <c r="L186" s="72"/>
      <c r="M186" s="239"/>
      <c r="N186" s="47"/>
      <c r="O186" s="47"/>
      <c r="P186" s="47"/>
      <c r="Q186" s="47"/>
      <c r="R186" s="47"/>
      <c r="S186" s="47"/>
      <c r="T186" s="95"/>
      <c r="AT186" s="23" t="s">
        <v>166</v>
      </c>
      <c r="AU186" s="23" t="s">
        <v>88</v>
      </c>
    </row>
    <row r="187" s="11" customFormat="1">
      <c r="B187" s="240"/>
      <c r="C187" s="241"/>
      <c r="D187" s="237" t="s">
        <v>168</v>
      </c>
      <c r="E187" s="242" t="s">
        <v>34</v>
      </c>
      <c r="F187" s="243" t="s">
        <v>322</v>
      </c>
      <c r="G187" s="241"/>
      <c r="H187" s="244">
        <v>7.96</v>
      </c>
      <c r="I187" s="245"/>
      <c r="J187" s="241"/>
      <c r="K187" s="241"/>
      <c r="L187" s="246"/>
      <c r="M187" s="247"/>
      <c r="N187" s="248"/>
      <c r="O187" s="248"/>
      <c r="P187" s="248"/>
      <c r="Q187" s="248"/>
      <c r="R187" s="248"/>
      <c r="S187" s="248"/>
      <c r="T187" s="249"/>
      <c r="AT187" s="250" t="s">
        <v>168</v>
      </c>
      <c r="AU187" s="250" t="s">
        <v>88</v>
      </c>
      <c r="AV187" s="11" t="s">
        <v>88</v>
      </c>
      <c r="AW187" s="11" t="s">
        <v>41</v>
      </c>
      <c r="AX187" s="11" t="s">
        <v>86</v>
      </c>
      <c r="AY187" s="250" t="s">
        <v>126</v>
      </c>
    </row>
    <row r="188" s="1" customFormat="1" ht="38.25" customHeight="1">
      <c r="B188" s="46"/>
      <c r="C188" s="221" t="s">
        <v>323</v>
      </c>
      <c r="D188" s="221" t="s">
        <v>129</v>
      </c>
      <c r="E188" s="222" t="s">
        <v>324</v>
      </c>
      <c r="F188" s="223" t="s">
        <v>325</v>
      </c>
      <c r="G188" s="224" t="s">
        <v>253</v>
      </c>
      <c r="H188" s="225">
        <v>4.25</v>
      </c>
      <c r="I188" s="226"/>
      <c r="J188" s="227">
        <f>ROUND(I188*H188,2)</f>
        <v>0</v>
      </c>
      <c r="K188" s="223" t="s">
        <v>133</v>
      </c>
      <c r="L188" s="72"/>
      <c r="M188" s="228" t="s">
        <v>34</v>
      </c>
      <c r="N188" s="234" t="s">
        <v>49</v>
      </c>
      <c r="O188" s="47"/>
      <c r="P188" s="235">
        <f>O188*H188</f>
        <v>0</v>
      </c>
      <c r="Q188" s="235">
        <v>0.0043800000000000002</v>
      </c>
      <c r="R188" s="235">
        <f>Q188*H188</f>
        <v>0.018615</v>
      </c>
      <c r="S188" s="235">
        <v>0</v>
      </c>
      <c r="T188" s="236">
        <f>S188*H188</f>
        <v>0</v>
      </c>
      <c r="AR188" s="23" t="s">
        <v>269</v>
      </c>
      <c r="AT188" s="23" t="s">
        <v>129</v>
      </c>
      <c r="AU188" s="23" t="s">
        <v>88</v>
      </c>
      <c r="AY188" s="23" t="s">
        <v>126</v>
      </c>
      <c r="BE188" s="233">
        <f>IF(N188="základní",J188,0)</f>
        <v>0</v>
      </c>
      <c r="BF188" s="233">
        <f>IF(N188="snížená",J188,0)</f>
        <v>0</v>
      </c>
      <c r="BG188" s="233">
        <f>IF(N188="zákl. přenesená",J188,0)</f>
        <v>0</v>
      </c>
      <c r="BH188" s="233">
        <f>IF(N188="sníž. přenesená",J188,0)</f>
        <v>0</v>
      </c>
      <c r="BI188" s="233">
        <f>IF(N188="nulová",J188,0)</f>
        <v>0</v>
      </c>
      <c r="BJ188" s="23" t="s">
        <v>86</v>
      </c>
      <c r="BK188" s="233">
        <f>ROUND(I188*H188,2)</f>
        <v>0</v>
      </c>
      <c r="BL188" s="23" t="s">
        <v>269</v>
      </c>
      <c r="BM188" s="23" t="s">
        <v>326</v>
      </c>
    </row>
    <row r="189" s="1" customFormat="1">
      <c r="B189" s="46"/>
      <c r="C189" s="74"/>
      <c r="D189" s="237" t="s">
        <v>166</v>
      </c>
      <c r="E189" s="74"/>
      <c r="F189" s="238" t="s">
        <v>315</v>
      </c>
      <c r="G189" s="74"/>
      <c r="H189" s="74"/>
      <c r="I189" s="191"/>
      <c r="J189" s="74"/>
      <c r="K189" s="74"/>
      <c r="L189" s="72"/>
      <c r="M189" s="239"/>
      <c r="N189" s="47"/>
      <c r="O189" s="47"/>
      <c r="P189" s="47"/>
      <c r="Q189" s="47"/>
      <c r="R189" s="47"/>
      <c r="S189" s="47"/>
      <c r="T189" s="95"/>
      <c r="AT189" s="23" t="s">
        <v>166</v>
      </c>
      <c r="AU189" s="23" t="s">
        <v>88</v>
      </c>
    </row>
    <row r="190" s="11" customFormat="1">
      <c r="B190" s="240"/>
      <c r="C190" s="241"/>
      <c r="D190" s="237" t="s">
        <v>168</v>
      </c>
      <c r="E190" s="242" t="s">
        <v>34</v>
      </c>
      <c r="F190" s="243" t="s">
        <v>327</v>
      </c>
      <c r="G190" s="241"/>
      <c r="H190" s="244">
        <v>4.25</v>
      </c>
      <c r="I190" s="245"/>
      <c r="J190" s="241"/>
      <c r="K190" s="241"/>
      <c r="L190" s="246"/>
      <c r="M190" s="247"/>
      <c r="N190" s="248"/>
      <c r="O190" s="248"/>
      <c r="P190" s="248"/>
      <c r="Q190" s="248"/>
      <c r="R190" s="248"/>
      <c r="S190" s="248"/>
      <c r="T190" s="249"/>
      <c r="AT190" s="250" t="s">
        <v>168</v>
      </c>
      <c r="AU190" s="250" t="s">
        <v>88</v>
      </c>
      <c r="AV190" s="11" t="s">
        <v>88</v>
      </c>
      <c r="AW190" s="11" t="s">
        <v>41</v>
      </c>
      <c r="AX190" s="11" t="s">
        <v>86</v>
      </c>
      <c r="AY190" s="250" t="s">
        <v>126</v>
      </c>
    </row>
    <row r="191" s="1" customFormat="1" ht="25.5" customHeight="1">
      <c r="B191" s="46"/>
      <c r="C191" s="221" t="s">
        <v>328</v>
      </c>
      <c r="D191" s="221" t="s">
        <v>129</v>
      </c>
      <c r="E191" s="222" t="s">
        <v>329</v>
      </c>
      <c r="F191" s="223" t="s">
        <v>330</v>
      </c>
      <c r="G191" s="224" t="s">
        <v>188</v>
      </c>
      <c r="H191" s="225">
        <v>6.4199999999999999</v>
      </c>
      <c r="I191" s="226"/>
      <c r="J191" s="227">
        <f>ROUND(I191*H191,2)</f>
        <v>0</v>
      </c>
      <c r="K191" s="223" t="s">
        <v>133</v>
      </c>
      <c r="L191" s="72"/>
      <c r="M191" s="228" t="s">
        <v>34</v>
      </c>
      <c r="N191" s="234" t="s">
        <v>49</v>
      </c>
      <c r="O191" s="47"/>
      <c r="P191" s="235">
        <f>O191*H191</f>
        <v>0</v>
      </c>
      <c r="Q191" s="235">
        <v>0.00139</v>
      </c>
      <c r="R191" s="235">
        <f>Q191*H191</f>
        <v>0.0089237999999999991</v>
      </c>
      <c r="S191" s="235">
        <v>0</v>
      </c>
      <c r="T191" s="236">
        <f>S191*H191</f>
        <v>0</v>
      </c>
      <c r="AR191" s="23" t="s">
        <v>269</v>
      </c>
      <c r="AT191" s="23" t="s">
        <v>129</v>
      </c>
      <c r="AU191" s="23" t="s">
        <v>88</v>
      </c>
      <c r="AY191" s="23" t="s">
        <v>126</v>
      </c>
      <c r="BE191" s="233">
        <f>IF(N191="základní",J191,0)</f>
        <v>0</v>
      </c>
      <c r="BF191" s="233">
        <f>IF(N191="snížená",J191,0)</f>
        <v>0</v>
      </c>
      <c r="BG191" s="233">
        <f>IF(N191="zákl. přenesená",J191,0)</f>
        <v>0</v>
      </c>
      <c r="BH191" s="233">
        <f>IF(N191="sníž. přenesená",J191,0)</f>
        <v>0</v>
      </c>
      <c r="BI191" s="233">
        <f>IF(N191="nulová",J191,0)</f>
        <v>0</v>
      </c>
      <c r="BJ191" s="23" t="s">
        <v>86</v>
      </c>
      <c r="BK191" s="233">
        <f>ROUND(I191*H191,2)</f>
        <v>0</v>
      </c>
      <c r="BL191" s="23" t="s">
        <v>269</v>
      </c>
      <c r="BM191" s="23" t="s">
        <v>331</v>
      </c>
    </row>
    <row r="192" s="1" customFormat="1">
      <c r="B192" s="46"/>
      <c r="C192" s="74"/>
      <c r="D192" s="237" t="s">
        <v>166</v>
      </c>
      <c r="E192" s="74"/>
      <c r="F192" s="238" t="s">
        <v>332</v>
      </c>
      <c r="G192" s="74"/>
      <c r="H192" s="74"/>
      <c r="I192" s="191"/>
      <c r="J192" s="74"/>
      <c r="K192" s="74"/>
      <c r="L192" s="72"/>
      <c r="M192" s="239"/>
      <c r="N192" s="47"/>
      <c r="O192" s="47"/>
      <c r="P192" s="47"/>
      <c r="Q192" s="47"/>
      <c r="R192" s="47"/>
      <c r="S192" s="47"/>
      <c r="T192" s="95"/>
      <c r="AT192" s="23" t="s">
        <v>166</v>
      </c>
      <c r="AU192" s="23" t="s">
        <v>88</v>
      </c>
    </row>
    <row r="193" s="13" customFormat="1">
      <c r="B193" s="262"/>
      <c r="C193" s="263"/>
      <c r="D193" s="237" t="s">
        <v>168</v>
      </c>
      <c r="E193" s="264" t="s">
        <v>34</v>
      </c>
      <c r="F193" s="265" t="s">
        <v>333</v>
      </c>
      <c r="G193" s="263"/>
      <c r="H193" s="264" t="s">
        <v>34</v>
      </c>
      <c r="I193" s="266"/>
      <c r="J193" s="263"/>
      <c r="K193" s="263"/>
      <c r="L193" s="267"/>
      <c r="M193" s="268"/>
      <c r="N193" s="269"/>
      <c r="O193" s="269"/>
      <c r="P193" s="269"/>
      <c r="Q193" s="269"/>
      <c r="R193" s="269"/>
      <c r="S193" s="269"/>
      <c r="T193" s="270"/>
      <c r="AT193" s="271" t="s">
        <v>168</v>
      </c>
      <c r="AU193" s="271" t="s">
        <v>88</v>
      </c>
      <c r="AV193" s="13" t="s">
        <v>86</v>
      </c>
      <c r="AW193" s="13" t="s">
        <v>41</v>
      </c>
      <c r="AX193" s="13" t="s">
        <v>78</v>
      </c>
      <c r="AY193" s="271" t="s">
        <v>126</v>
      </c>
    </row>
    <row r="194" s="11" customFormat="1">
      <c r="B194" s="240"/>
      <c r="C194" s="241"/>
      <c r="D194" s="237" t="s">
        <v>168</v>
      </c>
      <c r="E194" s="242" t="s">
        <v>34</v>
      </c>
      <c r="F194" s="243" t="s">
        <v>334</v>
      </c>
      <c r="G194" s="241"/>
      <c r="H194" s="244">
        <v>3.8999999999999999</v>
      </c>
      <c r="I194" s="245"/>
      <c r="J194" s="241"/>
      <c r="K194" s="241"/>
      <c r="L194" s="246"/>
      <c r="M194" s="247"/>
      <c r="N194" s="248"/>
      <c r="O194" s="248"/>
      <c r="P194" s="248"/>
      <c r="Q194" s="248"/>
      <c r="R194" s="248"/>
      <c r="S194" s="248"/>
      <c r="T194" s="249"/>
      <c r="AT194" s="250" t="s">
        <v>168</v>
      </c>
      <c r="AU194" s="250" t="s">
        <v>88</v>
      </c>
      <c r="AV194" s="11" t="s">
        <v>88</v>
      </c>
      <c r="AW194" s="11" t="s">
        <v>41</v>
      </c>
      <c r="AX194" s="11" t="s">
        <v>78</v>
      </c>
      <c r="AY194" s="250" t="s">
        <v>126</v>
      </c>
    </row>
    <row r="195" s="11" customFormat="1">
      <c r="B195" s="240"/>
      <c r="C195" s="241"/>
      <c r="D195" s="237" t="s">
        <v>168</v>
      </c>
      <c r="E195" s="242" t="s">
        <v>34</v>
      </c>
      <c r="F195" s="243" t="s">
        <v>335</v>
      </c>
      <c r="G195" s="241"/>
      <c r="H195" s="244">
        <v>2.52</v>
      </c>
      <c r="I195" s="245"/>
      <c r="J195" s="241"/>
      <c r="K195" s="241"/>
      <c r="L195" s="246"/>
      <c r="M195" s="247"/>
      <c r="N195" s="248"/>
      <c r="O195" s="248"/>
      <c r="P195" s="248"/>
      <c r="Q195" s="248"/>
      <c r="R195" s="248"/>
      <c r="S195" s="248"/>
      <c r="T195" s="249"/>
      <c r="AT195" s="250" t="s">
        <v>168</v>
      </c>
      <c r="AU195" s="250" t="s">
        <v>88</v>
      </c>
      <c r="AV195" s="11" t="s">
        <v>88</v>
      </c>
      <c r="AW195" s="11" t="s">
        <v>41</v>
      </c>
      <c r="AX195" s="11" t="s">
        <v>78</v>
      </c>
      <c r="AY195" s="250" t="s">
        <v>126</v>
      </c>
    </row>
    <row r="196" s="12" customFormat="1">
      <c r="B196" s="251"/>
      <c r="C196" s="252"/>
      <c r="D196" s="237" t="s">
        <v>168</v>
      </c>
      <c r="E196" s="253" t="s">
        <v>34</v>
      </c>
      <c r="F196" s="254" t="s">
        <v>192</v>
      </c>
      <c r="G196" s="252"/>
      <c r="H196" s="255">
        <v>6.4199999999999999</v>
      </c>
      <c r="I196" s="256"/>
      <c r="J196" s="252"/>
      <c r="K196" s="252"/>
      <c r="L196" s="257"/>
      <c r="M196" s="258"/>
      <c r="N196" s="259"/>
      <c r="O196" s="259"/>
      <c r="P196" s="259"/>
      <c r="Q196" s="259"/>
      <c r="R196" s="259"/>
      <c r="S196" s="259"/>
      <c r="T196" s="260"/>
      <c r="AT196" s="261" t="s">
        <v>168</v>
      </c>
      <c r="AU196" s="261" t="s">
        <v>88</v>
      </c>
      <c r="AV196" s="12" t="s">
        <v>164</v>
      </c>
      <c r="AW196" s="12" t="s">
        <v>41</v>
      </c>
      <c r="AX196" s="12" t="s">
        <v>86</v>
      </c>
      <c r="AY196" s="261" t="s">
        <v>126</v>
      </c>
    </row>
    <row r="197" s="1" customFormat="1" ht="25.5" customHeight="1">
      <c r="B197" s="46"/>
      <c r="C197" s="221" t="s">
        <v>336</v>
      </c>
      <c r="D197" s="221" t="s">
        <v>129</v>
      </c>
      <c r="E197" s="222" t="s">
        <v>337</v>
      </c>
      <c r="F197" s="223" t="s">
        <v>338</v>
      </c>
      <c r="G197" s="224" t="s">
        <v>188</v>
      </c>
      <c r="H197" s="225">
        <v>10.577999999999999</v>
      </c>
      <c r="I197" s="226"/>
      <c r="J197" s="227">
        <f>ROUND(I197*H197,2)</f>
        <v>0</v>
      </c>
      <c r="K197" s="223" t="s">
        <v>133</v>
      </c>
      <c r="L197" s="72"/>
      <c r="M197" s="228" t="s">
        <v>34</v>
      </c>
      <c r="N197" s="234" t="s">
        <v>49</v>
      </c>
      <c r="O197" s="47"/>
      <c r="P197" s="235">
        <f>O197*H197</f>
        <v>0</v>
      </c>
      <c r="Q197" s="235">
        <v>0</v>
      </c>
      <c r="R197" s="235">
        <f>Q197*H197</f>
        <v>0</v>
      </c>
      <c r="S197" s="235">
        <v>0.01065</v>
      </c>
      <c r="T197" s="236">
        <f>S197*H197</f>
        <v>0.1126557</v>
      </c>
      <c r="AR197" s="23" t="s">
        <v>269</v>
      </c>
      <c r="AT197" s="23" t="s">
        <v>129</v>
      </c>
      <c r="AU197" s="23" t="s">
        <v>88</v>
      </c>
      <c r="AY197" s="23" t="s">
        <v>126</v>
      </c>
      <c r="BE197" s="233">
        <f>IF(N197="základní",J197,0)</f>
        <v>0</v>
      </c>
      <c r="BF197" s="233">
        <f>IF(N197="snížená",J197,0)</f>
        <v>0</v>
      </c>
      <c r="BG197" s="233">
        <f>IF(N197="zákl. přenesená",J197,0)</f>
        <v>0</v>
      </c>
      <c r="BH197" s="233">
        <f>IF(N197="sníž. přenesená",J197,0)</f>
        <v>0</v>
      </c>
      <c r="BI197" s="233">
        <f>IF(N197="nulová",J197,0)</f>
        <v>0</v>
      </c>
      <c r="BJ197" s="23" t="s">
        <v>86</v>
      </c>
      <c r="BK197" s="233">
        <f>ROUND(I197*H197,2)</f>
        <v>0</v>
      </c>
      <c r="BL197" s="23" t="s">
        <v>269</v>
      </c>
      <c r="BM197" s="23" t="s">
        <v>339</v>
      </c>
    </row>
    <row r="198" s="1" customFormat="1">
      <c r="B198" s="46"/>
      <c r="C198" s="74"/>
      <c r="D198" s="237" t="s">
        <v>166</v>
      </c>
      <c r="E198" s="74"/>
      <c r="F198" s="238" t="s">
        <v>340</v>
      </c>
      <c r="G198" s="74"/>
      <c r="H198" s="74"/>
      <c r="I198" s="191"/>
      <c r="J198" s="74"/>
      <c r="K198" s="74"/>
      <c r="L198" s="72"/>
      <c r="M198" s="239"/>
      <c r="N198" s="47"/>
      <c r="O198" s="47"/>
      <c r="P198" s="47"/>
      <c r="Q198" s="47"/>
      <c r="R198" s="47"/>
      <c r="S198" s="47"/>
      <c r="T198" s="95"/>
      <c r="AT198" s="23" t="s">
        <v>166</v>
      </c>
      <c r="AU198" s="23" t="s">
        <v>88</v>
      </c>
    </row>
    <row r="199" s="11" customFormat="1">
      <c r="B199" s="240"/>
      <c r="C199" s="241"/>
      <c r="D199" s="237" t="s">
        <v>168</v>
      </c>
      <c r="E199" s="242" t="s">
        <v>34</v>
      </c>
      <c r="F199" s="243" t="s">
        <v>341</v>
      </c>
      <c r="G199" s="241"/>
      <c r="H199" s="244">
        <v>2.52</v>
      </c>
      <c r="I199" s="245"/>
      <c r="J199" s="241"/>
      <c r="K199" s="241"/>
      <c r="L199" s="246"/>
      <c r="M199" s="247"/>
      <c r="N199" s="248"/>
      <c r="O199" s="248"/>
      <c r="P199" s="248"/>
      <c r="Q199" s="248"/>
      <c r="R199" s="248"/>
      <c r="S199" s="248"/>
      <c r="T199" s="249"/>
      <c r="AT199" s="250" t="s">
        <v>168</v>
      </c>
      <c r="AU199" s="250" t="s">
        <v>88</v>
      </c>
      <c r="AV199" s="11" t="s">
        <v>88</v>
      </c>
      <c r="AW199" s="11" t="s">
        <v>41</v>
      </c>
      <c r="AX199" s="11" t="s">
        <v>78</v>
      </c>
      <c r="AY199" s="250" t="s">
        <v>126</v>
      </c>
    </row>
    <row r="200" s="11" customFormat="1">
      <c r="B200" s="240"/>
      <c r="C200" s="241"/>
      <c r="D200" s="237" t="s">
        <v>168</v>
      </c>
      <c r="E200" s="242" t="s">
        <v>34</v>
      </c>
      <c r="F200" s="243" t="s">
        <v>342</v>
      </c>
      <c r="G200" s="241"/>
      <c r="H200" s="244">
        <v>8.0579999999999998</v>
      </c>
      <c r="I200" s="245"/>
      <c r="J200" s="241"/>
      <c r="K200" s="241"/>
      <c r="L200" s="246"/>
      <c r="M200" s="247"/>
      <c r="N200" s="248"/>
      <c r="O200" s="248"/>
      <c r="P200" s="248"/>
      <c r="Q200" s="248"/>
      <c r="R200" s="248"/>
      <c r="S200" s="248"/>
      <c r="T200" s="249"/>
      <c r="AT200" s="250" t="s">
        <v>168</v>
      </c>
      <c r="AU200" s="250" t="s">
        <v>88</v>
      </c>
      <c r="AV200" s="11" t="s">
        <v>88</v>
      </c>
      <c r="AW200" s="11" t="s">
        <v>41</v>
      </c>
      <c r="AX200" s="11" t="s">
        <v>78</v>
      </c>
      <c r="AY200" s="250" t="s">
        <v>126</v>
      </c>
    </row>
    <row r="201" s="12" customFormat="1">
      <c r="B201" s="251"/>
      <c r="C201" s="252"/>
      <c r="D201" s="237" t="s">
        <v>168</v>
      </c>
      <c r="E201" s="253" t="s">
        <v>34</v>
      </c>
      <c r="F201" s="254" t="s">
        <v>192</v>
      </c>
      <c r="G201" s="252"/>
      <c r="H201" s="255">
        <v>10.577999999999999</v>
      </c>
      <c r="I201" s="256"/>
      <c r="J201" s="252"/>
      <c r="K201" s="252"/>
      <c r="L201" s="257"/>
      <c r="M201" s="258"/>
      <c r="N201" s="259"/>
      <c r="O201" s="259"/>
      <c r="P201" s="259"/>
      <c r="Q201" s="259"/>
      <c r="R201" s="259"/>
      <c r="S201" s="259"/>
      <c r="T201" s="260"/>
      <c r="AT201" s="261" t="s">
        <v>168</v>
      </c>
      <c r="AU201" s="261" t="s">
        <v>88</v>
      </c>
      <c r="AV201" s="12" t="s">
        <v>164</v>
      </c>
      <c r="AW201" s="12" t="s">
        <v>41</v>
      </c>
      <c r="AX201" s="12" t="s">
        <v>86</v>
      </c>
      <c r="AY201" s="261" t="s">
        <v>126</v>
      </c>
    </row>
    <row r="202" s="1" customFormat="1" ht="25.5" customHeight="1">
      <c r="B202" s="46"/>
      <c r="C202" s="221" t="s">
        <v>343</v>
      </c>
      <c r="D202" s="221" t="s">
        <v>129</v>
      </c>
      <c r="E202" s="222" t="s">
        <v>344</v>
      </c>
      <c r="F202" s="223" t="s">
        <v>345</v>
      </c>
      <c r="G202" s="224" t="s">
        <v>163</v>
      </c>
      <c r="H202" s="225">
        <v>1</v>
      </c>
      <c r="I202" s="226"/>
      <c r="J202" s="227">
        <f>ROUND(I202*H202,2)</f>
        <v>0</v>
      </c>
      <c r="K202" s="223" t="s">
        <v>133</v>
      </c>
      <c r="L202" s="72"/>
      <c r="M202" s="228" t="s">
        <v>34</v>
      </c>
      <c r="N202" s="234" t="s">
        <v>49</v>
      </c>
      <c r="O202" s="47"/>
      <c r="P202" s="235">
        <f>O202*H202</f>
        <v>0</v>
      </c>
      <c r="Q202" s="235">
        <v>6.9999999999999994E-05</v>
      </c>
      <c r="R202" s="235">
        <f>Q202*H202</f>
        <v>6.9999999999999994E-05</v>
      </c>
      <c r="S202" s="235">
        <v>0</v>
      </c>
      <c r="T202" s="236">
        <f>S202*H202</f>
        <v>0</v>
      </c>
      <c r="AR202" s="23" t="s">
        <v>269</v>
      </c>
      <c r="AT202" s="23" t="s">
        <v>129</v>
      </c>
      <c r="AU202" s="23" t="s">
        <v>88</v>
      </c>
      <c r="AY202" s="23" t="s">
        <v>126</v>
      </c>
      <c r="BE202" s="233">
        <f>IF(N202="základní",J202,0)</f>
        <v>0</v>
      </c>
      <c r="BF202" s="233">
        <f>IF(N202="snížená",J202,0)</f>
        <v>0</v>
      </c>
      <c r="BG202" s="233">
        <f>IF(N202="zákl. přenesená",J202,0)</f>
        <v>0</v>
      </c>
      <c r="BH202" s="233">
        <f>IF(N202="sníž. přenesená",J202,0)</f>
        <v>0</v>
      </c>
      <c r="BI202" s="233">
        <f>IF(N202="nulová",J202,0)</f>
        <v>0</v>
      </c>
      <c r="BJ202" s="23" t="s">
        <v>86</v>
      </c>
      <c r="BK202" s="233">
        <f>ROUND(I202*H202,2)</f>
        <v>0</v>
      </c>
      <c r="BL202" s="23" t="s">
        <v>269</v>
      </c>
      <c r="BM202" s="23" t="s">
        <v>346</v>
      </c>
    </row>
    <row r="203" s="1" customFormat="1">
      <c r="B203" s="46"/>
      <c r="C203" s="74"/>
      <c r="D203" s="237" t="s">
        <v>166</v>
      </c>
      <c r="E203" s="74"/>
      <c r="F203" s="238" t="s">
        <v>347</v>
      </c>
      <c r="G203" s="74"/>
      <c r="H203" s="74"/>
      <c r="I203" s="191"/>
      <c r="J203" s="74"/>
      <c r="K203" s="74"/>
      <c r="L203" s="72"/>
      <c r="M203" s="239"/>
      <c r="N203" s="47"/>
      <c r="O203" s="47"/>
      <c r="P203" s="47"/>
      <c r="Q203" s="47"/>
      <c r="R203" s="47"/>
      <c r="S203" s="47"/>
      <c r="T203" s="95"/>
      <c r="AT203" s="23" t="s">
        <v>166</v>
      </c>
      <c r="AU203" s="23" t="s">
        <v>88</v>
      </c>
    </row>
    <row r="204" s="11" customFormat="1">
      <c r="B204" s="240"/>
      <c r="C204" s="241"/>
      <c r="D204" s="237" t="s">
        <v>168</v>
      </c>
      <c r="E204" s="242" t="s">
        <v>34</v>
      </c>
      <c r="F204" s="243" t="s">
        <v>348</v>
      </c>
      <c r="G204" s="241"/>
      <c r="H204" s="244">
        <v>1</v>
      </c>
      <c r="I204" s="245"/>
      <c r="J204" s="241"/>
      <c r="K204" s="241"/>
      <c r="L204" s="246"/>
      <c r="M204" s="247"/>
      <c r="N204" s="248"/>
      <c r="O204" s="248"/>
      <c r="P204" s="248"/>
      <c r="Q204" s="248"/>
      <c r="R204" s="248"/>
      <c r="S204" s="248"/>
      <c r="T204" s="249"/>
      <c r="AT204" s="250" t="s">
        <v>168</v>
      </c>
      <c r="AU204" s="250" t="s">
        <v>88</v>
      </c>
      <c r="AV204" s="11" t="s">
        <v>88</v>
      </c>
      <c r="AW204" s="11" t="s">
        <v>41</v>
      </c>
      <c r="AX204" s="11" t="s">
        <v>86</v>
      </c>
      <c r="AY204" s="250" t="s">
        <v>126</v>
      </c>
    </row>
    <row r="205" s="1" customFormat="1" ht="16.5" customHeight="1">
      <c r="B205" s="46"/>
      <c r="C205" s="272" t="s">
        <v>349</v>
      </c>
      <c r="D205" s="272" t="s">
        <v>350</v>
      </c>
      <c r="E205" s="273" t="s">
        <v>351</v>
      </c>
      <c r="F205" s="274" t="s">
        <v>352</v>
      </c>
      <c r="G205" s="275" t="s">
        <v>163</v>
      </c>
      <c r="H205" s="276">
        <v>1</v>
      </c>
      <c r="I205" s="277"/>
      <c r="J205" s="278">
        <f>ROUND(I205*H205,2)</f>
        <v>0</v>
      </c>
      <c r="K205" s="274" t="s">
        <v>133</v>
      </c>
      <c r="L205" s="279"/>
      <c r="M205" s="280" t="s">
        <v>34</v>
      </c>
      <c r="N205" s="281" t="s">
        <v>49</v>
      </c>
      <c r="O205" s="47"/>
      <c r="P205" s="235">
        <f>O205*H205</f>
        <v>0</v>
      </c>
      <c r="Q205" s="235">
        <v>0.0011000000000000001</v>
      </c>
      <c r="R205" s="235">
        <f>Q205*H205</f>
        <v>0.0011000000000000001</v>
      </c>
      <c r="S205" s="235">
        <v>0</v>
      </c>
      <c r="T205" s="236">
        <f>S205*H205</f>
        <v>0</v>
      </c>
      <c r="AR205" s="23" t="s">
        <v>353</v>
      </c>
      <c r="AT205" s="23" t="s">
        <v>350</v>
      </c>
      <c r="AU205" s="23" t="s">
        <v>88</v>
      </c>
      <c r="AY205" s="23" t="s">
        <v>126</v>
      </c>
      <c r="BE205" s="233">
        <f>IF(N205="základní",J205,0)</f>
        <v>0</v>
      </c>
      <c r="BF205" s="233">
        <f>IF(N205="snížená",J205,0)</f>
        <v>0</v>
      </c>
      <c r="BG205" s="233">
        <f>IF(N205="zákl. přenesená",J205,0)</f>
        <v>0</v>
      </c>
      <c r="BH205" s="233">
        <f>IF(N205="sníž. přenesená",J205,0)</f>
        <v>0</v>
      </c>
      <c r="BI205" s="233">
        <f>IF(N205="nulová",J205,0)</f>
        <v>0</v>
      </c>
      <c r="BJ205" s="23" t="s">
        <v>86</v>
      </c>
      <c r="BK205" s="233">
        <f>ROUND(I205*H205,2)</f>
        <v>0</v>
      </c>
      <c r="BL205" s="23" t="s">
        <v>269</v>
      </c>
      <c r="BM205" s="23" t="s">
        <v>354</v>
      </c>
    </row>
    <row r="206" s="1" customFormat="1" ht="51" customHeight="1">
      <c r="B206" s="46"/>
      <c r="C206" s="221" t="s">
        <v>355</v>
      </c>
      <c r="D206" s="221" t="s">
        <v>129</v>
      </c>
      <c r="E206" s="222" t="s">
        <v>356</v>
      </c>
      <c r="F206" s="223" t="s">
        <v>357</v>
      </c>
      <c r="G206" s="224" t="s">
        <v>272</v>
      </c>
      <c r="H206" s="225">
        <v>0.42199999999999999</v>
      </c>
      <c r="I206" s="226"/>
      <c r="J206" s="227">
        <f>ROUND(I206*H206,2)</f>
        <v>0</v>
      </c>
      <c r="K206" s="223" t="s">
        <v>133</v>
      </c>
      <c r="L206" s="72"/>
      <c r="M206" s="228" t="s">
        <v>34</v>
      </c>
      <c r="N206" s="234" t="s">
        <v>49</v>
      </c>
      <c r="O206" s="47"/>
      <c r="P206" s="235">
        <f>O206*H206</f>
        <v>0</v>
      </c>
      <c r="Q206" s="235">
        <v>0</v>
      </c>
      <c r="R206" s="235">
        <f>Q206*H206</f>
        <v>0</v>
      </c>
      <c r="S206" s="235">
        <v>0</v>
      </c>
      <c r="T206" s="236">
        <f>S206*H206</f>
        <v>0</v>
      </c>
      <c r="AR206" s="23" t="s">
        <v>269</v>
      </c>
      <c r="AT206" s="23" t="s">
        <v>129</v>
      </c>
      <c r="AU206" s="23" t="s">
        <v>88</v>
      </c>
      <c r="AY206" s="23" t="s">
        <v>126</v>
      </c>
      <c r="BE206" s="233">
        <f>IF(N206="základní",J206,0)</f>
        <v>0</v>
      </c>
      <c r="BF206" s="233">
        <f>IF(N206="snížená",J206,0)</f>
        <v>0</v>
      </c>
      <c r="BG206" s="233">
        <f>IF(N206="zákl. přenesená",J206,0)</f>
        <v>0</v>
      </c>
      <c r="BH206" s="233">
        <f>IF(N206="sníž. přenesená",J206,0)</f>
        <v>0</v>
      </c>
      <c r="BI206" s="233">
        <f>IF(N206="nulová",J206,0)</f>
        <v>0</v>
      </c>
      <c r="BJ206" s="23" t="s">
        <v>86</v>
      </c>
      <c r="BK206" s="233">
        <f>ROUND(I206*H206,2)</f>
        <v>0</v>
      </c>
      <c r="BL206" s="23" t="s">
        <v>269</v>
      </c>
      <c r="BM206" s="23" t="s">
        <v>358</v>
      </c>
    </row>
    <row r="207" s="1" customFormat="1">
      <c r="B207" s="46"/>
      <c r="C207" s="74"/>
      <c r="D207" s="237" t="s">
        <v>166</v>
      </c>
      <c r="E207" s="74"/>
      <c r="F207" s="238" t="s">
        <v>359</v>
      </c>
      <c r="G207" s="74"/>
      <c r="H207" s="74"/>
      <c r="I207" s="191"/>
      <c r="J207" s="74"/>
      <c r="K207" s="74"/>
      <c r="L207" s="72"/>
      <c r="M207" s="239"/>
      <c r="N207" s="47"/>
      <c r="O207" s="47"/>
      <c r="P207" s="47"/>
      <c r="Q207" s="47"/>
      <c r="R207" s="47"/>
      <c r="S207" s="47"/>
      <c r="T207" s="95"/>
      <c r="AT207" s="23" t="s">
        <v>166</v>
      </c>
      <c r="AU207" s="23" t="s">
        <v>88</v>
      </c>
    </row>
    <row r="208" s="10" customFormat="1" ht="29.88" customHeight="1">
      <c r="B208" s="205"/>
      <c r="C208" s="206"/>
      <c r="D208" s="207" t="s">
        <v>77</v>
      </c>
      <c r="E208" s="219" t="s">
        <v>360</v>
      </c>
      <c r="F208" s="219" t="s">
        <v>361</v>
      </c>
      <c r="G208" s="206"/>
      <c r="H208" s="206"/>
      <c r="I208" s="209"/>
      <c r="J208" s="220">
        <f>BK208</f>
        <v>0</v>
      </c>
      <c r="K208" s="206"/>
      <c r="L208" s="211"/>
      <c r="M208" s="212"/>
      <c r="N208" s="213"/>
      <c r="O208" s="213"/>
      <c r="P208" s="214">
        <f>SUM(P209:P241)</f>
        <v>0</v>
      </c>
      <c r="Q208" s="213"/>
      <c r="R208" s="214">
        <f>SUM(R209:R241)</f>
        <v>0</v>
      </c>
      <c r="S208" s="213"/>
      <c r="T208" s="215">
        <f>SUM(T209:T241)</f>
        <v>0.20884499999999998</v>
      </c>
      <c r="AR208" s="216" t="s">
        <v>88</v>
      </c>
      <c r="AT208" s="217" t="s">
        <v>77</v>
      </c>
      <c r="AU208" s="217" t="s">
        <v>86</v>
      </c>
      <c r="AY208" s="216" t="s">
        <v>126</v>
      </c>
      <c r="BK208" s="218">
        <f>SUM(BK209:BK241)</f>
        <v>0</v>
      </c>
    </row>
    <row r="209" s="1" customFormat="1" ht="16.5" customHeight="1">
      <c r="B209" s="46"/>
      <c r="C209" s="221" t="s">
        <v>362</v>
      </c>
      <c r="D209" s="221" t="s">
        <v>129</v>
      </c>
      <c r="E209" s="222" t="s">
        <v>363</v>
      </c>
      <c r="F209" s="223" t="s">
        <v>364</v>
      </c>
      <c r="G209" s="224" t="s">
        <v>188</v>
      </c>
      <c r="H209" s="225">
        <v>12.75</v>
      </c>
      <c r="I209" s="226"/>
      <c r="J209" s="227">
        <f>ROUND(I209*H209,2)</f>
        <v>0</v>
      </c>
      <c r="K209" s="223" t="s">
        <v>133</v>
      </c>
      <c r="L209" s="72"/>
      <c r="M209" s="228" t="s">
        <v>34</v>
      </c>
      <c r="N209" s="234" t="s">
        <v>49</v>
      </c>
      <c r="O209" s="47"/>
      <c r="P209" s="235">
        <f>O209*H209</f>
        <v>0</v>
      </c>
      <c r="Q209" s="235">
        <v>0</v>
      </c>
      <c r="R209" s="235">
        <f>Q209*H209</f>
        <v>0</v>
      </c>
      <c r="S209" s="235">
        <v>0.016379999999999999</v>
      </c>
      <c r="T209" s="236">
        <f>S209*H209</f>
        <v>0.20884499999999998</v>
      </c>
      <c r="AR209" s="23" t="s">
        <v>269</v>
      </c>
      <c r="AT209" s="23" t="s">
        <v>129</v>
      </c>
      <c r="AU209" s="23" t="s">
        <v>88</v>
      </c>
      <c r="AY209" s="23" t="s">
        <v>126</v>
      </c>
      <c r="BE209" s="233">
        <f>IF(N209="základní",J209,0)</f>
        <v>0</v>
      </c>
      <c r="BF209" s="233">
        <f>IF(N209="snížená",J209,0)</f>
        <v>0</v>
      </c>
      <c r="BG209" s="233">
        <f>IF(N209="zákl. přenesená",J209,0)</f>
        <v>0</v>
      </c>
      <c r="BH209" s="233">
        <f>IF(N209="sníž. přenesená",J209,0)</f>
        <v>0</v>
      </c>
      <c r="BI209" s="233">
        <f>IF(N209="nulová",J209,0)</f>
        <v>0</v>
      </c>
      <c r="BJ209" s="23" t="s">
        <v>86</v>
      </c>
      <c r="BK209" s="233">
        <f>ROUND(I209*H209,2)</f>
        <v>0</v>
      </c>
      <c r="BL209" s="23" t="s">
        <v>269</v>
      </c>
      <c r="BM209" s="23" t="s">
        <v>365</v>
      </c>
    </row>
    <row r="210" s="1" customFormat="1">
      <c r="B210" s="46"/>
      <c r="C210" s="74"/>
      <c r="D210" s="237" t="s">
        <v>166</v>
      </c>
      <c r="E210" s="74"/>
      <c r="F210" s="238" t="s">
        <v>366</v>
      </c>
      <c r="G210" s="74"/>
      <c r="H210" s="74"/>
      <c r="I210" s="191"/>
      <c r="J210" s="74"/>
      <c r="K210" s="74"/>
      <c r="L210" s="72"/>
      <c r="M210" s="239"/>
      <c r="N210" s="47"/>
      <c r="O210" s="47"/>
      <c r="P210" s="47"/>
      <c r="Q210" s="47"/>
      <c r="R210" s="47"/>
      <c r="S210" s="47"/>
      <c r="T210" s="95"/>
      <c r="AT210" s="23" t="s">
        <v>166</v>
      </c>
      <c r="AU210" s="23" t="s">
        <v>88</v>
      </c>
    </row>
    <row r="211" s="11" customFormat="1">
      <c r="B211" s="240"/>
      <c r="C211" s="241"/>
      <c r="D211" s="237" t="s">
        <v>168</v>
      </c>
      <c r="E211" s="242" t="s">
        <v>34</v>
      </c>
      <c r="F211" s="243" t="s">
        <v>367</v>
      </c>
      <c r="G211" s="241"/>
      <c r="H211" s="244">
        <v>12.75</v>
      </c>
      <c r="I211" s="245"/>
      <c r="J211" s="241"/>
      <c r="K211" s="241"/>
      <c r="L211" s="246"/>
      <c r="M211" s="247"/>
      <c r="N211" s="248"/>
      <c r="O211" s="248"/>
      <c r="P211" s="248"/>
      <c r="Q211" s="248"/>
      <c r="R211" s="248"/>
      <c r="S211" s="248"/>
      <c r="T211" s="249"/>
      <c r="AT211" s="250" t="s">
        <v>168</v>
      </c>
      <c r="AU211" s="250" t="s">
        <v>88</v>
      </c>
      <c r="AV211" s="11" t="s">
        <v>88</v>
      </c>
      <c r="AW211" s="11" t="s">
        <v>41</v>
      </c>
      <c r="AX211" s="11" t="s">
        <v>86</v>
      </c>
      <c r="AY211" s="250" t="s">
        <v>126</v>
      </c>
    </row>
    <row r="212" s="1" customFormat="1" ht="16.5" customHeight="1">
      <c r="B212" s="46"/>
      <c r="C212" s="221" t="s">
        <v>159</v>
      </c>
      <c r="D212" s="221" t="s">
        <v>129</v>
      </c>
      <c r="E212" s="222" t="s">
        <v>368</v>
      </c>
      <c r="F212" s="223" t="s">
        <v>369</v>
      </c>
      <c r="G212" s="224" t="s">
        <v>232</v>
      </c>
      <c r="H212" s="225">
        <v>3</v>
      </c>
      <c r="I212" s="226"/>
      <c r="J212" s="227">
        <f>ROUND(I212*H212,2)</f>
        <v>0</v>
      </c>
      <c r="K212" s="223" t="s">
        <v>34</v>
      </c>
      <c r="L212" s="72"/>
      <c r="M212" s="228" t="s">
        <v>34</v>
      </c>
      <c r="N212" s="234" t="s">
        <v>49</v>
      </c>
      <c r="O212" s="47"/>
      <c r="P212" s="235">
        <f>O212*H212</f>
        <v>0</v>
      </c>
      <c r="Q212" s="235">
        <v>0</v>
      </c>
      <c r="R212" s="235">
        <f>Q212*H212</f>
        <v>0</v>
      </c>
      <c r="S212" s="235">
        <v>0</v>
      </c>
      <c r="T212" s="236">
        <f>S212*H212</f>
        <v>0</v>
      </c>
      <c r="AR212" s="23" t="s">
        <v>269</v>
      </c>
      <c r="AT212" s="23" t="s">
        <v>129</v>
      </c>
      <c r="AU212" s="23" t="s">
        <v>88</v>
      </c>
      <c r="AY212" s="23" t="s">
        <v>126</v>
      </c>
      <c r="BE212" s="233">
        <f>IF(N212="základní",J212,0)</f>
        <v>0</v>
      </c>
      <c r="BF212" s="233">
        <f>IF(N212="snížená",J212,0)</f>
        <v>0</v>
      </c>
      <c r="BG212" s="233">
        <f>IF(N212="zákl. přenesená",J212,0)</f>
        <v>0</v>
      </c>
      <c r="BH212" s="233">
        <f>IF(N212="sníž. přenesená",J212,0)</f>
        <v>0</v>
      </c>
      <c r="BI212" s="233">
        <f>IF(N212="nulová",J212,0)</f>
        <v>0</v>
      </c>
      <c r="BJ212" s="23" t="s">
        <v>86</v>
      </c>
      <c r="BK212" s="233">
        <f>ROUND(I212*H212,2)</f>
        <v>0</v>
      </c>
      <c r="BL212" s="23" t="s">
        <v>269</v>
      </c>
      <c r="BM212" s="23" t="s">
        <v>370</v>
      </c>
    </row>
    <row r="213" s="1" customFormat="1" ht="16.5" customHeight="1">
      <c r="B213" s="46"/>
      <c r="C213" s="221" t="s">
        <v>353</v>
      </c>
      <c r="D213" s="221" t="s">
        <v>129</v>
      </c>
      <c r="E213" s="222" t="s">
        <v>371</v>
      </c>
      <c r="F213" s="223" t="s">
        <v>372</v>
      </c>
      <c r="G213" s="224" t="s">
        <v>232</v>
      </c>
      <c r="H213" s="225">
        <v>4</v>
      </c>
      <c r="I213" s="226"/>
      <c r="J213" s="227">
        <f>ROUND(I213*H213,2)</f>
        <v>0</v>
      </c>
      <c r="K213" s="223" t="s">
        <v>34</v>
      </c>
      <c r="L213" s="72"/>
      <c r="M213" s="228" t="s">
        <v>34</v>
      </c>
      <c r="N213" s="234" t="s">
        <v>49</v>
      </c>
      <c r="O213" s="47"/>
      <c r="P213" s="235">
        <f>O213*H213</f>
        <v>0</v>
      </c>
      <c r="Q213" s="235">
        <v>0</v>
      </c>
      <c r="R213" s="235">
        <f>Q213*H213</f>
        <v>0</v>
      </c>
      <c r="S213" s="235">
        <v>0</v>
      </c>
      <c r="T213" s="236">
        <f>S213*H213</f>
        <v>0</v>
      </c>
      <c r="AR213" s="23" t="s">
        <v>269</v>
      </c>
      <c r="AT213" s="23" t="s">
        <v>129</v>
      </c>
      <c r="AU213" s="23" t="s">
        <v>88</v>
      </c>
      <c r="AY213" s="23" t="s">
        <v>126</v>
      </c>
      <c r="BE213" s="233">
        <f>IF(N213="základní",J213,0)</f>
        <v>0</v>
      </c>
      <c r="BF213" s="233">
        <f>IF(N213="snížená",J213,0)</f>
        <v>0</v>
      </c>
      <c r="BG213" s="233">
        <f>IF(N213="zákl. přenesená",J213,0)</f>
        <v>0</v>
      </c>
      <c r="BH213" s="233">
        <f>IF(N213="sníž. přenesená",J213,0)</f>
        <v>0</v>
      </c>
      <c r="BI213" s="233">
        <f>IF(N213="nulová",J213,0)</f>
        <v>0</v>
      </c>
      <c r="BJ213" s="23" t="s">
        <v>86</v>
      </c>
      <c r="BK213" s="233">
        <f>ROUND(I213*H213,2)</f>
        <v>0</v>
      </c>
      <c r="BL213" s="23" t="s">
        <v>269</v>
      </c>
      <c r="BM213" s="23" t="s">
        <v>373</v>
      </c>
    </row>
    <row r="214" s="1" customFormat="1" ht="16.5" customHeight="1">
      <c r="B214" s="46"/>
      <c r="C214" s="221" t="s">
        <v>374</v>
      </c>
      <c r="D214" s="221" t="s">
        <v>129</v>
      </c>
      <c r="E214" s="222" t="s">
        <v>375</v>
      </c>
      <c r="F214" s="223" t="s">
        <v>376</v>
      </c>
      <c r="G214" s="224" t="s">
        <v>232</v>
      </c>
      <c r="H214" s="225">
        <v>3</v>
      </c>
      <c r="I214" s="226"/>
      <c r="J214" s="227">
        <f>ROUND(I214*H214,2)</f>
        <v>0</v>
      </c>
      <c r="K214" s="223" t="s">
        <v>34</v>
      </c>
      <c r="L214" s="72"/>
      <c r="M214" s="228" t="s">
        <v>34</v>
      </c>
      <c r="N214" s="234" t="s">
        <v>49</v>
      </c>
      <c r="O214" s="47"/>
      <c r="P214" s="235">
        <f>O214*H214</f>
        <v>0</v>
      </c>
      <c r="Q214" s="235">
        <v>0</v>
      </c>
      <c r="R214" s="235">
        <f>Q214*H214</f>
        <v>0</v>
      </c>
      <c r="S214" s="235">
        <v>0</v>
      </c>
      <c r="T214" s="236">
        <f>S214*H214</f>
        <v>0</v>
      </c>
      <c r="AR214" s="23" t="s">
        <v>269</v>
      </c>
      <c r="AT214" s="23" t="s">
        <v>129</v>
      </c>
      <c r="AU214" s="23" t="s">
        <v>88</v>
      </c>
      <c r="AY214" s="23" t="s">
        <v>126</v>
      </c>
      <c r="BE214" s="233">
        <f>IF(N214="základní",J214,0)</f>
        <v>0</v>
      </c>
      <c r="BF214" s="233">
        <f>IF(N214="snížená",J214,0)</f>
        <v>0</v>
      </c>
      <c r="BG214" s="233">
        <f>IF(N214="zákl. přenesená",J214,0)</f>
        <v>0</v>
      </c>
      <c r="BH214" s="233">
        <f>IF(N214="sníž. přenesená",J214,0)</f>
        <v>0</v>
      </c>
      <c r="BI214" s="233">
        <f>IF(N214="nulová",J214,0)</f>
        <v>0</v>
      </c>
      <c r="BJ214" s="23" t="s">
        <v>86</v>
      </c>
      <c r="BK214" s="233">
        <f>ROUND(I214*H214,2)</f>
        <v>0</v>
      </c>
      <c r="BL214" s="23" t="s">
        <v>269</v>
      </c>
      <c r="BM214" s="23" t="s">
        <v>377</v>
      </c>
    </row>
    <row r="215" s="1" customFormat="1" ht="16.5" customHeight="1">
      <c r="B215" s="46"/>
      <c r="C215" s="221" t="s">
        <v>184</v>
      </c>
      <c r="D215" s="221" t="s">
        <v>129</v>
      </c>
      <c r="E215" s="222" t="s">
        <v>378</v>
      </c>
      <c r="F215" s="223" t="s">
        <v>379</v>
      </c>
      <c r="G215" s="224" t="s">
        <v>232</v>
      </c>
      <c r="H215" s="225">
        <v>1</v>
      </c>
      <c r="I215" s="226"/>
      <c r="J215" s="227">
        <f>ROUND(I215*H215,2)</f>
        <v>0</v>
      </c>
      <c r="K215" s="223" t="s">
        <v>34</v>
      </c>
      <c r="L215" s="72"/>
      <c r="M215" s="228" t="s">
        <v>34</v>
      </c>
      <c r="N215" s="234" t="s">
        <v>49</v>
      </c>
      <c r="O215" s="47"/>
      <c r="P215" s="235">
        <f>O215*H215</f>
        <v>0</v>
      </c>
      <c r="Q215" s="235">
        <v>0</v>
      </c>
      <c r="R215" s="235">
        <f>Q215*H215</f>
        <v>0</v>
      </c>
      <c r="S215" s="235">
        <v>0</v>
      </c>
      <c r="T215" s="236">
        <f>S215*H215</f>
        <v>0</v>
      </c>
      <c r="AR215" s="23" t="s">
        <v>269</v>
      </c>
      <c r="AT215" s="23" t="s">
        <v>129</v>
      </c>
      <c r="AU215" s="23" t="s">
        <v>88</v>
      </c>
      <c r="AY215" s="23" t="s">
        <v>126</v>
      </c>
      <c r="BE215" s="233">
        <f>IF(N215="základní",J215,0)</f>
        <v>0</v>
      </c>
      <c r="BF215" s="233">
        <f>IF(N215="snížená",J215,0)</f>
        <v>0</v>
      </c>
      <c r="BG215" s="233">
        <f>IF(N215="zákl. přenesená",J215,0)</f>
        <v>0</v>
      </c>
      <c r="BH215" s="233">
        <f>IF(N215="sníž. přenesená",J215,0)</f>
        <v>0</v>
      </c>
      <c r="BI215" s="233">
        <f>IF(N215="nulová",J215,0)</f>
        <v>0</v>
      </c>
      <c r="BJ215" s="23" t="s">
        <v>86</v>
      </c>
      <c r="BK215" s="233">
        <f>ROUND(I215*H215,2)</f>
        <v>0</v>
      </c>
      <c r="BL215" s="23" t="s">
        <v>269</v>
      </c>
      <c r="BM215" s="23" t="s">
        <v>380</v>
      </c>
    </row>
    <row r="216" s="1" customFormat="1" ht="16.5" customHeight="1">
      <c r="B216" s="46"/>
      <c r="C216" s="221" t="s">
        <v>381</v>
      </c>
      <c r="D216" s="221" t="s">
        <v>129</v>
      </c>
      <c r="E216" s="222" t="s">
        <v>382</v>
      </c>
      <c r="F216" s="223" t="s">
        <v>383</v>
      </c>
      <c r="G216" s="224" t="s">
        <v>232</v>
      </c>
      <c r="H216" s="225">
        <v>2</v>
      </c>
      <c r="I216" s="226"/>
      <c r="J216" s="227">
        <f>ROUND(I216*H216,2)</f>
        <v>0</v>
      </c>
      <c r="K216" s="223" t="s">
        <v>34</v>
      </c>
      <c r="L216" s="72"/>
      <c r="M216" s="228" t="s">
        <v>34</v>
      </c>
      <c r="N216" s="234" t="s">
        <v>49</v>
      </c>
      <c r="O216" s="47"/>
      <c r="P216" s="235">
        <f>O216*H216</f>
        <v>0</v>
      </c>
      <c r="Q216" s="235">
        <v>0</v>
      </c>
      <c r="R216" s="235">
        <f>Q216*H216</f>
        <v>0</v>
      </c>
      <c r="S216" s="235">
        <v>0</v>
      </c>
      <c r="T216" s="236">
        <f>S216*H216</f>
        <v>0</v>
      </c>
      <c r="AR216" s="23" t="s">
        <v>269</v>
      </c>
      <c r="AT216" s="23" t="s">
        <v>129</v>
      </c>
      <c r="AU216" s="23" t="s">
        <v>88</v>
      </c>
      <c r="AY216" s="23" t="s">
        <v>126</v>
      </c>
      <c r="BE216" s="233">
        <f>IF(N216="základní",J216,0)</f>
        <v>0</v>
      </c>
      <c r="BF216" s="233">
        <f>IF(N216="snížená",J216,0)</f>
        <v>0</v>
      </c>
      <c r="BG216" s="233">
        <f>IF(N216="zákl. přenesená",J216,0)</f>
        <v>0</v>
      </c>
      <c r="BH216" s="233">
        <f>IF(N216="sníž. přenesená",J216,0)</f>
        <v>0</v>
      </c>
      <c r="BI216" s="233">
        <f>IF(N216="nulová",J216,0)</f>
        <v>0</v>
      </c>
      <c r="BJ216" s="23" t="s">
        <v>86</v>
      </c>
      <c r="BK216" s="233">
        <f>ROUND(I216*H216,2)</f>
        <v>0</v>
      </c>
      <c r="BL216" s="23" t="s">
        <v>269</v>
      </c>
      <c r="BM216" s="23" t="s">
        <v>384</v>
      </c>
    </row>
    <row r="217" s="1" customFormat="1" ht="16.5" customHeight="1">
      <c r="B217" s="46"/>
      <c r="C217" s="221" t="s">
        <v>385</v>
      </c>
      <c r="D217" s="221" t="s">
        <v>129</v>
      </c>
      <c r="E217" s="222" t="s">
        <v>386</v>
      </c>
      <c r="F217" s="223" t="s">
        <v>387</v>
      </c>
      <c r="G217" s="224" t="s">
        <v>232</v>
      </c>
      <c r="H217" s="225">
        <v>2</v>
      </c>
      <c r="I217" s="226"/>
      <c r="J217" s="227">
        <f>ROUND(I217*H217,2)</f>
        <v>0</v>
      </c>
      <c r="K217" s="223" t="s">
        <v>34</v>
      </c>
      <c r="L217" s="72"/>
      <c r="M217" s="228" t="s">
        <v>34</v>
      </c>
      <c r="N217" s="234" t="s">
        <v>49</v>
      </c>
      <c r="O217" s="47"/>
      <c r="P217" s="235">
        <f>O217*H217</f>
        <v>0</v>
      </c>
      <c r="Q217" s="235">
        <v>0</v>
      </c>
      <c r="R217" s="235">
        <f>Q217*H217</f>
        <v>0</v>
      </c>
      <c r="S217" s="235">
        <v>0</v>
      </c>
      <c r="T217" s="236">
        <f>S217*H217</f>
        <v>0</v>
      </c>
      <c r="AR217" s="23" t="s">
        <v>269</v>
      </c>
      <c r="AT217" s="23" t="s">
        <v>129</v>
      </c>
      <c r="AU217" s="23" t="s">
        <v>88</v>
      </c>
      <c r="AY217" s="23" t="s">
        <v>126</v>
      </c>
      <c r="BE217" s="233">
        <f>IF(N217="základní",J217,0)</f>
        <v>0</v>
      </c>
      <c r="BF217" s="233">
        <f>IF(N217="snížená",J217,0)</f>
        <v>0</v>
      </c>
      <c r="BG217" s="233">
        <f>IF(N217="zákl. přenesená",J217,0)</f>
        <v>0</v>
      </c>
      <c r="BH217" s="233">
        <f>IF(N217="sníž. přenesená",J217,0)</f>
        <v>0</v>
      </c>
      <c r="BI217" s="233">
        <f>IF(N217="nulová",J217,0)</f>
        <v>0</v>
      </c>
      <c r="BJ217" s="23" t="s">
        <v>86</v>
      </c>
      <c r="BK217" s="233">
        <f>ROUND(I217*H217,2)</f>
        <v>0</v>
      </c>
      <c r="BL217" s="23" t="s">
        <v>269</v>
      </c>
      <c r="BM217" s="23" t="s">
        <v>388</v>
      </c>
    </row>
    <row r="218" s="1" customFormat="1" ht="16.5" customHeight="1">
      <c r="B218" s="46"/>
      <c r="C218" s="221" t="s">
        <v>389</v>
      </c>
      <c r="D218" s="221" t="s">
        <v>129</v>
      </c>
      <c r="E218" s="222" t="s">
        <v>390</v>
      </c>
      <c r="F218" s="223" t="s">
        <v>391</v>
      </c>
      <c r="G218" s="224" t="s">
        <v>232</v>
      </c>
      <c r="H218" s="225">
        <v>2</v>
      </c>
      <c r="I218" s="226"/>
      <c r="J218" s="227">
        <f>ROUND(I218*H218,2)</f>
        <v>0</v>
      </c>
      <c r="K218" s="223" t="s">
        <v>34</v>
      </c>
      <c r="L218" s="72"/>
      <c r="M218" s="228" t="s">
        <v>34</v>
      </c>
      <c r="N218" s="234" t="s">
        <v>49</v>
      </c>
      <c r="O218" s="47"/>
      <c r="P218" s="235">
        <f>O218*H218</f>
        <v>0</v>
      </c>
      <c r="Q218" s="235">
        <v>0</v>
      </c>
      <c r="R218" s="235">
        <f>Q218*H218</f>
        <v>0</v>
      </c>
      <c r="S218" s="235">
        <v>0</v>
      </c>
      <c r="T218" s="236">
        <f>S218*H218</f>
        <v>0</v>
      </c>
      <c r="AR218" s="23" t="s">
        <v>269</v>
      </c>
      <c r="AT218" s="23" t="s">
        <v>129</v>
      </c>
      <c r="AU218" s="23" t="s">
        <v>88</v>
      </c>
      <c r="AY218" s="23" t="s">
        <v>126</v>
      </c>
      <c r="BE218" s="233">
        <f>IF(N218="základní",J218,0)</f>
        <v>0</v>
      </c>
      <c r="BF218" s="233">
        <f>IF(N218="snížená",J218,0)</f>
        <v>0</v>
      </c>
      <c r="BG218" s="233">
        <f>IF(N218="zákl. přenesená",J218,0)</f>
        <v>0</v>
      </c>
      <c r="BH218" s="233">
        <f>IF(N218="sníž. přenesená",J218,0)</f>
        <v>0</v>
      </c>
      <c r="BI218" s="233">
        <f>IF(N218="nulová",J218,0)</f>
        <v>0</v>
      </c>
      <c r="BJ218" s="23" t="s">
        <v>86</v>
      </c>
      <c r="BK218" s="233">
        <f>ROUND(I218*H218,2)</f>
        <v>0</v>
      </c>
      <c r="BL218" s="23" t="s">
        <v>269</v>
      </c>
      <c r="BM218" s="23" t="s">
        <v>392</v>
      </c>
    </row>
    <row r="219" s="1" customFormat="1" ht="25.5" customHeight="1">
      <c r="B219" s="46"/>
      <c r="C219" s="221" t="s">
        <v>393</v>
      </c>
      <c r="D219" s="221" t="s">
        <v>129</v>
      </c>
      <c r="E219" s="222" t="s">
        <v>394</v>
      </c>
      <c r="F219" s="223" t="s">
        <v>395</v>
      </c>
      <c r="G219" s="224" t="s">
        <v>232</v>
      </c>
      <c r="H219" s="225">
        <v>2</v>
      </c>
      <c r="I219" s="226"/>
      <c r="J219" s="227">
        <f>ROUND(I219*H219,2)</f>
        <v>0</v>
      </c>
      <c r="K219" s="223" t="s">
        <v>34</v>
      </c>
      <c r="L219" s="72"/>
      <c r="M219" s="228" t="s">
        <v>34</v>
      </c>
      <c r="N219" s="234" t="s">
        <v>49</v>
      </c>
      <c r="O219" s="47"/>
      <c r="P219" s="235">
        <f>O219*H219</f>
        <v>0</v>
      </c>
      <c r="Q219" s="235">
        <v>0</v>
      </c>
      <c r="R219" s="235">
        <f>Q219*H219</f>
        <v>0</v>
      </c>
      <c r="S219" s="235">
        <v>0</v>
      </c>
      <c r="T219" s="236">
        <f>S219*H219</f>
        <v>0</v>
      </c>
      <c r="AR219" s="23" t="s">
        <v>269</v>
      </c>
      <c r="AT219" s="23" t="s">
        <v>129</v>
      </c>
      <c r="AU219" s="23" t="s">
        <v>88</v>
      </c>
      <c r="AY219" s="23" t="s">
        <v>126</v>
      </c>
      <c r="BE219" s="233">
        <f>IF(N219="základní",J219,0)</f>
        <v>0</v>
      </c>
      <c r="BF219" s="233">
        <f>IF(N219="snížená",J219,0)</f>
        <v>0</v>
      </c>
      <c r="BG219" s="233">
        <f>IF(N219="zákl. přenesená",J219,0)</f>
        <v>0</v>
      </c>
      <c r="BH219" s="233">
        <f>IF(N219="sníž. přenesená",J219,0)</f>
        <v>0</v>
      </c>
      <c r="BI219" s="233">
        <f>IF(N219="nulová",J219,0)</f>
        <v>0</v>
      </c>
      <c r="BJ219" s="23" t="s">
        <v>86</v>
      </c>
      <c r="BK219" s="233">
        <f>ROUND(I219*H219,2)</f>
        <v>0</v>
      </c>
      <c r="BL219" s="23" t="s">
        <v>269</v>
      </c>
      <c r="BM219" s="23" t="s">
        <v>396</v>
      </c>
    </row>
    <row r="220" s="1" customFormat="1" ht="25.5" customHeight="1">
      <c r="B220" s="46"/>
      <c r="C220" s="221" t="s">
        <v>397</v>
      </c>
      <c r="D220" s="221" t="s">
        <v>129</v>
      </c>
      <c r="E220" s="222" t="s">
        <v>398</v>
      </c>
      <c r="F220" s="223" t="s">
        <v>399</v>
      </c>
      <c r="G220" s="224" t="s">
        <v>232</v>
      </c>
      <c r="H220" s="225">
        <v>2</v>
      </c>
      <c r="I220" s="226"/>
      <c r="J220" s="227">
        <f>ROUND(I220*H220,2)</f>
        <v>0</v>
      </c>
      <c r="K220" s="223" t="s">
        <v>34</v>
      </c>
      <c r="L220" s="72"/>
      <c r="M220" s="228" t="s">
        <v>34</v>
      </c>
      <c r="N220" s="234" t="s">
        <v>49</v>
      </c>
      <c r="O220" s="47"/>
      <c r="P220" s="235">
        <f>O220*H220</f>
        <v>0</v>
      </c>
      <c r="Q220" s="235">
        <v>0</v>
      </c>
      <c r="R220" s="235">
        <f>Q220*H220</f>
        <v>0</v>
      </c>
      <c r="S220" s="235">
        <v>0</v>
      </c>
      <c r="T220" s="236">
        <f>S220*H220</f>
        <v>0</v>
      </c>
      <c r="AR220" s="23" t="s">
        <v>269</v>
      </c>
      <c r="AT220" s="23" t="s">
        <v>129</v>
      </c>
      <c r="AU220" s="23" t="s">
        <v>88</v>
      </c>
      <c r="AY220" s="23" t="s">
        <v>126</v>
      </c>
      <c r="BE220" s="233">
        <f>IF(N220="základní",J220,0)</f>
        <v>0</v>
      </c>
      <c r="BF220" s="233">
        <f>IF(N220="snížená",J220,0)</f>
        <v>0</v>
      </c>
      <c r="BG220" s="233">
        <f>IF(N220="zákl. přenesená",J220,0)</f>
        <v>0</v>
      </c>
      <c r="BH220" s="233">
        <f>IF(N220="sníž. přenesená",J220,0)</f>
        <v>0</v>
      </c>
      <c r="BI220" s="233">
        <f>IF(N220="nulová",J220,0)</f>
        <v>0</v>
      </c>
      <c r="BJ220" s="23" t="s">
        <v>86</v>
      </c>
      <c r="BK220" s="233">
        <f>ROUND(I220*H220,2)</f>
        <v>0</v>
      </c>
      <c r="BL220" s="23" t="s">
        <v>269</v>
      </c>
      <c r="BM220" s="23" t="s">
        <v>400</v>
      </c>
    </row>
    <row r="221" s="1" customFormat="1" ht="16.5" customHeight="1">
      <c r="B221" s="46"/>
      <c r="C221" s="221" t="s">
        <v>401</v>
      </c>
      <c r="D221" s="221" t="s">
        <v>129</v>
      </c>
      <c r="E221" s="222" t="s">
        <v>402</v>
      </c>
      <c r="F221" s="223" t="s">
        <v>403</v>
      </c>
      <c r="G221" s="224" t="s">
        <v>232</v>
      </c>
      <c r="H221" s="225">
        <v>2</v>
      </c>
      <c r="I221" s="226"/>
      <c r="J221" s="227">
        <f>ROUND(I221*H221,2)</f>
        <v>0</v>
      </c>
      <c r="K221" s="223" t="s">
        <v>34</v>
      </c>
      <c r="L221" s="72"/>
      <c r="M221" s="228" t="s">
        <v>34</v>
      </c>
      <c r="N221" s="234" t="s">
        <v>49</v>
      </c>
      <c r="O221" s="47"/>
      <c r="P221" s="235">
        <f>O221*H221</f>
        <v>0</v>
      </c>
      <c r="Q221" s="235">
        <v>0</v>
      </c>
      <c r="R221" s="235">
        <f>Q221*H221</f>
        <v>0</v>
      </c>
      <c r="S221" s="235">
        <v>0</v>
      </c>
      <c r="T221" s="236">
        <f>S221*H221</f>
        <v>0</v>
      </c>
      <c r="AR221" s="23" t="s">
        <v>269</v>
      </c>
      <c r="AT221" s="23" t="s">
        <v>129</v>
      </c>
      <c r="AU221" s="23" t="s">
        <v>88</v>
      </c>
      <c r="AY221" s="23" t="s">
        <v>126</v>
      </c>
      <c r="BE221" s="233">
        <f>IF(N221="základní",J221,0)</f>
        <v>0</v>
      </c>
      <c r="BF221" s="233">
        <f>IF(N221="snížená",J221,0)</f>
        <v>0</v>
      </c>
      <c r="BG221" s="233">
        <f>IF(N221="zákl. přenesená",J221,0)</f>
        <v>0</v>
      </c>
      <c r="BH221" s="233">
        <f>IF(N221="sníž. přenesená",J221,0)</f>
        <v>0</v>
      </c>
      <c r="BI221" s="233">
        <f>IF(N221="nulová",J221,0)</f>
        <v>0</v>
      </c>
      <c r="BJ221" s="23" t="s">
        <v>86</v>
      </c>
      <c r="BK221" s="233">
        <f>ROUND(I221*H221,2)</f>
        <v>0</v>
      </c>
      <c r="BL221" s="23" t="s">
        <v>269</v>
      </c>
      <c r="BM221" s="23" t="s">
        <v>404</v>
      </c>
    </row>
    <row r="222" s="1" customFormat="1" ht="25.5" customHeight="1">
      <c r="B222" s="46"/>
      <c r="C222" s="221" t="s">
        <v>405</v>
      </c>
      <c r="D222" s="221" t="s">
        <v>129</v>
      </c>
      <c r="E222" s="222" t="s">
        <v>406</v>
      </c>
      <c r="F222" s="223" t="s">
        <v>407</v>
      </c>
      <c r="G222" s="224" t="s">
        <v>232</v>
      </c>
      <c r="H222" s="225">
        <v>1</v>
      </c>
      <c r="I222" s="226"/>
      <c r="J222" s="227">
        <f>ROUND(I222*H222,2)</f>
        <v>0</v>
      </c>
      <c r="K222" s="223" t="s">
        <v>34</v>
      </c>
      <c r="L222" s="72"/>
      <c r="M222" s="228" t="s">
        <v>34</v>
      </c>
      <c r="N222" s="234" t="s">
        <v>49</v>
      </c>
      <c r="O222" s="47"/>
      <c r="P222" s="235">
        <f>O222*H222</f>
        <v>0</v>
      </c>
      <c r="Q222" s="235">
        <v>0</v>
      </c>
      <c r="R222" s="235">
        <f>Q222*H222</f>
        <v>0</v>
      </c>
      <c r="S222" s="235">
        <v>0</v>
      </c>
      <c r="T222" s="236">
        <f>S222*H222</f>
        <v>0</v>
      </c>
      <c r="AR222" s="23" t="s">
        <v>269</v>
      </c>
      <c r="AT222" s="23" t="s">
        <v>129</v>
      </c>
      <c r="AU222" s="23" t="s">
        <v>88</v>
      </c>
      <c r="AY222" s="23" t="s">
        <v>126</v>
      </c>
      <c r="BE222" s="233">
        <f>IF(N222="základní",J222,0)</f>
        <v>0</v>
      </c>
      <c r="BF222" s="233">
        <f>IF(N222="snížená",J222,0)</f>
        <v>0</v>
      </c>
      <c r="BG222" s="233">
        <f>IF(N222="zákl. přenesená",J222,0)</f>
        <v>0</v>
      </c>
      <c r="BH222" s="233">
        <f>IF(N222="sníž. přenesená",J222,0)</f>
        <v>0</v>
      </c>
      <c r="BI222" s="233">
        <f>IF(N222="nulová",J222,0)</f>
        <v>0</v>
      </c>
      <c r="BJ222" s="23" t="s">
        <v>86</v>
      </c>
      <c r="BK222" s="233">
        <f>ROUND(I222*H222,2)</f>
        <v>0</v>
      </c>
      <c r="BL222" s="23" t="s">
        <v>269</v>
      </c>
      <c r="BM222" s="23" t="s">
        <v>408</v>
      </c>
    </row>
    <row r="223" s="1" customFormat="1" ht="25.5" customHeight="1">
      <c r="B223" s="46"/>
      <c r="C223" s="221" t="s">
        <v>409</v>
      </c>
      <c r="D223" s="221" t="s">
        <v>129</v>
      </c>
      <c r="E223" s="222" t="s">
        <v>410</v>
      </c>
      <c r="F223" s="223" t="s">
        <v>407</v>
      </c>
      <c r="G223" s="224" t="s">
        <v>232</v>
      </c>
      <c r="H223" s="225">
        <v>1</v>
      </c>
      <c r="I223" s="226"/>
      <c r="J223" s="227">
        <f>ROUND(I223*H223,2)</f>
        <v>0</v>
      </c>
      <c r="K223" s="223" t="s">
        <v>34</v>
      </c>
      <c r="L223" s="72"/>
      <c r="M223" s="228" t="s">
        <v>34</v>
      </c>
      <c r="N223" s="234" t="s">
        <v>49</v>
      </c>
      <c r="O223" s="47"/>
      <c r="P223" s="235">
        <f>O223*H223</f>
        <v>0</v>
      </c>
      <c r="Q223" s="235">
        <v>0</v>
      </c>
      <c r="R223" s="235">
        <f>Q223*H223</f>
        <v>0</v>
      </c>
      <c r="S223" s="235">
        <v>0</v>
      </c>
      <c r="T223" s="236">
        <f>S223*H223</f>
        <v>0</v>
      </c>
      <c r="AR223" s="23" t="s">
        <v>269</v>
      </c>
      <c r="AT223" s="23" t="s">
        <v>129</v>
      </c>
      <c r="AU223" s="23" t="s">
        <v>88</v>
      </c>
      <c r="AY223" s="23" t="s">
        <v>126</v>
      </c>
      <c r="BE223" s="233">
        <f>IF(N223="základní",J223,0)</f>
        <v>0</v>
      </c>
      <c r="BF223" s="233">
        <f>IF(N223="snížená",J223,0)</f>
        <v>0</v>
      </c>
      <c r="BG223" s="233">
        <f>IF(N223="zákl. přenesená",J223,0)</f>
        <v>0</v>
      </c>
      <c r="BH223" s="233">
        <f>IF(N223="sníž. přenesená",J223,0)</f>
        <v>0</v>
      </c>
      <c r="BI223" s="233">
        <f>IF(N223="nulová",J223,0)</f>
        <v>0</v>
      </c>
      <c r="BJ223" s="23" t="s">
        <v>86</v>
      </c>
      <c r="BK223" s="233">
        <f>ROUND(I223*H223,2)</f>
        <v>0</v>
      </c>
      <c r="BL223" s="23" t="s">
        <v>269</v>
      </c>
      <c r="BM223" s="23" t="s">
        <v>411</v>
      </c>
    </row>
    <row r="224" s="1" customFormat="1" ht="16.5" customHeight="1">
      <c r="B224" s="46"/>
      <c r="C224" s="221" t="s">
        <v>412</v>
      </c>
      <c r="D224" s="221" t="s">
        <v>129</v>
      </c>
      <c r="E224" s="222" t="s">
        <v>413</v>
      </c>
      <c r="F224" s="223" t="s">
        <v>414</v>
      </c>
      <c r="G224" s="224" t="s">
        <v>232</v>
      </c>
      <c r="H224" s="225">
        <v>1</v>
      </c>
      <c r="I224" s="226"/>
      <c r="J224" s="227">
        <f>ROUND(I224*H224,2)</f>
        <v>0</v>
      </c>
      <c r="K224" s="223" t="s">
        <v>34</v>
      </c>
      <c r="L224" s="72"/>
      <c r="M224" s="228" t="s">
        <v>34</v>
      </c>
      <c r="N224" s="234" t="s">
        <v>49</v>
      </c>
      <c r="O224" s="47"/>
      <c r="P224" s="235">
        <f>O224*H224</f>
        <v>0</v>
      </c>
      <c r="Q224" s="235">
        <v>0</v>
      </c>
      <c r="R224" s="235">
        <f>Q224*H224</f>
        <v>0</v>
      </c>
      <c r="S224" s="235">
        <v>0</v>
      </c>
      <c r="T224" s="236">
        <f>S224*H224</f>
        <v>0</v>
      </c>
      <c r="AR224" s="23" t="s">
        <v>269</v>
      </c>
      <c r="AT224" s="23" t="s">
        <v>129</v>
      </c>
      <c r="AU224" s="23" t="s">
        <v>88</v>
      </c>
      <c r="AY224" s="23" t="s">
        <v>126</v>
      </c>
      <c r="BE224" s="233">
        <f>IF(N224="základní",J224,0)</f>
        <v>0</v>
      </c>
      <c r="BF224" s="233">
        <f>IF(N224="snížená",J224,0)</f>
        <v>0</v>
      </c>
      <c r="BG224" s="233">
        <f>IF(N224="zákl. přenesená",J224,0)</f>
        <v>0</v>
      </c>
      <c r="BH224" s="233">
        <f>IF(N224="sníž. přenesená",J224,0)</f>
        <v>0</v>
      </c>
      <c r="BI224" s="233">
        <f>IF(N224="nulová",J224,0)</f>
        <v>0</v>
      </c>
      <c r="BJ224" s="23" t="s">
        <v>86</v>
      </c>
      <c r="BK224" s="233">
        <f>ROUND(I224*H224,2)</f>
        <v>0</v>
      </c>
      <c r="BL224" s="23" t="s">
        <v>269</v>
      </c>
      <c r="BM224" s="23" t="s">
        <v>415</v>
      </c>
    </row>
    <row r="225" s="1" customFormat="1" ht="25.5" customHeight="1">
      <c r="B225" s="46"/>
      <c r="C225" s="221" t="s">
        <v>416</v>
      </c>
      <c r="D225" s="221" t="s">
        <v>129</v>
      </c>
      <c r="E225" s="222" t="s">
        <v>417</v>
      </c>
      <c r="F225" s="223" t="s">
        <v>418</v>
      </c>
      <c r="G225" s="224" t="s">
        <v>232</v>
      </c>
      <c r="H225" s="225">
        <v>1</v>
      </c>
      <c r="I225" s="226"/>
      <c r="J225" s="227">
        <f>ROUND(I225*H225,2)</f>
        <v>0</v>
      </c>
      <c r="K225" s="223" t="s">
        <v>34</v>
      </c>
      <c r="L225" s="72"/>
      <c r="M225" s="228" t="s">
        <v>34</v>
      </c>
      <c r="N225" s="234" t="s">
        <v>49</v>
      </c>
      <c r="O225" s="47"/>
      <c r="P225" s="235">
        <f>O225*H225</f>
        <v>0</v>
      </c>
      <c r="Q225" s="235">
        <v>0</v>
      </c>
      <c r="R225" s="235">
        <f>Q225*H225</f>
        <v>0</v>
      </c>
      <c r="S225" s="235">
        <v>0</v>
      </c>
      <c r="T225" s="236">
        <f>S225*H225</f>
        <v>0</v>
      </c>
      <c r="AR225" s="23" t="s">
        <v>269</v>
      </c>
      <c r="AT225" s="23" t="s">
        <v>129</v>
      </c>
      <c r="AU225" s="23" t="s">
        <v>88</v>
      </c>
      <c r="AY225" s="23" t="s">
        <v>126</v>
      </c>
      <c r="BE225" s="233">
        <f>IF(N225="základní",J225,0)</f>
        <v>0</v>
      </c>
      <c r="BF225" s="233">
        <f>IF(N225="snížená",J225,0)</f>
        <v>0</v>
      </c>
      <c r="BG225" s="233">
        <f>IF(N225="zákl. přenesená",J225,0)</f>
        <v>0</v>
      </c>
      <c r="BH225" s="233">
        <f>IF(N225="sníž. přenesená",J225,0)</f>
        <v>0</v>
      </c>
      <c r="BI225" s="233">
        <f>IF(N225="nulová",J225,0)</f>
        <v>0</v>
      </c>
      <c r="BJ225" s="23" t="s">
        <v>86</v>
      </c>
      <c r="BK225" s="233">
        <f>ROUND(I225*H225,2)</f>
        <v>0</v>
      </c>
      <c r="BL225" s="23" t="s">
        <v>269</v>
      </c>
      <c r="BM225" s="23" t="s">
        <v>419</v>
      </c>
    </row>
    <row r="226" s="1" customFormat="1" ht="25.5" customHeight="1">
      <c r="B226" s="46"/>
      <c r="C226" s="221" t="s">
        <v>420</v>
      </c>
      <c r="D226" s="221" t="s">
        <v>129</v>
      </c>
      <c r="E226" s="222" t="s">
        <v>421</v>
      </c>
      <c r="F226" s="223" t="s">
        <v>422</v>
      </c>
      <c r="G226" s="224" t="s">
        <v>232</v>
      </c>
      <c r="H226" s="225">
        <v>1</v>
      </c>
      <c r="I226" s="226"/>
      <c r="J226" s="227">
        <f>ROUND(I226*H226,2)</f>
        <v>0</v>
      </c>
      <c r="K226" s="223" t="s">
        <v>34</v>
      </c>
      <c r="L226" s="72"/>
      <c r="M226" s="228" t="s">
        <v>34</v>
      </c>
      <c r="N226" s="234" t="s">
        <v>49</v>
      </c>
      <c r="O226" s="47"/>
      <c r="P226" s="235">
        <f>O226*H226</f>
        <v>0</v>
      </c>
      <c r="Q226" s="235">
        <v>0</v>
      </c>
      <c r="R226" s="235">
        <f>Q226*H226</f>
        <v>0</v>
      </c>
      <c r="S226" s="235">
        <v>0</v>
      </c>
      <c r="T226" s="236">
        <f>S226*H226</f>
        <v>0</v>
      </c>
      <c r="AR226" s="23" t="s">
        <v>269</v>
      </c>
      <c r="AT226" s="23" t="s">
        <v>129</v>
      </c>
      <c r="AU226" s="23" t="s">
        <v>88</v>
      </c>
      <c r="AY226" s="23" t="s">
        <v>126</v>
      </c>
      <c r="BE226" s="233">
        <f>IF(N226="základní",J226,0)</f>
        <v>0</v>
      </c>
      <c r="BF226" s="233">
        <f>IF(N226="snížená",J226,0)</f>
        <v>0</v>
      </c>
      <c r="BG226" s="233">
        <f>IF(N226="zákl. přenesená",J226,0)</f>
        <v>0</v>
      </c>
      <c r="BH226" s="233">
        <f>IF(N226="sníž. přenesená",J226,0)</f>
        <v>0</v>
      </c>
      <c r="BI226" s="233">
        <f>IF(N226="nulová",J226,0)</f>
        <v>0</v>
      </c>
      <c r="BJ226" s="23" t="s">
        <v>86</v>
      </c>
      <c r="BK226" s="233">
        <f>ROUND(I226*H226,2)</f>
        <v>0</v>
      </c>
      <c r="BL226" s="23" t="s">
        <v>269</v>
      </c>
      <c r="BM226" s="23" t="s">
        <v>423</v>
      </c>
    </row>
    <row r="227" s="1" customFormat="1" ht="16.5" customHeight="1">
      <c r="B227" s="46"/>
      <c r="C227" s="221" t="s">
        <v>424</v>
      </c>
      <c r="D227" s="221" t="s">
        <v>129</v>
      </c>
      <c r="E227" s="222" t="s">
        <v>425</v>
      </c>
      <c r="F227" s="223" t="s">
        <v>426</v>
      </c>
      <c r="G227" s="224" t="s">
        <v>232</v>
      </c>
      <c r="H227" s="225">
        <v>1</v>
      </c>
      <c r="I227" s="226"/>
      <c r="J227" s="227">
        <f>ROUND(I227*H227,2)</f>
        <v>0</v>
      </c>
      <c r="K227" s="223" t="s">
        <v>34</v>
      </c>
      <c r="L227" s="72"/>
      <c r="M227" s="228" t="s">
        <v>34</v>
      </c>
      <c r="N227" s="234" t="s">
        <v>49</v>
      </c>
      <c r="O227" s="47"/>
      <c r="P227" s="235">
        <f>O227*H227</f>
        <v>0</v>
      </c>
      <c r="Q227" s="235">
        <v>0</v>
      </c>
      <c r="R227" s="235">
        <f>Q227*H227</f>
        <v>0</v>
      </c>
      <c r="S227" s="235">
        <v>0</v>
      </c>
      <c r="T227" s="236">
        <f>S227*H227</f>
        <v>0</v>
      </c>
      <c r="AR227" s="23" t="s">
        <v>269</v>
      </c>
      <c r="AT227" s="23" t="s">
        <v>129</v>
      </c>
      <c r="AU227" s="23" t="s">
        <v>88</v>
      </c>
      <c r="AY227" s="23" t="s">
        <v>126</v>
      </c>
      <c r="BE227" s="233">
        <f>IF(N227="základní",J227,0)</f>
        <v>0</v>
      </c>
      <c r="BF227" s="233">
        <f>IF(N227="snížená",J227,0)</f>
        <v>0</v>
      </c>
      <c r="BG227" s="233">
        <f>IF(N227="zákl. přenesená",J227,0)</f>
        <v>0</v>
      </c>
      <c r="BH227" s="233">
        <f>IF(N227="sníž. přenesená",J227,0)</f>
        <v>0</v>
      </c>
      <c r="BI227" s="233">
        <f>IF(N227="nulová",J227,0)</f>
        <v>0</v>
      </c>
      <c r="BJ227" s="23" t="s">
        <v>86</v>
      </c>
      <c r="BK227" s="233">
        <f>ROUND(I227*H227,2)</f>
        <v>0</v>
      </c>
      <c r="BL227" s="23" t="s">
        <v>269</v>
      </c>
      <c r="BM227" s="23" t="s">
        <v>427</v>
      </c>
    </row>
    <row r="228" s="1" customFormat="1" ht="16.5" customHeight="1">
      <c r="B228" s="46"/>
      <c r="C228" s="221" t="s">
        <v>428</v>
      </c>
      <c r="D228" s="221" t="s">
        <v>129</v>
      </c>
      <c r="E228" s="222" t="s">
        <v>429</v>
      </c>
      <c r="F228" s="223" t="s">
        <v>430</v>
      </c>
      <c r="G228" s="224" t="s">
        <v>232</v>
      </c>
      <c r="H228" s="225">
        <v>1</v>
      </c>
      <c r="I228" s="226"/>
      <c r="J228" s="227">
        <f>ROUND(I228*H228,2)</f>
        <v>0</v>
      </c>
      <c r="K228" s="223" t="s">
        <v>34</v>
      </c>
      <c r="L228" s="72"/>
      <c r="M228" s="228" t="s">
        <v>34</v>
      </c>
      <c r="N228" s="234" t="s">
        <v>49</v>
      </c>
      <c r="O228" s="47"/>
      <c r="P228" s="235">
        <f>O228*H228</f>
        <v>0</v>
      </c>
      <c r="Q228" s="235">
        <v>0</v>
      </c>
      <c r="R228" s="235">
        <f>Q228*H228</f>
        <v>0</v>
      </c>
      <c r="S228" s="235">
        <v>0</v>
      </c>
      <c r="T228" s="236">
        <f>S228*H228</f>
        <v>0</v>
      </c>
      <c r="AR228" s="23" t="s">
        <v>269</v>
      </c>
      <c r="AT228" s="23" t="s">
        <v>129</v>
      </c>
      <c r="AU228" s="23" t="s">
        <v>88</v>
      </c>
      <c r="AY228" s="23" t="s">
        <v>126</v>
      </c>
      <c r="BE228" s="233">
        <f>IF(N228="základní",J228,0)</f>
        <v>0</v>
      </c>
      <c r="BF228" s="233">
        <f>IF(N228="snížená",J228,0)</f>
        <v>0</v>
      </c>
      <c r="BG228" s="233">
        <f>IF(N228="zákl. přenesená",J228,0)</f>
        <v>0</v>
      </c>
      <c r="BH228" s="233">
        <f>IF(N228="sníž. přenesená",J228,0)</f>
        <v>0</v>
      </c>
      <c r="BI228" s="233">
        <f>IF(N228="nulová",J228,0)</f>
        <v>0</v>
      </c>
      <c r="BJ228" s="23" t="s">
        <v>86</v>
      </c>
      <c r="BK228" s="233">
        <f>ROUND(I228*H228,2)</f>
        <v>0</v>
      </c>
      <c r="BL228" s="23" t="s">
        <v>269</v>
      </c>
      <c r="BM228" s="23" t="s">
        <v>431</v>
      </c>
    </row>
    <row r="229" s="1" customFormat="1" ht="16.5" customHeight="1">
      <c r="B229" s="46"/>
      <c r="C229" s="221" t="s">
        <v>432</v>
      </c>
      <c r="D229" s="221" t="s">
        <v>129</v>
      </c>
      <c r="E229" s="222" t="s">
        <v>433</v>
      </c>
      <c r="F229" s="223" t="s">
        <v>434</v>
      </c>
      <c r="G229" s="224" t="s">
        <v>232</v>
      </c>
      <c r="H229" s="225">
        <v>1</v>
      </c>
      <c r="I229" s="226"/>
      <c r="J229" s="227">
        <f>ROUND(I229*H229,2)</f>
        <v>0</v>
      </c>
      <c r="K229" s="223" t="s">
        <v>34</v>
      </c>
      <c r="L229" s="72"/>
      <c r="M229" s="228" t="s">
        <v>34</v>
      </c>
      <c r="N229" s="234" t="s">
        <v>49</v>
      </c>
      <c r="O229" s="47"/>
      <c r="P229" s="235">
        <f>O229*H229</f>
        <v>0</v>
      </c>
      <c r="Q229" s="235">
        <v>0</v>
      </c>
      <c r="R229" s="235">
        <f>Q229*H229</f>
        <v>0</v>
      </c>
      <c r="S229" s="235">
        <v>0</v>
      </c>
      <c r="T229" s="236">
        <f>S229*H229</f>
        <v>0</v>
      </c>
      <c r="AR229" s="23" t="s">
        <v>269</v>
      </c>
      <c r="AT229" s="23" t="s">
        <v>129</v>
      </c>
      <c r="AU229" s="23" t="s">
        <v>88</v>
      </c>
      <c r="AY229" s="23" t="s">
        <v>126</v>
      </c>
      <c r="BE229" s="233">
        <f>IF(N229="základní",J229,0)</f>
        <v>0</v>
      </c>
      <c r="BF229" s="233">
        <f>IF(N229="snížená",J229,0)</f>
        <v>0</v>
      </c>
      <c r="BG229" s="233">
        <f>IF(N229="zákl. přenesená",J229,0)</f>
        <v>0</v>
      </c>
      <c r="BH229" s="233">
        <f>IF(N229="sníž. přenesená",J229,0)</f>
        <v>0</v>
      </c>
      <c r="BI229" s="233">
        <f>IF(N229="nulová",J229,0)</f>
        <v>0</v>
      </c>
      <c r="BJ229" s="23" t="s">
        <v>86</v>
      </c>
      <c r="BK229" s="233">
        <f>ROUND(I229*H229,2)</f>
        <v>0</v>
      </c>
      <c r="BL229" s="23" t="s">
        <v>269</v>
      </c>
      <c r="BM229" s="23" t="s">
        <v>435</v>
      </c>
    </row>
    <row r="230" s="1" customFormat="1" ht="16.5" customHeight="1">
      <c r="B230" s="46"/>
      <c r="C230" s="221" t="s">
        <v>436</v>
      </c>
      <c r="D230" s="221" t="s">
        <v>129</v>
      </c>
      <c r="E230" s="222" t="s">
        <v>437</v>
      </c>
      <c r="F230" s="223" t="s">
        <v>438</v>
      </c>
      <c r="G230" s="224" t="s">
        <v>232</v>
      </c>
      <c r="H230" s="225">
        <v>1</v>
      </c>
      <c r="I230" s="226"/>
      <c r="J230" s="227">
        <f>ROUND(I230*H230,2)</f>
        <v>0</v>
      </c>
      <c r="K230" s="223" t="s">
        <v>34</v>
      </c>
      <c r="L230" s="72"/>
      <c r="M230" s="228" t="s">
        <v>34</v>
      </c>
      <c r="N230" s="234" t="s">
        <v>49</v>
      </c>
      <c r="O230" s="47"/>
      <c r="P230" s="235">
        <f>O230*H230</f>
        <v>0</v>
      </c>
      <c r="Q230" s="235">
        <v>0</v>
      </c>
      <c r="R230" s="235">
        <f>Q230*H230</f>
        <v>0</v>
      </c>
      <c r="S230" s="235">
        <v>0</v>
      </c>
      <c r="T230" s="236">
        <f>S230*H230</f>
        <v>0</v>
      </c>
      <c r="AR230" s="23" t="s">
        <v>269</v>
      </c>
      <c r="AT230" s="23" t="s">
        <v>129</v>
      </c>
      <c r="AU230" s="23" t="s">
        <v>88</v>
      </c>
      <c r="AY230" s="23" t="s">
        <v>126</v>
      </c>
      <c r="BE230" s="233">
        <f>IF(N230="základní",J230,0)</f>
        <v>0</v>
      </c>
      <c r="BF230" s="233">
        <f>IF(N230="snížená",J230,0)</f>
        <v>0</v>
      </c>
      <c r="BG230" s="233">
        <f>IF(N230="zákl. přenesená",J230,0)</f>
        <v>0</v>
      </c>
      <c r="BH230" s="233">
        <f>IF(N230="sníž. přenesená",J230,0)</f>
        <v>0</v>
      </c>
      <c r="BI230" s="233">
        <f>IF(N230="nulová",J230,0)</f>
        <v>0</v>
      </c>
      <c r="BJ230" s="23" t="s">
        <v>86</v>
      </c>
      <c r="BK230" s="233">
        <f>ROUND(I230*H230,2)</f>
        <v>0</v>
      </c>
      <c r="BL230" s="23" t="s">
        <v>269</v>
      </c>
      <c r="BM230" s="23" t="s">
        <v>439</v>
      </c>
    </row>
    <row r="231" s="1" customFormat="1" ht="25.5" customHeight="1">
      <c r="B231" s="46"/>
      <c r="C231" s="221" t="s">
        <v>440</v>
      </c>
      <c r="D231" s="221" t="s">
        <v>129</v>
      </c>
      <c r="E231" s="222" t="s">
        <v>441</v>
      </c>
      <c r="F231" s="223" t="s">
        <v>442</v>
      </c>
      <c r="G231" s="224" t="s">
        <v>232</v>
      </c>
      <c r="H231" s="225">
        <v>1</v>
      </c>
      <c r="I231" s="226"/>
      <c r="J231" s="227">
        <f>ROUND(I231*H231,2)</f>
        <v>0</v>
      </c>
      <c r="K231" s="223" t="s">
        <v>34</v>
      </c>
      <c r="L231" s="72"/>
      <c r="M231" s="228" t="s">
        <v>34</v>
      </c>
      <c r="N231" s="234" t="s">
        <v>49</v>
      </c>
      <c r="O231" s="47"/>
      <c r="P231" s="235">
        <f>O231*H231</f>
        <v>0</v>
      </c>
      <c r="Q231" s="235">
        <v>0</v>
      </c>
      <c r="R231" s="235">
        <f>Q231*H231</f>
        <v>0</v>
      </c>
      <c r="S231" s="235">
        <v>0</v>
      </c>
      <c r="T231" s="236">
        <f>S231*H231</f>
        <v>0</v>
      </c>
      <c r="AR231" s="23" t="s">
        <v>269</v>
      </c>
      <c r="AT231" s="23" t="s">
        <v>129</v>
      </c>
      <c r="AU231" s="23" t="s">
        <v>88</v>
      </c>
      <c r="AY231" s="23" t="s">
        <v>126</v>
      </c>
      <c r="BE231" s="233">
        <f>IF(N231="základní",J231,0)</f>
        <v>0</v>
      </c>
      <c r="BF231" s="233">
        <f>IF(N231="snížená",J231,0)</f>
        <v>0</v>
      </c>
      <c r="BG231" s="233">
        <f>IF(N231="zákl. přenesená",J231,0)</f>
        <v>0</v>
      </c>
      <c r="BH231" s="233">
        <f>IF(N231="sníž. přenesená",J231,0)</f>
        <v>0</v>
      </c>
      <c r="BI231" s="233">
        <f>IF(N231="nulová",J231,0)</f>
        <v>0</v>
      </c>
      <c r="BJ231" s="23" t="s">
        <v>86</v>
      </c>
      <c r="BK231" s="233">
        <f>ROUND(I231*H231,2)</f>
        <v>0</v>
      </c>
      <c r="BL231" s="23" t="s">
        <v>269</v>
      </c>
      <c r="BM231" s="23" t="s">
        <v>443</v>
      </c>
    </row>
    <row r="232" s="1" customFormat="1" ht="25.5" customHeight="1">
      <c r="B232" s="46"/>
      <c r="C232" s="221" t="s">
        <v>444</v>
      </c>
      <c r="D232" s="221" t="s">
        <v>129</v>
      </c>
      <c r="E232" s="222" t="s">
        <v>445</v>
      </c>
      <c r="F232" s="223" t="s">
        <v>446</v>
      </c>
      <c r="G232" s="224" t="s">
        <v>232</v>
      </c>
      <c r="H232" s="225">
        <v>1</v>
      </c>
      <c r="I232" s="226"/>
      <c r="J232" s="227">
        <f>ROUND(I232*H232,2)</f>
        <v>0</v>
      </c>
      <c r="K232" s="223" t="s">
        <v>34</v>
      </c>
      <c r="L232" s="72"/>
      <c r="M232" s="228" t="s">
        <v>34</v>
      </c>
      <c r="N232" s="234" t="s">
        <v>49</v>
      </c>
      <c r="O232" s="47"/>
      <c r="P232" s="235">
        <f>O232*H232</f>
        <v>0</v>
      </c>
      <c r="Q232" s="235">
        <v>0</v>
      </c>
      <c r="R232" s="235">
        <f>Q232*H232</f>
        <v>0</v>
      </c>
      <c r="S232" s="235">
        <v>0</v>
      </c>
      <c r="T232" s="236">
        <f>S232*H232</f>
        <v>0</v>
      </c>
      <c r="AR232" s="23" t="s">
        <v>269</v>
      </c>
      <c r="AT232" s="23" t="s">
        <v>129</v>
      </c>
      <c r="AU232" s="23" t="s">
        <v>88</v>
      </c>
      <c r="AY232" s="23" t="s">
        <v>126</v>
      </c>
      <c r="BE232" s="233">
        <f>IF(N232="základní",J232,0)</f>
        <v>0</v>
      </c>
      <c r="BF232" s="233">
        <f>IF(N232="snížená",J232,0)</f>
        <v>0</v>
      </c>
      <c r="BG232" s="233">
        <f>IF(N232="zákl. přenesená",J232,0)</f>
        <v>0</v>
      </c>
      <c r="BH232" s="233">
        <f>IF(N232="sníž. přenesená",J232,0)</f>
        <v>0</v>
      </c>
      <c r="BI232" s="233">
        <f>IF(N232="nulová",J232,0)</f>
        <v>0</v>
      </c>
      <c r="BJ232" s="23" t="s">
        <v>86</v>
      </c>
      <c r="BK232" s="233">
        <f>ROUND(I232*H232,2)</f>
        <v>0</v>
      </c>
      <c r="BL232" s="23" t="s">
        <v>269</v>
      </c>
      <c r="BM232" s="23" t="s">
        <v>447</v>
      </c>
    </row>
    <row r="233" s="1" customFormat="1" ht="16.5" customHeight="1">
      <c r="B233" s="46"/>
      <c r="C233" s="221" t="s">
        <v>448</v>
      </c>
      <c r="D233" s="221" t="s">
        <v>129</v>
      </c>
      <c r="E233" s="222" t="s">
        <v>449</v>
      </c>
      <c r="F233" s="223" t="s">
        <v>450</v>
      </c>
      <c r="G233" s="224" t="s">
        <v>232</v>
      </c>
      <c r="H233" s="225">
        <v>4</v>
      </c>
      <c r="I233" s="226"/>
      <c r="J233" s="227">
        <f>ROUND(I233*H233,2)</f>
        <v>0</v>
      </c>
      <c r="K233" s="223" t="s">
        <v>34</v>
      </c>
      <c r="L233" s="72"/>
      <c r="M233" s="228" t="s">
        <v>34</v>
      </c>
      <c r="N233" s="234" t="s">
        <v>49</v>
      </c>
      <c r="O233" s="47"/>
      <c r="P233" s="235">
        <f>O233*H233</f>
        <v>0</v>
      </c>
      <c r="Q233" s="235">
        <v>0</v>
      </c>
      <c r="R233" s="235">
        <f>Q233*H233</f>
        <v>0</v>
      </c>
      <c r="S233" s="235">
        <v>0</v>
      </c>
      <c r="T233" s="236">
        <f>S233*H233</f>
        <v>0</v>
      </c>
      <c r="AR233" s="23" t="s">
        <v>269</v>
      </c>
      <c r="AT233" s="23" t="s">
        <v>129</v>
      </c>
      <c r="AU233" s="23" t="s">
        <v>88</v>
      </c>
      <c r="AY233" s="23" t="s">
        <v>126</v>
      </c>
      <c r="BE233" s="233">
        <f>IF(N233="základní",J233,0)</f>
        <v>0</v>
      </c>
      <c r="BF233" s="233">
        <f>IF(N233="snížená",J233,0)</f>
        <v>0</v>
      </c>
      <c r="BG233" s="233">
        <f>IF(N233="zákl. přenesená",J233,0)</f>
        <v>0</v>
      </c>
      <c r="BH233" s="233">
        <f>IF(N233="sníž. přenesená",J233,0)</f>
        <v>0</v>
      </c>
      <c r="BI233" s="233">
        <f>IF(N233="nulová",J233,0)</f>
        <v>0</v>
      </c>
      <c r="BJ233" s="23" t="s">
        <v>86</v>
      </c>
      <c r="BK233" s="233">
        <f>ROUND(I233*H233,2)</f>
        <v>0</v>
      </c>
      <c r="BL233" s="23" t="s">
        <v>269</v>
      </c>
      <c r="BM233" s="23" t="s">
        <v>451</v>
      </c>
    </row>
    <row r="234" s="1" customFormat="1" ht="25.5" customHeight="1">
      <c r="B234" s="46"/>
      <c r="C234" s="221" t="s">
        <v>452</v>
      </c>
      <c r="D234" s="221" t="s">
        <v>129</v>
      </c>
      <c r="E234" s="222" t="s">
        <v>453</v>
      </c>
      <c r="F234" s="223" t="s">
        <v>454</v>
      </c>
      <c r="G234" s="224" t="s">
        <v>455</v>
      </c>
      <c r="H234" s="225">
        <v>1</v>
      </c>
      <c r="I234" s="226"/>
      <c r="J234" s="227">
        <f>ROUND(I234*H234,2)</f>
        <v>0</v>
      </c>
      <c r="K234" s="223" t="s">
        <v>34</v>
      </c>
      <c r="L234" s="72"/>
      <c r="M234" s="228" t="s">
        <v>34</v>
      </c>
      <c r="N234" s="234" t="s">
        <v>49</v>
      </c>
      <c r="O234" s="47"/>
      <c r="P234" s="235">
        <f>O234*H234</f>
        <v>0</v>
      </c>
      <c r="Q234" s="235">
        <v>0</v>
      </c>
      <c r="R234" s="235">
        <f>Q234*H234</f>
        <v>0</v>
      </c>
      <c r="S234" s="235">
        <v>0</v>
      </c>
      <c r="T234" s="236">
        <f>S234*H234</f>
        <v>0</v>
      </c>
      <c r="AR234" s="23" t="s">
        <v>269</v>
      </c>
      <c r="AT234" s="23" t="s">
        <v>129</v>
      </c>
      <c r="AU234" s="23" t="s">
        <v>88</v>
      </c>
      <c r="AY234" s="23" t="s">
        <v>126</v>
      </c>
      <c r="BE234" s="233">
        <f>IF(N234="základní",J234,0)</f>
        <v>0</v>
      </c>
      <c r="BF234" s="233">
        <f>IF(N234="snížená",J234,0)</f>
        <v>0</v>
      </c>
      <c r="BG234" s="233">
        <f>IF(N234="zákl. přenesená",J234,0)</f>
        <v>0</v>
      </c>
      <c r="BH234" s="233">
        <f>IF(N234="sníž. přenesená",J234,0)</f>
        <v>0</v>
      </c>
      <c r="BI234" s="233">
        <f>IF(N234="nulová",J234,0)</f>
        <v>0</v>
      </c>
      <c r="BJ234" s="23" t="s">
        <v>86</v>
      </c>
      <c r="BK234" s="233">
        <f>ROUND(I234*H234,2)</f>
        <v>0</v>
      </c>
      <c r="BL234" s="23" t="s">
        <v>269</v>
      </c>
      <c r="BM234" s="23" t="s">
        <v>456</v>
      </c>
    </row>
    <row r="235" s="1" customFormat="1" ht="16.5" customHeight="1">
      <c r="B235" s="46"/>
      <c r="C235" s="221" t="s">
        <v>457</v>
      </c>
      <c r="D235" s="221" t="s">
        <v>129</v>
      </c>
      <c r="E235" s="222" t="s">
        <v>458</v>
      </c>
      <c r="F235" s="223" t="s">
        <v>459</v>
      </c>
      <c r="G235" s="224" t="s">
        <v>232</v>
      </c>
      <c r="H235" s="225">
        <v>1</v>
      </c>
      <c r="I235" s="226"/>
      <c r="J235" s="227">
        <f>ROUND(I235*H235,2)</f>
        <v>0</v>
      </c>
      <c r="K235" s="223" t="s">
        <v>34</v>
      </c>
      <c r="L235" s="72"/>
      <c r="M235" s="228" t="s">
        <v>34</v>
      </c>
      <c r="N235" s="234" t="s">
        <v>49</v>
      </c>
      <c r="O235" s="47"/>
      <c r="P235" s="235">
        <f>O235*H235</f>
        <v>0</v>
      </c>
      <c r="Q235" s="235">
        <v>0</v>
      </c>
      <c r="R235" s="235">
        <f>Q235*H235</f>
        <v>0</v>
      </c>
      <c r="S235" s="235">
        <v>0</v>
      </c>
      <c r="T235" s="236">
        <f>S235*H235</f>
        <v>0</v>
      </c>
      <c r="AR235" s="23" t="s">
        <v>269</v>
      </c>
      <c r="AT235" s="23" t="s">
        <v>129</v>
      </c>
      <c r="AU235" s="23" t="s">
        <v>88</v>
      </c>
      <c r="AY235" s="23" t="s">
        <v>126</v>
      </c>
      <c r="BE235" s="233">
        <f>IF(N235="základní",J235,0)</f>
        <v>0</v>
      </c>
      <c r="BF235" s="233">
        <f>IF(N235="snížená",J235,0)</f>
        <v>0</v>
      </c>
      <c r="BG235" s="233">
        <f>IF(N235="zákl. přenesená",J235,0)</f>
        <v>0</v>
      </c>
      <c r="BH235" s="233">
        <f>IF(N235="sníž. přenesená",J235,0)</f>
        <v>0</v>
      </c>
      <c r="BI235" s="233">
        <f>IF(N235="nulová",J235,0)</f>
        <v>0</v>
      </c>
      <c r="BJ235" s="23" t="s">
        <v>86</v>
      </c>
      <c r="BK235" s="233">
        <f>ROUND(I235*H235,2)</f>
        <v>0</v>
      </c>
      <c r="BL235" s="23" t="s">
        <v>269</v>
      </c>
      <c r="BM235" s="23" t="s">
        <v>460</v>
      </c>
    </row>
    <row r="236" s="1" customFormat="1" ht="16.5" customHeight="1">
      <c r="B236" s="46"/>
      <c r="C236" s="221" t="s">
        <v>461</v>
      </c>
      <c r="D236" s="221" t="s">
        <v>129</v>
      </c>
      <c r="E236" s="222" t="s">
        <v>462</v>
      </c>
      <c r="F236" s="223" t="s">
        <v>463</v>
      </c>
      <c r="G236" s="224" t="s">
        <v>232</v>
      </c>
      <c r="H236" s="225">
        <v>1</v>
      </c>
      <c r="I236" s="226"/>
      <c r="J236" s="227">
        <f>ROUND(I236*H236,2)</f>
        <v>0</v>
      </c>
      <c r="K236" s="223" t="s">
        <v>34</v>
      </c>
      <c r="L236" s="72"/>
      <c r="M236" s="228" t="s">
        <v>34</v>
      </c>
      <c r="N236" s="234" t="s">
        <v>49</v>
      </c>
      <c r="O236" s="47"/>
      <c r="P236" s="235">
        <f>O236*H236</f>
        <v>0</v>
      </c>
      <c r="Q236" s="235">
        <v>0</v>
      </c>
      <c r="R236" s="235">
        <f>Q236*H236</f>
        <v>0</v>
      </c>
      <c r="S236" s="235">
        <v>0</v>
      </c>
      <c r="T236" s="236">
        <f>S236*H236</f>
        <v>0</v>
      </c>
      <c r="AR236" s="23" t="s">
        <v>269</v>
      </c>
      <c r="AT236" s="23" t="s">
        <v>129</v>
      </c>
      <c r="AU236" s="23" t="s">
        <v>88</v>
      </c>
      <c r="AY236" s="23" t="s">
        <v>126</v>
      </c>
      <c r="BE236" s="233">
        <f>IF(N236="základní",J236,0)</f>
        <v>0</v>
      </c>
      <c r="BF236" s="233">
        <f>IF(N236="snížená",J236,0)</f>
        <v>0</v>
      </c>
      <c r="BG236" s="233">
        <f>IF(N236="zákl. přenesená",J236,0)</f>
        <v>0</v>
      </c>
      <c r="BH236" s="233">
        <f>IF(N236="sníž. přenesená",J236,0)</f>
        <v>0</v>
      </c>
      <c r="BI236" s="233">
        <f>IF(N236="nulová",J236,0)</f>
        <v>0</v>
      </c>
      <c r="BJ236" s="23" t="s">
        <v>86</v>
      </c>
      <c r="BK236" s="233">
        <f>ROUND(I236*H236,2)</f>
        <v>0</v>
      </c>
      <c r="BL236" s="23" t="s">
        <v>269</v>
      </c>
      <c r="BM236" s="23" t="s">
        <v>464</v>
      </c>
    </row>
    <row r="237" s="1" customFormat="1" ht="51" customHeight="1">
      <c r="B237" s="46"/>
      <c r="C237" s="221" t="s">
        <v>465</v>
      </c>
      <c r="D237" s="221" t="s">
        <v>129</v>
      </c>
      <c r="E237" s="222" t="s">
        <v>466</v>
      </c>
      <c r="F237" s="223" t="s">
        <v>467</v>
      </c>
      <c r="G237" s="224" t="s">
        <v>232</v>
      </c>
      <c r="H237" s="225">
        <v>1</v>
      </c>
      <c r="I237" s="226"/>
      <c r="J237" s="227">
        <f>ROUND(I237*H237,2)</f>
        <v>0</v>
      </c>
      <c r="K237" s="223" t="s">
        <v>34</v>
      </c>
      <c r="L237" s="72"/>
      <c r="M237" s="228" t="s">
        <v>34</v>
      </c>
      <c r="N237" s="234" t="s">
        <v>49</v>
      </c>
      <c r="O237" s="47"/>
      <c r="P237" s="235">
        <f>O237*H237</f>
        <v>0</v>
      </c>
      <c r="Q237" s="235">
        <v>0</v>
      </c>
      <c r="R237" s="235">
        <f>Q237*H237</f>
        <v>0</v>
      </c>
      <c r="S237" s="235">
        <v>0</v>
      </c>
      <c r="T237" s="236">
        <f>S237*H237</f>
        <v>0</v>
      </c>
      <c r="AR237" s="23" t="s">
        <v>269</v>
      </c>
      <c r="AT237" s="23" t="s">
        <v>129</v>
      </c>
      <c r="AU237" s="23" t="s">
        <v>88</v>
      </c>
      <c r="AY237" s="23" t="s">
        <v>126</v>
      </c>
      <c r="BE237" s="233">
        <f>IF(N237="základní",J237,0)</f>
        <v>0</v>
      </c>
      <c r="BF237" s="233">
        <f>IF(N237="snížená",J237,0)</f>
        <v>0</v>
      </c>
      <c r="BG237" s="233">
        <f>IF(N237="zákl. přenesená",J237,0)</f>
        <v>0</v>
      </c>
      <c r="BH237" s="233">
        <f>IF(N237="sníž. přenesená",J237,0)</f>
        <v>0</v>
      </c>
      <c r="BI237" s="233">
        <f>IF(N237="nulová",J237,0)</f>
        <v>0</v>
      </c>
      <c r="BJ237" s="23" t="s">
        <v>86</v>
      </c>
      <c r="BK237" s="233">
        <f>ROUND(I237*H237,2)</f>
        <v>0</v>
      </c>
      <c r="BL237" s="23" t="s">
        <v>269</v>
      </c>
      <c r="BM237" s="23" t="s">
        <v>468</v>
      </c>
    </row>
    <row r="238" s="1" customFormat="1" ht="51" customHeight="1">
      <c r="B238" s="46"/>
      <c r="C238" s="221" t="s">
        <v>469</v>
      </c>
      <c r="D238" s="221" t="s">
        <v>129</v>
      </c>
      <c r="E238" s="222" t="s">
        <v>470</v>
      </c>
      <c r="F238" s="223" t="s">
        <v>471</v>
      </c>
      <c r="G238" s="224" t="s">
        <v>232</v>
      </c>
      <c r="H238" s="225">
        <v>1</v>
      </c>
      <c r="I238" s="226"/>
      <c r="J238" s="227">
        <f>ROUND(I238*H238,2)</f>
        <v>0</v>
      </c>
      <c r="K238" s="223" t="s">
        <v>34</v>
      </c>
      <c r="L238" s="72"/>
      <c r="M238" s="228" t="s">
        <v>34</v>
      </c>
      <c r="N238" s="234" t="s">
        <v>49</v>
      </c>
      <c r="O238" s="47"/>
      <c r="P238" s="235">
        <f>O238*H238</f>
        <v>0</v>
      </c>
      <c r="Q238" s="235">
        <v>0</v>
      </c>
      <c r="R238" s="235">
        <f>Q238*H238</f>
        <v>0</v>
      </c>
      <c r="S238" s="235">
        <v>0</v>
      </c>
      <c r="T238" s="236">
        <f>S238*H238</f>
        <v>0</v>
      </c>
      <c r="AR238" s="23" t="s">
        <v>269</v>
      </c>
      <c r="AT238" s="23" t="s">
        <v>129</v>
      </c>
      <c r="AU238" s="23" t="s">
        <v>88</v>
      </c>
      <c r="AY238" s="23" t="s">
        <v>126</v>
      </c>
      <c r="BE238" s="233">
        <f>IF(N238="základní",J238,0)</f>
        <v>0</v>
      </c>
      <c r="BF238" s="233">
        <f>IF(N238="snížená",J238,0)</f>
        <v>0</v>
      </c>
      <c r="BG238" s="233">
        <f>IF(N238="zákl. přenesená",J238,0)</f>
        <v>0</v>
      </c>
      <c r="BH238" s="233">
        <f>IF(N238="sníž. přenesená",J238,0)</f>
        <v>0</v>
      </c>
      <c r="BI238" s="233">
        <f>IF(N238="nulová",J238,0)</f>
        <v>0</v>
      </c>
      <c r="BJ238" s="23" t="s">
        <v>86</v>
      </c>
      <c r="BK238" s="233">
        <f>ROUND(I238*H238,2)</f>
        <v>0</v>
      </c>
      <c r="BL238" s="23" t="s">
        <v>269</v>
      </c>
      <c r="BM238" s="23" t="s">
        <v>472</v>
      </c>
    </row>
    <row r="239" s="1" customFormat="1" ht="16.5" customHeight="1">
      <c r="B239" s="46"/>
      <c r="C239" s="221" t="s">
        <v>473</v>
      </c>
      <c r="D239" s="221" t="s">
        <v>129</v>
      </c>
      <c r="E239" s="222" t="s">
        <v>474</v>
      </c>
      <c r="F239" s="223" t="s">
        <v>475</v>
      </c>
      <c r="G239" s="224" t="s">
        <v>188</v>
      </c>
      <c r="H239" s="225">
        <v>2</v>
      </c>
      <c r="I239" s="226"/>
      <c r="J239" s="227">
        <f>ROUND(I239*H239,2)</f>
        <v>0</v>
      </c>
      <c r="K239" s="223" t="s">
        <v>34</v>
      </c>
      <c r="L239" s="72"/>
      <c r="M239" s="228" t="s">
        <v>34</v>
      </c>
      <c r="N239" s="234" t="s">
        <v>49</v>
      </c>
      <c r="O239" s="47"/>
      <c r="P239" s="235">
        <f>O239*H239</f>
        <v>0</v>
      </c>
      <c r="Q239" s="235">
        <v>0</v>
      </c>
      <c r="R239" s="235">
        <f>Q239*H239</f>
        <v>0</v>
      </c>
      <c r="S239" s="235">
        <v>0</v>
      </c>
      <c r="T239" s="236">
        <f>S239*H239</f>
        <v>0</v>
      </c>
      <c r="AR239" s="23" t="s">
        <v>269</v>
      </c>
      <c r="AT239" s="23" t="s">
        <v>129</v>
      </c>
      <c r="AU239" s="23" t="s">
        <v>88</v>
      </c>
      <c r="AY239" s="23" t="s">
        <v>126</v>
      </c>
      <c r="BE239" s="233">
        <f>IF(N239="základní",J239,0)</f>
        <v>0</v>
      </c>
      <c r="BF239" s="233">
        <f>IF(N239="snížená",J239,0)</f>
        <v>0</v>
      </c>
      <c r="BG239" s="233">
        <f>IF(N239="zákl. přenesená",J239,0)</f>
        <v>0</v>
      </c>
      <c r="BH239" s="233">
        <f>IF(N239="sníž. přenesená",J239,0)</f>
        <v>0</v>
      </c>
      <c r="BI239" s="233">
        <f>IF(N239="nulová",J239,0)</f>
        <v>0</v>
      </c>
      <c r="BJ239" s="23" t="s">
        <v>86</v>
      </c>
      <c r="BK239" s="233">
        <f>ROUND(I239*H239,2)</f>
        <v>0</v>
      </c>
      <c r="BL239" s="23" t="s">
        <v>269</v>
      </c>
      <c r="BM239" s="23" t="s">
        <v>476</v>
      </c>
    </row>
    <row r="240" s="1" customFormat="1" ht="25.5" customHeight="1">
      <c r="B240" s="46"/>
      <c r="C240" s="221" t="s">
        <v>477</v>
      </c>
      <c r="D240" s="221" t="s">
        <v>129</v>
      </c>
      <c r="E240" s="222" t="s">
        <v>478</v>
      </c>
      <c r="F240" s="223" t="s">
        <v>479</v>
      </c>
      <c r="G240" s="224" t="s">
        <v>480</v>
      </c>
      <c r="H240" s="282"/>
      <c r="I240" s="226"/>
      <c r="J240" s="227">
        <f>ROUND(I240*H240,2)</f>
        <v>0</v>
      </c>
      <c r="K240" s="223" t="s">
        <v>133</v>
      </c>
      <c r="L240" s="72"/>
      <c r="M240" s="228" t="s">
        <v>34</v>
      </c>
      <c r="N240" s="234" t="s">
        <v>49</v>
      </c>
      <c r="O240" s="47"/>
      <c r="P240" s="235">
        <f>O240*H240</f>
        <v>0</v>
      </c>
      <c r="Q240" s="235">
        <v>0</v>
      </c>
      <c r="R240" s="235">
        <f>Q240*H240</f>
        <v>0</v>
      </c>
      <c r="S240" s="235">
        <v>0</v>
      </c>
      <c r="T240" s="236">
        <f>S240*H240</f>
        <v>0</v>
      </c>
      <c r="AR240" s="23" t="s">
        <v>269</v>
      </c>
      <c r="AT240" s="23" t="s">
        <v>129</v>
      </c>
      <c r="AU240" s="23" t="s">
        <v>88</v>
      </c>
      <c r="AY240" s="23" t="s">
        <v>126</v>
      </c>
      <c r="BE240" s="233">
        <f>IF(N240="základní",J240,0)</f>
        <v>0</v>
      </c>
      <c r="BF240" s="233">
        <f>IF(N240="snížená",J240,0)</f>
        <v>0</v>
      </c>
      <c r="BG240" s="233">
        <f>IF(N240="zákl. přenesená",J240,0)</f>
        <v>0</v>
      </c>
      <c r="BH240" s="233">
        <f>IF(N240="sníž. přenesená",J240,0)</f>
        <v>0</v>
      </c>
      <c r="BI240" s="233">
        <f>IF(N240="nulová",J240,0)</f>
        <v>0</v>
      </c>
      <c r="BJ240" s="23" t="s">
        <v>86</v>
      </c>
      <c r="BK240" s="233">
        <f>ROUND(I240*H240,2)</f>
        <v>0</v>
      </c>
      <c r="BL240" s="23" t="s">
        <v>269</v>
      </c>
      <c r="BM240" s="23" t="s">
        <v>481</v>
      </c>
    </row>
    <row r="241" s="1" customFormat="1">
      <c r="B241" s="46"/>
      <c r="C241" s="74"/>
      <c r="D241" s="237" t="s">
        <v>166</v>
      </c>
      <c r="E241" s="74"/>
      <c r="F241" s="238" t="s">
        <v>482</v>
      </c>
      <c r="G241" s="74"/>
      <c r="H241" s="74"/>
      <c r="I241" s="191"/>
      <c r="J241" s="74"/>
      <c r="K241" s="74"/>
      <c r="L241" s="72"/>
      <c r="M241" s="239"/>
      <c r="N241" s="47"/>
      <c r="O241" s="47"/>
      <c r="P241" s="47"/>
      <c r="Q241" s="47"/>
      <c r="R241" s="47"/>
      <c r="S241" s="47"/>
      <c r="T241" s="95"/>
      <c r="AT241" s="23" t="s">
        <v>166</v>
      </c>
      <c r="AU241" s="23" t="s">
        <v>88</v>
      </c>
    </row>
    <row r="242" s="10" customFormat="1" ht="29.88" customHeight="1">
      <c r="B242" s="205"/>
      <c r="C242" s="206"/>
      <c r="D242" s="207" t="s">
        <v>77</v>
      </c>
      <c r="E242" s="219" t="s">
        <v>483</v>
      </c>
      <c r="F242" s="219" t="s">
        <v>484</v>
      </c>
      <c r="G242" s="206"/>
      <c r="H242" s="206"/>
      <c r="I242" s="209"/>
      <c r="J242" s="220">
        <f>BK242</f>
        <v>0</v>
      </c>
      <c r="K242" s="206"/>
      <c r="L242" s="211"/>
      <c r="M242" s="212"/>
      <c r="N242" s="213"/>
      <c r="O242" s="213"/>
      <c r="P242" s="214">
        <f>SUM(P243:P259)</f>
        <v>0</v>
      </c>
      <c r="Q242" s="213"/>
      <c r="R242" s="214">
        <f>SUM(R243:R259)</f>
        <v>0.014747699999999999</v>
      </c>
      <c r="S242" s="213"/>
      <c r="T242" s="215">
        <f>SUM(T243:T259)</f>
        <v>0.067857200000000006</v>
      </c>
      <c r="AR242" s="216" t="s">
        <v>88</v>
      </c>
      <c r="AT242" s="217" t="s">
        <v>77</v>
      </c>
      <c r="AU242" s="217" t="s">
        <v>86</v>
      </c>
      <c r="AY242" s="216" t="s">
        <v>126</v>
      </c>
      <c r="BK242" s="218">
        <f>SUM(BK243:BK259)</f>
        <v>0</v>
      </c>
    </row>
    <row r="243" s="1" customFormat="1" ht="16.5" customHeight="1">
      <c r="B243" s="46"/>
      <c r="C243" s="221" t="s">
        <v>485</v>
      </c>
      <c r="D243" s="221" t="s">
        <v>129</v>
      </c>
      <c r="E243" s="222" t="s">
        <v>486</v>
      </c>
      <c r="F243" s="223" t="s">
        <v>487</v>
      </c>
      <c r="G243" s="224" t="s">
        <v>253</v>
      </c>
      <c r="H243" s="225">
        <v>5.7800000000000002</v>
      </c>
      <c r="I243" s="226"/>
      <c r="J243" s="227">
        <f>ROUND(I243*H243,2)</f>
        <v>0</v>
      </c>
      <c r="K243" s="223" t="s">
        <v>133</v>
      </c>
      <c r="L243" s="72"/>
      <c r="M243" s="228" t="s">
        <v>34</v>
      </c>
      <c r="N243" s="234" t="s">
        <v>49</v>
      </c>
      <c r="O243" s="47"/>
      <c r="P243" s="235">
        <f>O243*H243</f>
        <v>0</v>
      </c>
      <c r="Q243" s="235">
        <v>0</v>
      </c>
      <c r="R243" s="235">
        <f>Q243*H243</f>
        <v>0</v>
      </c>
      <c r="S243" s="235">
        <v>0.01174</v>
      </c>
      <c r="T243" s="236">
        <f>S243*H243</f>
        <v>0.067857200000000006</v>
      </c>
      <c r="AR243" s="23" t="s">
        <v>269</v>
      </c>
      <c r="AT243" s="23" t="s">
        <v>129</v>
      </c>
      <c r="AU243" s="23" t="s">
        <v>88</v>
      </c>
      <c r="AY243" s="23" t="s">
        <v>126</v>
      </c>
      <c r="BE243" s="233">
        <f>IF(N243="základní",J243,0)</f>
        <v>0</v>
      </c>
      <c r="BF243" s="233">
        <f>IF(N243="snížená",J243,0)</f>
        <v>0</v>
      </c>
      <c r="BG243" s="233">
        <f>IF(N243="zákl. přenesená",J243,0)</f>
        <v>0</v>
      </c>
      <c r="BH243" s="233">
        <f>IF(N243="sníž. přenesená",J243,0)</f>
        <v>0</v>
      </c>
      <c r="BI243" s="233">
        <f>IF(N243="nulová",J243,0)</f>
        <v>0</v>
      </c>
      <c r="BJ243" s="23" t="s">
        <v>86</v>
      </c>
      <c r="BK243" s="233">
        <f>ROUND(I243*H243,2)</f>
        <v>0</v>
      </c>
      <c r="BL243" s="23" t="s">
        <v>269</v>
      </c>
      <c r="BM243" s="23" t="s">
        <v>488</v>
      </c>
    </row>
    <row r="244" s="11" customFormat="1">
      <c r="B244" s="240"/>
      <c r="C244" s="241"/>
      <c r="D244" s="237" t="s">
        <v>168</v>
      </c>
      <c r="E244" s="242" t="s">
        <v>34</v>
      </c>
      <c r="F244" s="243" t="s">
        <v>489</v>
      </c>
      <c r="G244" s="241"/>
      <c r="H244" s="244">
        <v>5.7800000000000002</v>
      </c>
      <c r="I244" s="245"/>
      <c r="J244" s="241"/>
      <c r="K244" s="241"/>
      <c r="L244" s="246"/>
      <c r="M244" s="247"/>
      <c r="N244" s="248"/>
      <c r="O244" s="248"/>
      <c r="P244" s="248"/>
      <c r="Q244" s="248"/>
      <c r="R244" s="248"/>
      <c r="S244" s="248"/>
      <c r="T244" s="249"/>
      <c r="AT244" s="250" t="s">
        <v>168</v>
      </c>
      <c r="AU244" s="250" t="s">
        <v>88</v>
      </c>
      <c r="AV244" s="11" t="s">
        <v>88</v>
      </c>
      <c r="AW244" s="11" t="s">
        <v>41</v>
      </c>
      <c r="AX244" s="11" t="s">
        <v>86</v>
      </c>
      <c r="AY244" s="250" t="s">
        <v>126</v>
      </c>
    </row>
    <row r="245" s="1" customFormat="1" ht="25.5" customHeight="1">
      <c r="B245" s="46"/>
      <c r="C245" s="221" t="s">
        <v>204</v>
      </c>
      <c r="D245" s="221" t="s">
        <v>129</v>
      </c>
      <c r="E245" s="222" t="s">
        <v>490</v>
      </c>
      <c r="F245" s="223" t="s">
        <v>491</v>
      </c>
      <c r="G245" s="224" t="s">
        <v>253</v>
      </c>
      <c r="H245" s="225">
        <v>6.3600000000000003</v>
      </c>
      <c r="I245" s="226"/>
      <c r="J245" s="227">
        <f>ROUND(I245*H245,2)</f>
        <v>0</v>
      </c>
      <c r="K245" s="223" t="s">
        <v>133</v>
      </c>
      <c r="L245" s="72"/>
      <c r="M245" s="228" t="s">
        <v>34</v>
      </c>
      <c r="N245" s="234" t="s">
        <v>49</v>
      </c>
      <c r="O245" s="47"/>
      <c r="P245" s="235">
        <f>O245*H245</f>
        <v>0</v>
      </c>
      <c r="Q245" s="235">
        <v>0.00042999999999999999</v>
      </c>
      <c r="R245" s="235">
        <f>Q245*H245</f>
        <v>0.0027347999999999999</v>
      </c>
      <c r="S245" s="235">
        <v>0</v>
      </c>
      <c r="T245" s="236">
        <f>S245*H245</f>
        <v>0</v>
      </c>
      <c r="AR245" s="23" t="s">
        <v>269</v>
      </c>
      <c r="AT245" s="23" t="s">
        <v>129</v>
      </c>
      <c r="AU245" s="23" t="s">
        <v>88</v>
      </c>
      <c r="AY245" s="23" t="s">
        <v>126</v>
      </c>
      <c r="BE245" s="233">
        <f>IF(N245="základní",J245,0)</f>
        <v>0</v>
      </c>
      <c r="BF245" s="233">
        <f>IF(N245="snížená",J245,0)</f>
        <v>0</v>
      </c>
      <c r="BG245" s="233">
        <f>IF(N245="zákl. přenesená",J245,0)</f>
        <v>0</v>
      </c>
      <c r="BH245" s="233">
        <f>IF(N245="sníž. přenesená",J245,0)</f>
        <v>0</v>
      </c>
      <c r="BI245" s="233">
        <f>IF(N245="nulová",J245,0)</f>
        <v>0</v>
      </c>
      <c r="BJ245" s="23" t="s">
        <v>86</v>
      </c>
      <c r="BK245" s="233">
        <f>ROUND(I245*H245,2)</f>
        <v>0</v>
      </c>
      <c r="BL245" s="23" t="s">
        <v>269</v>
      </c>
      <c r="BM245" s="23" t="s">
        <v>492</v>
      </c>
    </row>
    <row r="246" s="13" customFormat="1">
      <c r="B246" s="262"/>
      <c r="C246" s="263"/>
      <c r="D246" s="237" t="s">
        <v>168</v>
      </c>
      <c r="E246" s="264" t="s">
        <v>34</v>
      </c>
      <c r="F246" s="265" t="s">
        <v>493</v>
      </c>
      <c r="G246" s="263"/>
      <c r="H246" s="264" t="s">
        <v>34</v>
      </c>
      <c r="I246" s="266"/>
      <c r="J246" s="263"/>
      <c r="K246" s="263"/>
      <c r="L246" s="267"/>
      <c r="M246" s="268"/>
      <c r="N246" s="269"/>
      <c r="O246" s="269"/>
      <c r="P246" s="269"/>
      <c r="Q246" s="269"/>
      <c r="R246" s="269"/>
      <c r="S246" s="269"/>
      <c r="T246" s="270"/>
      <c r="AT246" s="271" t="s">
        <v>168</v>
      </c>
      <c r="AU246" s="271" t="s">
        <v>88</v>
      </c>
      <c r="AV246" s="13" t="s">
        <v>86</v>
      </c>
      <c r="AW246" s="13" t="s">
        <v>41</v>
      </c>
      <c r="AX246" s="13" t="s">
        <v>78</v>
      </c>
      <c r="AY246" s="271" t="s">
        <v>126</v>
      </c>
    </row>
    <row r="247" s="11" customFormat="1">
      <c r="B247" s="240"/>
      <c r="C247" s="241"/>
      <c r="D247" s="237" t="s">
        <v>168</v>
      </c>
      <c r="E247" s="242" t="s">
        <v>34</v>
      </c>
      <c r="F247" s="243" t="s">
        <v>494</v>
      </c>
      <c r="G247" s="241"/>
      <c r="H247" s="244">
        <v>7.9800000000000004</v>
      </c>
      <c r="I247" s="245"/>
      <c r="J247" s="241"/>
      <c r="K247" s="241"/>
      <c r="L247" s="246"/>
      <c r="M247" s="247"/>
      <c r="N247" s="248"/>
      <c r="O247" s="248"/>
      <c r="P247" s="248"/>
      <c r="Q247" s="248"/>
      <c r="R247" s="248"/>
      <c r="S247" s="248"/>
      <c r="T247" s="249"/>
      <c r="AT247" s="250" t="s">
        <v>168</v>
      </c>
      <c r="AU247" s="250" t="s">
        <v>88</v>
      </c>
      <c r="AV247" s="11" t="s">
        <v>88</v>
      </c>
      <c r="AW247" s="11" t="s">
        <v>41</v>
      </c>
      <c r="AX247" s="11" t="s">
        <v>78</v>
      </c>
      <c r="AY247" s="250" t="s">
        <v>126</v>
      </c>
    </row>
    <row r="248" s="11" customFormat="1">
      <c r="B248" s="240"/>
      <c r="C248" s="241"/>
      <c r="D248" s="237" t="s">
        <v>168</v>
      </c>
      <c r="E248" s="242" t="s">
        <v>34</v>
      </c>
      <c r="F248" s="243" t="s">
        <v>495</v>
      </c>
      <c r="G248" s="241"/>
      <c r="H248" s="244">
        <v>-2.2000000000000002</v>
      </c>
      <c r="I248" s="245"/>
      <c r="J248" s="241"/>
      <c r="K248" s="241"/>
      <c r="L248" s="246"/>
      <c r="M248" s="247"/>
      <c r="N248" s="248"/>
      <c r="O248" s="248"/>
      <c r="P248" s="248"/>
      <c r="Q248" s="248"/>
      <c r="R248" s="248"/>
      <c r="S248" s="248"/>
      <c r="T248" s="249"/>
      <c r="AT248" s="250" t="s">
        <v>168</v>
      </c>
      <c r="AU248" s="250" t="s">
        <v>88</v>
      </c>
      <c r="AV248" s="11" t="s">
        <v>88</v>
      </c>
      <c r="AW248" s="11" t="s">
        <v>41</v>
      </c>
      <c r="AX248" s="11" t="s">
        <v>78</v>
      </c>
      <c r="AY248" s="250" t="s">
        <v>126</v>
      </c>
    </row>
    <row r="249" s="13" customFormat="1">
      <c r="B249" s="262"/>
      <c r="C249" s="263"/>
      <c r="D249" s="237" t="s">
        <v>168</v>
      </c>
      <c r="E249" s="264" t="s">
        <v>34</v>
      </c>
      <c r="F249" s="265" t="s">
        <v>496</v>
      </c>
      <c r="G249" s="263"/>
      <c r="H249" s="264" t="s">
        <v>34</v>
      </c>
      <c r="I249" s="266"/>
      <c r="J249" s="263"/>
      <c r="K249" s="263"/>
      <c r="L249" s="267"/>
      <c r="M249" s="268"/>
      <c r="N249" s="269"/>
      <c r="O249" s="269"/>
      <c r="P249" s="269"/>
      <c r="Q249" s="269"/>
      <c r="R249" s="269"/>
      <c r="S249" s="269"/>
      <c r="T249" s="270"/>
      <c r="AT249" s="271" t="s">
        <v>168</v>
      </c>
      <c r="AU249" s="271" t="s">
        <v>88</v>
      </c>
      <c r="AV249" s="13" t="s">
        <v>86</v>
      </c>
      <c r="AW249" s="13" t="s">
        <v>41</v>
      </c>
      <c r="AX249" s="13" t="s">
        <v>78</v>
      </c>
      <c r="AY249" s="271" t="s">
        <v>126</v>
      </c>
    </row>
    <row r="250" s="11" customFormat="1">
      <c r="B250" s="240"/>
      <c r="C250" s="241"/>
      <c r="D250" s="237" t="s">
        <v>168</v>
      </c>
      <c r="E250" s="242" t="s">
        <v>34</v>
      </c>
      <c r="F250" s="243" t="s">
        <v>497</v>
      </c>
      <c r="G250" s="241"/>
      <c r="H250" s="244">
        <v>1.5800000000000001</v>
      </c>
      <c r="I250" s="245"/>
      <c r="J250" s="241"/>
      <c r="K250" s="241"/>
      <c r="L250" s="246"/>
      <c r="M250" s="247"/>
      <c r="N250" s="248"/>
      <c r="O250" s="248"/>
      <c r="P250" s="248"/>
      <c r="Q250" s="248"/>
      <c r="R250" s="248"/>
      <c r="S250" s="248"/>
      <c r="T250" s="249"/>
      <c r="AT250" s="250" t="s">
        <v>168</v>
      </c>
      <c r="AU250" s="250" t="s">
        <v>88</v>
      </c>
      <c r="AV250" s="11" t="s">
        <v>88</v>
      </c>
      <c r="AW250" s="11" t="s">
        <v>41</v>
      </c>
      <c r="AX250" s="11" t="s">
        <v>78</v>
      </c>
      <c r="AY250" s="250" t="s">
        <v>126</v>
      </c>
    </row>
    <row r="251" s="11" customFormat="1">
      <c r="B251" s="240"/>
      <c r="C251" s="241"/>
      <c r="D251" s="237" t="s">
        <v>168</v>
      </c>
      <c r="E251" s="242" t="s">
        <v>34</v>
      </c>
      <c r="F251" s="243" t="s">
        <v>107</v>
      </c>
      <c r="G251" s="241"/>
      <c r="H251" s="244">
        <v>-1</v>
      </c>
      <c r="I251" s="245"/>
      <c r="J251" s="241"/>
      <c r="K251" s="241"/>
      <c r="L251" s="246"/>
      <c r="M251" s="247"/>
      <c r="N251" s="248"/>
      <c r="O251" s="248"/>
      <c r="P251" s="248"/>
      <c r="Q251" s="248"/>
      <c r="R251" s="248"/>
      <c r="S251" s="248"/>
      <c r="T251" s="249"/>
      <c r="AT251" s="250" t="s">
        <v>168</v>
      </c>
      <c r="AU251" s="250" t="s">
        <v>88</v>
      </c>
      <c r="AV251" s="11" t="s">
        <v>88</v>
      </c>
      <c r="AW251" s="11" t="s">
        <v>41</v>
      </c>
      <c r="AX251" s="11" t="s">
        <v>78</v>
      </c>
      <c r="AY251" s="250" t="s">
        <v>126</v>
      </c>
    </row>
    <row r="252" s="12" customFormat="1">
      <c r="B252" s="251"/>
      <c r="C252" s="252"/>
      <c r="D252" s="237" t="s">
        <v>168</v>
      </c>
      <c r="E252" s="253" t="s">
        <v>34</v>
      </c>
      <c r="F252" s="254" t="s">
        <v>192</v>
      </c>
      <c r="G252" s="252"/>
      <c r="H252" s="255">
        <v>6.3600000000000003</v>
      </c>
      <c r="I252" s="256"/>
      <c r="J252" s="252"/>
      <c r="K252" s="252"/>
      <c r="L252" s="257"/>
      <c r="M252" s="258"/>
      <c r="N252" s="259"/>
      <c r="O252" s="259"/>
      <c r="P252" s="259"/>
      <c r="Q252" s="259"/>
      <c r="R252" s="259"/>
      <c r="S252" s="259"/>
      <c r="T252" s="260"/>
      <c r="AT252" s="261" t="s">
        <v>168</v>
      </c>
      <c r="AU252" s="261" t="s">
        <v>88</v>
      </c>
      <c r="AV252" s="12" t="s">
        <v>164</v>
      </c>
      <c r="AW252" s="12" t="s">
        <v>41</v>
      </c>
      <c r="AX252" s="12" t="s">
        <v>86</v>
      </c>
      <c r="AY252" s="261" t="s">
        <v>126</v>
      </c>
    </row>
    <row r="253" s="1" customFormat="1" ht="16.5" customHeight="1">
      <c r="B253" s="46"/>
      <c r="C253" s="272" t="s">
        <v>498</v>
      </c>
      <c r="D253" s="272" t="s">
        <v>350</v>
      </c>
      <c r="E253" s="273" t="s">
        <v>499</v>
      </c>
      <c r="F253" s="274" t="s">
        <v>500</v>
      </c>
      <c r="G253" s="275" t="s">
        <v>163</v>
      </c>
      <c r="H253" s="276">
        <v>15.545999999999999</v>
      </c>
      <c r="I253" s="277"/>
      <c r="J253" s="278">
        <f>ROUND(I253*H253,2)</f>
        <v>0</v>
      </c>
      <c r="K253" s="274" t="s">
        <v>133</v>
      </c>
      <c r="L253" s="279"/>
      <c r="M253" s="280" t="s">
        <v>34</v>
      </c>
      <c r="N253" s="281" t="s">
        <v>49</v>
      </c>
      <c r="O253" s="47"/>
      <c r="P253" s="235">
        <f>O253*H253</f>
        <v>0</v>
      </c>
      <c r="Q253" s="235">
        <v>0.00064999999999999997</v>
      </c>
      <c r="R253" s="235">
        <f>Q253*H253</f>
        <v>0.0101049</v>
      </c>
      <c r="S253" s="235">
        <v>0</v>
      </c>
      <c r="T253" s="236">
        <f>S253*H253</f>
        <v>0</v>
      </c>
      <c r="AR253" s="23" t="s">
        <v>353</v>
      </c>
      <c r="AT253" s="23" t="s">
        <v>350</v>
      </c>
      <c r="AU253" s="23" t="s">
        <v>88</v>
      </c>
      <c r="AY253" s="23" t="s">
        <v>126</v>
      </c>
      <c r="BE253" s="233">
        <f>IF(N253="základní",J253,0)</f>
        <v>0</v>
      </c>
      <c r="BF253" s="233">
        <f>IF(N253="snížená",J253,0)</f>
        <v>0</v>
      </c>
      <c r="BG253" s="233">
        <f>IF(N253="zákl. přenesená",J253,0)</f>
        <v>0</v>
      </c>
      <c r="BH253" s="233">
        <f>IF(N253="sníž. přenesená",J253,0)</f>
        <v>0</v>
      </c>
      <c r="BI253" s="233">
        <f>IF(N253="nulová",J253,0)</f>
        <v>0</v>
      </c>
      <c r="BJ253" s="23" t="s">
        <v>86</v>
      </c>
      <c r="BK253" s="233">
        <f>ROUND(I253*H253,2)</f>
        <v>0</v>
      </c>
      <c r="BL253" s="23" t="s">
        <v>269</v>
      </c>
      <c r="BM253" s="23" t="s">
        <v>501</v>
      </c>
    </row>
    <row r="254" s="11" customFormat="1">
      <c r="B254" s="240"/>
      <c r="C254" s="241"/>
      <c r="D254" s="237" t="s">
        <v>168</v>
      </c>
      <c r="E254" s="242" t="s">
        <v>34</v>
      </c>
      <c r="F254" s="243" t="s">
        <v>502</v>
      </c>
      <c r="G254" s="241"/>
      <c r="H254" s="244">
        <v>14.132999999999999</v>
      </c>
      <c r="I254" s="245"/>
      <c r="J254" s="241"/>
      <c r="K254" s="241"/>
      <c r="L254" s="246"/>
      <c r="M254" s="247"/>
      <c r="N254" s="248"/>
      <c r="O254" s="248"/>
      <c r="P254" s="248"/>
      <c r="Q254" s="248"/>
      <c r="R254" s="248"/>
      <c r="S254" s="248"/>
      <c r="T254" s="249"/>
      <c r="AT254" s="250" t="s">
        <v>168</v>
      </c>
      <c r="AU254" s="250" t="s">
        <v>88</v>
      </c>
      <c r="AV254" s="11" t="s">
        <v>88</v>
      </c>
      <c r="AW254" s="11" t="s">
        <v>41</v>
      </c>
      <c r="AX254" s="11" t="s">
        <v>86</v>
      </c>
      <c r="AY254" s="250" t="s">
        <v>126</v>
      </c>
    </row>
    <row r="255" s="11" customFormat="1">
      <c r="B255" s="240"/>
      <c r="C255" s="241"/>
      <c r="D255" s="237" t="s">
        <v>168</v>
      </c>
      <c r="E255" s="241"/>
      <c r="F255" s="243" t="s">
        <v>503</v>
      </c>
      <c r="G255" s="241"/>
      <c r="H255" s="244">
        <v>15.545999999999999</v>
      </c>
      <c r="I255" s="245"/>
      <c r="J255" s="241"/>
      <c r="K255" s="241"/>
      <c r="L255" s="246"/>
      <c r="M255" s="247"/>
      <c r="N255" s="248"/>
      <c r="O255" s="248"/>
      <c r="P255" s="248"/>
      <c r="Q255" s="248"/>
      <c r="R255" s="248"/>
      <c r="S255" s="248"/>
      <c r="T255" s="249"/>
      <c r="AT255" s="250" t="s">
        <v>168</v>
      </c>
      <c r="AU255" s="250" t="s">
        <v>88</v>
      </c>
      <c r="AV255" s="11" t="s">
        <v>88</v>
      </c>
      <c r="AW255" s="11" t="s">
        <v>6</v>
      </c>
      <c r="AX255" s="11" t="s">
        <v>86</v>
      </c>
      <c r="AY255" s="250" t="s">
        <v>126</v>
      </c>
    </row>
    <row r="256" s="1" customFormat="1" ht="16.5" customHeight="1">
      <c r="B256" s="46"/>
      <c r="C256" s="221" t="s">
        <v>216</v>
      </c>
      <c r="D256" s="221" t="s">
        <v>129</v>
      </c>
      <c r="E256" s="222" t="s">
        <v>504</v>
      </c>
      <c r="F256" s="223" t="s">
        <v>505</v>
      </c>
      <c r="G256" s="224" t="s">
        <v>188</v>
      </c>
      <c r="H256" s="225">
        <v>6.3600000000000003</v>
      </c>
      <c r="I256" s="226"/>
      <c r="J256" s="227">
        <f>ROUND(I256*H256,2)</f>
        <v>0</v>
      </c>
      <c r="K256" s="223" t="s">
        <v>133</v>
      </c>
      <c r="L256" s="72"/>
      <c r="M256" s="228" t="s">
        <v>34</v>
      </c>
      <c r="N256" s="234" t="s">
        <v>49</v>
      </c>
      <c r="O256" s="47"/>
      <c r="P256" s="235">
        <f>O256*H256</f>
        <v>0</v>
      </c>
      <c r="Q256" s="235">
        <v>0.00029999999999999997</v>
      </c>
      <c r="R256" s="235">
        <f>Q256*H256</f>
        <v>0.001908</v>
      </c>
      <c r="S256" s="235">
        <v>0</v>
      </c>
      <c r="T256" s="236">
        <f>S256*H256</f>
        <v>0</v>
      </c>
      <c r="AR256" s="23" t="s">
        <v>269</v>
      </c>
      <c r="AT256" s="23" t="s">
        <v>129</v>
      </c>
      <c r="AU256" s="23" t="s">
        <v>88</v>
      </c>
      <c r="AY256" s="23" t="s">
        <v>126</v>
      </c>
      <c r="BE256" s="233">
        <f>IF(N256="základní",J256,0)</f>
        <v>0</v>
      </c>
      <c r="BF256" s="233">
        <f>IF(N256="snížená",J256,0)</f>
        <v>0</v>
      </c>
      <c r="BG256" s="233">
        <f>IF(N256="zákl. přenesená",J256,0)</f>
        <v>0</v>
      </c>
      <c r="BH256" s="233">
        <f>IF(N256="sníž. přenesená",J256,0)</f>
        <v>0</v>
      </c>
      <c r="BI256" s="233">
        <f>IF(N256="nulová",J256,0)</f>
        <v>0</v>
      </c>
      <c r="BJ256" s="23" t="s">
        <v>86</v>
      </c>
      <c r="BK256" s="233">
        <f>ROUND(I256*H256,2)</f>
        <v>0</v>
      </c>
      <c r="BL256" s="23" t="s">
        <v>269</v>
      </c>
      <c r="BM256" s="23" t="s">
        <v>506</v>
      </c>
    </row>
    <row r="257" s="1" customFormat="1">
      <c r="B257" s="46"/>
      <c r="C257" s="74"/>
      <c r="D257" s="237" t="s">
        <v>166</v>
      </c>
      <c r="E257" s="74"/>
      <c r="F257" s="238" t="s">
        <v>507</v>
      </c>
      <c r="G257" s="74"/>
      <c r="H257" s="74"/>
      <c r="I257" s="191"/>
      <c r="J257" s="74"/>
      <c r="K257" s="74"/>
      <c r="L257" s="72"/>
      <c r="M257" s="239"/>
      <c r="N257" s="47"/>
      <c r="O257" s="47"/>
      <c r="P257" s="47"/>
      <c r="Q257" s="47"/>
      <c r="R257" s="47"/>
      <c r="S257" s="47"/>
      <c r="T257" s="95"/>
      <c r="AT257" s="23" t="s">
        <v>166</v>
      </c>
      <c r="AU257" s="23" t="s">
        <v>88</v>
      </c>
    </row>
    <row r="258" s="1" customFormat="1" ht="38.25" customHeight="1">
      <c r="B258" s="46"/>
      <c r="C258" s="221" t="s">
        <v>508</v>
      </c>
      <c r="D258" s="221" t="s">
        <v>129</v>
      </c>
      <c r="E258" s="222" t="s">
        <v>509</v>
      </c>
      <c r="F258" s="223" t="s">
        <v>510</v>
      </c>
      <c r="G258" s="224" t="s">
        <v>272</v>
      </c>
      <c r="H258" s="225">
        <v>0.014999999999999999</v>
      </c>
      <c r="I258" s="226"/>
      <c r="J258" s="227">
        <f>ROUND(I258*H258,2)</f>
        <v>0</v>
      </c>
      <c r="K258" s="223" t="s">
        <v>133</v>
      </c>
      <c r="L258" s="72"/>
      <c r="M258" s="228" t="s">
        <v>34</v>
      </c>
      <c r="N258" s="234" t="s">
        <v>49</v>
      </c>
      <c r="O258" s="47"/>
      <c r="P258" s="235">
        <f>O258*H258</f>
        <v>0</v>
      </c>
      <c r="Q258" s="235">
        <v>0</v>
      </c>
      <c r="R258" s="235">
        <f>Q258*H258</f>
        <v>0</v>
      </c>
      <c r="S258" s="235">
        <v>0</v>
      </c>
      <c r="T258" s="236">
        <f>S258*H258</f>
        <v>0</v>
      </c>
      <c r="AR258" s="23" t="s">
        <v>269</v>
      </c>
      <c r="AT258" s="23" t="s">
        <v>129</v>
      </c>
      <c r="AU258" s="23" t="s">
        <v>88</v>
      </c>
      <c r="AY258" s="23" t="s">
        <v>126</v>
      </c>
      <c r="BE258" s="233">
        <f>IF(N258="základní",J258,0)</f>
        <v>0</v>
      </c>
      <c r="BF258" s="233">
        <f>IF(N258="snížená",J258,0)</f>
        <v>0</v>
      </c>
      <c r="BG258" s="233">
        <f>IF(N258="zákl. přenesená",J258,0)</f>
        <v>0</v>
      </c>
      <c r="BH258" s="233">
        <f>IF(N258="sníž. přenesená",J258,0)</f>
        <v>0</v>
      </c>
      <c r="BI258" s="233">
        <f>IF(N258="nulová",J258,0)</f>
        <v>0</v>
      </c>
      <c r="BJ258" s="23" t="s">
        <v>86</v>
      </c>
      <c r="BK258" s="233">
        <f>ROUND(I258*H258,2)</f>
        <v>0</v>
      </c>
      <c r="BL258" s="23" t="s">
        <v>269</v>
      </c>
      <c r="BM258" s="23" t="s">
        <v>511</v>
      </c>
    </row>
    <row r="259" s="1" customFormat="1">
      <c r="B259" s="46"/>
      <c r="C259" s="74"/>
      <c r="D259" s="237" t="s">
        <v>166</v>
      </c>
      <c r="E259" s="74"/>
      <c r="F259" s="238" t="s">
        <v>512</v>
      </c>
      <c r="G259" s="74"/>
      <c r="H259" s="74"/>
      <c r="I259" s="191"/>
      <c r="J259" s="74"/>
      <c r="K259" s="74"/>
      <c r="L259" s="72"/>
      <c r="M259" s="239"/>
      <c r="N259" s="47"/>
      <c r="O259" s="47"/>
      <c r="P259" s="47"/>
      <c r="Q259" s="47"/>
      <c r="R259" s="47"/>
      <c r="S259" s="47"/>
      <c r="T259" s="95"/>
      <c r="AT259" s="23" t="s">
        <v>166</v>
      </c>
      <c r="AU259" s="23" t="s">
        <v>88</v>
      </c>
    </row>
    <row r="260" s="10" customFormat="1" ht="29.88" customHeight="1">
      <c r="B260" s="205"/>
      <c r="C260" s="206"/>
      <c r="D260" s="207" t="s">
        <v>77</v>
      </c>
      <c r="E260" s="219" t="s">
        <v>513</v>
      </c>
      <c r="F260" s="219" t="s">
        <v>514</v>
      </c>
      <c r="G260" s="206"/>
      <c r="H260" s="206"/>
      <c r="I260" s="209"/>
      <c r="J260" s="220">
        <f>BK260</f>
        <v>0</v>
      </c>
      <c r="K260" s="206"/>
      <c r="L260" s="211"/>
      <c r="M260" s="212"/>
      <c r="N260" s="213"/>
      <c r="O260" s="213"/>
      <c r="P260" s="214">
        <f>SUM(P261:P285)</f>
        <v>0</v>
      </c>
      <c r="Q260" s="213"/>
      <c r="R260" s="214">
        <f>SUM(R261:R285)</f>
        <v>0.03653182</v>
      </c>
      <c r="S260" s="213"/>
      <c r="T260" s="215">
        <f>SUM(T261:T285)</f>
        <v>0</v>
      </c>
      <c r="AR260" s="216" t="s">
        <v>88</v>
      </c>
      <c r="AT260" s="217" t="s">
        <v>77</v>
      </c>
      <c r="AU260" s="217" t="s">
        <v>86</v>
      </c>
      <c r="AY260" s="216" t="s">
        <v>126</v>
      </c>
      <c r="BK260" s="218">
        <f>SUM(BK261:BK285)</f>
        <v>0</v>
      </c>
    </row>
    <row r="261" s="1" customFormat="1" ht="25.5" customHeight="1">
      <c r="B261" s="46"/>
      <c r="C261" s="221" t="s">
        <v>515</v>
      </c>
      <c r="D261" s="221" t="s">
        <v>129</v>
      </c>
      <c r="E261" s="222" t="s">
        <v>516</v>
      </c>
      <c r="F261" s="223" t="s">
        <v>517</v>
      </c>
      <c r="G261" s="224" t="s">
        <v>188</v>
      </c>
      <c r="H261" s="225">
        <v>79.417000000000002</v>
      </c>
      <c r="I261" s="226"/>
      <c r="J261" s="227">
        <f>ROUND(I261*H261,2)</f>
        <v>0</v>
      </c>
      <c r="K261" s="223" t="s">
        <v>133</v>
      </c>
      <c r="L261" s="72"/>
      <c r="M261" s="228" t="s">
        <v>34</v>
      </c>
      <c r="N261" s="234" t="s">
        <v>49</v>
      </c>
      <c r="O261" s="47"/>
      <c r="P261" s="235">
        <f>O261*H261</f>
        <v>0</v>
      </c>
      <c r="Q261" s="235">
        <v>0.00020000000000000001</v>
      </c>
      <c r="R261" s="235">
        <f>Q261*H261</f>
        <v>0.015883400000000002</v>
      </c>
      <c r="S261" s="235">
        <v>0</v>
      </c>
      <c r="T261" s="236">
        <f>S261*H261</f>
        <v>0</v>
      </c>
      <c r="AR261" s="23" t="s">
        <v>269</v>
      </c>
      <c r="AT261" s="23" t="s">
        <v>129</v>
      </c>
      <c r="AU261" s="23" t="s">
        <v>88</v>
      </c>
      <c r="AY261" s="23" t="s">
        <v>126</v>
      </c>
      <c r="BE261" s="233">
        <f>IF(N261="základní",J261,0)</f>
        <v>0</v>
      </c>
      <c r="BF261" s="233">
        <f>IF(N261="snížená",J261,0)</f>
        <v>0</v>
      </c>
      <c r="BG261" s="233">
        <f>IF(N261="zákl. přenesená",J261,0)</f>
        <v>0</v>
      </c>
      <c r="BH261" s="233">
        <f>IF(N261="sníž. přenesená",J261,0)</f>
        <v>0</v>
      </c>
      <c r="BI261" s="233">
        <f>IF(N261="nulová",J261,0)</f>
        <v>0</v>
      </c>
      <c r="BJ261" s="23" t="s">
        <v>86</v>
      </c>
      <c r="BK261" s="233">
        <f>ROUND(I261*H261,2)</f>
        <v>0</v>
      </c>
      <c r="BL261" s="23" t="s">
        <v>269</v>
      </c>
      <c r="BM261" s="23" t="s">
        <v>518</v>
      </c>
    </row>
    <row r="262" s="13" customFormat="1">
      <c r="B262" s="262"/>
      <c r="C262" s="263"/>
      <c r="D262" s="237" t="s">
        <v>168</v>
      </c>
      <c r="E262" s="264" t="s">
        <v>34</v>
      </c>
      <c r="F262" s="265" t="s">
        <v>493</v>
      </c>
      <c r="G262" s="263"/>
      <c r="H262" s="264" t="s">
        <v>34</v>
      </c>
      <c r="I262" s="266"/>
      <c r="J262" s="263"/>
      <c r="K262" s="263"/>
      <c r="L262" s="267"/>
      <c r="M262" s="268"/>
      <c r="N262" s="269"/>
      <c r="O262" s="269"/>
      <c r="P262" s="269"/>
      <c r="Q262" s="269"/>
      <c r="R262" s="269"/>
      <c r="S262" s="269"/>
      <c r="T262" s="270"/>
      <c r="AT262" s="271" t="s">
        <v>168</v>
      </c>
      <c r="AU262" s="271" t="s">
        <v>88</v>
      </c>
      <c r="AV262" s="13" t="s">
        <v>86</v>
      </c>
      <c r="AW262" s="13" t="s">
        <v>41</v>
      </c>
      <c r="AX262" s="13" t="s">
        <v>78</v>
      </c>
      <c r="AY262" s="271" t="s">
        <v>126</v>
      </c>
    </row>
    <row r="263" s="11" customFormat="1">
      <c r="B263" s="240"/>
      <c r="C263" s="241"/>
      <c r="D263" s="237" t="s">
        <v>168</v>
      </c>
      <c r="E263" s="242" t="s">
        <v>34</v>
      </c>
      <c r="F263" s="243" t="s">
        <v>211</v>
      </c>
      <c r="G263" s="241"/>
      <c r="H263" s="244">
        <v>23.399999999999999</v>
      </c>
      <c r="I263" s="245"/>
      <c r="J263" s="241"/>
      <c r="K263" s="241"/>
      <c r="L263" s="246"/>
      <c r="M263" s="247"/>
      <c r="N263" s="248"/>
      <c r="O263" s="248"/>
      <c r="P263" s="248"/>
      <c r="Q263" s="248"/>
      <c r="R263" s="248"/>
      <c r="S263" s="248"/>
      <c r="T263" s="249"/>
      <c r="AT263" s="250" t="s">
        <v>168</v>
      </c>
      <c r="AU263" s="250" t="s">
        <v>88</v>
      </c>
      <c r="AV263" s="11" t="s">
        <v>88</v>
      </c>
      <c r="AW263" s="11" t="s">
        <v>41</v>
      </c>
      <c r="AX263" s="11" t="s">
        <v>78</v>
      </c>
      <c r="AY263" s="250" t="s">
        <v>126</v>
      </c>
    </row>
    <row r="264" s="11" customFormat="1">
      <c r="B264" s="240"/>
      <c r="C264" s="241"/>
      <c r="D264" s="237" t="s">
        <v>168</v>
      </c>
      <c r="E264" s="242" t="s">
        <v>34</v>
      </c>
      <c r="F264" s="243" t="s">
        <v>212</v>
      </c>
      <c r="G264" s="241"/>
      <c r="H264" s="244">
        <v>-1.7729999999999999</v>
      </c>
      <c r="I264" s="245"/>
      <c r="J264" s="241"/>
      <c r="K264" s="241"/>
      <c r="L264" s="246"/>
      <c r="M264" s="247"/>
      <c r="N264" s="248"/>
      <c r="O264" s="248"/>
      <c r="P264" s="248"/>
      <c r="Q264" s="248"/>
      <c r="R264" s="248"/>
      <c r="S264" s="248"/>
      <c r="T264" s="249"/>
      <c r="AT264" s="250" t="s">
        <v>168</v>
      </c>
      <c r="AU264" s="250" t="s">
        <v>88</v>
      </c>
      <c r="AV264" s="11" t="s">
        <v>88</v>
      </c>
      <c r="AW264" s="11" t="s">
        <v>41</v>
      </c>
      <c r="AX264" s="11" t="s">
        <v>78</v>
      </c>
      <c r="AY264" s="250" t="s">
        <v>126</v>
      </c>
    </row>
    <row r="265" s="11" customFormat="1">
      <c r="B265" s="240"/>
      <c r="C265" s="241"/>
      <c r="D265" s="237" t="s">
        <v>168</v>
      </c>
      <c r="E265" s="242" t="s">
        <v>34</v>
      </c>
      <c r="F265" s="243" t="s">
        <v>213</v>
      </c>
      <c r="G265" s="241"/>
      <c r="H265" s="244">
        <v>-0.71999999999999997</v>
      </c>
      <c r="I265" s="245"/>
      <c r="J265" s="241"/>
      <c r="K265" s="241"/>
      <c r="L265" s="246"/>
      <c r="M265" s="247"/>
      <c r="N265" s="248"/>
      <c r="O265" s="248"/>
      <c r="P265" s="248"/>
      <c r="Q265" s="248"/>
      <c r="R265" s="248"/>
      <c r="S265" s="248"/>
      <c r="T265" s="249"/>
      <c r="AT265" s="250" t="s">
        <v>168</v>
      </c>
      <c r="AU265" s="250" t="s">
        <v>88</v>
      </c>
      <c r="AV265" s="11" t="s">
        <v>88</v>
      </c>
      <c r="AW265" s="11" t="s">
        <v>41</v>
      </c>
      <c r="AX265" s="11" t="s">
        <v>78</v>
      </c>
      <c r="AY265" s="250" t="s">
        <v>126</v>
      </c>
    </row>
    <row r="266" s="11" customFormat="1">
      <c r="B266" s="240"/>
      <c r="C266" s="241"/>
      <c r="D266" s="237" t="s">
        <v>168</v>
      </c>
      <c r="E266" s="242" t="s">
        <v>34</v>
      </c>
      <c r="F266" s="243" t="s">
        <v>214</v>
      </c>
      <c r="G266" s="241"/>
      <c r="H266" s="244">
        <v>-2.2000000000000002</v>
      </c>
      <c r="I266" s="245"/>
      <c r="J266" s="241"/>
      <c r="K266" s="241"/>
      <c r="L266" s="246"/>
      <c r="M266" s="247"/>
      <c r="N266" s="248"/>
      <c r="O266" s="248"/>
      <c r="P266" s="248"/>
      <c r="Q266" s="248"/>
      <c r="R266" s="248"/>
      <c r="S266" s="248"/>
      <c r="T266" s="249"/>
      <c r="AT266" s="250" t="s">
        <v>168</v>
      </c>
      <c r="AU266" s="250" t="s">
        <v>88</v>
      </c>
      <c r="AV266" s="11" t="s">
        <v>88</v>
      </c>
      <c r="AW266" s="11" t="s">
        <v>41</v>
      </c>
      <c r="AX266" s="11" t="s">
        <v>78</v>
      </c>
      <c r="AY266" s="250" t="s">
        <v>126</v>
      </c>
    </row>
    <row r="267" s="13" customFormat="1">
      <c r="B267" s="262"/>
      <c r="C267" s="263"/>
      <c r="D267" s="237" t="s">
        <v>168</v>
      </c>
      <c r="E267" s="264" t="s">
        <v>34</v>
      </c>
      <c r="F267" s="265" t="s">
        <v>496</v>
      </c>
      <c r="G267" s="263"/>
      <c r="H267" s="264" t="s">
        <v>34</v>
      </c>
      <c r="I267" s="266"/>
      <c r="J267" s="263"/>
      <c r="K267" s="263"/>
      <c r="L267" s="267"/>
      <c r="M267" s="268"/>
      <c r="N267" s="269"/>
      <c r="O267" s="269"/>
      <c r="P267" s="269"/>
      <c r="Q267" s="269"/>
      <c r="R267" s="269"/>
      <c r="S267" s="269"/>
      <c r="T267" s="270"/>
      <c r="AT267" s="271" t="s">
        <v>168</v>
      </c>
      <c r="AU267" s="271" t="s">
        <v>88</v>
      </c>
      <c r="AV267" s="13" t="s">
        <v>86</v>
      </c>
      <c r="AW267" s="13" t="s">
        <v>41</v>
      </c>
      <c r="AX267" s="13" t="s">
        <v>78</v>
      </c>
      <c r="AY267" s="271" t="s">
        <v>126</v>
      </c>
    </row>
    <row r="268" s="11" customFormat="1">
      <c r="B268" s="240"/>
      <c r="C268" s="241"/>
      <c r="D268" s="237" t="s">
        <v>168</v>
      </c>
      <c r="E268" s="242" t="s">
        <v>34</v>
      </c>
      <c r="F268" s="243" t="s">
        <v>215</v>
      </c>
      <c r="G268" s="241"/>
      <c r="H268" s="244">
        <v>15.300000000000001</v>
      </c>
      <c r="I268" s="245"/>
      <c r="J268" s="241"/>
      <c r="K268" s="241"/>
      <c r="L268" s="246"/>
      <c r="M268" s="247"/>
      <c r="N268" s="248"/>
      <c r="O268" s="248"/>
      <c r="P268" s="248"/>
      <c r="Q268" s="248"/>
      <c r="R268" s="248"/>
      <c r="S268" s="248"/>
      <c r="T268" s="249"/>
      <c r="AT268" s="250" t="s">
        <v>168</v>
      </c>
      <c r="AU268" s="250" t="s">
        <v>88</v>
      </c>
      <c r="AV268" s="11" t="s">
        <v>88</v>
      </c>
      <c r="AW268" s="11" t="s">
        <v>41</v>
      </c>
      <c r="AX268" s="11" t="s">
        <v>78</v>
      </c>
      <c r="AY268" s="250" t="s">
        <v>126</v>
      </c>
    </row>
    <row r="269" s="11" customFormat="1">
      <c r="B269" s="240"/>
      <c r="C269" s="241"/>
      <c r="D269" s="237" t="s">
        <v>168</v>
      </c>
      <c r="E269" s="242" t="s">
        <v>34</v>
      </c>
      <c r="F269" s="243" t="s">
        <v>213</v>
      </c>
      <c r="G269" s="241"/>
      <c r="H269" s="244">
        <v>-0.71999999999999997</v>
      </c>
      <c r="I269" s="245"/>
      <c r="J269" s="241"/>
      <c r="K269" s="241"/>
      <c r="L269" s="246"/>
      <c r="M269" s="247"/>
      <c r="N269" s="248"/>
      <c r="O269" s="248"/>
      <c r="P269" s="248"/>
      <c r="Q269" s="248"/>
      <c r="R269" s="248"/>
      <c r="S269" s="248"/>
      <c r="T269" s="249"/>
      <c r="AT269" s="250" t="s">
        <v>168</v>
      </c>
      <c r="AU269" s="250" t="s">
        <v>88</v>
      </c>
      <c r="AV269" s="11" t="s">
        <v>88</v>
      </c>
      <c r="AW269" s="11" t="s">
        <v>41</v>
      </c>
      <c r="AX269" s="11" t="s">
        <v>78</v>
      </c>
      <c r="AY269" s="250" t="s">
        <v>126</v>
      </c>
    </row>
    <row r="270" s="13" customFormat="1">
      <c r="B270" s="262"/>
      <c r="C270" s="263"/>
      <c r="D270" s="237" t="s">
        <v>168</v>
      </c>
      <c r="E270" s="264" t="s">
        <v>34</v>
      </c>
      <c r="F270" s="265" t="s">
        <v>519</v>
      </c>
      <c r="G270" s="263"/>
      <c r="H270" s="264" t="s">
        <v>34</v>
      </c>
      <c r="I270" s="266"/>
      <c r="J270" s="263"/>
      <c r="K270" s="263"/>
      <c r="L270" s="267"/>
      <c r="M270" s="268"/>
      <c r="N270" s="269"/>
      <c r="O270" s="269"/>
      <c r="P270" s="269"/>
      <c r="Q270" s="269"/>
      <c r="R270" s="269"/>
      <c r="S270" s="269"/>
      <c r="T270" s="270"/>
      <c r="AT270" s="271" t="s">
        <v>168</v>
      </c>
      <c r="AU270" s="271" t="s">
        <v>88</v>
      </c>
      <c r="AV270" s="13" t="s">
        <v>86</v>
      </c>
      <c r="AW270" s="13" t="s">
        <v>41</v>
      </c>
      <c r="AX270" s="13" t="s">
        <v>78</v>
      </c>
      <c r="AY270" s="271" t="s">
        <v>126</v>
      </c>
    </row>
    <row r="271" s="11" customFormat="1">
      <c r="B271" s="240"/>
      <c r="C271" s="241"/>
      <c r="D271" s="237" t="s">
        <v>168</v>
      </c>
      <c r="E271" s="242" t="s">
        <v>34</v>
      </c>
      <c r="F271" s="243" t="s">
        <v>520</v>
      </c>
      <c r="G271" s="241"/>
      <c r="H271" s="244">
        <v>15.300000000000001</v>
      </c>
      <c r="I271" s="245"/>
      <c r="J271" s="241"/>
      <c r="K271" s="241"/>
      <c r="L271" s="246"/>
      <c r="M271" s="247"/>
      <c r="N271" s="248"/>
      <c r="O271" s="248"/>
      <c r="P271" s="248"/>
      <c r="Q271" s="248"/>
      <c r="R271" s="248"/>
      <c r="S271" s="248"/>
      <c r="T271" s="249"/>
      <c r="AT271" s="250" t="s">
        <v>168</v>
      </c>
      <c r="AU271" s="250" t="s">
        <v>88</v>
      </c>
      <c r="AV271" s="11" t="s">
        <v>88</v>
      </c>
      <c r="AW271" s="11" t="s">
        <v>41</v>
      </c>
      <c r="AX271" s="11" t="s">
        <v>78</v>
      </c>
      <c r="AY271" s="250" t="s">
        <v>126</v>
      </c>
    </row>
    <row r="272" s="11" customFormat="1">
      <c r="B272" s="240"/>
      <c r="C272" s="241"/>
      <c r="D272" s="237" t="s">
        <v>168</v>
      </c>
      <c r="E272" s="242" t="s">
        <v>34</v>
      </c>
      <c r="F272" s="243" t="s">
        <v>521</v>
      </c>
      <c r="G272" s="241"/>
      <c r="H272" s="244">
        <v>-0.71999999999999997</v>
      </c>
      <c r="I272" s="245"/>
      <c r="J272" s="241"/>
      <c r="K272" s="241"/>
      <c r="L272" s="246"/>
      <c r="M272" s="247"/>
      <c r="N272" s="248"/>
      <c r="O272" s="248"/>
      <c r="P272" s="248"/>
      <c r="Q272" s="248"/>
      <c r="R272" s="248"/>
      <c r="S272" s="248"/>
      <c r="T272" s="249"/>
      <c r="AT272" s="250" t="s">
        <v>168</v>
      </c>
      <c r="AU272" s="250" t="s">
        <v>88</v>
      </c>
      <c r="AV272" s="11" t="s">
        <v>88</v>
      </c>
      <c r="AW272" s="11" t="s">
        <v>41</v>
      </c>
      <c r="AX272" s="11" t="s">
        <v>78</v>
      </c>
      <c r="AY272" s="250" t="s">
        <v>126</v>
      </c>
    </row>
    <row r="273" s="13" customFormat="1">
      <c r="B273" s="262"/>
      <c r="C273" s="263"/>
      <c r="D273" s="237" t="s">
        <v>168</v>
      </c>
      <c r="E273" s="264" t="s">
        <v>34</v>
      </c>
      <c r="F273" s="265" t="s">
        <v>522</v>
      </c>
      <c r="G273" s="263"/>
      <c r="H273" s="264" t="s">
        <v>34</v>
      </c>
      <c r="I273" s="266"/>
      <c r="J273" s="263"/>
      <c r="K273" s="263"/>
      <c r="L273" s="267"/>
      <c r="M273" s="268"/>
      <c r="N273" s="269"/>
      <c r="O273" s="269"/>
      <c r="P273" s="269"/>
      <c r="Q273" s="269"/>
      <c r="R273" s="269"/>
      <c r="S273" s="269"/>
      <c r="T273" s="270"/>
      <c r="AT273" s="271" t="s">
        <v>168</v>
      </c>
      <c r="AU273" s="271" t="s">
        <v>88</v>
      </c>
      <c r="AV273" s="13" t="s">
        <v>86</v>
      </c>
      <c r="AW273" s="13" t="s">
        <v>41</v>
      </c>
      <c r="AX273" s="13" t="s">
        <v>78</v>
      </c>
      <c r="AY273" s="271" t="s">
        <v>126</v>
      </c>
    </row>
    <row r="274" s="11" customFormat="1">
      <c r="B274" s="240"/>
      <c r="C274" s="241"/>
      <c r="D274" s="237" t="s">
        <v>168</v>
      </c>
      <c r="E274" s="242" t="s">
        <v>34</v>
      </c>
      <c r="F274" s="243" t="s">
        <v>523</v>
      </c>
      <c r="G274" s="241"/>
      <c r="H274" s="244">
        <v>13.949999999999999</v>
      </c>
      <c r="I274" s="245"/>
      <c r="J274" s="241"/>
      <c r="K274" s="241"/>
      <c r="L274" s="246"/>
      <c r="M274" s="247"/>
      <c r="N274" s="248"/>
      <c r="O274" s="248"/>
      <c r="P274" s="248"/>
      <c r="Q274" s="248"/>
      <c r="R274" s="248"/>
      <c r="S274" s="248"/>
      <c r="T274" s="249"/>
      <c r="AT274" s="250" t="s">
        <v>168</v>
      </c>
      <c r="AU274" s="250" t="s">
        <v>88</v>
      </c>
      <c r="AV274" s="11" t="s">
        <v>88</v>
      </c>
      <c r="AW274" s="11" t="s">
        <v>41</v>
      </c>
      <c r="AX274" s="11" t="s">
        <v>78</v>
      </c>
      <c r="AY274" s="250" t="s">
        <v>126</v>
      </c>
    </row>
    <row r="275" s="11" customFormat="1">
      <c r="B275" s="240"/>
      <c r="C275" s="241"/>
      <c r="D275" s="237" t="s">
        <v>168</v>
      </c>
      <c r="E275" s="242" t="s">
        <v>34</v>
      </c>
      <c r="F275" s="243" t="s">
        <v>214</v>
      </c>
      <c r="G275" s="241"/>
      <c r="H275" s="244">
        <v>-2.2000000000000002</v>
      </c>
      <c r="I275" s="245"/>
      <c r="J275" s="241"/>
      <c r="K275" s="241"/>
      <c r="L275" s="246"/>
      <c r="M275" s="247"/>
      <c r="N275" s="248"/>
      <c r="O275" s="248"/>
      <c r="P275" s="248"/>
      <c r="Q275" s="248"/>
      <c r="R275" s="248"/>
      <c r="S275" s="248"/>
      <c r="T275" s="249"/>
      <c r="AT275" s="250" t="s">
        <v>168</v>
      </c>
      <c r="AU275" s="250" t="s">
        <v>88</v>
      </c>
      <c r="AV275" s="11" t="s">
        <v>88</v>
      </c>
      <c r="AW275" s="11" t="s">
        <v>41</v>
      </c>
      <c r="AX275" s="11" t="s">
        <v>78</v>
      </c>
      <c r="AY275" s="250" t="s">
        <v>126</v>
      </c>
    </row>
    <row r="276" s="11" customFormat="1">
      <c r="B276" s="240"/>
      <c r="C276" s="241"/>
      <c r="D276" s="237" t="s">
        <v>168</v>
      </c>
      <c r="E276" s="242" t="s">
        <v>34</v>
      </c>
      <c r="F276" s="243" t="s">
        <v>524</v>
      </c>
      <c r="G276" s="241"/>
      <c r="H276" s="244">
        <v>-1.02</v>
      </c>
      <c r="I276" s="245"/>
      <c r="J276" s="241"/>
      <c r="K276" s="241"/>
      <c r="L276" s="246"/>
      <c r="M276" s="247"/>
      <c r="N276" s="248"/>
      <c r="O276" s="248"/>
      <c r="P276" s="248"/>
      <c r="Q276" s="248"/>
      <c r="R276" s="248"/>
      <c r="S276" s="248"/>
      <c r="T276" s="249"/>
      <c r="AT276" s="250" t="s">
        <v>168</v>
      </c>
      <c r="AU276" s="250" t="s">
        <v>88</v>
      </c>
      <c r="AV276" s="11" t="s">
        <v>88</v>
      </c>
      <c r="AW276" s="11" t="s">
        <v>41</v>
      </c>
      <c r="AX276" s="11" t="s">
        <v>78</v>
      </c>
      <c r="AY276" s="250" t="s">
        <v>126</v>
      </c>
    </row>
    <row r="277" s="13" customFormat="1">
      <c r="B277" s="262"/>
      <c r="C277" s="263"/>
      <c r="D277" s="237" t="s">
        <v>168</v>
      </c>
      <c r="E277" s="264" t="s">
        <v>34</v>
      </c>
      <c r="F277" s="265" t="s">
        <v>525</v>
      </c>
      <c r="G277" s="263"/>
      <c r="H277" s="264" t="s">
        <v>34</v>
      </c>
      <c r="I277" s="266"/>
      <c r="J277" s="263"/>
      <c r="K277" s="263"/>
      <c r="L277" s="267"/>
      <c r="M277" s="268"/>
      <c r="N277" s="269"/>
      <c r="O277" s="269"/>
      <c r="P277" s="269"/>
      <c r="Q277" s="269"/>
      <c r="R277" s="269"/>
      <c r="S277" s="269"/>
      <c r="T277" s="270"/>
      <c r="AT277" s="271" t="s">
        <v>168</v>
      </c>
      <c r="AU277" s="271" t="s">
        <v>88</v>
      </c>
      <c r="AV277" s="13" t="s">
        <v>86</v>
      </c>
      <c r="AW277" s="13" t="s">
        <v>41</v>
      </c>
      <c r="AX277" s="13" t="s">
        <v>78</v>
      </c>
      <c r="AY277" s="271" t="s">
        <v>126</v>
      </c>
    </row>
    <row r="278" s="11" customFormat="1">
      <c r="B278" s="240"/>
      <c r="C278" s="241"/>
      <c r="D278" s="237" t="s">
        <v>168</v>
      </c>
      <c r="E278" s="242" t="s">
        <v>34</v>
      </c>
      <c r="F278" s="243" t="s">
        <v>526</v>
      </c>
      <c r="G278" s="241"/>
      <c r="H278" s="244">
        <v>10.199999999999999</v>
      </c>
      <c r="I278" s="245"/>
      <c r="J278" s="241"/>
      <c r="K278" s="241"/>
      <c r="L278" s="246"/>
      <c r="M278" s="247"/>
      <c r="N278" s="248"/>
      <c r="O278" s="248"/>
      <c r="P278" s="248"/>
      <c r="Q278" s="248"/>
      <c r="R278" s="248"/>
      <c r="S278" s="248"/>
      <c r="T278" s="249"/>
      <c r="AT278" s="250" t="s">
        <v>168</v>
      </c>
      <c r="AU278" s="250" t="s">
        <v>88</v>
      </c>
      <c r="AV278" s="11" t="s">
        <v>88</v>
      </c>
      <c r="AW278" s="11" t="s">
        <v>41</v>
      </c>
      <c r="AX278" s="11" t="s">
        <v>78</v>
      </c>
      <c r="AY278" s="250" t="s">
        <v>126</v>
      </c>
    </row>
    <row r="279" s="11" customFormat="1">
      <c r="B279" s="240"/>
      <c r="C279" s="241"/>
      <c r="D279" s="237" t="s">
        <v>168</v>
      </c>
      <c r="E279" s="242" t="s">
        <v>34</v>
      </c>
      <c r="F279" s="243" t="s">
        <v>527</v>
      </c>
      <c r="G279" s="241"/>
      <c r="H279" s="244">
        <v>-3.2799999999999998</v>
      </c>
      <c r="I279" s="245"/>
      <c r="J279" s="241"/>
      <c r="K279" s="241"/>
      <c r="L279" s="246"/>
      <c r="M279" s="247"/>
      <c r="N279" s="248"/>
      <c r="O279" s="248"/>
      <c r="P279" s="248"/>
      <c r="Q279" s="248"/>
      <c r="R279" s="248"/>
      <c r="S279" s="248"/>
      <c r="T279" s="249"/>
      <c r="AT279" s="250" t="s">
        <v>168</v>
      </c>
      <c r="AU279" s="250" t="s">
        <v>88</v>
      </c>
      <c r="AV279" s="11" t="s">
        <v>88</v>
      </c>
      <c r="AW279" s="11" t="s">
        <v>41</v>
      </c>
      <c r="AX279" s="11" t="s">
        <v>78</v>
      </c>
      <c r="AY279" s="250" t="s">
        <v>126</v>
      </c>
    </row>
    <row r="280" s="13" customFormat="1">
      <c r="B280" s="262"/>
      <c r="C280" s="263"/>
      <c r="D280" s="237" t="s">
        <v>168</v>
      </c>
      <c r="E280" s="264" t="s">
        <v>34</v>
      </c>
      <c r="F280" s="265" t="s">
        <v>528</v>
      </c>
      <c r="G280" s="263"/>
      <c r="H280" s="264" t="s">
        <v>34</v>
      </c>
      <c r="I280" s="266"/>
      <c r="J280" s="263"/>
      <c r="K280" s="263"/>
      <c r="L280" s="267"/>
      <c r="M280" s="268"/>
      <c r="N280" s="269"/>
      <c r="O280" s="269"/>
      <c r="P280" s="269"/>
      <c r="Q280" s="269"/>
      <c r="R280" s="269"/>
      <c r="S280" s="269"/>
      <c r="T280" s="270"/>
      <c r="AT280" s="271" t="s">
        <v>168</v>
      </c>
      <c r="AU280" s="271" t="s">
        <v>88</v>
      </c>
      <c r="AV280" s="13" t="s">
        <v>86</v>
      </c>
      <c r="AW280" s="13" t="s">
        <v>41</v>
      </c>
      <c r="AX280" s="13" t="s">
        <v>78</v>
      </c>
      <c r="AY280" s="271" t="s">
        <v>126</v>
      </c>
    </row>
    <row r="281" s="11" customFormat="1">
      <c r="B281" s="240"/>
      <c r="C281" s="241"/>
      <c r="D281" s="237" t="s">
        <v>168</v>
      </c>
      <c r="E281" s="242" t="s">
        <v>34</v>
      </c>
      <c r="F281" s="243" t="s">
        <v>529</v>
      </c>
      <c r="G281" s="241"/>
      <c r="H281" s="244">
        <v>10</v>
      </c>
      <c r="I281" s="245"/>
      <c r="J281" s="241"/>
      <c r="K281" s="241"/>
      <c r="L281" s="246"/>
      <c r="M281" s="247"/>
      <c r="N281" s="248"/>
      <c r="O281" s="248"/>
      <c r="P281" s="248"/>
      <c r="Q281" s="248"/>
      <c r="R281" s="248"/>
      <c r="S281" s="248"/>
      <c r="T281" s="249"/>
      <c r="AT281" s="250" t="s">
        <v>168</v>
      </c>
      <c r="AU281" s="250" t="s">
        <v>88</v>
      </c>
      <c r="AV281" s="11" t="s">
        <v>88</v>
      </c>
      <c r="AW281" s="11" t="s">
        <v>41</v>
      </c>
      <c r="AX281" s="11" t="s">
        <v>78</v>
      </c>
      <c r="AY281" s="250" t="s">
        <v>126</v>
      </c>
    </row>
    <row r="282" s="13" customFormat="1">
      <c r="B282" s="262"/>
      <c r="C282" s="263"/>
      <c r="D282" s="237" t="s">
        <v>168</v>
      </c>
      <c r="E282" s="264" t="s">
        <v>34</v>
      </c>
      <c r="F282" s="265" t="s">
        <v>530</v>
      </c>
      <c r="G282" s="263"/>
      <c r="H282" s="264" t="s">
        <v>34</v>
      </c>
      <c r="I282" s="266"/>
      <c r="J282" s="263"/>
      <c r="K282" s="263"/>
      <c r="L282" s="267"/>
      <c r="M282" s="268"/>
      <c r="N282" s="269"/>
      <c r="O282" s="269"/>
      <c r="P282" s="269"/>
      <c r="Q282" s="269"/>
      <c r="R282" s="269"/>
      <c r="S282" s="269"/>
      <c r="T282" s="270"/>
      <c r="AT282" s="271" t="s">
        <v>168</v>
      </c>
      <c r="AU282" s="271" t="s">
        <v>88</v>
      </c>
      <c r="AV282" s="13" t="s">
        <v>86</v>
      </c>
      <c r="AW282" s="13" t="s">
        <v>41</v>
      </c>
      <c r="AX282" s="13" t="s">
        <v>78</v>
      </c>
      <c r="AY282" s="271" t="s">
        <v>126</v>
      </c>
    </row>
    <row r="283" s="11" customFormat="1">
      <c r="B283" s="240"/>
      <c r="C283" s="241"/>
      <c r="D283" s="237" t="s">
        <v>168</v>
      </c>
      <c r="E283" s="242" t="s">
        <v>34</v>
      </c>
      <c r="F283" s="243" t="s">
        <v>531</v>
      </c>
      <c r="G283" s="241"/>
      <c r="H283" s="244">
        <v>3.8999999999999999</v>
      </c>
      <c r="I283" s="245"/>
      <c r="J283" s="241"/>
      <c r="K283" s="241"/>
      <c r="L283" s="246"/>
      <c r="M283" s="247"/>
      <c r="N283" s="248"/>
      <c r="O283" s="248"/>
      <c r="P283" s="248"/>
      <c r="Q283" s="248"/>
      <c r="R283" s="248"/>
      <c r="S283" s="248"/>
      <c r="T283" s="249"/>
      <c r="AT283" s="250" t="s">
        <v>168</v>
      </c>
      <c r="AU283" s="250" t="s">
        <v>88</v>
      </c>
      <c r="AV283" s="11" t="s">
        <v>88</v>
      </c>
      <c r="AW283" s="11" t="s">
        <v>41</v>
      </c>
      <c r="AX283" s="11" t="s">
        <v>78</v>
      </c>
      <c r="AY283" s="250" t="s">
        <v>126</v>
      </c>
    </row>
    <row r="284" s="12" customFormat="1">
      <c r="B284" s="251"/>
      <c r="C284" s="252"/>
      <c r="D284" s="237" t="s">
        <v>168</v>
      </c>
      <c r="E284" s="253" t="s">
        <v>34</v>
      </c>
      <c r="F284" s="254" t="s">
        <v>192</v>
      </c>
      <c r="G284" s="252"/>
      <c r="H284" s="255">
        <v>79.417000000000002</v>
      </c>
      <c r="I284" s="256"/>
      <c r="J284" s="252"/>
      <c r="K284" s="252"/>
      <c r="L284" s="257"/>
      <c r="M284" s="258"/>
      <c r="N284" s="259"/>
      <c r="O284" s="259"/>
      <c r="P284" s="259"/>
      <c r="Q284" s="259"/>
      <c r="R284" s="259"/>
      <c r="S284" s="259"/>
      <c r="T284" s="260"/>
      <c r="AT284" s="261" t="s">
        <v>168</v>
      </c>
      <c r="AU284" s="261" t="s">
        <v>88</v>
      </c>
      <c r="AV284" s="12" t="s">
        <v>164</v>
      </c>
      <c r="AW284" s="12" t="s">
        <v>41</v>
      </c>
      <c r="AX284" s="12" t="s">
        <v>86</v>
      </c>
      <c r="AY284" s="261" t="s">
        <v>126</v>
      </c>
    </row>
    <row r="285" s="1" customFormat="1" ht="25.5" customHeight="1">
      <c r="B285" s="46"/>
      <c r="C285" s="221" t="s">
        <v>532</v>
      </c>
      <c r="D285" s="221" t="s">
        <v>129</v>
      </c>
      <c r="E285" s="222" t="s">
        <v>533</v>
      </c>
      <c r="F285" s="223" t="s">
        <v>534</v>
      </c>
      <c r="G285" s="224" t="s">
        <v>188</v>
      </c>
      <c r="H285" s="225">
        <v>79.417000000000002</v>
      </c>
      <c r="I285" s="226"/>
      <c r="J285" s="227">
        <f>ROUND(I285*H285,2)</f>
        <v>0</v>
      </c>
      <c r="K285" s="223" t="s">
        <v>133</v>
      </c>
      <c r="L285" s="72"/>
      <c r="M285" s="228" t="s">
        <v>34</v>
      </c>
      <c r="N285" s="229" t="s">
        <v>49</v>
      </c>
      <c r="O285" s="230"/>
      <c r="P285" s="231">
        <f>O285*H285</f>
        <v>0</v>
      </c>
      <c r="Q285" s="231">
        <v>0.00025999999999999998</v>
      </c>
      <c r="R285" s="231">
        <f>Q285*H285</f>
        <v>0.020648419999999997</v>
      </c>
      <c r="S285" s="231">
        <v>0</v>
      </c>
      <c r="T285" s="232">
        <f>S285*H285</f>
        <v>0</v>
      </c>
      <c r="AR285" s="23" t="s">
        <v>269</v>
      </c>
      <c r="AT285" s="23" t="s">
        <v>129</v>
      </c>
      <c r="AU285" s="23" t="s">
        <v>88</v>
      </c>
      <c r="AY285" s="23" t="s">
        <v>126</v>
      </c>
      <c r="BE285" s="233">
        <f>IF(N285="základní",J285,0)</f>
        <v>0</v>
      </c>
      <c r="BF285" s="233">
        <f>IF(N285="snížená",J285,0)</f>
        <v>0</v>
      </c>
      <c r="BG285" s="233">
        <f>IF(N285="zákl. přenesená",J285,0)</f>
        <v>0</v>
      </c>
      <c r="BH285" s="233">
        <f>IF(N285="sníž. přenesená",J285,0)</f>
        <v>0</v>
      </c>
      <c r="BI285" s="233">
        <f>IF(N285="nulová",J285,0)</f>
        <v>0</v>
      </c>
      <c r="BJ285" s="23" t="s">
        <v>86</v>
      </c>
      <c r="BK285" s="233">
        <f>ROUND(I285*H285,2)</f>
        <v>0</v>
      </c>
      <c r="BL285" s="23" t="s">
        <v>269</v>
      </c>
      <c r="BM285" s="23" t="s">
        <v>535</v>
      </c>
    </row>
    <row r="286" s="1" customFormat="1" ht="6.96" customHeight="1">
      <c r="B286" s="67"/>
      <c r="C286" s="68"/>
      <c r="D286" s="68"/>
      <c r="E286" s="68"/>
      <c r="F286" s="68"/>
      <c r="G286" s="68"/>
      <c r="H286" s="68"/>
      <c r="I286" s="166"/>
      <c r="J286" s="68"/>
      <c r="K286" s="68"/>
      <c r="L286" s="72"/>
    </row>
  </sheetData>
  <sheetProtection sheet="1" autoFilter="0" formatColumns="0" formatRows="0" objects="1" scenarios="1" spinCount="100000" saltValue="NgxTHD0q2X1JMoNDFbaoB5Ys2hy65rddrBEqN57xk3E5ZUfSqJvKUF8hdt7Az1aD6GMTyxVjMHjSLN/oDV9wRA==" hashValue="soW0vG5Lw/BrlLPpicoZLkb1MWhJdFxg65+ZyF4xlNq3UeqYHQO7KJro+tdJe0F7HeTwhpiut491A9xOYSopog==" algorithmName="SHA-512" password="CC35"/>
  <autoFilter ref="C93:K285"/>
  <mergeCells count="10">
    <mergeCell ref="E7:H7"/>
    <mergeCell ref="E9:H9"/>
    <mergeCell ref="E24:H24"/>
    <mergeCell ref="E45:H45"/>
    <mergeCell ref="E47:H47"/>
    <mergeCell ref="J51:J52"/>
    <mergeCell ref="E84:H84"/>
    <mergeCell ref="E86:H86"/>
    <mergeCell ref="G1:H1"/>
    <mergeCell ref="L2:V2"/>
  </mergeCells>
  <hyperlinks>
    <hyperlink ref="F1:G1" location="C2" display="1) Krycí list soupisu"/>
    <hyperlink ref="G1:H1" location="C54" display="2) Rekapitulace"/>
    <hyperlink ref="J1" location="C9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0"/>
      <c r="B1" s="137"/>
      <c r="C1" s="137"/>
      <c r="D1" s="138" t="s">
        <v>1</v>
      </c>
      <c r="E1" s="137"/>
      <c r="F1" s="139" t="s">
        <v>95</v>
      </c>
      <c r="G1" s="139" t="s">
        <v>96</v>
      </c>
      <c r="H1" s="139"/>
      <c r="I1" s="140"/>
      <c r="J1" s="139" t="s">
        <v>97</v>
      </c>
      <c r="K1" s="138" t="s">
        <v>98</v>
      </c>
      <c r="L1" s="139" t="s">
        <v>99</v>
      </c>
      <c r="M1" s="139"/>
      <c r="N1" s="139"/>
      <c r="O1" s="139"/>
      <c r="P1" s="139"/>
      <c r="Q1" s="139"/>
      <c r="R1" s="139"/>
      <c r="S1" s="139"/>
      <c r="T1" s="139"/>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94</v>
      </c>
    </row>
    <row r="3" ht="6.96" customHeight="1">
      <c r="B3" s="24"/>
      <c r="C3" s="25"/>
      <c r="D3" s="25"/>
      <c r="E3" s="25"/>
      <c r="F3" s="25"/>
      <c r="G3" s="25"/>
      <c r="H3" s="25"/>
      <c r="I3" s="141"/>
      <c r="J3" s="25"/>
      <c r="K3" s="26"/>
      <c r="AT3" s="23" t="s">
        <v>88</v>
      </c>
    </row>
    <row r="4" ht="36.96" customHeight="1">
      <c r="B4" s="27"/>
      <c r="C4" s="28"/>
      <c r="D4" s="29" t="s">
        <v>100</v>
      </c>
      <c r="E4" s="28"/>
      <c r="F4" s="28"/>
      <c r="G4" s="28"/>
      <c r="H4" s="28"/>
      <c r="I4" s="142"/>
      <c r="J4" s="28"/>
      <c r="K4" s="30"/>
      <c r="M4" s="31" t="s">
        <v>12</v>
      </c>
      <c r="AT4" s="23" t="s">
        <v>6</v>
      </c>
    </row>
    <row r="5" ht="6.96" customHeight="1">
      <c r="B5" s="27"/>
      <c r="C5" s="28"/>
      <c r="D5" s="28"/>
      <c r="E5" s="28"/>
      <c r="F5" s="28"/>
      <c r="G5" s="28"/>
      <c r="H5" s="28"/>
      <c r="I5" s="142"/>
      <c r="J5" s="28"/>
      <c r="K5" s="30"/>
    </row>
    <row r="6">
      <c r="B6" s="27"/>
      <c r="C6" s="28"/>
      <c r="D6" s="39" t="s">
        <v>18</v>
      </c>
      <c r="E6" s="28"/>
      <c r="F6" s="28"/>
      <c r="G6" s="28"/>
      <c r="H6" s="28"/>
      <c r="I6" s="142"/>
      <c r="J6" s="28"/>
      <c r="K6" s="30"/>
    </row>
    <row r="7" ht="16.5" customHeight="1">
      <c r="B7" s="27"/>
      <c r="C7" s="28"/>
      <c r="D7" s="28"/>
      <c r="E7" s="143" t="str">
        <f>'Rekapitulace stavby'!K6</f>
        <v>Úpravy recepce MÚ Sokolov</v>
      </c>
      <c r="F7" s="39"/>
      <c r="G7" s="39"/>
      <c r="H7" s="39"/>
      <c r="I7" s="142"/>
      <c r="J7" s="28"/>
      <c r="K7" s="30"/>
    </row>
    <row r="8" s="1" customFormat="1">
      <c r="B8" s="46"/>
      <c r="C8" s="47"/>
      <c r="D8" s="39" t="s">
        <v>101</v>
      </c>
      <c r="E8" s="47"/>
      <c r="F8" s="47"/>
      <c r="G8" s="47"/>
      <c r="H8" s="47"/>
      <c r="I8" s="144"/>
      <c r="J8" s="47"/>
      <c r="K8" s="51"/>
    </row>
    <row r="9" s="1" customFormat="1" ht="36.96" customHeight="1">
      <c r="B9" s="46"/>
      <c r="C9" s="47"/>
      <c r="D9" s="47"/>
      <c r="E9" s="145" t="s">
        <v>536</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39" t="s">
        <v>20</v>
      </c>
      <c r="E11" s="47"/>
      <c r="F11" s="34" t="s">
        <v>34</v>
      </c>
      <c r="G11" s="47"/>
      <c r="H11" s="47"/>
      <c r="I11" s="146" t="s">
        <v>22</v>
      </c>
      <c r="J11" s="34" t="s">
        <v>34</v>
      </c>
      <c r="K11" s="51"/>
    </row>
    <row r="12" s="1" customFormat="1" ht="14.4" customHeight="1">
      <c r="B12" s="46"/>
      <c r="C12" s="47"/>
      <c r="D12" s="39" t="s">
        <v>24</v>
      </c>
      <c r="E12" s="47"/>
      <c r="F12" s="34" t="s">
        <v>25</v>
      </c>
      <c r="G12" s="47"/>
      <c r="H12" s="47"/>
      <c r="I12" s="146" t="s">
        <v>26</v>
      </c>
      <c r="J12" s="147" t="str">
        <f>'Rekapitulace stavby'!AN8</f>
        <v>11. 5. 2018</v>
      </c>
      <c r="K12" s="51"/>
    </row>
    <row r="13" s="1" customFormat="1" ht="10.8" customHeight="1">
      <c r="B13" s="46"/>
      <c r="C13" s="47"/>
      <c r="D13" s="47"/>
      <c r="E13" s="47"/>
      <c r="F13" s="47"/>
      <c r="G13" s="47"/>
      <c r="H13" s="47"/>
      <c r="I13" s="144"/>
      <c r="J13" s="47"/>
      <c r="K13" s="51"/>
    </row>
    <row r="14" s="1" customFormat="1" ht="14.4" customHeight="1">
      <c r="B14" s="46"/>
      <c r="C14" s="47"/>
      <c r="D14" s="39" t="s">
        <v>32</v>
      </c>
      <c r="E14" s="47"/>
      <c r="F14" s="47"/>
      <c r="G14" s="47"/>
      <c r="H14" s="47"/>
      <c r="I14" s="146" t="s">
        <v>33</v>
      </c>
      <c r="J14" s="34" t="s">
        <v>34</v>
      </c>
      <c r="K14" s="51"/>
    </row>
    <row r="15" s="1" customFormat="1" ht="18" customHeight="1">
      <c r="B15" s="46"/>
      <c r="C15" s="47"/>
      <c r="D15" s="47"/>
      <c r="E15" s="34" t="s">
        <v>35</v>
      </c>
      <c r="F15" s="47"/>
      <c r="G15" s="47"/>
      <c r="H15" s="47"/>
      <c r="I15" s="146" t="s">
        <v>36</v>
      </c>
      <c r="J15" s="34" t="s">
        <v>34</v>
      </c>
      <c r="K15" s="51"/>
    </row>
    <row r="16" s="1" customFormat="1" ht="6.96" customHeight="1">
      <c r="B16" s="46"/>
      <c r="C16" s="47"/>
      <c r="D16" s="47"/>
      <c r="E16" s="47"/>
      <c r="F16" s="47"/>
      <c r="G16" s="47"/>
      <c r="H16" s="47"/>
      <c r="I16" s="144"/>
      <c r="J16" s="47"/>
      <c r="K16" s="51"/>
    </row>
    <row r="17" s="1" customFormat="1" ht="14.4" customHeight="1">
      <c r="B17" s="46"/>
      <c r="C17" s="47"/>
      <c r="D17" s="39" t="s">
        <v>37</v>
      </c>
      <c r="E17" s="47"/>
      <c r="F17" s="47"/>
      <c r="G17" s="47"/>
      <c r="H17" s="47"/>
      <c r="I17" s="146" t="s">
        <v>33</v>
      </c>
      <c r="J17" s="34" t="str">
        <f>IF('Rekapitulace stavby'!AN13="Vyplň údaj","",IF('Rekapitulace stavby'!AN13="","",'Rekapitulace stavby'!AN13))</f>
        <v/>
      </c>
      <c r="K17" s="51"/>
    </row>
    <row r="18" s="1" customFormat="1" ht="18" customHeight="1">
      <c r="B18" s="46"/>
      <c r="C18" s="47"/>
      <c r="D18" s="47"/>
      <c r="E18" s="34" t="str">
        <f>IF('Rekapitulace stavby'!E14="Vyplň údaj","",IF('Rekapitulace stavby'!E14="","",'Rekapitulace stavby'!E14))</f>
        <v/>
      </c>
      <c r="F18" s="47"/>
      <c r="G18" s="47"/>
      <c r="H18" s="47"/>
      <c r="I18" s="146" t="s">
        <v>36</v>
      </c>
      <c r="J18" s="34"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39" t="s">
        <v>39</v>
      </c>
      <c r="E20" s="47"/>
      <c r="F20" s="47"/>
      <c r="G20" s="47"/>
      <c r="H20" s="47"/>
      <c r="I20" s="146" t="s">
        <v>33</v>
      </c>
      <c r="J20" s="34" t="s">
        <v>34</v>
      </c>
      <c r="K20" s="51"/>
    </row>
    <row r="21" s="1" customFormat="1" ht="18" customHeight="1">
      <c r="B21" s="46"/>
      <c r="C21" s="47"/>
      <c r="D21" s="47"/>
      <c r="E21" s="34" t="s">
        <v>40</v>
      </c>
      <c r="F21" s="47"/>
      <c r="G21" s="47"/>
      <c r="H21" s="47"/>
      <c r="I21" s="146" t="s">
        <v>36</v>
      </c>
      <c r="J21" s="34" t="s">
        <v>34</v>
      </c>
      <c r="K21" s="51"/>
    </row>
    <row r="22" s="1" customFormat="1" ht="6.96" customHeight="1">
      <c r="B22" s="46"/>
      <c r="C22" s="47"/>
      <c r="D22" s="47"/>
      <c r="E22" s="47"/>
      <c r="F22" s="47"/>
      <c r="G22" s="47"/>
      <c r="H22" s="47"/>
      <c r="I22" s="144"/>
      <c r="J22" s="47"/>
      <c r="K22" s="51"/>
    </row>
    <row r="23" s="1" customFormat="1" ht="14.4" customHeight="1">
      <c r="B23" s="46"/>
      <c r="C23" s="47"/>
      <c r="D23" s="39" t="s">
        <v>42</v>
      </c>
      <c r="E23" s="47"/>
      <c r="F23" s="47"/>
      <c r="G23" s="47"/>
      <c r="H23" s="47"/>
      <c r="I23" s="144"/>
      <c r="J23" s="47"/>
      <c r="K23" s="51"/>
    </row>
    <row r="24" s="6" customFormat="1" ht="71.25" customHeight="1">
      <c r="B24" s="148"/>
      <c r="C24" s="149"/>
      <c r="D24" s="149"/>
      <c r="E24" s="44" t="s">
        <v>43</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44</v>
      </c>
      <c r="E27" s="47"/>
      <c r="F27" s="47"/>
      <c r="G27" s="47"/>
      <c r="H27" s="47"/>
      <c r="I27" s="144"/>
      <c r="J27" s="155">
        <f>ROUND(J88,2)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46</v>
      </c>
      <c r="G29" s="47"/>
      <c r="H29" s="47"/>
      <c r="I29" s="156" t="s">
        <v>45</v>
      </c>
      <c r="J29" s="52" t="s">
        <v>47</v>
      </c>
      <c r="K29" s="51"/>
    </row>
    <row r="30" s="1" customFormat="1" ht="14.4" customHeight="1">
      <c r="B30" s="46"/>
      <c r="C30" s="47"/>
      <c r="D30" s="55" t="s">
        <v>48</v>
      </c>
      <c r="E30" s="55" t="s">
        <v>49</v>
      </c>
      <c r="F30" s="157">
        <f>ROUND(SUM(BE88:BE136), 2)</f>
        <v>0</v>
      </c>
      <c r="G30" s="47"/>
      <c r="H30" s="47"/>
      <c r="I30" s="158">
        <v>0.20999999999999999</v>
      </c>
      <c r="J30" s="157">
        <f>ROUND(ROUND((SUM(BE88:BE136)), 2)*I30, 2)</f>
        <v>0</v>
      </c>
      <c r="K30" s="51"/>
    </row>
    <row r="31" s="1" customFormat="1" ht="14.4" customHeight="1">
      <c r="B31" s="46"/>
      <c r="C31" s="47"/>
      <c r="D31" s="47"/>
      <c r="E31" s="55" t="s">
        <v>50</v>
      </c>
      <c r="F31" s="157">
        <f>ROUND(SUM(BF88:BF136), 2)</f>
        <v>0</v>
      </c>
      <c r="G31" s="47"/>
      <c r="H31" s="47"/>
      <c r="I31" s="158">
        <v>0.14999999999999999</v>
      </c>
      <c r="J31" s="157">
        <f>ROUND(ROUND((SUM(BF88:BF136)), 2)*I31, 2)</f>
        <v>0</v>
      </c>
      <c r="K31" s="51"/>
    </row>
    <row r="32" hidden="1" s="1" customFormat="1" ht="14.4" customHeight="1">
      <c r="B32" s="46"/>
      <c r="C32" s="47"/>
      <c r="D32" s="47"/>
      <c r="E32" s="55" t="s">
        <v>51</v>
      </c>
      <c r="F32" s="157">
        <f>ROUND(SUM(BG88:BG136), 2)</f>
        <v>0</v>
      </c>
      <c r="G32" s="47"/>
      <c r="H32" s="47"/>
      <c r="I32" s="158">
        <v>0.20999999999999999</v>
      </c>
      <c r="J32" s="157">
        <v>0</v>
      </c>
      <c r="K32" s="51"/>
    </row>
    <row r="33" hidden="1" s="1" customFormat="1" ht="14.4" customHeight="1">
      <c r="B33" s="46"/>
      <c r="C33" s="47"/>
      <c r="D33" s="47"/>
      <c r="E33" s="55" t="s">
        <v>52</v>
      </c>
      <c r="F33" s="157">
        <f>ROUND(SUM(BH88:BH136), 2)</f>
        <v>0</v>
      </c>
      <c r="G33" s="47"/>
      <c r="H33" s="47"/>
      <c r="I33" s="158">
        <v>0.14999999999999999</v>
      </c>
      <c r="J33" s="157">
        <v>0</v>
      </c>
      <c r="K33" s="51"/>
    </row>
    <row r="34" hidden="1" s="1" customFormat="1" ht="14.4" customHeight="1">
      <c r="B34" s="46"/>
      <c r="C34" s="47"/>
      <c r="D34" s="47"/>
      <c r="E34" s="55" t="s">
        <v>53</v>
      </c>
      <c r="F34" s="157">
        <f>ROUND(SUM(BI88:BI136),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54</v>
      </c>
      <c r="E36" s="98"/>
      <c r="F36" s="98"/>
      <c r="G36" s="161" t="s">
        <v>55</v>
      </c>
      <c r="H36" s="162" t="s">
        <v>56</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29" t="s">
        <v>103</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39" t="s">
        <v>18</v>
      </c>
      <c r="D44" s="47"/>
      <c r="E44" s="47"/>
      <c r="F44" s="47"/>
      <c r="G44" s="47"/>
      <c r="H44" s="47"/>
      <c r="I44" s="144"/>
      <c r="J44" s="47"/>
      <c r="K44" s="51"/>
    </row>
    <row r="45" s="1" customFormat="1" ht="16.5" customHeight="1">
      <c r="B45" s="46"/>
      <c r="C45" s="47"/>
      <c r="D45" s="47"/>
      <c r="E45" s="143" t="str">
        <f>E7</f>
        <v>Úpravy recepce MÚ Sokolov</v>
      </c>
      <c r="F45" s="39"/>
      <c r="G45" s="39"/>
      <c r="H45" s="39"/>
      <c r="I45" s="144"/>
      <c r="J45" s="47"/>
      <c r="K45" s="51"/>
    </row>
    <row r="46" s="1" customFormat="1" ht="14.4" customHeight="1">
      <c r="B46" s="46"/>
      <c r="C46" s="39" t="s">
        <v>101</v>
      </c>
      <c r="D46" s="47"/>
      <c r="E46" s="47"/>
      <c r="F46" s="47"/>
      <c r="G46" s="47"/>
      <c r="H46" s="47"/>
      <c r="I46" s="144"/>
      <c r="J46" s="47"/>
      <c r="K46" s="51"/>
    </row>
    <row r="47" s="1" customFormat="1" ht="17.25" customHeight="1">
      <c r="B47" s="46"/>
      <c r="C47" s="47"/>
      <c r="D47" s="47"/>
      <c r="E47" s="145" t="str">
        <f>E9</f>
        <v>03 - Elektroinstalace</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39" t="s">
        <v>24</v>
      </c>
      <c r="D49" s="47"/>
      <c r="E49" s="47"/>
      <c r="F49" s="34" t="str">
        <f>F12</f>
        <v>Siokolov</v>
      </c>
      <c r="G49" s="47"/>
      <c r="H49" s="47"/>
      <c r="I49" s="146" t="s">
        <v>26</v>
      </c>
      <c r="J49" s="147" t="str">
        <f>IF(J12="","",J12)</f>
        <v>11. 5. 2018</v>
      </c>
      <c r="K49" s="51"/>
    </row>
    <row r="50" s="1" customFormat="1" ht="6.96" customHeight="1">
      <c r="B50" s="46"/>
      <c r="C50" s="47"/>
      <c r="D50" s="47"/>
      <c r="E50" s="47"/>
      <c r="F50" s="47"/>
      <c r="G50" s="47"/>
      <c r="H50" s="47"/>
      <c r="I50" s="144"/>
      <c r="J50" s="47"/>
      <c r="K50" s="51"/>
    </row>
    <row r="51" s="1" customFormat="1">
      <c r="B51" s="46"/>
      <c r="C51" s="39" t="s">
        <v>32</v>
      </c>
      <c r="D51" s="47"/>
      <c r="E51" s="47"/>
      <c r="F51" s="34" t="str">
        <f>E15</f>
        <v>MÚ Sokolov, Rokycanova 1929, Sokolov</v>
      </c>
      <c r="G51" s="47"/>
      <c r="H51" s="47"/>
      <c r="I51" s="146" t="s">
        <v>39</v>
      </c>
      <c r="J51" s="44" t="str">
        <f>E21</f>
        <v>Ing. Arch Olga Růžičková</v>
      </c>
      <c r="K51" s="51"/>
    </row>
    <row r="52" s="1" customFormat="1" ht="14.4" customHeight="1">
      <c r="B52" s="46"/>
      <c r="C52" s="39" t="s">
        <v>37</v>
      </c>
      <c r="D52" s="47"/>
      <c r="E52" s="47"/>
      <c r="F52" s="34"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104</v>
      </c>
      <c r="D54" s="159"/>
      <c r="E54" s="159"/>
      <c r="F54" s="159"/>
      <c r="G54" s="159"/>
      <c r="H54" s="159"/>
      <c r="I54" s="173"/>
      <c r="J54" s="174" t="s">
        <v>105</v>
      </c>
      <c r="K54" s="175"/>
    </row>
    <row r="55" s="1" customFormat="1" ht="10.32" customHeight="1">
      <c r="B55" s="46"/>
      <c r="C55" s="47"/>
      <c r="D55" s="47"/>
      <c r="E55" s="47"/>
      <c r="F55" s="47"/>
      <c r="G55" s="47"/>
      <c r="H55" s="47"/>
      <c r="I55" s="144"/>
      <c r="J55" s="47"/>
      <c r="K55" s="51"/>
    </row>
    <row r="56" s="1" customFormat="1" ht="29.28" customHeight="1">
      <c r="B56" s="46"/>
      <c r="C56" s="176" t="s">
        <v>106</v>
      </c>
      <c r="D56" s="47"/>
      <c r="E56" s="47"/>
      <c r="F56" s="47"/>
      <c r="G56" s="47"/>
      <c r="H56" s="47"/>
      <c r="I56" s="144"/>
      <c r="J56" s="155">
        <f>J88</f>
        <v>0</v>
      </c>
      <c r="K56" s="51"/>
      <c r="AU56" s="23" t="s">
        <v>107</v>
      </c>
    </row>
    <row r="57" s="7" customFormat="1" ht="24.96" customHeight="1">
      <c r="B57" s="177"/>
      <c r="C57" s="178"/>
      <c r="D57" s="179" t="s">
        <v>537</v>
      </c>
      <c r="E57" s="180"/>
      <c r="F57" s="180"/>
      <c r="G57" s="180"/>
      <c r="H57" s="180"/>
      <c r="I57" s="181"/>
      <c r="J57" s="182">
        <f>J89</f>
        <v>0</v>
      </c>
      <c r="K57" s="183"/>
    </row>
    <row r="58" s="8" customFormat="1" ht="19.92" customHeight="1">
      <c r="B58" s="184"/>
      <c r="C58" s="185"/>
      <c r="D58" s="186" t="s">
        <v>538</v>
      </c>
      <c r="E58" s="187"/>
      <c r="F58" s="187"/>
      <c r="G58" s="187"/>
      <c r="H58" s="187"/>
      <c r="I58" s="188"/>
      <c r="J58" s="189">
        <f>J90</f>
        <v>0</v>
      </c>
      <c r="K58" s="190"/>
    </row>
    <row r="59" s="8" customFormat="1" ht="14.88" customHeight="1">
      <c r="B59" s="184"/>
      <c r="C59" s="185"/>
      <c r="D59" s="186" t="s">
        <v>539</v>
      </c>
      <c r="E59" s="187"/>
      <c r="F59" s="187"/>
      <c r="G59" s="187"/>
      <c r="H59" s="187"/>
      <c r="I59" s="188"/>
      <c r="J59" s="189">
        <f>J91</f>
        <v>0</v>
      </c>
      <c r="K59" s="190"/>
    </row>
    <row r="60" s="8" customFormat="1" ht="14.88" customHeight="1">
      <c r="B60" s="184"/>
      <c r="C60" s="185"/>
      <c r="D60" s="186" t="s">
        <v>540</v>
      </c>
      <c r="E60" s="187"/>
      <c r="F60" s="187"/>
      <c r="G60" s="187"/>
      <c r="H60" s="187"/>
      <c r="I60" s="188"/>
      <c r="J60" s="189">
        <f>J93</f>
        <v>0</v>
      </c>
      <c r="K60" s="190"/>
    </row>
    <row r="61" s="8" customFormat="1" ht="14.88" customHeight="1">
      <c r="B61" s="184"/>
      <c r="C61" s="185"/>
      <c r="D61" s="186" t="s">
        <v>541</v>
      </c>
      <c r="E61" s="187"/>
      <c r="F61" s="187"/>
      <c r="G61" s="187"/>
      <c r="H61" s="187"/>
      <c r="I61" s="188"/>
      <c r="J61" s="189">
        <f>J100</f>
        <v>0</v>
      </c>
      <c r="K61" s="190"/>
    </row>
    <row r="62" s="8" customFormat="1" ht="14.88" customHeight="1">
      <c r="B62" s="184"/>
      <c r="C62" s="185"/>
      <c r="D62" s="186" t="s">
        <v>542</v>
      </c>
      <c r="E62" s="187"/>
      <c r="F62" s="187"/>
      <c r="G62" s="187"/>
      <c r="H62" s="187"/>
      <c r="I62" s="188"/>
      <c r="J62" s="189">
        <f>J112</f>
        <v>0</v>
      </c>
      <c r="K62" s="190"/>
    </row>
    <row r="63" s="8" customFormat="1" ht="14.88" customHeight="1">
      <c r="B63" s="184"/>
      <c r="C63" s="185"/>
      <c r="D63" s="186" t="s">
        <v>543</v>
      </c>
      <c r="E63" s="187"/>
      <c r="F63" s="187"/>
      <c r="G63" s="187"/>
      <c r="H63" s="187"/>
      <c r="I63" s="188"/>
      <c r="J63" s="189">
        <f>J118</f>
        <v>0</v>
      </c>
      <c r="K63" s="190"/>
    </row>
    <row r="64" s="8" customFormat="1" ht="14.88" customHeight="1">
      <c r="B64" s="184"/>
      <c r="C64" s="185"/>
      <c r="D64" s="186" t="s">
        <v>544</v>
      </c>
      <c r="E64" s="187"/>
      <c r="F64" s="187"/>
      <c r="G64" s="187"/>
      <c r="H64" s="187"/>
      <c r="I64" s="188"/>
      <c r="J64" s="189">
        <f>J123</f>
        <v>0</v>
      </c>
      <c r="K64" s="190"/>
    </row>
    <row r="65" s="8" customFormat="1" ht="19.92" customHeight="1">
      <c r="B65" s="184"/>
      <c r="C65" s="185"/>
      <c r="D65" s="186" t="s">
        <v>545</v>
      </c>
      <c r="E65" s="187"/>
      <c r="F65" s="187"/>
      <c r="G65" s="187"/>
      <c r="H65" s="187"/>
      <c r="I65" s="188"/>
      <c r="J65" s="189">
        <f>J126</f>
        <v>0</v>
      </c>
      <c r="K65" s="190"/>
    </row>
    <row r="66" s="8" customFormat="1" ht="14.88" customHeight="1">
      <c r="B66" s="184"/>
      <c r="C66" s="185"/>
      <c r="D66" s="186" t="s">
        <v>546</v>
      </c>
      <c r="E66" s="187"/>
      <c r="F66" s="187"/>
      <c r="G66" s="187"/>
      <c r="H66" s="187"/>
      <c r="I66" s="188"/>
      <c r="J66" s="189">
        <f>J127</f>
        <v>0</v>
      </c>
      <c r="K66" s="190"/>
    </row>
    <row r="67" s="8" customFormat="1" ht="14.88" customHeight="1">
      <c r="B67" s="184"/>
      <c r="C67" s="185"/>
      <c r="D67" s="186" t="s">
        <v>547</v>
      </c>
      <c r="E67" s="187"/>
      <c r="F67" s="187"/>
      <c r="G67" s="187"/>
      <c r="H67" s="187"/>
      <c r="I67" s="188"/>
      <c r="J67" s="189">
        <f>J130</f>
        <v>0</v>
      </c>
      <c r="K67" s="190"/>
    </row>
    <row r="68" s="7" customFormat="1" ht="24.96" customHeight="1">
      <c r="B68" s="177"/>
      <c r="C68" s="178"/>
      <c r="D68" s="179" t="s">
        <v>548</v>
      </c>
      <c r="E68" s="180"/>
      <c r="F68" s="180"/>
      <c r="G68" s="180"/>
      <c r="H68" s="180"/>
      <c r="I68" s="181"/>
      <c r="J68" s="182">
        <f>J133</f>
        <v>0</v>
      </c>
      <c r="K68" s="183"/>
    </row>
    <row r="69" s="1" customFormat="1" ht="21.84" customHeight="1">
      <c r="B69" s="46"/>
      <c r="C69" s="47"/>
      <c r="D69" s="47"/>
      <c r="E69" s="47"/>
      <c r="F69" s="47"/>
      <c r="G69" s="47"/>
      <c r="H69" s="47"/>
      <c r="I69" s="144"/>
      <c r="J69" s="47"/>
      <c r="K69" s="51"/>
    </row>
    <row r="70" s="1" customFormat="1" ht="6.96" customHeight="1">
      <c r="B70" s="67"/>
      <c r="C70" s="68"/>
      <c r="D70" s="68"/>
      <c r="E70" s="68"/>
      <c r="F70" s="68"/>
      <c r="G70" s="68"/>
      <c r="H70" s="68"/>
      <c r="I70" s="166"/>
      <c r="J70" s="68"/>
      <c r="K70" s="69"/>
    </row>
    <row r="74" s="1" customFormat="1" ht="6.96" customHeight="1">
      <c r="B74" s="70"/>
      <c r="C74" s="71"/>
      <c r="D74" s="71"/>
      <c r="E74" s="71"/>
      <c r="F74" s="71"/>
      <c r="G74" s="71"/>
      <c r="H74" s="71"/>
      <c r="I74" s="169"/>
      <c r="J74" s="71"/>
      <c r="K74" s="71"/>
      <c r="L74" s="72"/>
    </row>
    <row r="75" s="1" customFormat="1" ht="36.96" customHeight="1">
      <c r="B75" s="46"/>
      <c r="C75" s="73" t="s">
        <v>110</v>
      </c>
      <c r="D75" s="74"/>
      <c r="E75" s="74"/>
      <c r="F75" s="74"/>
      <c r="G75" s="74"/>
      <c r="H75" s="74"/>
      <c r="I75" s="191"/>
      <c r="J75" s="74"/>
      <c r="K75" s="74"/>
      <c r="L75" s="72"/>
    </row>
    <row r="76" s="1" customFormat="1" ht="6.96" customHeight="1">
      <c r="B76" s="46"/>
      <c r="C76" s="74"/>
      <c r="D76" s="74"/>
      <c r="E76" s="74"/>
      <c r="F76" s="74"/>
      <c r="G76" s="74"/>
      <c r="H76" s="74"/>
      <c r="I76" s="191"/>
      <c r="J76" s="74"/>
      <c r="K76" s="74"/>
      <c r="L76" s="72"/>
    </row>
    <row r="77" s="1" customFormat="1" ht="14.4" customHeight="1">
      <c r="B77" s="46"/>
      <c r="C77" s="76" t="s">
        <v>18</v>
      </c>
      <c r="D77" s="74"/>
      <c r="E77" s="74"/>
      <c r="F77" s="74"/>
      <c r="G77" s="74"/>
      <c r="H77" s="74"/>
      <c r="I77" s="191"/>
      <c r="J77" s="74"/>
      <c r="K77" s="74"/>
      <c r="L77" s="72"/>
    </row>
    <row r="78" s="1" customFormat="1" ht="16.5" customHeight="1">
      <c r="B78" s="46"/>
      <c r="C78" s="74"/>
      <c r="D78" s="74"/>
      <c r="E78" s="192" t="str">
        <f>E7</f>
        <v>Úpravy recepce MÚ Sokolov</v>
      </c>
      <c r="F78" s="76"/>
      <c r="G78" s="76"/>
      <c r="H78" s="76"/>
      <c r="I78" s="191"/>
      <c r="J78" s="74"/>
      <c r="K78" s="74"/>
      <c r="L78" s="72"/>
    </row>
    <row r="79" s="1" customFormat="1" ht="14.4" customHeight="1">
      <c r="B79" s="46"/>
      <c r="C79" s="76" t="s">
        <v>101</v>
      </c>
      <c r="D79" s="74"/>
      <c r="E79" s="74"/>
      <c r="F79" s="74"/>
      <c r="G79" s="74"/>
      <c r="H79" s="74"/>
      <c r="I79" s="191"/>
      <c r="J79" s="74"/>
      <c r="K79" s="74"/>
      <c r="L79" s="72"/>
    </row>
    <row r="80" s="1" customFormat="1" ht="17.25" customHeight="1">
      <c r="B80" s="46"/>
      <c r="C80" s="74"/>
      <c r="D80" s="74"/>
      <c r="E80" s="82" t="str">
        <f>E9</f>
        <v>03 - Elektroinstalace</v>
      </c>
      <c r="F80" s="74"/>
      <c r="G80" s="74"/>
      <c r="H80" s="74"/>
      <c r="I80" s="191"/>
      <c r="J80" s="74"/>
      <c r="K80" s="74"/>
      <c r="L80" s="72"/>
    </row>
    <row r="81" s="1" customFormat="1" ht="6.96" customHeight="1">
      <c r="B81" s="46"/>
      <c r="C81" s="74"/>
      <c r="D81" s="74"/>
      <c r="E81" s="74"/>
      <c r="F81" s="74"/>
      <c r="G81" s="74"/>
      <c r="H81" s="74"/>
      <c r="I81" s="191"/>
      <c r="J81" s="74"/>
      <c r="K81" s="74"/>
      <c r="L81" s="72"/>
    </row>
    <row r="82" s="1" customFormat="1" ht="18" customHeight="1">
      <c r="B82" s="46"/>
      <c r="C82" s="76" t="s">
        <v>24</v>
      </c>
      <c r="D82" s="74"/>
      <c r="E82" s="74"/>
      <c r="F82" s="193" t="str">
        <f>F12</f>
        <v>Siokolov</v>
      </c>
      <c r="G82" s="74"/>
      <c r="H82" s="74"/>
      <c r="I82" s="194" t="s">
        <v>26</v>
      </c>
      <c r="J82" s="85" t="str">
        <f>IF(J12="","",J12)</f>
        <v>11. 5. 2018</v>
      </c>
      <c r="K82" s="74"/>
      <c r="L82" s="72"/>
    </row>
    <row r="83" s="1" customFormat="1" ht="6.96" customHeight="1">
      <c r="B83" s="46"/>
      <c r="C83" s="74"/>
      <c r="D83" s="74"/>
      <c r="E83" s="74"/>
      <c r="F83" s="74"/>
      <c r="G83" s="74"/>
      <c r="H83" s="74"/>
      <c r="I83" s="191"/>
      <c r="J83" s="74"/>
      <c r="K83" s="74"/>
      <c r="L83" s="72"/>
    </row>
    <row r="84" s="1" customFormat="1">
      <c r="B84" s="46"/>
      <c r="C84" s="76" t="s">
        <v>32</v>
      </c>
      <c r="D84" s="74"/>
      <c r="E84" s="74"/>
      <c r="F84" s="193" t="str">
        <f>E15</f>
        <v>MÚ Sokolov, Rokycanova 1929, Sokolov</v>
      </c>
      <c r="G84" s="74"/>
      <c r="H84" s="74"/>
      <c r="I84" s="194" t="s">
        <v>39</v>
      </c>
      <c r="J84" s="193" t="str">
        <f>E21</f>
        <v>Ing. Arch Olga Růžičková</v>
      </c>
      <c r="K84" s="74"/>
      <c r="L84" s="72"/>
    </row>
    <row r="85" s="1" customFormat="1" ht="14.4" customHeight="1">
      <c r="B85" s="46"/>
      <c r="C85" s="76" t="s">
        <v>37</v>
      </c>
      <c r="D85" s="74"/>
      <c r="E85" s="74"/>
      <c r="F85" s="193" t="str">
        <f>IF(E18="","",E18)</f>
        <v/>
      </c>
      <c r="G85" s="74"/>
      <c r="H85" s="74"/>
      <c r="I85" s="191"/>
      <c r="J85" s="74"/>
      <c r="K85" s="74"/>
      <c r="L85" s="72"/>
    </row>
    <row r="86" s="1" customFormat="1" ht="10.32" customHeight="1">
      <c r="B86" s="46"/>
      <c r="C86" s="74"/>
      <c r="D86" s="74"/>
      <c r="E86" s="74"/>
      <c r="F86" s="74"/>
      <c r="G86" s="74"/>
      <c r="H86" s="74"/>
      <c r="I86" s="191"/>
      <c r="J86" s="74"/>
      <c r="K86" s="74"/>
      <c r="L86" s="72"/>
    </row>
    <row r="87" s="9" customFormat="1" ht="29.28" customHeight="1">
      <c r="B87" s="195"/>
      <c r="C87" s="196" t="s">
        <v>111</v>
      </c>
      <c r="D87" s="197" t="s">
        <v>63</v>
      </c>
      <c r="E87" s="197" t="s">
        <v>59</v>
      </c>
      <c r="F87" s="197" t="s">
        <v>112</v>
      </c>
      <c r="G87" s="197" t="s">
        <v>113</v>
      </c>
      <c r="H87" s="197" t="s">
        <v>114</v>
      </c>
      <c r="I87" s="198" t="s">
        <v>115</v>
      </c>
      <c r="J87" s="197" t="s">
        <v>105</v>
      </c>
      <c r="K87" s="199" t="s">
        <v>116</v>
      </c>
      <c r="L87" s="200"/>
      <c r="M87" s="102" t="s">
        <v>117</v>
      </c>
      <c r="N87" s="103" t="s">
        <v>48</v>
      </c>
      <c r="O87" s="103" t="s">
        <v>118</v>
      </c>
      <c r="P87" s="103" t="s">
        <v>119</v>
      </c>
      <c r="Q87" s="103" t="s">
        <v>120</v>
      </c>
      <c r="R87" s="103" t="s">
        <v>121</v>
      </c>
      <c r="S87" s="103" t="s">
        <v>122</v>
      </c>
      <c r="T87" s="104" t="s">
        <v>123</v>
      </c>
    </row>
    <row r="88" s="1" customFormat="1" ht="29.28" customHeight="1">
      <c r="B88" s="46"/>
      <c r="C88" s="108" t="s">
        <v>106</v>
      </c>
      <c r="D88" s="74"/>
      <c r="E88" s="74"/>
      <c r="F88" s="74"/>
      <c r="G88" s="74"/>
      <c r="H88" s="74"/>
      <c r="I88" s="191"/>
      <c r="J88" s="201">
        <f>BK88</f>
        <v>0</v>
      </c>
      <c r="K88" s="74"/>
      <c r="L88" s="72"/>
      <c r="M88" s="105"/>
      <c r="N88" s="106"/>
      <c r="O88" s="106"/>
      <c r="P88" s="202">
        <f>P89+P133</f>
        <v>0</v>
      </c>
      <c r="Q88" s="106"/>
      <c r="R88" s="202">
        <f>R89+R133</f>
        <v>0</v>
      </c>
      <c r="S88" s="106"/>
      <c r="T88" s="203">
        <f>T89+T133</f>
        <v>0</v>
      </c>
      <c r="AT88" s="23" t="s">
        <v>77</v>
      </c>
      <c r="AU88" s="23" t="s">
        <v>107</v>
      </c>
      <c r="BK88" s="204">
        <f>BK89+BK133</f>
        <v>0</v>
      </c>
    </row>
    <row r="89" s="10" customFormat="1" ht="37.44" customHeight="1">
      <c r="B89" s="205"/>
      <c r="C89" s="206"/>
      <c r="D89" s="207" t="s">
        <v>77</v>
      </c>
      <c r="E89" s="208" t="s">
        <v>297</v>
      </c>
      <c r="F89" s="208" t="s">
        <v>297</v>
      </c>
      <c r="G89" s="206"/>
      <c r="H89" s="206"/>
      <c r="I89" s="209"/>
      <c r="J89" s="210">
        <f>BK89</f>
        <v>0</v>
      </c>
      <c r="K89" s="206"/>
      <c r="L89" s="211"/>
      <c r="M89" s="212"/>
      <c r="N89" s="213"/>
      <c r="O89" s="213"/>
      <c r="P89" s="214">
        <f>P90+P126</f>
        <v>0</v>
      </c>
      <c r="Q89" s="213"/>
      <c r="R89" s="214">
        <f>R90+R126</f>
        <v>0</v>
      </c>
      <c r="S89" s="213"/>
      <c r="T89" s="215">
        <f>T90+T126</f>
        <v>0</v>
      </c>
      <c r="AR89" s="216" t="s">
        <v>88</v>
      </c>
      <c r="AT89" s="217" t="s">
        <v>77</v>
      </c>
      <c r="AU89" s="217" t="s">
        <v>78</v>
      </c>
      <c r="AY89" s="216" t="s">
        <v>126</v>
      </c>
      <c r="BK89" s="218">
        <f>BK90+BK126</f>
        <v>0</v>
      </c>
    </row>
    <row r="90" s="10" customFormat="1" ht="19.92" customHeight="1">
      <c r="B90" s="205"/>
      <c r="C90" s="206"/>
      <c r="D90" s="207" t="s">
        <v>77</v>
      </c>
      <c r="E90" s="219" t="s">
        <v>549</v>
      </c>
      <c r="F90" s="219" t="s">
        <v>550</v>
      </c>
      <c r="G90" s="206"/>
      <c r="H90" s="206"/>
      <c r="I90" s="209"/>
      <c r="J90" s="220">
        <f>BK90</f>
        <v>0</v>
      </c>
      <c r="K90" s="206"/>
      <c r="L90" s="211"/>
      <c r="M90" s="212"/>
      <c r="N90" s="213"/>
      <c r="O90" s="213"/>
      <c r="P90" s="214">
        <f>P91+P93+P100+P112+P118+P123</f>
        <v>0</v>
      </c>
      <c r="Q90" s="213"/>
      <c r="R90" s="214">
        <f>R91+R93+R100+R112+R118+R123</f>
        <v>0</v>
      </c>
      <c r="S90" s="213"/>
      <c r="T90" s="215">
        <f>T91+T93+T100+T112+T118+T123</f>
        <v>0</v>
      </c>
      <c r="AR90" s="216" t="s">
        <v>88</v>
      </c>
      <c r="AT90" s="217" t="s">
        <v>77</v>
      </c>
      <c r="AU90" s="217" t="s">
        <v>86</v>
      </c>
      <c r="AY90" s="216" t="s">
        <v>126</v>
      </c>
      <c r="BK90" s="218">
        <f>BK91+BK93+BK100+BK112+BK118+BK123</f>
        <v>0</v>
      </c>
    </row>
    <row r="91" s="10" customFormat="1" ht="14.88" customHeight="1">
      <c r="B91" s="205"/>
      <c r="C91" s="206"/>
      <c r="D91" s="207" t="s">
        <v>77</v>
      </c>
      <c r="E91" s="219" t="s">
        <v>551</v>
      </c>
      <c r="F91" s="219" t="s">
        <v>552</v>
      </c>
      <c r="G91" s="206"/>
      <c r="H91" s="206"/>
      <c r="I91" s="209"/>
      <c r="J91" s="220">
        <f>BK91</f>
        <v>0</v>
      </c>
      <c r="K91" s="206"/>
      <c r="L91" s="211"/>
      <c r="M91" s="212"/>
      <c r="N91" s="213"/>
      <c r="O91" s="213"/>
      <c r="P91" s="214">
        <f>P92</f>
        <v>0</v>
      </c>
      <c r="Q91" s="213"/>
      <c r="R91" s="214">
        <f>R92</f>
        <v>0</v>
      </c>
      <c r="S91" s="213"/>
      <c r="T91" s="215">
        <f>T92</f>
        <v>0</v>
      </c>
      <c r="AR91" s="216" t="s">
        <v>88</v>
      </c>
      <c r="AT91" s="217" t="s">
        <v>77</v>
      </c>
      <c r="AU91" s="217" t="s">
        <v>88</v>
      </c>
      <c r="AY91" s="216" t="s">
        <v>126</v>
      </c>
      <c r="BK91" s="218">
        <f>BK92</f>
        <v>0</v>
      </c>
    </row>
    <row r="92" s="1" customFormat="1" ht="16.5" customHeight="1">
      <c r="B92" s="46"/>
      <c r="C92" s="221" t="s">
        <v>86</v>
      </c>
      <c r="D92" s="221" t="s">
        <v>129</v>
      </c>
      <c r="E92" s="222" t="s">
        <v>553</v>
      </c>
      <c r="F92" s="223" t="s">
        <v>554</v>
      </c>
      <c r="G92" s="224" t="s">
        <v>232</v>
      </c>
      <c r="H92" s="225">
        <v>2</v>
      </c>
      <c r="I92" s="226"/>
      <c r="J92" s="227">
        <f>ROUND(I92*H92,2)</f>
        <v>0</v>
      </c>
      <c r="K92" s="223" t="s">
        <v>34</v>
      </c>
      <c r="L92" s="72"/>
      <c r="M92" s="228" t="s">
        <v>34</v>
      </c>
      <c r="N92" s="234" t="s">
        <v>49</v>
      </c>
      <c r="O92" s="47"/>
      <c r="P92" s="235">
        <f>O92*H92</f>
        <v>0</v>
      </c>
      <c r="Q92" s="235">
        <v>0</v>
      </c>
      <c r="R92" s="235">
        <f>Q92*H92</f>
        <v>0</v>
      </c>
      <c r="S92" s="235">
        <v>0</v>
      </c>
      <c r="T92" s="236">
        <f>S92*H92</f>
        <v>0</v>
      </c>
      <c r="AR92" s="23" t="s">
        <v>269</v>
      </c>
      <c r="AT92" s="23" t="s">
        <v>129</v>
      </c>
      <c r="AU92" s="23" t="s">
        <v>157</v>
      </c>
      <c r="AY92" s="23" t="s">
        <v>126</v>
      </c>
      <c r="BE92" s="233">
        <f>IF(N92="základní",J92,0)</f>
        <v>0</v>
      </c>
      <c r="BF92" s="233">
        <f>IF(N92="snížená",J92,0)</f>
        <v>0</v>
      </c>
      <c r="BG92" s="233">
        <f>IF(N92="zákl. přenesená",J92,0)</f>
        <v>0</v>
      </c>
      <c r="BH92" s="233">
        <f>IF(N92="sníž. přenesená",J92,0)</f>
        <v>0</v>
      </c>
      <c r="BI92" s="233">
        <f>IF(N92="nulová",J92,0)</f>
        <v>0</v>
      </c>
      <c r="BJ92" s="23" t="s">
        <v>86</v>
      </c>
      <c r="BK92" s="233">
        <f>ROUND(I92*H92,2)</f>
        <v>0</v>
      </c>
      <c r="BL92" s="23" t="s">
        <v>269</v>
      </c>
      <c r="BM92" s="23" t="s">
        <v>88</v>
      </c>
    </row>
    <row r="93" s="10" customFormat="1" ht="22.32" customHeight="1">
      <c r="B93" s="205"/>
      <c r="C93" s="206"/>
      <c r="D93" s="207" t="s">
        <v>77</v>
      </c>
      <c r="E93" s="219" t="s">
        <v>555</v>
      </c>
      <c r="F93" s="219" t="s">
        <v>556</v>
      </c>
      <c r="G93" s="206"/>
      <c r="H93" s="206"/>
      <c r="I93" s="209"/>
      <c r="J93" s="220">
        <f>BK93</f>
        <v>0</v>
      </c>
      <c r="K93" s="206"/>
      <c r="L93" s="211"/>
      <c r="M93" s="212"/>
      <c r="N93" s="213"/>
      <c r="O93" s="213"/>
      <c r="P93" s="214">
        <f>SUM(P94:P99)</f>
        <v>0</v>
      </c>
      <c r="Q93" s="213"/>
      <c r="R93" s="214">
        <f>SUM(R94:R99)</f>
        <v>0</v>
      </c>
      <c r="S93" s="213"/>
      <c r="T93" s="215">
        <f>SUM(T94:T99)</f>
        <v>0</v>
      </c>
      <c r="AR93" s="216" t="s">
        <v>88</v>
      </c>
      <c r="AT93" s="217" t="s">
        <v>77</v>
      </c>
      <c r="AU93" s="217" t="s">
        <v>88</v>
      </c>
      <c r="AY93" s="216" t="s">
        <v>126</v>
      </c>
      <c r="BK93" s="218">
        <f>SUM(BK94:BK99)</f>
        <v>0</v>
      </c>
    </row>
    <row r="94" s="1" customFormat="1" ht="16.5" customHeight="1">
      <c r="B94" s="46"/>
      <c r="C94" s="221" t="s">
        <v>88</v>
      </c>
      <c r="D94" s="221" t="s">
        <v>129</v>
      </c>
      <c r="E94" s="222" t="s">
        <v>557</v>
      </c>
      <c r="F94" s="223" t="s">
        <v>558</v>
      </c>
      <c r="G94" s="224" t="s">
        <v>232</v>
      </c>
      <c r="H94" s="225">
        <v>2</v>
      </c>
      <c r="I94" s="226"/>
      <c r="J94" s="227">
        <f>ROUND(I94*H94,2)</f>
        <v>0</v>
      </c>
      <c r="K94" s="223" t="s">
        <v>34</v>
      </c>
      <c r="L94" s="72"/>
      <c r="M94" s="228" t="s">
        <v>34</v>
      </c>
      <c r="N94" s="234" t="s">
        <v>49</v>
      </c>
      <c r="O94" s="47"/>
      <c r="P94" s="235">
        <f>O94*H94</f>
        <v>0</v>
      </c>
      <c r="Q94" s="235">
        <v>0</v>
      </c>
      <c r="R94" s="235">
        <f>Q94*H94</f>
        <v>0</v>
      </c>
      <c r="S94" s="235">
        <v>0</v>
      </c>
      <c r="T94" s="236">
        <f>S94*H94</f>
        <v>0</v>
      </c>
      <c r="AR94" s="23" t="s">
        <v>269</v>
      </c>
      <c r="AT94" s="23" t="s">
        <v>129</v>
      </c>
      <c r="AU94" s="23" t="s">
        <v>157</v>
      </c>
      <c r="AY94" s="23" t="s">
        <v>126</v>
      </c>
      <c r="BE94" s="233">
        <f>IF(N94="základní",J94,0)</f>
        <v>0</v>
      </c>
      <c r="BF94" s="233">
        <f>IF(N94="snížená",J94,0)</f>
        <v>0</v>
      </c>
      <c r="BG94" s="233">
        <f>IF(N94="zákl. přenesená",J94,0)</f>
        <v>0</v>
      </c>
      <c r="BH94" s="233">
        <f>IF(N94="sníž. přenesená",J94,0)</f>
        <v>0</v>
      </c>
      <c r="BI94" s="233">
        <f>IF(N94="nulová",J94,0)</f>
        <v>0</v>
      </c>
      <c r="BJ94" s="23" t="s">
        <v>86</v>
      </c>
      <c r="BK94" s="233">
        <f>ROUND(I94*H94,2)</f>
        <v>0</v>
      </c>
      <c r="BL94" s="23" t="s">
        <v>269</v>
      </c>
      <c r="BM94" s="23" t="s">
        <v>164</v>
      </c>
    </row>
    <row r="95" s="1" customFormat="1" ht="16.5" customHeight="1">
      <c r="B95" s="46"/>
      <c r="C95" s="221" t="s">
        <v>157</v>
      </c>
      <c r="D95" s="221" t="s">
        <v>129</v>
      </c>
      <c r="E95" s="222" t="s">
        <v>559</v>
      </c>
      <c r="F95" s="223" t="s">
        <v>560</v>
      </c>
      <c r="G95" s="224" t="s">
        <v>232</v>
      </c>
      <c r="H95" s="225">
        <v>2</v>
      </c>
      <c r="I95" s="226"/>
      <c r="J95" s="227">
        <f>ROUND(I95*H95,2)</f>
        <v>0</v>
      </c>
      <c r="K95" s="223" t="s">
        <v>34</v>
      </c>
      <c r="L95" s="72"/>
      <c r="M95" s="228" t="s">
        <v>34</v>
      </c>
      <c r="N95" s="234" t="s">
        <v>49</v>
      </c>
      <c r="O95" s="47"/>
      <c r="P95" s="235">
        <f>O95*H95</f>
        <v>0</v>
      </c>
      <c r="Q95" s="235">
        <v>0</v>
      </c>
      <c r="R95" s="235">
        <f>Q95*H95</f>
        <v>0</v>
      </c>
      <c r="S95" s="235">
        <v>0</v>
      </c>
      <c r="T95" s="236">
        <f>S95*H95</f>
        <v>0</v>
      </c>
      <c r="AR95" s="23" t="s">
        <v>269</v>
      </c>
      <c r="AT95" s="23" t="s">
        <v>129</v>
      </c>
      <c r="AU95" s="23" t="s">
        <v>157</v>
      </c>
      <c r="AY95" s="23" t="s">
        <v>126</v>
      </c>
      <c r="BE95" s="233">
        <f>IF(N95="základní",J95,0)</f>
        <v>0</v>
      </c>
      <c r="BF95" s="233">
        <f>IF(N95="snížená",J95,0)</f>
        <v>0</v>
      </c>
      <c r="BG95" s="233">
        <f>IF(N95="zákl. přenesená",J95,0)</f>
        <v>0</v>
      </c>
      <c r="BH95" s="233">
        <f>IF(N95="sníž. přenesená",J95,0)</f>
        <v>0</v>
      </c>
      <c r="BI95" s="233">
        <f>IF(N95="nulová",J95,0)</f>
        <v>0</v>
      </c>
      <c r="BJ95" s="23" t="s">
        <v>86</v>
      </c>
      <c r="BK95" s="233">
        <f>ROUND(I95*H95,2)</f>
        <v>0</v>
      </c>
      <c r="BL95" s="23" t="s">
        <v>269</v>
      </c>
      <c r="BM95" s="23" t="s">
        <v>193</v>
      </c>
    </row>
    <row r="96" s="1" customFormat="1" ht="16.5" customHeight="1">
      <c r="B96" s="46"/>
      <c r="C96" s="221" t="s">
        <v>164</v>
      </c>
      <c r="D96" s="221" t="s">
        <v>129</v>
      </c>
      <c r="E96" s="222" t="s">
        <v>561</v>
      </c>
      <c r="F96" s="223" t="s">
        <v>562</v>
      </c>
      <c r="G96" s="224" t="s">
        <v>232</v>
      </c>
      <c r="H96" s="225">
        <v>2</v>
      </c>
      <c r="I96" s="226"/>
      <c r="J96" s="227">
        <f>ROUND(I96*H96,2)</f>
        <v>0</v>
      </c>
      <c r="K96" s="223" t="s">
        <v>34</v>
      </c>
      <c r="L96" s="72"/>
      <c r="M96" s="228" t="s">
        <v>34</v>
      </c>
      <c r="N96" s="234" t="s">
        <v>49</v>
      </c>
      <c r="O96" s="47"/>
      <c r="P96" s="235">
        <f>O96*H96</f>
        <v>0</v>
      </c>
      <c r="Q96" s="235">
        <v>0</v>
      </c>
      <c r="R96" s="235">
        <f>Q96*H96</f>
        <v>0</v>
      </c>
      <c r="S96" s="235">
        <v>0</v>
      </c>
      <c r="T96" s="236">
        <f>S96*H96</f>
        <v>0</v>
      </c>
      <c r="AR96" s="23" t="s">
        <v>269</v>
      </c>
      <c r="AT96" s="23" t="s">
        <v>129</v>
      </c>
      <c r="AU96" s="23" t="s">
        <v>157</v>
      </c>
      <c r="AY96" s="23" t="s">
        <v>126</v>
      </c>
      <c r="BE96" s="233">
        <f>IF(N96="základní",J96,0)</f>
        <v>0</v>
      </c>
      <c r="BF96" s="233">
        <f>IF(N96="snížená",J96,0)</f>
        <v>0</v>
      </c>
      <c r="BG96" s="233">
        <f>IF(N96="zákl. přenesená",J96,0)</f>
        <v>0</v>
      </c>
      <c r="BH96" s="233">
        <f>IF(N96="sníž. přenesená",J96,0)</f>
        <v>0</v>
      </c>
      <c r="BI96" s="233">
        <f>IF(N96="nulová",J96,0)</f>
        <v>0</v>
      </c>
      <c r="BJ96" s="23" t="s">
        <v>86</v>
      </c>
      <c r="BK96" s="233">
        <f>ROUND(I96*H96,2)</f>
        <v>0</v>
      </c>
      <c r="BL96" s="23" t="s">
        <v>269</v>
      </c>
      <c r="BM96" s="23" t="s">
        <v>206</v>
      </c>
    </row>
    <row r="97" s="1" customFormat="1" ht="16.5" customHeight="1">
      <c r="B97" s="46"/>
      <c r="C97" s="221" t="s">
        <v>125</v>
      </c>
      <c r="D97" s="221" t="s">
        <v>129</v>
      </c>
      <c r="E97" s="222" t="s">
        <v>563</v>
      </c>
      <c r="F97" s="223" t="s">
        <v>564</v>
      </c>
      <c r="G97" s="224" t="s">
        <v>232</v>
      </c>
      <c r="H97" s="225">
        <v>2</v>
      </c>
      <c r="I97" s="226"/>
      <c r="J97" s="227">
        <f>ROUND(I97*H97,2)</f>
        <v>0</v>
      </c>
      <c r="K97" s="223" t="s">
        <v>34</v>
      </c>
      <c r="L97" s="72"/>
      <c r="M97" s="228" t="s">
        <v>34</v>
      </c>
      <c r="N97" s="234" t="s">
        <v>49</v>
      </c>
      <c r="O97" s="47"/>
      <c r="P97" s="235">
        <f>O97*H97</f>
        <v>0</v>
      </c>
      <c r="Q97" s="235">
        <v>0</v>
      </c>
      <c r="R97" s="235">
        <f>Q97*H97</f>
        <v>0</v>
      </c>
      <c r="S97" s="235">
        <v>0</v>
      </c>
      <c r="T97" s="236">
        <f>S97*H97</f>
        <v>0</v>
      </c>
      <c r="AR97" s="23" t="s">
        <v>269</v>
      </c>
      <c r="AT97" s="23" t="s">
        <v>129</v>
      </c>
      <c r="AU97" s="23" t="s">
        <v>157</v>
      </c>
      <c r="AY97" s="23" t="s">
        <v>126</v>
      </c>
      <c r="BE97" s="233">
        <f>IF(N97="základní",J97,0)</f>
        <v>0</v>
      </c>
      <c r="BF97" s="233">
        <f>IF(N97="snížená",J97,0)</f>
        <v>0</v>
      </c>
      <c r="BG97" s="233">
        <f>IF(N97="zákl. přenesená",J97,0)</f>
        <v>0</v>
      </c>
      <c r="BH97" s="233">
        <f>IF(N97="sníž. přenesená",J97,0)</f>
        <v>0</v>
      </c>
      <c r="BI97" s="233">
        <f>IF(N97="nulová",J97,0)</f>
        <v>0</v>
      </c>
      <c r="BJ97" s="23" t="s">
        <v>86</v>
      </c>
      <c r="BK97" s="233">
        <f>ROUND(I97*H97,2)</f>
        <v>0</v>
      </c>
      <c r="BL97" s="23" t="s">
        <v>269</v>
      </c>
      <c r="BM97" s="23" t="s">
        <v>229</v>
      </c>
    </row>
    <row r="98" s="1" customFormat="1" ht="16.5" customHeight="1">
      <c r="B98" s="46"/>
      <c r="C98" s="221" t="s">
        <v>193</v>
      </c>
      <c r="D98" s="221" t="s">
        <v>129</v>
      </c>
      <c r="E98" s="222" t="s">
        <v>565</v>
      </c>
      <c r="F98" s="223" t="s">
        <v>566</v>
      </c>
      <c r="G98" s="224" t="s">
        <v>253</v>
      </c>
      <c r="H98" s="225">
        <v>7</v>
      </c>
      <c r="I98" s="226"/>
      <c r="J98" s="227">
        <f>ROUND(I98*H98,2)</f>
        <v>0</v>
      </c>
      <c r="K98" s="223" t="s">
        <v>34</v>
      </c>
      <c r="L98" s="72"/>
      <c r="M98" s="228" t="s">
        <v>34</v>
      </c>
      <c r="N98" s="234" t="s">
        <v>49</v>
      </c>
      <c r="O98" s="47"/>
      <c r="P98" s="235">
        <f>O98*H98</f>
        <v>0</v>
      </c>
      <c r="Q98" s="235">
        <v>0</v>
      </c>
      <c r="R98" s="235">
        <f>Q98*H98</f>
        <v>0</v>
      </c>
      <c r="S98" s="235">
        <v>0</v>
      </c>
      <c r="T98" s="236">
        <f>S98*H98</f>
        <v>0</v>
      </c>
      <c r="AR98" s="23" t="s">
        <v>269</v>
      </c>
      <c r="AT98" s="23" t="s">
        <v>129</v>
      </c>
      <c r="AU98" s="23" t="s">
        <v>157</v>
      </c>
      <c r="AY98" s="23" t="s">
        <v>126</v>
      </c>
      <c r="BE98" s="233">
        <f>IF(N98="základní",J98,0)</f>
        <v>0</v>
      </c>
      <c r="BF98" s="233">
        <f>IF(N98="snížená",J98,0)</f>
        <v>0</v>
      </c>
      <c r="BG98" s="233">
        <f>IF(N98="zákl. přenesená",J98,0)</f>
        <v>0</v>
      </c>
      <c r="BH98" s="233">
        <f>IF(N98="sníž. přenesená",J98,0)</f>
        <v>0</v>
      </c>
      <c r="BI98" s="233">
        <f>IF(N98="nulová",J98,0)</f>
        <v>0</v>
      </c>
      <c r="BJ98" s="23" t="s">
        <v>86</v>
      </c>
      <c r="BK98" s="233">
        <f>ROUND(I98*H98,2)</f>
        <v>0</v>
      </c>
      <c r="BL98" s="23" t="s">
        <v>269</v>
      </c>
      <c r="BM98" s="23" t="s">
        <v>242</v>
      </c>
    </row>
    <row r="99" s="1" customFormat="1" ht="16.5" customHeight="1">
      <c r="B99" s="46"/>
      <c r="C99" s="221" t="s">
        <v>198</v>
      </c>
      <c r="D99" s="221" t="s">
        <v>129</v>
      </c>
      <c r="E99" s="222" t="s">
        <v>567</v>
      </c>
      <c r="F99" s="223" t="s">
        <v>568</v>
      </c>
      <c r="G99" s="224" t="s">
        <v>232</v>
      </c>
      <c r="H99" s="225">
        <v>1</v>
      </c>
      <c r="I99" s="226"/>
      <c r="J99" s="227">
        <f>ROUND(I99*H99,2)</f>
        <v>0</v>
      </c>
      <c r="K99" s="223" t="s">
        <v>34</v>
      </c>
      <c r="L99" s="72"/>
      <c r="M99" s="228" t="s">
        <v>34</v>
      </c>
      <c r="N99" s="234" t="s">
        <v>49</v>
      </c>
      <c r="O99" s="47"/>
      <c r="P99" s="235">
        <f>O99*H99</f>
        <v>0</v>
      </c>
      <c r="Q99" s="235">
        <v>0</v>
      </c>
      <c r="R99" s="235">
        <f>Q99*H99</f>
        <v>0</v>
      </c>
      <c r="S99" s="235">
        <v>0</v>
      </c>
      <c r="T99" s="236">
        <f>S99*H99</f>
        <v>0</v>
      </c>
      <c r="AR99" s="23" t="s">
        <v>269</v>
      </c>
      <c r="AT99" s="23" t="s">
        <v>129</v>
      </c>
      <c r="AU99" s="23" t="s">
        <v>157</v>
      </c>
      <c r="AY99" s="23" t="s">
        <v>126</v>
      </c>
      <c r="BE99" s="233">
        <f>IF(N99="základní",J99,0)</f>
        <v>0</v>
      </c>
      <c r="BF99" s="233">
        <f>IF(N99="snížená",J99,0)</f>
        <v>0</v>
      </c>
      <c r="BG99" s="233">
        <f>IF(N99="zákl. přenesená",J99,0)</f>
        <v>0</v>
      </c>
      <c r="BH99" s="233">
        <f>IF(N99="sníž. přenesená",J99,0)</f>
        <v>0</v>
      </c>
      <c r="BI99" s="233">
        <f>IF(N99="nulová",J99,0)</f>
        <v>0</v>
      </c>
      <c r="BJ99" s="23" t="s">
        <v>86</v>
      </c>
      <c r="BK99" s="233">
        <f>ROUND(I99*H99,2)</f>
        <v>0</v>
      </c>
      <c r="BL99" s="23" t="s">
        <v>269</v>
      </c>
      <c r="BM99" s="23" t="s">
        <v>257</v>
      </c>
    </row>
    <row r="100" s="10" customFormat="1" ht="22.32" customHeight="1">
      <c r="B100" s="205"/>
      <c r="C100" s="206"/>
      <c r="D100" s="207" t="s">
        <v>77</v>
      </c>
      <c r="E100" s="219" t="s">
        <v>569</v>
      </c>
      <c r="F100" s="219" t="s">
        <v>570</v>
      </c>
      <c r="G100" s="206"/>
      <c r="H100" s="206"/>
      <c r="I100" s="209"/>
      <c r="J100" s="220">
        <f>BK100</f>
        <v>0</v>
      </c>
      <c r="K100" s="206"/>
      <c r="L100" s="211"/>
      <c r="M100" s="212"/>
      <c r="N100" s="213"/>
      <c r="O100" s="213"/>
      <c r="P100" s="214">
        <f>SUM(P101:P111)</f>
        <v>0</v>
      </c>
      <c r="Q100" s="213"/>
      <c r="R100" s="214">
        <f>SUM(R101:R111)</f>
        <v>0</v>
      </c>
      <c r="S100" s="213"/>
      <c r="T100" s="215">
        <f>SUM(T101:T111)</f>
        <v>0</v>
      </c>
      <c r="AR100" s="216" t="s">
        <v>88</v>
      </c>
      <c r="AT100" s="217" t="s">
        <v>77</v>
      </c>
      <c r="AU100" s="217" t="s">
        <v>88</v>
      </c>
      <c r="AY100" s="216" t="s">
        <v>126</v>
      </c>
      <c r="BK100" s="218">
        <f>SUM(BK101:BK111)</f>
        <v>0</v>
      </c>
    </row>
    <row r="101" s="1" customFormat="1" ht="16.5" customHeight="1">
      <c r="B101" s="46"/>
      <c r="C101" s="221" t="s">
        <v>206</v>
      </c>
      <c r="D101" s="221" t="s">
        <v>129</v>
      </c>
      <c r="E101" s="222" t="s">
        <v>571</v>
      </c>
      <c r="F101" s="223" t="s">
        <v>572</v>
      </c>
      <c r="G101" s="224" t="s">
        <v>232</v>
      </c>
      <c r="H101" s="225">
        <v>1</v>
      </c>
      <c r="I101" s="226"/>
      <c r="J101" s="227">
        <f>ROUND(I101*H101,2)</f>
        <v>0</v>
      </c>
      <c r="K101" s="223" t="s">
        <v>34</v>
      </c>
      <c r="L101" s="72"/>
      <c r="M101" s="228" t="s">
        <v>34</v>
      </c>
      <c r="N101" s="234" t="s">
        <v>49</v>
      </c>
      <c r="O101" s="47"/>
      <c r="P101" s="235">
        <f>O101*H101</f>
        <v>0</v>
      </c>
      <c r="Q101" s="235">
        <v>0</v>
      </c>
      <c r="R101" s="235">
        <f>Q101*H101</f>
        <v>0</v>
      </c>
      <c r="S101" s="235">
        <v>0</v>
      </c>
      <c r="T101" s="236">
        <f>S101*H101</f>
        <v>0</v>
      </c>
      <c r="AR101" s="23" t="s">
        <v>269</v>
      </c>
      <c r="AT101" s="23" t="s">
        <v>129</v>
      </c>
      <c r="AU101" s="23" t="s">
        <v>157</v>
      </c>
      <c r="AY101" s="23" t="s">
        <v>126</v>
      </c>
      <c r="BE101" s="233">
        <f>IF(N101="základní",J101,0)</f>
        <v>0</v>
      </c>
      <c r="BF101" s="233">
        <f>IF(N101="snížená",J101,0)</f>
        <v>0</v>
      </c>
      <c r="BG101" s="233">
        <f>IF(N101="zákl. přenesená",J101,0)</f>
        <v>0</v>
      </c>
      <c r="BH101" s="233">
        <f>IF(N101="sníž. přenesená",J101,0)</f>
        <v>0</v>
      </c>
      <c r="BI101" s="233">
        <f>IF(N101="nulová",J101,0)</f>
        <v>0</v>
      </c>
      <c r="BJ101" s="23" t="s">
        <v>86</v>
      </c>
      <c r="BK101" s="233">
        <f>ROUND(I101*H101,2)</f>
        <v>0</v>
      </c>
      <c r="BL101" s="23" t="s">
        <v>269</v>
      </c>
      <c r="BM101" s="23" t="s">
        <v>269</v>
      </c>
    </row>
    <row r="102" s="1" customFormat="1" ht="16.5" customHeight="1">
      <c r="B102" s="46"/>
      <c r="C102" s="221" t="s">
        <v>218</v>
      </c>
      <c r="D102" s="221" t="s">
        <v>129</v>
      </c>
      <c r="E102" s="222" t="s">
        <v>573</v>
      </c>
      <c r="F102" s="223" t="s">
        <v>574</v>
      </c>
      <c r="G102" s="224" t="s">
        <v>232</v>
      </c>
      <c r="H102" s="225">
        <v>3</v>
      </c>
      <c r="I102" s="226"/>
      <c r="J102" s="227">
        <f>ROUND(I102*H102,2)</f>
        <v>0</v>
      </c>
      <c r="K102" s="223" t="s">
        <v>34</v>
      </c>
      <c r="L102" s="72"/>
      <c r="M102" s="228" t="s">
        <v>34</v>
      </c>
      <c r="N102" s="234" t="s">
        <v>49</v>
      </c>
      <c r="O102" s="47"/>
      <c r="P102" s="235">
        <f>O102*H102</f>
        <v>0</v>
      </c>
      <c r="Q102" s="235">
        <v>0</v>
      </c>
      <c r="R102" s="235">
        <f>Q102*H102</f>
        <v>0</v>
      </c>
      <c r="S102" s="235">
        <v>0</v>
      </c>
      <c r="T102" s="236">
        <f>S102*H102</f>
        <v>0</v>
      </c>
      <c r="AR102" s="23" t="s">
        <v>269</v>
      </c>
      <c r="AT102" s="23" t="s">
        <v>129</v>
      </c>
      <c r="AU102" s="23" t="s">
        <v>157</v>
      </c>
      <c r="AY102" s="23" t="s">
        <v>126</v>
      </c>
      <c r="BE102" s="233">
        <f>IF(N102="základní",J102,0)</f>
        <v>0</v>
      </c>
      <c r="BF102" s="233">
        <f>IF(N102="snížená",J102,0)</f>
        <v>0</v>
      </c>
      <c r="BG102" s="233">
        <f>IF(N102="zákl. přenesená",J102,0)</f>
        <v>0</v>
      </c>
      <c r="BH102" s="233">
        <f>IF(N102="sníž. přenesená",J102,0)</f>
        <v>0</v>
      </c>
      <c r="BI102" s="233">
        <f>IF(N102="nulová",J102,0)</f>
        <v>0</v>
      </c>
      <c r="BJ102" s="23" t="s">
        <v>86</v>
      </c>
      <c r="BK102" s="233">
        <f>ROUND(I102*H102,2)</f>
        <v>0</v>
      </c>
      <c r="BL102" s="23" t="s">
        <v>269</v>
      </c>
      <c r="BM102" s="23" t="s">
        <v>280</v>
      </c>
    </row>
    <row r="103" s="1" customFormat="1" ht="16.5" customHeight="1">
      <c r="B103" s="46"/>
      <c r="C103" s="221" t="s">
        <v>229</v>
      </c>
      <c r="D103" s="221" t="s">
        <v>129</v>
      </c>
      <c r="E103" s="222" t="s">
        <v>575</v>
      </c>
      <c r="F103" s="223" t="s">
        <v>576</v>
      </c>
      <c r="G103" s="224" t="s">
        <v>232</v>
      </c>
      <c r="H103" s="225">
        <v>2</v>
      </c>
      <c r="I103" s="226"/>
      <c r="J103" s="227">
        <f>ROUND(I103*H103,2)</f>
        <v>0</v>
      </c>
      <c r="K103" s="223" t="s">
        <v>34</v>
      </c>
      <c r="L103" s="72"/>
      <c r="M103" s="228" t="s">
        <v>34</v>
      </c>
      <c r="N103" s="234" t="s">
        <v>49</v>
      </c>
      <c r="O103" s="47"/>
      <c r="P103" s="235">
        <f>O103*H103</f>
        <v>0</v>
      </c>
      <c r="Q103" s="235">
        <v>0</v>
      </c>
      <c r="R103" s="235">
        <f>Q103*H103</f>
        <v>0</v>
      </c>
      <c r="S103" s="235">
        <v>0</v>
      </c>
      <c r="T103" s="236">
        <f>S103*H103</f>
        <v>0</v>
      </c>
      <c r="AR103" s="23" t="s">
        <v>269</v>
      </c>
      <c r="AT103" s="23" t="s">
        <v>129</v>
      </c>
      <c r="AU103" s="23" t="s">
        <v>157</v>
      </c>
      <c r="AY103" s="23" t="s">
        <v>126</v>
      </c>
      <c r="BE103" s="233">
        <f>IF(N103="základní",J103,0)</f>
        <v>0</v>
      </c>
      <c r="BF103" s="233">
        <f>IF(N103="snížená",J103,0)</f>
        <v>0</v>
      </c>
      <c r="BG103" s="233">
        <f>IF(N103="zákl. přenesená",J103,0)</f>
        <v>0</v>
      </c>
      <c r="BH103" s="233">
        <f>IF(N103="sníž. přenesená",J103,0)</f>
        <v>0</v>
      </c>
      <c r="BI103" s="233">
        <f>IF(N103="nulová",J103,0)</f>
        <v>0</v>
      </c>
      <c r="BJ103" s="23" t="s">
        <v>86</v>
      </c>
      <c r="BK103" s="233">
        <f>ROUND(I103*H103,2)</f>
        <v>0</v>
      </c>
      <c r="BL103" s="23" t="s">
        <v>269</v>
      </c>
      <c r="BM103" s="23" t="s">
        <v>292</v>
      </c>
    </row>
    <row r="104" s="1" customFormat="1" ht="16.5" customHeight="1">
      <c r="B104" s="46"/>
      <c r="C104" s="221" t="s">
        <v>236</v>
      </c>
      <c r="D104" s="221" t="s">
        <v>129</v>
      </c>
      <c r="E104" s="222" t="s">
        <v>577</v>
      </c>
      <c r="F104" s="223" t="s">
        <v>578</v>
      </c>
      <c r="G104" s="224" t="s">
        <v>232</v>
      </c>
      <c r="H104" s="225">
        <v>8</v>
      </c>
      <c r="I104" s="226"/>
      <c r="J104" s="227">
        <f>ROUND(I104*H104,2)</f>
        <v>0</v>
      </c>
      <c r="K104" s="223" t="s">
        <v>34</v>
      </c>
      <c r="L104" s="72"/>
      <c r="M104" s="228" t="s">
        <v>34</v>
      </c>
      <c r="N104" s="234" t="s">
        <v>49</v>
      </c>
      <c r="O104" s="47"/>
      <c r="P104" s="235">
        <f>O104*H104</f>
        <v>0</v>
      </c>
      <c r="Q104" s="235">
        <v>0</v>
      </c>
      <c r="R104" s="235">
        <f>Q104*H104</f>
        <v>0</v>
      </c>
      <c r="S104" s="235">
        <v>0</v>
      </c>
      <c r="T104" s="236">
        <f>S104*H104</f>
        <v>0</v>
      </c>
      <c r="AR104" s="23" t="s">
        <v>269</v>
      </c>
      <c r="AT104" s="23" t="s">
        <v>129</v>
      </c>
      <c r="AU104" s="23" t="s">
        <v>157</v>
      </c>
      <c r="AY104" s="23" t="s">
        <v>126</v>
      </c>
      <c r="BE104" s="233">
        <f>IF(N104="základní",J104,0)</f>
        <v>0</v>
      </c>
      <c r="BF104" s="233">
        <f>IF(N104="snížená",J104,0)</f>
        <v>0</v>
      </c>
      <c r="BG104" s="233">
        <f>IF(N104="zákl. přenesená",J104,0)</f>
        <v>0</v>
      </c>
      <c r="BH104" s="233">
        <f>IF(N104="sníž. přenesená",J104,0)</f>
        <v>0</v>
      </c>
      <c r="BI104" s="233">
        <f>IF(N104="nulová",J104,0)</f>
        <v>0</v>
      </c>
      <c r="BJ104" s="23" t="s">
        <v>86</v>
      </c>
      <c r="BK104" s="233">
        <f>ROUND(I104*H104,2)</f>
        <v>0</v>
      </c>
      <c r="BL104" s="23" t="s">
        <v>269</v>
      </c>
      <c r="BM104" s="23" t="s">
        <v>311</v>
      </c>
    </row>
    <row r="105" s="1" customFormat="1" ht="16.5" customHeight="1">
      <c r="B105" s="46"/>
      <c r="C105" s="221" t="s">
        <v>242</v>
      </c>
      <c r="D105" s="221" t="s">
        <v>129</v>
      </c>
      <c r="E105" s="222" t="s">
        <v>579</v>
      </c>
      <c r="F105" s="223" t="s">
        <v>580</v>
      </c>
      <c r="G105" s="224" t="s">
        <v>232</v>
      </c>
      <c r="H105" s="225">
        <v>2</v>
      </c>
      <c r="I105" s="226"/>
      <c r="J105" s="227">
        <f>ROUND(I105*H105,2)</f>
        <v>0</v>
      </c>
      <c r="K105" s="223" t="s">
        <v>34</v>
      </c>
      <c r="L105" s="72"/>
      <c r="M105" s="228" t="s">
        <v>34</v>
      </c>
      <c r="N105" s="234" t="s">
        <v>49</v>
      </c>
      <c r="O105" s="47"/>
      <c r="P105" s="235">
        <f>O105*H105</f>
        <v>0</v>
      </c>
      <c r="Q105" s="235">
        <v>0</v>
      </c>
      <c r="R105" s="235">
        <f>Q105*H105</f>
        <v>0</v>
      </c>
      <c r="S105" s="235">
        <v>0</v>
      </c>
      <c r="T105" s="236">
        <f>S105*H105</f>
        <v>0</v>
      </c>
      <c r="AR105" s="23" t="s">
        <v>269</v>
      </c>
      <c r="AT105" s="23" t="s">
        <v>129</v>
      </c>
      <c r="AU105" s="23" t="s">
        <v>157</v>
      </c>
      <c r="AY105" s="23" t="s">
        <v>126</v>
      </c>
      <c r="BE105" s="233">
        <f>IF(N105="základní",J105,0)</f>
        <v>0</v>
      </c>
      <c r="BF105" s="233">
        <f>IF(N105="snížená",J105,0)</f>
        <v>0</v>
      </c>
      <c r="BG105" s="233">
        <f>IF(N105="zákl. přenesená",J105,0)</f>
        <v>0</v>
      </c>
      <c r="BH105" s="233">
        <f>IF(N105="sníž. přenesená",J105,0)</f>
        <v>0</v>
      </c>
      <c r="BI105" s="233">
        <f>IF(N105="nulová",J105,0)</f>
        <v>0</v>
      </c>
      <c r="BJ105" s="23" t="s">
        <v>86</v>
      </c>
      <c r="BK105" s="233">
        <f>ROUND(I105*H105,2)</f>
        <v>0</v>
      </c>
      <c r="BL105" s="23" t="s">
        <v>269</v>
      </c>
      <c r="BM105" s="23" t="s">
        <v>323</v>
      </c>
    </row>
    <row r="106" s="1" customFormat="1" ht="16.5" customHeight="1">
      <c r="B106" s="46"/>
      <c r="C106" s="221" t="s">
        <v>250</v>
      </c>
      <c r="D106" s="221" t="s">
        <v>129</v>
      </c>
      <c r="E106" s="222" t="s">
        <v>581</v>
      </c>
      <c r="F106" s="223" t="s">
        <v>582</v>
      </c>
      <c r="G106" s="224" t="s">
        <v>232</v>
      </c>
      <c r="H106" s="225">
        <v>4</v>
      </c>
      <c r="I106" s="226"/>
      <c r="J106" s="227">
        <f>ROUND(I106*H106,2)</f>
        <v>0</v>
      </c>
      <c r="K106" s="223" t="s">
        <v>34</v>
      </c>
      <c r="L106" s="72"/>
      <c r="M106" s="228" t="s">
        <v>34</v>
      </c>
      <c r="N106" s="234" t="s">
        <v>49</v>
      </c>
      <c r="O106" s="47"/>
      <c r="P106" s="235">
        <f>O106*H106</f>
        <v>0</v>
      </c>
      <c r="Q106" s="235">
        <v>0</v>
      </c>
      <c r="R106" s="235">
        <f>Q106*H106</f>
        <v>0</v>
      </c>
      <c r="S106" s="235">
        <v>0</v>
      </c>
      <c r="T106" s="236">
        <f>S106*H106</f>
        <v>0</v>
      </c>
      <c r="AR106" s="23" t="s">
        <v>269</v>
      </c>
      <c r="AT106" s="23" t="s">
        <v>129</v>
      </c>
      <c r="AU106" s="23" t="s">
        <v>157</v>
      </c>
      <c r="AY106" s="23" t="s">
        <v>126</v>
      </c>
      <c r="BE106" s="233">
        <f>IF(N106="základní",J106,0)</f>
        <v>0</v>
      </c>
      <c r="BF106" s="233">
        <f>IF(N106="snížená",J106,0)</f>
        <v>0</v>
      </c>
      <c r="BG106" s="233">
        <f>IF(N106="zákl. přenesená",J106,0)</f>
        <v>0</v>
      </c>
      <c r="BH106" s="233">
        <f>IF(N106="sníž. přenesená",J106,0)</f>
        <v>0</v>
      </c>
      <c r="BI106" s="233">
        <f>IF(N106="nulová",J106,0)</f>
        <v>0</v>
      </c>
      <c r="BJ106" s="23" t="s">
        <v>86</v>
      </c>
      <c r="BK106" s="233">
        <f>ROUND(I106*H106,2)</f>
        <v>0</v>
      </c>
      <c r="BL106" s="23" t="s">
        <v>269</v>
      </c>
      <c r="BM106" s="23" t="s">
        <v>336</v>
      </c>
    </row>
    <row r="107" s="1" customFormat="1" ht="16.5" customHeight="1">
      <c r="B107" s="46"/>
      <c r="C107" s="221" t="s">
        <v>257</v>
      </c>
      <c r="D107" s="221" t="s">
        <v>129</v>
      </c>
      <c r="E107" s="222" t="s">
        <v>583</v>
      </c>
      <c r="F107" s="223" t="s">
        <v>584</v>
      </c>
      <c r="G107" s="224" t="s">
        <v>232</v>
      </c>
      <c r="H107" s="225">
        <v>2</v>
      </c>
      <c r="I107" s="226"/>
      <c r="J107" s="227">
        <f>ROUND(I107*H107,2)</f>
        <v>0</v>
      </c>
      <c r="K107" s="223" t="s">
        <v>34</v>
      </c>
      <c r="L107" s="72"/>
      <c r="M107" s="228" t="s">
        <v>34</v>
      </c>
      <c r="N107" s="234" t="s">
        <v>49</v>
      </c>
      <c r="O107" s="47"/>
      <c r="P107" s="235">
        <f>O107*H107</f>
        <v>0</v>
      </c>
      <c r="Q107" s="235">
        <v>0</v>
      </c>
      <c r="R107" s="235">
        <f>Q107*H107</f>
        <v>0</v>
      </c>
      <c r="S107" s="235">
        <v>0</v>
      </c>
      <c r="T107" s="236">
        <f>S107*H107</f>
        <v>0</v>
      </c>
      <c r="AR107" s="23" t="s">
        <v>269</v>
      </c>
      <c r="AT107" s="23" t="s">
        <v>129</v>
      </c>
      <c r="AU107" s="23" t="s">
        <v>157</v>
      </c>
      <c r="AY107" s="23" t="s">
        <v>126</v>
      </c>
      <c r="BE107" s="233">
        <f>IF(N107="základní",J107,0)</f>
        <v>0</v>
      </c>
      <c r="BF107" s="233">
        <f>IF(N107="snížená",J107,0)</f>
        <v>0</v>
      </c>
      <c r="BG107" s="233">
        <f>IF(N107="zákl. přenesená",J107,0)</f>
        <v>0</v>
      </c>
      <c r="BH107" s="233">
        <f>IF(N107="sníž. přenesená",J107,0)</f>
        <v>0</v>
      </c>
      <c r="BI107" s="233">
        <f>IF(N107="nulová",J107,0)</f>
        <v>0</v>
      </c>
      <c r="BJ107" s="23" t="s">
        <v>86</v>
      </c>
      <c r="BK107" s="233">
        <f>ROUND(I107*H107,2)</f>
        <v>0</v>
      </c>
      <c r="BL107" s="23" t="s">
        <v>269</v>
      </c>
      <c r="BM107" s="23" t="s">
        <v>349</v>
      </c>
    </row>
    <row r="108" s="1" customFormat="1">
      <c r="B108" s="46"/>
      <c r="C108" s="74"/>
      <c r="D108" s="237" t="s">
        <v>585</v>
      </c>
      <c r="E108" s="74"/>
      <c r="F108" s="238" t="s">
        <v>586</v>
      </c>
      <c r="G108" s="74"/>
      <c r="H108" s="74"/>
      <c r="I108" s="191"/>
      <c r="J108" s="74"/>
      <c r="K108" s="74"/>
      <c r="L108" s="72"/>
      <c r="M108" s="239"/>
      <c r="N108" s="47"/>
      <c r="O108" s="47"/>
      <c r="P108" s="47"/>
      <c r="Q108" s="47"/>
      <c r="R108" s="47"/>
      <c r="S108" s="47"/>
      <c r="T108" s="95"/>
      <c r="AT108" s="23" t="s">
        <v>585</v>
      </c>
      <c r="AU108" s="23" t="s">
        <v>157</v>
      </c>
    </row>
    <row r="109" s="1" customFormat="1" ht="16.5" customHeight="1">
      <c r="B109" s="46"/>
      <c r="C109" s="221" t="s">
        <v>10</v>
      </c>
      <c r="D109" s="221" t="s">
        <v>129</v>
      </c>
      <c r="E109" s="222" t="s">
        <v>587</v>
      </c>
      <c r="F109" s="223" t="s">
        <v>588</v>
      </c>
      <c r="G109" s="224" t="s">
        <v>232</v>
      </c>
      <c r="H109" s="225">
        <v>2</v>
      </c>
      <c r="I109" s="226"/>
      <c r="J109" s="227">
        <f>ROUND(I109*H109,2)</f>
        <v>0</v>
      </c>
      <c r="K109" s="223" t="s">
        <v>34</v>
      </c>
      <c r="L109" s="72"/>
      <c r="M109" s="228" t="s">
        <v>34</v>
      </c>
      <c r="N109" s="234" t="s">
        <v>49</v>
      </c>
      <c r="O109" s="47"/>
      <c r="P109" s="235">
        <f>O109*H109</f>
        <v>0</v>
      </c>
      <c r="Q109" s="235">
        <v>0</v>
      </c>
      <c r="R109" s="235">
        <f>Q109*H109</f>
        <v>0</v>
      </c>
      <c r="S109" s="235">
        <v>0</v>
      </c>
      <c r="T109" s="236">
        <f>S109*H109</f>
        <v>0</v>
      </c>
      <c r="AR109" s="23" t="s">
        <v>269</v>
      </c>
      <c r="AT109" s="23" t="s">
        <v>129</v>
      </c>
      <c r="AU109" s="23" t="s">
        <v>157</v>
      </c>
      <c r="AY109" s="23" t="s">
        <v>126</v>
      </c>
      <c r="BE109" s="233">
        <f>IF(N109="základní",J109,0)</f>
        <v>0</v>
      </c>
      <c r="BF109" s="233">
        <f>IF(N109="snížená",J109,0)</f>
        <v>0</v>
      </c>
      <c r="BG109" s="233">
        <f>IF(N109="zákl. přenesená",J109,0)</f>
        <v>0</v>
      </c>
      <c r="BH109" s="233">
        <f>IF(N109="sníž. přenesená",J109,0)</f>
        <v>0</v>
      </c>
      <c r="BI109" s="233">
        <f>IF(N109="nulová",J109,0)</f>
        <v>0</v>
      </c>
      <c r="BJ109" s="23" t="s">
        <v>86</v>
      </c>
      <c r="BK109" s="233">
        <f>ROUND(I109*H109,2)</f>
        <v>0</v>
      </c>
      <c r="BL109" s="23" t="s">
        <v>269</v>
      </c>
      <c r="BM109" s="23" t="s">
        <v>362</v>
      </c>
    </row>
    <row r="110" s="1" customFormat="1" ht="16.5" customHeight="1">
      <c r="B110" s="46"/>
      <c r="C110" s="221" t="s">
        <v>269</v>
      </c>
      <c r="D110" s="221" t="s">
        <v>129</v>
      </c>
      <c r="E110" s="222" t="s">
        <v>583</v>
      </c>
      <c r="F110" s="223" t="s">
        <v>584</v>
      </c>
      <c r="G110" s="224" t="s">
        <v>232</v>
      </c>
      <c r="H110" s="225">
        <v>2</v>
      </c>
      <c r="I110" s="226"/>
      <c r="J110" s="227">
        <f>ROUND(I110*H110,2)</f>
        <v>0</v>
      </c>
      <c r="K110" s="223" t="s">
        <v>34</v>
      </c>
      <c r="L110" s="72"/>
      <c r="M110" s="228" t="s">
        <v>34</v>
      </c>
      <c r="N110" s="234" t="s">
        <v>49</v>
      </c>
      <c r="O110" s="47"/>
      <c r="P110" s="235">
        <f>O110*H110</f>
        <v>0</v>
      </c>
      <c r="Q110" s="235">
        <v>0</v>
      </c>
      <c r="R110" s="235">
        <f>Q110*H110</f>
        <v>0</v>
      </c>
      <c r="S110" s="235">
        <v>0</v>
      </c>
      <c r="T110" s="236">
        <f>S110*H110</f>
        <v>0</v>
      </c>
      <c r="AR110" s="23" t="s">
        <v>269</v>
      </c>
      <c r="AT110" s="23" t="s">
        <v>129</v>
      </c>
      <c r="AU110" s="23" t="s">
        <v>157</v>
      </c>
      <c r="AY110" s="23" t="s">
        <v>126</v>
      </c>
      <c r="BE110" s="233">
        <f>IF(N110="základní",J110,0)</f>
        <v>0</v>
      </c>
      <c r="BF110" s="233">
        <f>IF(N110="snížená",J110,0)</f>
        <v>0</v>
      </c>
      <c r="BG110" s="233">
        <f>IF(N110="zákl. přenesená",J110,0)</f>
        <v>0</v>
      </c>
      <c r="BH110" s="233">
        <f>IF(N110="sníž. přenesená",J110,0)</f>
        <v>0</v>
      </c>
      <c r="BI110" s="233">
        <f>IF(N110="nulová",J110,0)</f>
        <v>0</v>
      </c>
      <c r="BJ110" s="23" t="s">
        <v>86</v>
      </c>
      <c r="BK110" s="233">
        <f>ROUND(I110*H110,2)</f>
        <v>0</v>
      </c>
      <c r="BL110" s="23" t="s">
        <v>269</v>
      </c>
      <c r="BM110" s="23" t="s">
        <v>353</v>
      </c>
    </row>
    <row r="111" s="1" customFormat="1">
      <c r="B111" s="46"/>
      <c r="C111" s="74"/>
      <c r="D111" s="237" t="s">
        <v>585</v>
      </c>
      <c r="E111" s="74"/>
      <c r="F111" s="238" t="s">
        <v>589</v>
      </c>
      <c r="G111" s="74"/>
      <c r="H111" s="74"/>
      <c r="I111" s="191"/>
      <c r="J111" s="74"/>
      <c r="K111" s="74"/>
      <c r="L111" s="72"/>
      <c r="M111" s="239"/>
      <c r="N111" s="47"/>
      <c r="O111" s="47"/>
      <c r="P111" s="47"/>
      <c r="Q111" s="47"/>
      <c r="R111" s="47"/>
      <c r="S111" s="47"/>
      <c r="T111" s="95"/>
      <c r="AT111" s="23" t="s">
        <v>585</v>
      </c>
      <c r="AU111" s="23" t="s">
        <v>157</v>
      </c>
    </row>
    <row r="112" s="10" customFormat="1" ht="22.32" customHeight="1">
      <c r="B112" s="205"/>
      <c r="C112" s="206"/>
      <c r="D112" s="207" t="s">
        <v>77</v>
      </c>
      <c r="E112" s="219" t="s">
        <v>590</v>
      </c>
      <c r="F112" s="219" t="s">
        <v>591</v>
      </c>
      <c r="G112" s="206"/>
      <c r="H112" s="206"/>
      <c r="I112" s="209"/>
      <c r="J112" s="220">
        <f>BK112</f>
        <v>0</v>
      </c>
      <c r="K112" s="206"/>
      <c r="L112" s="211"/>
      <c r="M112" s="212"/>
      <c r="N112" s="213"/>
      <c r="O112" s="213"/>
      <c r="P112" s="214">
        <f>SUM(P113:P117)</f>
        <v>0</v>
      </c>
      <c r="Q112" s="213"/>
      <c r="R112" s="214">
        <f>SUM(R113:R117)</f>
        <v>0</v>
      </c>
      <c r="S112" s="213"/>
      <c r="T112" s="215">
        <f>SUM(T113:T117)</f>
        <v>0</v>
      </c>
      <c r="AR112" s="216" t="s">
        <v>88</v>
      </c>
      <c r="AT112" s="217" t="s">
        <v>77</v>
      </c>
      <c r="AU112" s="217" t="s">
        <v>88</v>
      </c>
      <c r="AY112" s="216" t="s">
        <v>126</v>
      </c>
      <c r="BK112" s="218">
        <f>SUM(BK113:BK117)</f>
        <v>0</v>
      </c>
    </row>
    <row r="113" s="1" customFormat="1" ht="16.5" customHeight="1">
      <c r="B113" s="46"/>
      <c r="C113" s="221" t="s">
        <v>275</v>
      </c>
      <c r="D113" s="221" t="s">
        <v>129</v>
      </c>
      <c r="E113" s="222" t="s">
        <v>592</v>
      </c>
      <c r="F113" s="223" t="s">
        <v>593</v>
      </c>
      <c r="G113" s="224" t="s">
        <v>253</v>
      </c>
      <c r="H113" s="225">
        <v>20</v>
      </c>
      <c r="I113" s="226"/>
      <c r="J113" s="227">
        <f>ROUND(I113*H113,2)</f>
        <v>0</v>
      </c>
      <c r="K113" s="223" t="s">
        <v>34</v>
      </c>
      <c r="L113" s="72"/>
      <c r="M113" s="228" t="s">
        <v>34</v>
      </c>
      <c r="N113" s="234" t="s">
        <v>49</v>
      </c>
      <c r="O113" s="47"/>
      <c r="P113" s="235">
        <f>O113*H113</f>
        <v>0</v>
      </c>
      <c r="Q113" s="235">
        <v>0</v>
      </c>
      <c r="R113" s="235">
        <f>Q113*H113</f>
        <v>0</v>
      </c>
      <c r="S113" s="235">
        <v>0</v>
      </c>
      <c r="T113" s="236">
        <f>S113*H113</f>
        <v>0</v>
      </c>
      <c r="AR113" s="23" t="s">
        <v>269</v>
      </c>
      <c r="AT113" s="23" t="s">
        <v>129</v>
      </c>
      <c r="AU113" s="23" t="s">
        <v>157</v>
      </c>
      <c r="AY113" s="23" t="s">
        <v>126</v>
      </c>
      <c r="BE113" s="233">
        <f>IF(N113="základní",J113,0)</f>
        <v>0</v>
      </c>
      <c r="BF113" s="233">
        <f>IF(N113="snížená",J113,0)</f>
        <v>0</v>
      </c>
      <c r="BG113" s="233">
        <f>IF(N113="zákl. přenesená",J113,0)</f>
        <v>0</v>
      </c>
      <c r="BH113" s="233">
        <f>IF(N113="sníž. přenesená",J113,0)</f>
        <v>0</v>
      </c>
      <c r="BI113" s="233">
        <f>IF(N113="nulová",J113,0)</f>
        <v>0</v>
      </c>
      <c r="BJ113" s="23" t="s">
        <v>86</v>
      </c>
      <c r="BK113" s="233">
        <f>ROUND(I113*H113,2)</f>
        <v>0</v>
      </c>
      <c r="BL113" s="23" t="s">
        <v>269</v>
      </c>
      <c r="BM113" s="23" t="s">
        <v>184</v>
      </c>
    </row>
    <row r="114" s="1" customFormat="1" ht="16.5" customHeight="1">
      <c r="B114" s="46"/>
      <c r="C114" s="221" t="s">
        <v>280</v>
      </c>
      <c r="D114" s="221" t="s">
        <v>129</v>
      </c>
      <c r="E114" s="222" t="s">
        <v>594</v>
      </c>
      <c r="F114" s="223" t="s">
        <v>595</v>
      </c>
      <c r="G114" s="224" t="s">
        <v>253</v>
      </c>
      <c r="H114" s="225">
        <v>80</v>
      </c>
      <c r="I114" s="226"/>
      <c r="J114" s="227">
        <f>ROUND(I114*H114,2)</f>
        <v>0</v>
      </c>
      <c r="K114" s="223" t="s">
        <v>34</v>
      </c>
      <c r="L114" s="72"/>
      <c r="M114" s="228" t="s">
        <v>34</v>
      </c>
      <c r="N114" s="234" t="s">
        <v>49</v>
      </c>
      <c r="O114" s="47"/>
      <c r="P114" s="235">
        <f>O114*H114</f>
        <v>0</v>
      </c>
      <c r="Q114" s="235">
        <v>0</v>
      </c>
      <c r="R114" s="235">
        <f>Q114*H114</f>
        <v>0</v>
      </c>
      <c r="S114" s="235">
        <v>0</v>
      </c>
      <c r="T114" s="236">
        <f>S114*H114</f>
        <v>0</v>
      </c>
      <c r="AR114" s="23" t="s">
        <v>269</v>
      </c>
      <c r="AT114" s="23" t="s">
        <v>129</v>
      </c>
      <c r="AU114" s="23" t="s">
        <v>157</v>
      </c>
      <c r="AY114" s="23" t="s">
        <v>126</v>
      </c>
      <c r="BE114" s="233">
        <f>IF(N114="základní",J114,0)</f>
        <v>0</v>
      </c>
      <c r="BF114" s="233">
        <f>IF(N114="snížená",J114,0)</f>
        <v>0</v>
      </c>
      <c r="BG114" s="233">
        <f>IF(N114="zákl. přenesená",J114,0)</f>
        <v>0</v>
      </c>
      <c r="BH114" s="233">
        <f>IF(N114="sníž. přenesená",J114,0)</f>
        <v>0</v>
      </c>
      <c r="BI114" s="233">
        <f>IF(N114="nulová",J114,0)</f>
        <v>0</v>
      </c>
      <c r="BJ114" s="23" t="s">
        <v>86</v>
      </c>
      <c r="BK114" s="233">
        <f>ROUND(I114*H114,2)</f>
        <v>0</v>
      </c>
      <c r="BL114" s="23" t="s">
        <v>269</v>
      </c>
      <c r="BM114" s="23" t="s">
        <v>385</v>
      </c>
    </row>
    <row r="115" s="1" customFormat="1" ht="16.5" customHeight="1">
      <c r="B115" s="46"/>
      <c r="C115" s="221" t="s">
        <v>285</v>
      </c>
      <c r="D115" s="221" t="s">
        <v>129</v>
      </c>
      <c r="E115" s="222" t="s">
        <v>596</v>
      </c>
      <c r="F115" s="223" t="s">
        <v>597</v>
      </c>
      <c r="G115" s="224" t="s">
        <v>253</v>
      </c>
      <c r="H115" s="225">
        <v>65</v>
      </c>
      <c r="I115" s="226"/>
      <c r="J115" s="227">
        <f>ROUND(I115*H115,2)</f>
        <v>0</v>
      </c>
      <c r="K115" s="223" t="s">
        <v>34</v>
      </c>
      <c r="L115" s="72"/>
      <c r="M115" s="228" t="s">
        <v>34</v>
      </c>
      <c r="N115" s="234" t="s">
        <v>49</v>
      </c>
      <c r="O115" s="47"/>
      <c r="P115" s="235">
        <f>O115*H115</f>
        <v>0</v>
      </c>
      <c r="Q115" s="235">
        <v>0</v>
      </c>
      <c r="R115" s="235">
        <f>Q115*H115</f>
        <v>0</v>
      </c>
      <c r="S115" s="235">
        <v>0</v>
      </c>
      <c r="T115" s="236">
        <f>S115*H115</f>
        <v>0</v>
      </c>
      <c r="AR115" s="23" t="s">
        <v>269</v>
      </c>
      <c r="AT115" s="23" t="s">
        <v>129</v>
      </c>
      <c r="AU115" s="23" t="s">
        <v>157</v>
      </c>
      <c r="AY115" s="23" t="s">
        <v>126</v>
      </c>
      <c r="BE115" s="233">
        <f>IF(N115="základní",J115,0)</f>
        <v>0</v>
      </c>
      <c r="BF115" s="233">
        <f>IF(N115="snížená",J115,0)</f>
        <v>0</v>
      </c>
      <c r="BG115" s="233">
        <f>IF(N115="zákl. přenesená",J115,0)</f>
        <v>0</v>
      </c>
      <c r="BH115" s="233">
        <f>IF(N115="sníž. přenesená",J115,0)</f>
        <v>0</v>
      </c>
      <c r="BI115" s="233">
        <f>IF(N115="nulová",J115,0)</f>
        <v>0</v>
      </c>
      <c r="BJ115" s="23" t="s">
        <v>86</v>
      </c>
      <c r="BK115" s="233">
        <f>ROUND(I115*H115,2)</f>
        <v>0</v>
      </c>
      <c r="BL115" s="23" t="s">
        <v>269</v>
      </c>
      <c r="BM115" s="23" t="s">
        <v>393</v>
      </c>
    </row>
    <row r="116" s="1" customFormat="1" ht="16.5" customHeight="1">
      <c r="B116" s="46"/>
      <c r="C116" s="221" t="s">
        <v>292</v>
      </c>
      <c r="D116" s="221" t="s">
        <v>129</v>
      </c>
      <c r="E116" s="222" t="s">
        <v>598</v>
      </c>
      <c r="F116" s="223" t="s">
        <v>599</v>
      </c>
      <c r="G116" s="224" t="s">
        <v>253</v>
      </c>
      <c r="H116" s="225">
        <v>140</v>
      </c>
      <c r="I116" s="226"/>
      <c r="J116" s="227">
        <f>ROUND(I116*H116,2)</f>
        <v>0</v>
      </c>
      <c r="K116" s="223" t="s">
        <v>34</v>
      </c>
      <c r="L116" s="72"/>
      <c r="M116" s="228" t="s">
        <v>34</v>
      </c>
      <c r="N116" s="234" t="s">
        <v>49</v>
      </c>
      <c r="O116" s="47"/>
      <c r="P116" s="235">
        <f>O116*H116</f>
        <v>0</v>
      </c>
      <c r="Q116" s="235">
        <v>0</v>
      </c>
      <c r="R116" s="235">
        <f>Q116*H116</f>
        <v>0</v>
      </c>
      <c r="S116" s="235">
        <v>0</v>
      </c>
      <c r="T116" s="236">
        <f>S116*H116</f>
        <v>0</v>
      </c>
      <c r="AR116" s="23" t="s">
        <v>269</v>
      </c>
      <c r="AT116" s="23" t="s">
        <v>129</v>
      </c>
      <c r="AU116" s="23" t="s">
        <v>157</v>
      </c>
      <c r="AY116" s="23" t="s">
        <v>126</v>
      </c>
      <c r="BE116" s="233">
        <f>IF(N116="základní",J116,0)</f>
        <v>0</v>
      </c>
      <c r="BF116" s="233">
        <f>IF(N116="snížená",J116,0)</f>
        <v>0</v>
      </c>
      <c r="BG116" s="233">
        <f>IF(N116="zákl. přenesená",J116,0)</f>
        <v>0</v>
      </c>
      <c r="BH116" s="233">
        <f>IF(N116="sníž. přenesená",J116,0)</f>
        <v>0</v>
      </c>
      <c r="BI116" s="233">
        <f>IF(N116="nulová",J116,0)</f>
        <v>0</v>
      </c>
      <c r="BJ116" s="23" t="s">
        <v>86</v>
      </c>
      <c r="BK116" s="233">
        <f>ROUND(I116*H116,2)</f>
        <v>0</v>
      </c>
      <c r="BL116" s="23" t="s">
        <v>269</v>
      </c>
      <c r="BM116" s="23" t="s">
        <v>401</v>
      </c>
    </row>
    <row r="117" s="1" customFormat="1" ht="16.5" customHeight="1">
      <c r="B117" s="46"/>
      <c r="C117" s="221" t="s">
        <v>9</v>
      </c>
      <c r="D117" s="221" t="s">
        <v>129</v>
      </c>
      <c r="E117" s="222" t="s">
        <v>600</v>
      </c>
      <c r="F117" s="223" t="s">
        <v>601</v>
      </c>
      <c r="G117" s="224" t="s">
        <v>232</v>
      </c>
      <c r="H117" s="225">
        <v>6</v>
      </c>
      <c r="I117" s="226"/>
      <c r="J117" s="227">
        <f>ROUND(I117*H117,2)</f>
        <v>0</v>
      </c>
      <c r="K117" s="223" t="s">
        <v>34</v>
      </c>
      <c r="L117" s="72"/>
      <c r="M117" s="228" t="s">
        <v>34</v>
      </c>
      <c r="N117" s="234" t="s">
        <v>49</v>
      </c>
      <c r="O117" s="47"/>
      <c r="P117" s="235">
        <f>O117*H117</f>
        <v>0</v>
      </c>
      <c r="Q117" s="235">
        <v>0</v>
      </c>
      <c r="R117" s="235">
        <f>Q117*H117</f>
        <v>0</v>
      </c>
      <c r="S117" s="235">
        <v>0</v>
      </c>
      <c r="T117" s="236">
        <f>S117*H117</f>
        <v>0</v>
      </c>
      <c r="AR117" s="23" t="s">
        <v>269</v>
      </c>
      <c r="AT117" s="23" t="s">
        <v>129</v>
      </c>
      <c r="AU117" s="23" t="s">
        <v>157</v>
      </c>
      <c r="AY117" s="23" t="s">
        <v>126</v>
      </c>
      <c r="BE117" s="233">
        <f>IF(N117="základní",J117,0)</f>
        <v>0</v>
      </c>
      <c r="BF117" s="233">
        <f>IF(N117="snížená",J117,0)</f>
        <v>0</v>
      </c>
      <c r="BG117" s="233">
        <f>IF(N117="zákl. přenesená",J117,0)</f>
        <v>0</v>
      </c>
      <c r="BH117" s="233">
        <f>IF(N117="sníž. přenesená",J117,0)</f>
        <v>0</v>
      </c>
      <c r="BI117" s="233">
        <f>IF(N117="nulová",J117,0)</f>
        <v>0</v>
      </c>
      <c r="BJ117" s="23" t="s">
        <v>86</v>
      </c>
      <c r="BK117" s="233">
        <f>ROUND(I117*H117,2)</f>
        <v>0</v>
      </c>
      <c r="BL117" s="23" t="s">
        <v>269</v>
      </c>
      <c r="BM117" s="23" t="s">
        <v>409</v>
      </c>
    </row>
    <row r="118" s="10" customFormat="1" ht="22.32" customHeight="1">
      <c r="B118" s="205"/>
      <c r="C118" s="206"/>
      <c r="D118" s="207" t="s">
        <v>77</v>
      </c>
      <c r="E118" s="219" t="s">
        <v>602</v>
      </c>
      <c r="F118" s="219" t="s">
        <v>603</v>
      </c>
      <c r="G118" s="206"/>
      <c r="H118" s="206"/>
      <c r="I118" s="209"/>
      <c r="J118" s="220">
        <f>BK118</f>
        <v>0</v>
      </c>
      <c r="K118" s="206"/>
      <c r="L118" s="211"/>
      <c r="M118" s="212"/>
      <c r="N118" s="213"/>
      <c r="O118" s="213"/>
      <c r="P118" s="214">
        <f>SUM(P119:P122)</f>
        <v>0</v>
      </c>
      <c r="Q118" s="213"/>
      <c r="R118" s="214">
        <f>SUM(R119:R122)</f>
        <v>0</v>
      </c>
      <c r="S118" s="213"/>
      <c r="T118" s="215">
        <f>SUM(T119:T122)</f>
        <v>0</v>
      </c>
      <c r="AR118" s="216" t="s">
        <v>88</v>
      </c>
      <c r="AT118" s="217" t="s">
        <v>77</v>
      </c>
      <c r="AU118" s="217" t="s">
        <v>88</v>
      </c>
      <c r="AY118" s="216" t="s">
        <v>126</v>
      </c>
      <c r="BK118" s="218">
        <f>SUM(BK119:BK122)</f>
        <v>0</v>
      </c>
    </row>
    <row r="119" s="1" customFormat="1" ht="16.5" customHeight="1">
      <c r="B119" s="46"/>
      <c r="C119" s="221" t="s">
        <v>311</v>
      </c>
      <c r="D119" s="221" t="s">
        <v>129</v>
      </c>
      <c r="E119" s="222" t="s">
        <v>604</v>
      </c>
      <c r="F119" s="223" t="s">
        <v>605</v>
      </c>
      <c r="G119" s="224" t="s">
        <v>232</v>
      </c>
      <c r="H119" s="225">
        <v>2</v>
      </c>
      <c r="I119" s="226"/>
      <c r="J119" s="227">
        <f>ROUND(I119*H119,2)</f>
        <v>0</v>
      </c>
      <c r="K119" s="223" t="s">
        <v>34</v>
      </c>
      <c r="L119" s="72"/>
      <c r="M119" s="228" t="s">
        <v>34</v>
      </c>
      <c r="N119" s="234" t="s">
        <v>49</v>
      </c>
      <c r="O119" s="47"/>
      <c r="P119" s="235">
        <f>O119*H119</f>
        <v>0</v>
      </c>
      <c r="Q119" s="235">
        <v>0</v>
      </c>
      <c r="R119" s="235">
        <f>Q119*H119</f>
        <v>0</v>
      </c>
      <c r="S119" s="235">
        <v>0</v>
      </c>
      <c r="T119" s="236">
        <f>S119*H119</f>
        <v>0</v>
      </c>
      <c r="AR119" s="23" t="s">
        <v>269</v>
      </c>
      <c r="AT119" s="23" t="s">
        <v>129</v>
      </c>
      <c r="AU119" s="23" t="s">
        <v>157</v>
      </c>
      <c r="AY119" s="23" t="s">
        <v>126</v>
      </c>
      <c r="BE119" s="233">
        <f>IF(N119="základní",J119,0)</f>
        <v>0</v>
      </c>
      <c r="BF119" s="233">
        <f>IF(N119="snížená",J119,0)</f>
        <v>0</v>
      </c>
      <c r="BG119" s="233">
        <f>IF(N119="zákl. přenesená",J119,0)</f>
        <v>0</v>
      </c>
      <c r="BH119" s="233">
        <f>IF(N119="sníž. přenesená",J119,0)</f>
        <v>0</v>
      </c>
      <c r="BI119" s="233">
        <f>IF(N119="nulová",J119,0)</f>
        <v>0</v>
      </c>
      <c r="BJ119" s="23" t="s">
        <v>86</v>
      </c>
      <c r="BK119" s="233">
        <f>ROUND(I119*H119,2)</f>
        <v>0</v>
      </c>
      <c r="BL119" s="23" t="s">
        <v>269</v>
      </c>
      <c r="BM119" s="23" t="s">
        <v>416</v>
      </c>
    </row>
    <row r="120" s="1" customFormat="1" ht="16.5" customHeight="1">
      <c r="B120" s="46"/>
      <c r="C120" s="221" t="s">
        <v>318</v>
      </c>
      <c r="D120" s="221" t="s">
        <v>129</v>
      </c>
      <c r="E120" s="222" t="s">
        <v>606</v>
      </c>
      <c r="F120" s="223" t="s">
        <v>607</v>
      </c>
      <c r="G120" s="224" t="s">
        <v>232</v>
      </c>
      <c r="H120" s="225">
        <v>17</v>
      </c>
      <c r="I120" s="226"/>
      <c r="J120" s="227">
        <f>ROUND(I120*H120,2)</f>
        <v>0</v>
      </c>
      <c r="K120" s="223" t="s">
        <v>34</v>
      </c>
      <c r="L120" s="72"/>
      <c r="M120" s="228" t="s">
        <v>34</v>
      </c>
      <c r="N120" s="234" t="s">
        <v>49</v>
      </c>
      <c r="O120" s="47"/>
      <c r="P120" s="235">
        <f>O120*H120</f>
        <v>0</v>
      </c>
      <c r="Q120" s="235">
        <v>0</v>
      </c>
      <c r="R120" s="235">
        <f>Q120*H120</f>
        <v>0</v>
      </c>
      <c r="S120" s="235">
        <v>0</v>
      </c>
      <c r="T120" s="236">
        <f>S120*H120</f>
        <v>0</v>
      </c>
      <c r="AR120" s="23" t="s">
        <v>269</v>
      </c>
      <c r="AT120" s="23" t="s">
        <v>129</v>
      </c>
      <c r="AU120" s="23" t="s">
        <v>157</v>
      </c>
      <c r="AY120" s="23" t="s">
        <v>126</v>
      </c>
      <c r="BE120" s="233">
        <f>IF(N120="základní",J120,0)</f>
        <v>0</v>
      </c>
      <c r="BF120" s="233">
        <f>IF(N120="snížená",J120,0)</f>
        <v>0</v>
      </c>
      <c r="BG120" s="233">
        <f>IF(N120="zákl. přenesená",J120,0)</f>
        <v>0</v>
      </c>
      <c r="BH120" s="233">
        <f>IF(N120="sníž. přenesená",J120,0)</f>
        <v>0</v>
      </c>
      <c r="BI120" s="233">
        <f>IF(N120="nulová",J120,0)</f>
        <v>0</v>
      </c>
      <c r="BJ120" s="23" t="s">
        <v>86</v>
      </c>
      <c r="BK120" s="233">
        <f>ROUND(I120*H120,2)</f>
        <v>0</v>
      </c>
      <c r="BL120" s="23" t="s">
        <v>269</v>
      </c>
      <c r="BM120" s="23" t="s">
        <v>424</v>
      </c>
    </row>
    <row r="121" s="1" customFormat="1" ht="16.5" customHeight="1">
      <c r="B121" s="46"/>
      <c r="C121" s="221" t="s">
        <v>323</v>
      </c>
      <c r="D121" s="221" t="s">
        <v>129</v>
      </c>
      <c r="E121" s="222" t="s">
        <v>608</v>
      </c>
      <c r="F121" s="223" t="s">
        <v>609</v>
      </c>
      <c r="G121" s="224" t="s">
        <v>253</v>
      </c>
      <c r="H121" s="225">
        <v>40</v>
      </c>
      <c r="I121" s="226"/>
      <c r="J121" s="227">
        <f>ROUND(I121*H121,2)</f>
        <v>0</v>
      </c>
      <c r="K121" s="223" t="s">
        <v>34</v>
      </c>
      <c r="L121" s="72"/>
      <c r="M121" s="228" t="s">
        <v>34</v>
      </c>
      <c r="N121" s="234" t="s">
        <v>49</v>
      </c>
      <c r="O121" s="47"/>
      <c r="P121" s="235">
        <f>O121*H121</f>
        <v>0</v>
      </c>
      <c r="Q121" s="235">
        <v>0</v>
      </c>
      <c r="R121" s="235">
        <f>Q121*H121</f>
        <v>0</v>
      </c>
      <c r="S121" s="235">
        <v>0</v>
      </c>
      <c r="T121" s="236">
        <f>S121*H121</f>
        <v>0</v>
      </c>
      <c r="AR121" s="23" t="s">
        <v>269</v>
      </c>
      <c r="AT121" s="23" t="s">
        <v>129</v>
      </c>
      <c r="AU121" s="23" t="s">
        <v>157</v>
      </c>
      <c r="AY121" s="23" t="s">
        <v>126</v>
      </c>
      <c r="BE121" s="233">
        <f>IF(N121="základní",J121,0)</f>
        <v>0</v>
      </c>
      <c r="BF121" s="233">
        <f>IF(N121="snížená",J121,0)</f>
        <v>0</v>
      </c>
      <c r="BG121" s="233">
        <f>IF(N121="zákl. přenesená",J121,0)</f>
        <v>0</v>
      </c>
      <c r="BH121" s="233">
        <f>IF(N121="sníž. přenesená",J121,0)</f>
        <v>0</v>
      </c>
      <c r="BI121" s="233">
        <f>IF(N121="nulová",J121,0)</f>
        <v>0</v>
      </c>
      <c r="BJ121" s="23" t="s">
        <v>86</v>
      </c>
      <c r="BK121" s="233">
        <f>ROUND(I121*H121,2)</f>
        <v>0</v>
      </c>
      <c r="BL121" s="23" t="s">
        <v>269</v>
      </c>
      <c r="BM121" s="23" t="s">
        <v>432</v>
      </c>
    </row>
    <row r="122" s="1" customFormat="1" ht="16.5" customHeight="1">
      <c r="B122" s="46"/>
      <c r="C122" s="221" t="s">
        <v>328</v>
      </c>
      <c r="D122" s="221" t="s">
        <v>129</v>
      </c>
      <c r="E122" s="222" t="s">
        <v>610</v>
      </c>
      <c r="F122" s="223" t="s">
        <v>611</v>
      </c>
      <c r="G122" s="224" t="s">
        <v>253</v>
      </c>
      <c r="H122" s="225">
        <v>40</v>
      </c>
      <c r="I122" s="226"/>
      <c r="J122" s="227">
        <f>ROUND(I122*H122,2)</f>
        <v>0</v>
      </c>
      <c r="K122" s="223" t="s">
        <v>34</v>
      </c>
      <c r="L122" s="72"/>
      <c r="M122" s="228" t="s">
        <v>34</v>
      </c>
      <c r="N122" s="234" t="s">
        <v>49</v>
      </c>
      <c r="O122" s="47"/>
      <c r="P122" s="235">
        <f>O122*H122</f>
        <v>0</v>
      </c>
      <c r="Q122" s="235">
        <v>0</v>
      </c>
      <c r="R122" s="235">
        <f>Q122*H122</f>
        <v>0</v>
      </c>
      <c r="S122" s="235">
        <v>0</v>
      </c>
      <c r="T122" s="236">
        <f>S122*H122</f>
        <v>0</v>
      </c>
      <c r="AR122" s="23" t="s">
        <v>269</v>
      </c>
      <c r="AT122" s="23" t="s">
        <v>129</v>
      </c>
      <c r="AU122" s="23" t="s">
        <v>157</v>
      </c>
      <c r="AY122" s="23" t="s">
        <v>126</v>
      </c>
      <c r="BE122" s="233">
        <f>IF(N122="základní",J122,0)</f>
        <v>0</v>
      </c>
      <c r="BF122" s="233">
        <f>IF(N122="snížená",J122,0)</f>
        <v>0</v>
      </c>
      <c r="BG122" s="233">
        <f>IF(N122="zákl. přenesená",J122,0)</f>
        <v>0</v>
      </c>
      <c r="BH122" s="233">
        <f>IF(N122="sníž. přenesená",J122,0)</f>
        <v>0</v>
      </c>
      <c r="BI122" s="233">
        <f>IF(N122="nulová",J122,0)</f>
        <v>0</v>
      </c>
      <c r="BJ122" s="23" t="s">
        <v>86</v>
      </c>
      <c r="BK122" s="233">
        <f>ROUND(I122*H122,2)</f>
        <v>0</v>
      </c>
      <c r="BL122" s="23" t="s">
        <v>269</v>
      </c>
      <c r="BM122" s="23" t="s">
        <v>440</v>
      </c>
    </row>
    <row r="123" s="10" customFormat="1" ht="22.32" customHeight="1">
      <c r="B123" s="205"/>
      <c r="C123" s="206"/>
      <c r="D123" s="207" t="s">
        <v>77</v>
      </c>
      <c r="E123" s="219" t="s">
        <v>612</v>
      </c>
      <c r="F123" s="219" t="s">
        <v>613</v>
      </c>
      <c r="G123" s="206"/>
      <c r="H123" s="206"/>
      <c r="I123" s="209"/>
      <c r="J123" s="220">
        <f>BK123</f>
        <v>0</v>
      </c>
      <c r="K123" s="206"/>
      <c r="L123" s="211"/>
      <c r="M123" s="212"/>
      <c r="N123" s="213"/>
      <c r="O123" s="213"/>
      <c r="P123" s="214">
        <f>SUM(P124:P125)</f>
        <v>0</v>
      </c>
      <c r="Q123" s="213"/>
      <c r="R123" s="214">
        <f>SUM(R124:R125)</f>
        <v>0</v>
      </c>
      <c r="S123" s="213"/>
      <c r="T123" s="215">
        <f>SUM(T124:T125)</f>
        <v>0</v>
      </c>
      <c r="AR123" s="216" t="s">
        <v>88</v>
      </c>
      <c r="AT123" s="217" t="s">
        <v>77</v>
      </c>
      <c r="AU123" s="217" t="s">
        <v>88</v>
      </c>
      <c r="AY123" s="216" t="s">
        <v>126</v>
      </c>
      <c r="BK123" s="218">
        <f>SUM(BK124:BK125)</f>
        <v>0</v>
      </c>
    </row>
    <row r="124" s="1" customFormat="1" ht="16.5" customHeight="1">
      <c r="B124" s="46"/>
      <c r="C124" s="221" t="s">
        <v>336</v>
      </c>
      <c r="D124" s="221" t="s">
        <v>129</v>
      </c>
      <c r="E124" s="222" t="s">
        <v>614</v>
      </c>
      <c r="F124" s="223" t="s">
        <v>615</v>
      </c>
      <c r="G124" s="224" t="s">
        <v>232</v>
      </c>
      <c r="H124" s="225">
        <v>3</v>
      </c>
      <c r="I124" s="226"/>
      <c r="J124" s="227">
        <f>ROUND(I124*H124,2)</f>
        <v>0</v>
      </c>
      <c r="K124" s="223" t="s">
        <v>34</v>
      </c>
      <c r="L124" s="72"/>
      <c r="M124" s="228" t="s">
        <v>34</v>
      </c>
      <c r="N124" s="234" t="s">
        <v>49</v>
      </c>
      <c r="O124" s="47"/>
      <c r="P124" s="235">
        <f>O124*H124</f>
        <v>0</v>
      </c>
      <c r="Q124" s="235">
        <v>0</v>
      </c>
      <c r="R124" s="235">
        <f>Q124*H124</f>
        <v>0</v>
      </c>
      <c r="S124" s="235">
        <v>0</v>
      </c>
      <c r="T124" s="236">
        <f>S124*H124</f>
        <v>0</v>
      </c>
      <c r="AR124" s="23" t="s">
        <v>269</v>
      </c>
      <c r="AT124" s="23" t="s">
        <v>129</v>
      </c>
      <c r="AU124" s="23" t="s">
        <v>157</v>
      </c>
      <c r="AY124" s="23" t="s">
        <v>126</v>
      </c>
      <c r="BE124" s="233">
        <f>IF(N124="základní",J124,0)</f>
        <v>0</v>
      </c>
      <c r="BF124" s="233">
        <f>IF(N124="snížená",J124,0)</f>
        <v>0</v>
      </c>
      <c r="BG124" s="233">
        <f>IF(N124="zákl. přenesená",J124,0)</f>
        <v>0</v>
      </c>
      <c r="BH124" s="233">
        <f>IF(N124="sníž. přenesená",J124,0)</f>
        <v>0</v>
      </c>
      <c r="BI124" s="233">
        <f>IF(N124="nulová",J124,0)</f>
        <v>0</v>
      </c>
      <c r="BJ124" s="23" t="s">
        <v>86</v>
      </c>
      <c r="BK124" s="233">
        <f>ROUND(I124*H124,2)</f>
        <v>0</v>
      </c>
      <c r="BL124" s="23" t="s">
        <v>269</v>
      </c>
      <c r="BM124" s="23" t="s">
        <v>465</v>
      </c>
    </row>
    <row r="125" s="1" customFormat="1" ht="16.5" customHeight="1">
      <c r="B125" s="46"/>
      <c r="C125" s="221" t="s">
        <v>343</v>
      </c>
      <c r="D125" s="221" t="s">
        <v>129</v>
      </c>
      <c r="E125" s="222" t="s">
        <v>616</v>
      </c>
      <c r="F125" s="223" t="s">
        <v>617</v>
      </c>
      <c r="G125" s="224" t="s">
        <v>253</v>
      </c>
      <c r="H125" s="225">
        <v>30</v>
      </c>
      <c r="I125" s="226"/>
      <c r="J125" s="227">
        <f>ROUND(I125*H125,2)</f>
        <v>0</v>
      </c>
      <c r="K125" s="223" t="s">
        <v>34</v>
      </c>
      <c r="L125" s="72"/>
      <c r="M125" s="228" t="s">
        <v>34</v>
      </c>
      <c r="N125" s="234" t="s">
        <v>49</v>
      </c>
      <c r="O125" s="47"/>
      <c r="P125" s="235">
        <f>O125*H125</f>
        <v>0</v>
      </c>
      <c r="Q125" s="235">
        <v>0</v>
      </c>
      <c r="R125" s="235">
        <f>Q125*H125</f>
        <v>0</v>
      </c>
      <c r="S125" s="235">
        <v>0</v>
      </c>
      <c r="T125" s="236">
        <f>S125*H125</f>
        <v>0</v>
      </c>
      <c r="AR125" s="23" t="s">
        <v>269</v>
      </c>
      <c r="AT125" s="23" t="s">
        <v>129</v>
      </c>
      <c r="AU125" s="23" t="s">
        <v>157</v>
      </c>
      <c r="AY125" s="23" t="s">
        <v>126</v>
      </c>
      <c r="BE125" s="233">
        <f>IF(N125="základní",J125,0)</f>
        <v>0</v>
      </c>
      <c r="BF125" s="233">
        <f>IF(N125="snížená",J125,0)</f>
        <v>0</v>
      </c>
      <c r="BG125" s="233">
        <f>IF(N125="zákl. přenesená",J125,0)</f>
        <v>0</v>
      </c>
      <c r="BH125" s="233">
        <f>IF(N125="sníž. přenesená",J125,0)</f>
        <v>0</v>
      </c>
      <c r="BI125" s="233">
        <f>IF(N125="nulová",J125,0)</f>
        <v>0</v>
      </c>
      <c r="BJ125" s="23" t="s">
        <v>86</v>
      </c>
      <c r="BK125" s="233">
        <f>ROUND(I125*H125,2)</f>
        <v>0</v>
      </c>
      <c r="BL125" s="23" t="s">
        <v>269</v>
      </c>
      <c r="BM125" s="23" t="s">
        <v>473</v>
      </c>
    </row>
    <row r="126" s="10" customFormat="1" ht="29.88" customHeight="1">
      <c r="B126" s="205"/>
      <c r="C126" s="206"/>
      <c r="D126" s="207" t="s">
        <v>77</v>
      </c>
      <c r="E126" s="219" t="s">
        <v>618</v>
      </c>
      <c r="F126" s="219" t="s">
        <v>619</v>
      </c>
      <c r="G126" s="206"/>
      <c r="H126" s="206"/>
      <c r="I126" s="209"/>
      <c r="J126" s="220">
        <f>BK126</f>
        <v>0</v>
      </c>
      <c r="K126" s="206"/>
      <c r="L126" s="211"/>
      <c r="M126" s="212"/>
      <c r="N126" s="213"/>
      <c r="O126" s="213"/>
      <c r="P126" s="214">
        <f>P127+P130</f>
        <v>0</v>
      </c>
      <c r="Q126" s="213"/>
      <c r="R126" s="214">
        <f>R127+R130</f>
        <v>0</v>
      </c>
      <c r="S126" s="213"/>
      <c r="T126" s="215">
        <f>T127+T130</f>
        <v>0</v>
      </c>
      <c r="AR126" s="216" t="s">
        <v>88</v>
      </c>
      <c r="AT126" s="217" t="s">
        <v>77</v>
      </c>
      <c r="AU126" s="217" t="s">
        <v>86</v>
      </c>
      <c r="AY126" s="216" t="s">
        <v>126</v>
      </c>
      <c r="BK126" s="218">
        <f>BK127+BK130</f>
        <v>0</v>
      </c>
    </row>
    <row r="127" s="10" customFormat="1" ht="14.88" customHeight="1">
      <c r="B127" s="205"/>
      <c r="C127" s="206"/>
      <c r="D127" s="207" t="s">
        <v>77</v>
      </c>
      <c r="E127" s="219" t="s">
        <v>620</v>
      </c>
      <c r="F127" s="219" t="s">
        <v>621</v>
      </c>
      <c r="G127" s="206"/>
      <c r="H127" s="206"/>
      <c r="I127" s="209"/>
      <c r="J127" s="220">
        <f>BK127</f>
        <v>0</v>
      </c>
      <c r="K127" s="206"/>
      <c r="L127" s="211"/>
      <c r="M127" s="212"/>
      <c r="N127" s="213"/>
      <c r="O127" s="213"/>
      <c r="P127" s="214">
        <f>SUM(P128:P129)</f>
        <v>0</v>
      </c>
      <c r="Q127" s="213"/>
      <c r="R127" s="214">
        <f>SUM(R128:R129)</f>
        <v>0</v>
      </c>
      <c r="S127" s="213"/>
      <c r="T127" s="215">
        <f>SUM(T128:T129)</f>
        <v>0</v>
      </c>
      <c r="AR127" s="216" t="s">
        <v>88</v>
      </c>
      <c r="AT127" s="217" t="s">
        <v>77</v>
      </c>
      <c r="AU127" s="217" t="s">
        <v>88</v>
      </c>
      <c r="AY127" s="216" t="s">
        <v>126</v>
      </c>
      <c r="BK127" s="218">
        <f>SUM(BK128:BK129)</f>
        <v>0</v>
      </c>
    </row>
    <row r="128" s="1" customFormat="1" ht="16.5" customHeight="1">
      <c r="B128" s="46"/>
      <c r="C128" s="221" t="s">
        <v>349</v>
      </c>
      <c r="D128" s="221" t="s">
        <v>129</v>
      </c>
      <c r="E128" s="222" t="s">
        <v>622</v>
      </c>
      <c r="F128" s="223" t="s">
        <v>623</v>
      </c>
      <c r="G128" s="224" t="s">
        <v>232</v>
      </c>
      <c r="H128" s="225">
        <v>8</v>
      </c>
      <c r="I128" s="226"/>
      <c r="J128" s="227">
        <f>ROUND(I128*H128,2)</f>
        <v>0</v>
      </c>
      <c r="K128" s="223" t="s">
        <v>34</v>
      </c>
      <c r="L128" s="72"/>
      <c r="M128" s="228" t="s">
        <v>34</v>
      </c>
      <c r="N128" s="234" t="s">
        <v>49</v>
      </c>
      <c r="O128" s="47"/>
      <c r="P128" s="235">
        <f>O128*H128</f>
        <v>0</v>
      </c>
      <c r="Q128" s="235">
        <v>0</v>
      </c>
      <c r="R128" s="235">
        <f>Q128*H128</f>
        <v>0</v>
      </c>
      <c r="S128" s="235">
        <v>0</v>
      </c>
      <c r="T128" s="236">
        <f>S128*H128</f>
        <v>0</v>
      </c>
      <c r="AR128" s="23" t="s">
        <v>269</v>
      </c>
      <c r="AT128" s="23" t="s">
        <v>129</v>
      </c>
      <c r="AU128" s="23" t="s">
        <v>157</v>
      </c>
      <c r="AY128" s="23" t="s">
        <v>126</v>
      </c>
      <c r="BE128" s="233">
        <f>IF(N128="základní",J128,0)</f>
        <v>0</v>
      </c>
      <c r="BF128" s="233">
        <f>IF(N128="snížená",J128,0)</f>
        <v>0</v>
      </c>
      <c r="BG128" s="233">
        <f>IF(N128="zákl. přenesená",J128,0)</f>
        <v>0</v>
      </c>
      <c r="BH128" s="233">
        <f>IF(N128="sníž. přenesená",J128,0)</f>
        <v>0</v>
      </c>
      <c r="BI128" s="233">
        <f>IF(N128="nulová",J128,0)</f>
        <v>0</v>
      </c>
      <c r="BJ128" s="23" t="s">
        <v>86</v>
      </c>
      <c r="BK128" s="233">
        <f>ROUND(I128*H128,2)</f>
        <v>0</v>
      </c>
      <c r="BL128" s="23" t="s">
        <v>269</v>
      </c>
      <c r="BM128" s="23" t="s">
        <v>448</v>
      </c>
    </row>
    <row r="129" s="1" customFormat="1" ht="16.5" customHeight="1">
      <c r="B129" s="46"/>
      <c r="C129" s="221" t="s">
        <v>355</v>
      </c>
      <c r="D129" s="221" t="s">
        <v>129</v>
      </c>
      <c r="E129" s="222" t="s">
        <v>624</v>
      </c>
      <c r="F129" s="223" t="s">
        <v>625</v>
      </c>
      <c r="G129" s="224" t="s">
        <v>232</v>
      </c>
      <c r="H129" s="225">
        <v>4</v>
      </c>
      <c r="I129" s="226"/>
      <c r="J129" s="227">
        <f>ROUND(I129*H129,2)</f>
        <v>0</v>
      </c>
      <c r="K129" s="223" t="s">
        <v>34</v>
      </c>
      <c r="L129" s="72"/>
      <c r="M129" s="228" t="s">
        <v>34</v>
      </c>
      <c r="N129" s="234" t="s">
        <v>49</v>
      </c>
      <c r="O129" s="47"/>
      <c r="P129" s="235">
        <f>O129*H129</f>
        <v>0</v>
      </c>
      <c r="Q129" s="235">
        <v>0</v>
      </c>
      <c r="R129" s="235">
        <f>Q129*H129</f>
        <v>0</v>
      </c>
      <c r="S129" s="235">
        <v>0</v>
      </c>
      <c r="T129" s="236">
        <f>S129*H129</f>
        <v>0</v>
      </c>
      <c r="AR129" s="23" t="s">
        <v>269</v>
      </c>
      <c r="AT129" s="23" t="s">
        <v>129</v>
      </c>
      <c r="AU129" s="23" t="s">
        <v>157</v>
      </c>
      <c r="AY129" s="23" t="s">
        <v>126</v>
      </c>
      <c r="BE129" s="233">
        <f>IF(N129="základní",J129,0)</f>
        <v>0</v>
      </c>
      <c r="BF129" s="233">
        <f>IF(N129="snížená",J129,0)</f>
        <v>0</v>
      </c>
      <c r="BG129" s="233">
        <f>IF(N129="zákl. přenesená",J129,0)</f>
        <v>0</v>
      </c>
      <c r="BH129" s="233">
        <f>IF(N129="sníž. přenesená",J129,0)</f>
        <v>0</v>
      </c>
      <c r="BI129" s="233">
        <f>IF(N129="nulová",J129,0)</f>
        <v>0</v>
      </c>
      <c r="BJ129" s="23" t="s">
        <v>86</v>
      </c>
      <c r="BK129" s="233">
        <f>ROUND(I129*H129,2)</f>
        <v>0</v>
      </c>
      <c r="BL129" s="23" t="s">
        <v>269</v>
      </c>
      <c r="BM129" s="23" t="s">
        <v>457</v>
      </c>
    </row>
    <row r="130" s="10" customFormat="1" ht="22.32" customHeight="1">
      <c r="B130" s="205"/>
      <c r="C130" s="206"/>
      <c r="D130" s="207" t="s">
        <v>77</v>
      </c>
      <c r="E130" s="219" t="s">
        <v>626</v>
      </c>
      <c r="F130" s="219" t="s">
        <v>627</v>
      </c>
      <c r="G130" s="206"/>
      <c r="H130" s="206"/>
      <c r="I130" s="209"/>
      <c r="J130" s="220">
        <f>BK130</f>
        <v>0</v>
      </c>
      <c r="K130" s="206"/>
      <c r="L130" s="211"/>
      <c r="M130" s="212"/>
      <c r="N130" s="213"/>
      <c r="O130" s="213"/>
      <c r="P130" s="214">
        <f>SUM(P131:P132)</f>
        <v>0</v>
      </c>
      <c r="Q130" s="213"/>
      <c r="R130" s="214">
        <f>SUM(R131:R132)</f>
        <v>0</v>
      </c>
      <c r="S130" s="213"/>
      <c r="T130" s="215">
        <f>SUM(T131:T132)</f>
        <v>0</v>
      </c>
      <c r="AR130" s="216" t="s">
        <v>88</v>
      </c>
      <c r="AT130" s="217" t="s">
        <v>77</v>
      </c>
      <c r="AU130" s="217" t="s">
        <v>88</v>
      </c>
      <c r="AY130" s="216" t="s">
        <v>126</v>
      </c>
      <c r="BK130" s="218">
        <f>SUM(BK131:BK132)</f>
        <v>0</v>
      </c>
    </row>
    <row r="131" s="1" customFormat="1" ht="16.5" customHeight="1">
      <c r="B131" s="46"/>
      <c r="C131" s="221" t="s">
        <v>362</v>
      </c>
      <c r="D131" s="221" t="s">
        <v>129</v>
      </c>
      <c r="E131" s="222" t="s">
        <v>628</v>
      </c>
      <c r="F131" s="223" t="s">
        <v>629</v>
      </c>
      <c r="G131" s="224" t="s">
        <v>232</v>
      </c>
      <c r="H131" s="225">
        <v>1</v>
      </c>
      <c r="I131" s="226"/>
      <c r="J131" s="227">
        <f>ROUND(I131*H131,2)</f>
        <v>0</v>
      </c>
      <c r="K131" s="223" t="s">
        <v>34</v>
      </c>
      <c r="L131" s="72"/>
      <c r="M131" s="228" t="s">
        <v>34</v>
      </c>
      <c r="N131" s="234" t="s">
        <v>49</v>
      </c>
      <c r="O131" s="47"/>
      <c r="P131" s="235">
        <f>O131*H131</f>
        <v>0</v>
      </c>
      <c r="Q131" s="235">
        <v>0</v>
      </c>
      <c r="R131" s="235">
        <f>Q131*H131</f>
        <v>0</v>
      </c>
      <c r="S131" s="235">
        <v>0</v>
      </c>
      <c r="T131" s="236">
        <f>S131*H131</f>
        <v>0</v>
      </c>
      <c r="AR131" s="23" t="s">
        <v>269</v>
      </c>
      <c r="AT131" s="23" t="s">
        <v>129</v>
      </c>
      <c r="AU131" s="23" t="s">
        <v>157</v>
      </c>
      <c r="AY131" s="23" t="s">
        <v>126</v>
      </c>
      <c r="BE131" s="233">
        <f>IF(N131="základní",J131,0)</f>
        <v>0</v>
      </c>
      <c r="BF131" s="233">
        <f>IF(N131="snížená",J131,0)</f>
        <v>0</v>
      </c>
      <c r="BG131" s="233">
        <f>IF(N131="zákl. přenesená",J131,0)</f>
        <v>0</v>
      </c>
      <c r="BH131" s="233">
        <f>IF(N131="sníž. přenesená",J131,0)</f>
        <v>0</v>
      </c>
      <c r="BI131" s="233">
        <f>IF(N131="nulová",J131,0)</f>
        <v>0</v>
      </c>
      <c r="BJ131" s="23" t="s">
        <v>86</v>
      </c>
      <c r="BK131" s="233">
        <f>ROUND(I131*H131,2)</f>
        <v>0</v>
      </c>
      <c r="BL131" s="23" t="s">
        <v>269</v>
      </c>
      <c r="BM131" s="23" t="s">
        <v>630</v>
      </c>
    </row>
    <row r="132" s="1" customFormat="1" ht="16.5" customHeight="1">
      <c r="B132" s="46"/>
      <c r="C132" s="221" t="s">
        <v>159</v>
      </c>
      <c r="D132" s="221" t="s">
        <v>129</v>
      </c>
      <c r="E132" s="222" t="s">
        <v>631</v>
      </c>
      <c r="F132" s="223" t="s">
        <v>632</v>
      </c>
      <c r="G132" s="224" t="s">
        <v>132</v>
      </c>
      <c r="H132" s="225">
        <v>1</v>
      </c>
      <c r="I132" s="226"/>
      <c r="J132" s="227">
        <f>ROUND(I132*H132,2)</f>
        <v>0</v>
      </c>
      <c r="K132" s="223" t="s">
        <v>34</v>
      </c>
      <c r="L132" s="72"/>
      <c r="M132" s="228" t="s">
        <v>34</v>
      </c>
      <c r="N132" s="234" t="s">
        <v>49</v>
      </c>
      <c r="O132" s="47"/>
      <c r="P132" s="235">
        <f>O132*H132</f>
        <v>0</v>
      </c>
      <c r="Q132" s="235">
        <v>0</v>
      </c>
      <c r="R132" s="235">
        <f>Q132*H132</f>
        <v>0</v>
      </c>
      <c r="S132" s="235">
        <v>0</v>
      </c>
      <c r="T132" s="236">
        <f>S132*H132</f>
        <v>0</v>
      </c>
      <c r="AR132" s="23" t="s">
        <v>269</v>
      </c>
      <c r="AT132" s="23" t="s">
        <v>129</v>
      </c>
      <c r="AU132" s="23" t="s">
        <v>157</v>
      </c>
      <c r="AY132" s="23" t="s">
        <v>126</v>
      </c>
      <c r="BE132" s="233">
        <f>IF(N132="základní",J132,0)</f>
        <v>0</v>
      </c>
      <c r="BF132" s="233">
        <f>IF(N132="snížená",J132,0)</f>
        <v>0</v>
      </c>
      <c r="BG132" s="233">
        <f>IF(N132="zákl. přenesená",J132,0)</f>
        <v>0</v>
      </c>
      <c r="BH132" s="233">
        <f>IF(N132="sníž. přenesená",J132,0)</f>
        <v>0</v>
      </c>
      <c r="BI132" s="233">
        <f>IF(N132="nulová",J132,0)</f>
        <v>0</v>
      </c>
      <c r="BJ132" s="23" t="s">
        <v>86</v>
      </c>
      <c r="BK132" s="233">
        <f>ROUND(I132*H132,2)</f>
        <v>0</v>
      </c>
      <c r="BL132" s="23" t="s">
        <v>269</v>
      </c>
      <c r="BM132" s="23" t="s">
        <v>633</v>
      </c>
    </row>
    <row r="133" s="10" customFormat="1" ht="37.44" customHeight="1">
      <c r="B133" s="205"/>
      <c r="C133" s="206"/>
      <c r="D133" s="207" t="s">
        <v>77</v>
      </c>
      <c r="E133" s="208" t="s">
        <v>634</v>
      </c>
      <c r="F133" s="208" t="s">
        <v>635</v>
      </c>
      <c r="G133" s="206"/>
      <c r="H133" s="206"/>
      <c r="I133" s="209"/>
      <c r="J133" s="210">
        <f>BK133</f>
        <v>0</v>
      </c>
      <c r="K133" s="206"/>
      <c r="L133" s="211"/>
      <c r="M133" s="212"/>
      <c r="N133" s="213"/>
      <c r="O133" s="213"/>
      <c r="P133" s="214">
        <f>SUM(P134:P136)</f>
        <v>0</v>
      </c>
      <c r="Q133" s="213"/>
      <c r="R133" s="214">
        <f>SUM(R134:R136)</f>
        <v>0</v>
      </c>
      <c r="S133" s="213"/>
      <c r="T133" s="215">
        <f>SUM(T134:T136)</f>
        <v>0</v>
      </c>
      <c r="AR133" s="216" t="s">
        <v>164</v>
      </c>
      <c r="AT133" s="217" t="s">
        <v>77</v>
      </c>
      <c r="AU133" s="217" t="s">
        <v>78</v>
      </c>
      <c r="AY133" s="216" t="s">
        <v>126</v>
      </c>
      <c r="BK133" s="218">
        <f>SUM(BK134:BK136)</f>
        <v>0</v>
      </c>
    </row>
    <row r="134" s="1" customFormat="1" ht="16.5" customHeight="1">
      <c r="B134" s="46"/>
      <c r="C134" s="221" t="s">
        <v>353</v>
      </c>
      <c r="D134" s="221" t="s">
        <v>129</v>
      </c>
      <c r="E134" s="222" t="s">
        <v>636</v>
      </c>
      <c r="F134" s="223" t="s">
        <v>637</v>
      </c>
      <c r="G134" s="224" t="s">
        <v>638</v>
      </c>
      <c r="H134" s="225">
        <v>2</v>
      </c>
      <c r="I134" s="226"/>
      <c r="J134" s="227">
        <f>ROUND(I134*H134,2)</f>
        <v>0</v>
      </c>
      <c r="K134" s="223" t="s">
        <v>34</v>
      </c>
      <c r="L134" s="72"/>
      <c r="M134" s="228" t="s">
        <v>34</v>
      </c>
      <c r="N134" s="234" t="s">
        <v>49</v>
      </c>
      <c r="O134" s="47"/>
      <c r="P134" s="235">
        <f>O134*H134</f>
        <v>0</v>
      </c>
      <c r="Q134" s="235">
        <v>0</v>
      </c>
      <c r="R134" s="235">
        <f>Q134*H134</f>
        <v>0</v>
      </c>
      <c r="S134" s="235">
        <v>0</v>
      </c>
      <c r="T134" s="236">
        <f>S134*H134</f>
        <v>0</v>
      </c>
      <c r="AR134" s="23" t="s">
        <v>639</v>
      </c>
      <c r="AT134" s="23" t="s">
        <v>129</v>
      </c>
      <c r="AU134" s="23" t="s">
        <v>86</v>
      </c>
      <c r="AY134" s="23" t="s">
        <v>126</v>
      </c>
      <c r="BE134" s="233">
        <f>IF(N134="základní",J134,0)</f>
        <v>0</v>
      </c>
      <c r="BF134" s="233">
        <f>IF(N134="snížená",J134,0)</f>
        <v>0</v>
      </c>
      <c r="BG134" s="233">
        <f>IF(N134="zákl. přenesená",J134,0)</f>
        <v>0</v>
      </c>
      <c r="BH134" s="233">
        <f>IF(N134="sníž. přenesená",J134,0)</f>
        <v>0</v>
      </c>
      <c r="BI134" s="233">
        <f>IF(N134="nulová",J134,0)</f>
        <v>0</v>
      </c>
      <c r="BJ134" s="23" t="s">
        <v>86</v>
      </c>
      <c r="BK134" s="233">
        <f>ROUND(I134*H134,2)</f>
        <v>0</v>
      </c>
      <c r="BL134" s="23" t="s">
        <v>639</v>
      </c>
      <c r="BM134" s="23" t="s">
        <v>640</v>
      </c>
    </row>
    <row r="135" s="1" customFormat="1" ht="16.5" customHeight="1">
      <c r="B135" s="46"/>
      <c r="C135" s="221" t="s">
        <v>374</v>
      </c>
      <c r="D135" s="221" t="s">
        <v>129</v>
      </c>
      <c r="E135" s="222" t="s">
        <v>641</v>
      </c>
      <c r="F135" s="223" t="s">
        <v>642</v>
      </c>
      <c r="G135" s="224" t="s">
        <v>638</v>
      </c>
      <c r="H135" s="225">
        <v>4</v>
      </c>
      <c r="I135" s="226"/>
      <c r="J135" s="227">
        <f>ROUND(I135*H135,2)</f>
        <v>0</v>
      </c>
      <c r="K135" s="223" t="s">
        <v>34</v>
      </c>
      <c r="L135" s="72"/>
      <c r="M135" s="228" t="s">
        <v>34</v>
      </c>
      <c r="N135" s="234" t="s">
        <v>49</v>
      </c>
      <c r="O135" s="47"/>
      <c r="P135" s="235">
        <f>O135*H135</f>
        <v>0</v>
      </c>
      <c r="Q135" s="235">
        <v>0</v>
      </c>
      <c r="R135" s="235">
        <f>Q135*H135</f>
        <v>0</v>
      </c>
      <c r="S135" s="235">
        <v>0</v>
      </c>
      <c r="T135" s="236">
        <f>S135*H135</f>
        <v>0</v>
      </c>
      <c r="AR135" s="23" t="s">
        <v>639</v>
      </c>
      <c r="AT135" s="23" t="s">
        <v>129</v>
      </c>
      <c r="AU135" s="23" t="s">
        <v>86</v>
      </c>
      <c r="AY135" s="23" t="s">
        <v>126</v>
      </c>
      <c r="BE135" s="233">
        <f>IF(N135="základní",J135,0)</f>
        <v>0</v>
      </c>
      <c r="BF135" s="233">
        <f>IF(N135="snížená",J135,0)</f>
        <v>0</v>
      </c>
      <c r="BG135" s="233">
        <f>IF(N135="zákl. přenesená",J135,0)</f>
        <v>0</v>
      </c>
      <c r="BH135" s="233">
        <f>IF(N135="sníž. přenesená",J135,0)</f>
        <v>0</v>
      </c>
      <c r="BI135" s="233">
        <f>IF(N135="nulová",J135,0)</f>
        <v>0</v>
      </c>
      <c r="BJ135" s="23" t="s">
        <v>86</v>
      </c>
      <c r="BK135" s="233">
        <f>ROUND(I135*H135,2)</f>
        <v>0</v>
      </c>
      <c r="BL135" s="23" t="s">
        <v>639</v>
      </c>
      <c r="BM135" s="23" t="s">
        <v>643</v>
      </c>
    </row>
    <row r="136" s="1" customFormat="1" ht="16.5" customHeight="1">
      <c r="B136" s="46"/>
      <c r="C136" s="221" t="s">
        <v>184</v>
      </c>
      <c r="D136" s="221" t="s">
        <v>129</v>
      </c>
      <c r="E136" s="222" t="s">
        <v>644</v>
      </c>
      <c r="F136" s="223" t="s">
        <v>645</v>
      </c>
      <c r="G136" s="224" t="s">
        <v>638</v>
      </c>
      <c r="H136" s="225">
        <v>6</v>
      </c>
      <c r="I136" s="226"/>
      <c r="J136" s="227">
        <f>ROUND(I136*H136,2)</f>
        <v>0</v>
      </c>
      <c r="K136" s="223" t="s">
        <v>34</v>
      </c>
      <c r="L136" s="72"/>
      <c r="M136" s="228" t="s">
        <v>34</v>
      </c>
      <c r="N136" s="229" t="s">
        <v>49</v>
      </c>
      <c r="O136" s="230"/>
      <c r="P136" s="231">
        <f>O136*H136</f>
        <v>0</v>
      </c>
      <c r="Q136" s="231">
        <v>0</v>
      </c>
      <c r="R136" s="231">
        <f>Q136*H136</f>
        <v>0</v>
      </c>
      <c r="S136" s="231">
        <v>0</v>
      </c>
      <c r="T136" s="232">
        <f>S136*H136</f>
        <v>0</v>
      </c>
      <c r="AR136" s="23" t="s">
        <v>639</v>
      </c>
      <c r="AT136" s="23" t="s">
        <v>129</v>
      </c>
      <c r="AU136" s="23" t="s">
        <v>86</v>
      </c>
      <c r="AY136" s="23" t="s">
        <v>126</v>
      </c>
      <c r="BE136" s="233">
        <f>IF(N136="základní",J136,0)</f>
        <v>0</v>
      </c>
      <c r="BF136" s="233">
        <f>IF(N136="snížená",J136,0)</f>
        <v>0</v>
      </c>
      <c r="BG136" s="233">
        <f>IF(N136="zákl. přenesená",J136,0)</f>
        <v>0</v>
      </c>
      <c r="BH136" s="233">
        <f>IF(N136="sníž. přenesená",J136,0)</f>
        <v>0</v>
      </c>
      <c r="BI136" s="233">
        <f>IF(N136="nulová",J136,0)</f>
        <v>0</v>
      </c>
      <c r="BJ136" s="23" t="s">
        <v>86</v>
      </c>
      <c r="BK136" s="233">
        <f>ROUND(I136*H136,2)</f>
        <v>0</v>
      </c>
      <c r="BL136" s="23" t="s">
        <v>639</v>
      </c>
      <c r="BM136" s="23" t="s">
        <v>646</v>
      </c>
    </row>
    <row r="137" s="1" customFormat="1" ht="6.96" customHeight="1">
      <c r="B137" s="67"/>
      <c r="C137" s="68"/>
      <c r="D137" s="68"/>
      <c r="E137" s="68"/>
      <c r="F137" s="68"/>
      <c r="G137" s="68"/>
      <c r="H137" s="68"/>
      <c r="I137" s="166"/>
      <c r="J137" s="68"/>
      <c r="K137" s="68"/>
      <c r="L137" s="72"/>
    </row>
  </sheetData>
  <sheetProtection sheet="1" autoFilter="0" formatColumns="0" formatRows="0" objects="1" scenarios="1" spinCount="100000" saltValue="DroU7N0QS87TiIi5O/YEvDJvZuVpPIK5zdWUsHnwQtLGgpmEeL/NgVpLAcNoIlyzPH+S46uKjvEyGLIl8fENig==" hashValue="EP2cVJELRQgIAMHkPesNb5LP/6A5eMlqnlAujWsmFJrPEyI7HdPwx3TQBx3wlU6VZ2hh3EGb1aBRaZhA/5OdYQ==" algorithmName="SHA-512" password="CC35"/>
  <autoFilter ref="C87:K136"/>
  <mergeCells count="10">
    <mergeCell ref="E7:H7"/>
    <mergeCell ref="E9:H9"/>
    <mergeCell ref="E24:H24"/>
    <mergeCell ref="E45:H45"/>
    <mergeCell ref="E47:H47"/>
    <mergeCell ref="J51:J52"/>
    <mergeCell ref="E78:H78"/>
    <mergeCell ref="E80:H80"/>
    <mergeCell ref="G1:H1"/>
    <mergeCell ref="L2:V2"/>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3" customWidth="1"/>
    <col min="2" max="2" width="1.664063" style="283" customWidth="1"/>
    <col min="3" max="4" width="5" style="283" customWidth="1"/>
    <col min="5" max="5" width="11.67" style="283" customWidth="1"/>
    <col min="6" max="6" width="9.17" style="283" customWidth="1"/>
    <col min="7" max="7" width="5" style="283" customWidth="1"/>
    <col min="8" max="8" width="77.83" style="283" customWidth="1"/>
    <col min="9" max="10" width="20" style="283" customWidth="1"/>
    <col min="11" max="11" width="1.664063" style="283" customWidth="1"/>
  </cols>
  <sheetData>
    <row r="1" ht="37.5" customHeight="1"/>
    <row r="2" ht="7.5" customHeight="1">
      <c r="B2" s="284"/>
      <c r="C2" s="285"/>
      <c r="D2" s="285"/>
      <c r="E2" s="285"/>
      <c r="F2" s="285"/>
      <c r="G2" s="285"/>
      <c r="H2" s="285"/>
      <c r="I2" s="285"/>
      <c r="J2" s="285"/>
      <c r="K2" s="286"/>
    </row>
    <row r="3" s="14" customFormat="1" ht="45" customHeight="1">
      <c r="B3" s="287"/>
      <c r="C3" s="288" t="s">
        <v>647</v>
      </c>
      <c r="D3" s="288"/>
      <c r="E3" s="288"/>
      <c r="F3" s="288"/>
      <c r="G3" s="288"/>
      <c r="H3" s="288"/>
      <c r="I3" s="288"/>
      <c r="J3" s="288"/>
      <c r="K3" s="289"/>
    </row>
    <row r="4" ht="25.5" customHeight="1">
      <c r="B4" s="290"/>
      <c r="C4" s="291" t="s">
        <v>648</v>
      </c>
      <c r="D4" s="291"/>
      <c r="E4" s="291"/>
      <c r="F4" s="291"/>
      <c r="G4" s="291"/>
      <c r="H4" s="291"/>
      <c r="I4" s="291"/>
      <c r="J4" s="291"/>
      <c r="K4" s="292"/>
    </row>
    <row r="5" ht="5.25" customHeight="1">
      <c r="B5" s="290"/>
      <c r="C5" s="293"/>
      <c r="D5" s="293"/>
      <c r="E5" s="293"/>
      <c r="F5" s="293"/>
      <c r="G5" s="293"/>
      <c r="H5" s="293"/>
      <c r="I5" s="293"/>
      <c r="J5" s="293"/>
      <c r="K5" s="292"/>
    </row>
    <row r="6" ht="15" customHeight="1">
      <c r="B6" s="290"/>
      <c r="C6" s="294" t="s">
        <v>649</v>
      </c>
      <c r="D6" s="294"/>
      <c r="E6" s="294"/>
      <c r="F6" s="294"/>
      <c r="G6" s="294"/>
      <c r="H6" s="294"/>
      <c r="I6" s="294"/>
      <c r="J6" s="294"/>
      <c r="K6" s="292"/>
    </row>
    <row r="7" ht="15" customHeight="1">
      <c r="B7" s="295"/>
      <c r="C7" s="294" t="s">
        <v>650</v>
      </c>
      <c r="D7" s="294"/>
      <c r="E7" s="294"/>
      <c r="F7" s="294"/>
      <c r="G7" s="294"/>
      <c r="H7" s="294"/>
      <c r="I7" s="294"/>
      <c r="J7" s="294"/>
      <c r="K7" s="292"/>
    </row>
    <row r="8" ht="12.75" customHeight="1">
      <c r="B8" s="295"/>
      <c r="C8" s="294"/>
      <c r="D8" s="294"/>
      <c r="E8" s="294"/>
      <c r="F8" s="294"/>
      <c r="G8" s="294"/>
      <c r="H8" s="294"/>
      <c r="I8" s="294"/>
      <c r="J8" s="294"/>
      <c r="K8" s="292"/>
    </row>
    <row r="9" ht="15" customHeight="1">
      <c r="B9" s="295"/>
      <c r="C9" s="294" t="s">
        <v>651</v>
      </c>
      <c r="D9" s="294"/>
      <c r="E9" s="294"/>
      <c r="F9" s="294"/>
      <c r="G9" s="294"/>
      <c r="H9" s="294"/>
      <c r="I9" s="294"/>
      <c r="J9" s="294"/>
      <c r="K9" s="292"/>
    </row>
    <row r="10" ht="15" customHeight="1">
      <c r="B10" s="295"/>
      <c r="C10" s="294"/>
      <c r="D10" s="294" t="s">
        <v>652</v>
      </c>
      <c r="E10" s="294"/>
      <c r="F10" s="294"/>
      <c r="G10" s="294"/>
      <c r="H10" s="294"/>
      <c r="I10" s="294"/>
      <c r="J10" s="294"/>
      <c r="K10" s="292"/>
    </row>
    <row r="11" ht="15" customHeight="1">
      <c r="B11" s="295"/>
      <c r="C11" s="296"/>
      <c r="D11" s="294" t="s">
        <v>653</v>
      </c>
      <c r="E11" s="294"/>
      <c r="F11" s="294"/>
      <c r="G11" s="294"/>
      <c r="H11" s="294"/>
      <c r="I11" s="294"/>
      <c r="J11" s="294"/>
      <c r="K11" s="292"/>
    </row>
    <row r="12" ht="12.75" customHeight="1">
      <c r="B12" s="295"/>
      <c r="C12" s="296"/>
      <c r="D12" s="296"/>
      <c r="E12" s="296"/>
      <c r="F12" s="296"/>
      <c r="G12" s="296"/>
      <c r="H12" s="296"/>
      <c r="I12" s="296"/>
      <c r="J12" s="296"/>
      <c r="K12" s="292"/>
    </row>
    <row r="13" ht="15" customHeight="1">
      <c r="B13" s="295"/>
      <c r="C13" s="296"/>
      <c r="D13" s="294" t="s">
        <v>654</v>
      </c>
      <c r="E13" s="294"/>
      <c r="F13" s="294"/>
      <c r="G13" s="294"/>
      <c r="H13" s="294"/>
      <c r="I13" s="294"/>
      <c r="J13" s="294"/>
      <c r="K13" s="292"/>
    </row>
    <row r="14" ht="15" customHeight="1">
      <c r="B14" s="295"/>
      <c r="C14" s="296"/>
      <c r="D14" s="294" t="s">
        <v>655</v>
      </c>
      <c r="E14" s="294"/>
      <c r="F14" s="294"/>
      <c r="G14" s="294"/>
      <c r="H14" s="294"/>
      <c r="I14" s="294"/>
      <c r="J14" s="294"/>
      <c r="K14" s="292"/>
    </row>
    <row r="15" ht="15" customHeight="1">
      <c r="B15" s="295"/>
      <c r="C15" s="296"/>
      <c r="D15" s="294" t="s">
        <v>656</v>
      </c>
      <c r="E15" s="294"/>
      <c r="F15" s="294"/>
      <c r="G15" s="294"/>
      <c r="H15" s="294"/>
      <c r="I15" s="294"/>
      <c r="J15" s="294"/>
      <c r="K15" s="292"/>
    </row>
    <row r="16" ht="15" customHeight="1">
      <c r="B16" s="295"/>
      <c r="C16" s="296"/>
      <c r="D16" s="296"/>
      <c r="E16" s="297" t="s">
        <v>85</v>
      </c>
      <c r="F16" s="294" t="s">
        <v>657</v>
      </c>
      <c r="G16" s="294"/>
      <c r="H16" s="294"/>
      <c r="I16" s="294"/>
      <c r="J16" s="294"/>
      <c r="K16" s="292"/>
    </row>
    <row r="17" ht="15" customHeight="1">
      <c r="B17" s="295"/>
      <c r="C17" s="296"/>
      <c r="D17" s="296"/>
      <c r="E17" s="297" t="s">
        <v>658</v>
      </c>
      <c r="F17" s="294" t="s">
        <v>659</v>
      </c>
      <c r="G17" s="294"/>
      <c r="H17" s="294"/>
      <c r="I17" s="294"/>
      <c r="J17" s="294"/>
      <c r="K17" s="292"/>
    </row>
    <row r="18" ht="15" customHeight="1">
      <c r="B18" s="295"/>
      <c r="C18" s="296"/>
      <c r="D18" s="296"/>
      <c r="E18" s="297" t="s">
        <v>660</v>
      </c>
      <c r="F18" s="294" t="s">
        <v>661</v>
      </c>
      <c r="G18" s="294"/>
      <c r="H18" s="294"/>
      <c r="I18" s="294"/>
      <c r="J18" s="294"/>
      <c r="K18" s="292"/>
    </row>
    <row r="19" ht="15" customHeight="1">
      <c r="B19" s="295"/>
      <c r="C19" s="296"/>
      <c r="D19" s="296"/>
      <c r="E19" s="297" t="s">
        <v>662</v>
      </c>
      <c r="F19" s="294" t="s">
        <v>663</v>
      </c>
      <c r="G19" s="294"/>
      <c r="H19" s="294"/>
      <c r="I19" s="294"/>
      <c r="J19" s="294"/>
      <c r="K19" s="292"/>
    </row>
    <row r="20" ht="15" customHeight="1">
      <c r="B20" s="295"/>
      <c r="C20" s="296"/>
      <c r="D20" s="296"/>
      <c r="E20" s="297" t="s">
        <v>664</v>
      </c>
      <c r="F20" s="294" t="s">
        <v>665</v>
      </c>
      <c r="G20" s="294"/>
      <c r="H20" s="294"/>
      <c r="I20" s="294"/>
      <c r="J20" s="294"/>
      <c r="K20" s="292"/>
    </row>
    <row r="21" ht="15" customHeight="1">
      <c r="B21" s="295"/>
      <c r="C21" s="296"/>
      <c r="D21" s="296"/>
      <c r="E21" s="297" t="s">
        <v>666</v>
      </c>
      <c r="F21" s="294" t="s">
        <v>667</v>
      </c>
      <c r="G21" s="294"/>
      <c r="H21" s="294"/>
      <c r="I21" s="294"/>
      <c r="J21" s="294"/>
      <c r="K21" s="292"/>
    </row>
    <row r="22" ht="12.75" customHeight="1">
      <c r="B22" s="295"/>
      <c r="C22" s="296"/>
      <c r="D22" s="296"/>
      <c r="E22" s="296"/>
      <c r="F22" s="296"/>
      <c r="G22" s="296"/>
      <c r="H22" s="296"/>
      <c r="I22" s="296"/>
      <c r="J22" s="296"/>
      <c r="K22" s="292"/>
    </row>
    <row r="23" ht="15" customHeight="1">
      <c r="B23" s="295"/>
      <c r="C23" s="294" t="s">
        <v>668</v>
      </c>
      <c r="D23" s="294"/>
      <c r="E23" s="294"/>
      <c r="F23" s="294"/>
      <c r="G23" s="294"/>
      <c r="H23" s="294"/>
      <c r="I23" s="294"/>
      <c r="J23" s="294"/>
      <c r="K23" s="292"/>
    </row>
    <row r="24" ht="15" customHeight="1">
      <c r="B24" s="295"/>
      <c r="C24" s="294" t="s">
        <v>669</v>
      </c>
      <c r="D24" s="294"/>
      <c r="E24" s="294"/>
      <c r="F24" s="294"/>
      <c r="G24" s="294"/>
      <c r="H24" s="294"/>
      <c r="I24" s="294"/>
      <c r="J24" s="294"/>
      <c r="K24" s="292"/>
    </row>
    <row r="25" ht="15" customHeight="1">
      <c r="B25" s="295"/>
      <c r="C25" s="294"/>
      <c r="D25" s="294" t="s">
        <v>670</v>
      </c>
      <c r="E25" s="294"/>
      <c r="F25" s="294"/>
      <c r="G25" s="294"/>
      <c r="H25" s="294"/>
      <c r="I25" s="294"/>
      <c r="J25" s="294"/>
      <c r="K25" s="292"/>
    </row>
    <row r="26" ht="15" customHeight="1">
      <c r="B26" s="295"/>
      <c r="C26" s="296"/>
      <c r="D26" s="294" t="s">
        <v>671</v>
      </c>
      <c r="E26" s="294"/>
      <c r="F26" s="294"/>
      <c r="G26" s="294"/>
      <c r="H26" s="294"/>
      <c r="I26" s="294"/>
      <c r="J26" s="294"/>
      <c r="K26" s="292"/>
    </row>
    <row r="27" ht="12.75" customHeight="1">
      <c r="B27" s="295"/>
      <c r="C27" s="296"/>
      <c r="D27" s="296"/>
      <c r="E27" s="296"/>
      <c r="F27" s="296"/>
      <c r="G27" s="296"/>
      <c r="H27" s="296"/>
      <c r="I27" s="296"/>
      <c r="J27" s="296"/>
      <c r="K27" s="292"/>
    </row>
    <row r="28" ht="15" customHeight="1">
      <c r="B28" s="295"/>
      <c r="C28" s="296"/>
      <c r="D28" s="294" t="s">
        <v>672</v>
      </c>
      <c r="E28" s="294"/>
      <c r="F28" s="294"/>
      <c r="G28" s="294"/>
      <c r="H28" s="294"/>
      <c r="I28" s="294"/>
      <c r="J28" s="294"/>
      <c r="K28" s="292"/>
    </row>
    <row r="29" ht="15" customHeight="1">
      <c r="B29" s="295"/>
      <c r="C29" s="296"/>
      <c r="D29" s="294" t="s">
        <v>673</v>
      </c>
      <c r="E29" s="294"/>
      <c r="F29" s="294"/>
      <c r="G29" s="294"/>
      <c r="H29" s="294"/>
      <c r="I29" s="294"/>
      <c r="J29" s="294"/>
      <c r="K29" s="292"/>
    </row>
    <row r="30" ht="12.75" customHeight="1">
      <c r="B30" s="295"/>
      <c r="C30" s="296"/>
      <c r="D30" s="296"/>
      <c r="E30" s="296"/>
      <c r="F30" s="296"/>
      <c r="G30" s="296"/>
      <c r="H30" s="296"/>
      <c r="I30" s="296"/>
      <c r="J30" s="296"/>
      <c r="K30" s="292"/>
    </row>
    <row r="31" ht="15" customHeight="1">
      <c r="B31" s="295"/>
      <c r="C31" s="296"/>
      <c r="D31" s="294" t="s">
        <v>674</v>
      </c>
      <c r="E31" s="294"/>
      <c r="F31" s="294"/>
      <c r="G31" s="294"/>
      <c r="H31" s="294"/>
      <c r="I31" s="294"/>
      <c r="J31" s="294"/>
      <c r="K31" s="292"/>
    </row>
    <row r="32" ht="15" customHeight="1">
      <c r="B32" s="295"/>
      <c r="C32" s="296"/>
      <c r="D32" s="294" t="s">
        <v>675</v>
      </c>
      <c r="E32" s="294"/>
      <c r="F32" s="294"/>
      <c r="G32" s="294"/>
      <c r="H32" s="294"/>
      <c r="I32" s="294"/>
      <c r="J32" s="294"/>
      <c r="K32" s="292"/>
    </row>
    <row r="33" ht="15" customHeight="1">
      <c r="B33" s="295"/>
      <c r="C33" s="296"/>
      <c r="D33" s="294" t="s">
        <v>676</v>
      </c>
      <c r="E33" s="294"/>
      <c r="F33" s="294"/>
      <c r="G33" s="294"/>
      <c r="H33" s="294"/>
      <c r="I33" s="294"/>
      <c r="J33" s="294"/>
      <c r="K33" s="292"/>
    </row>
    <row r="34" ht="15" customHeight="1">
      <c r="B34" s="295"/>
      <c r="C34" s="296"/>
      <c r="D34" s="294"/>
      <c r="E34" s="298" t="s">
        <v>111</v>
      </c>
      <c r="F34" s="294"/>
      <c r="G34" s="294" t="s">
        <v>677</v>
      </c>
      <c r="H34" s="294"/>
      <c r="I34" s="294"/>
      <c r="J34" s="294"/>
      <c r="K34" s="292"/>
    </row>
    <row r="35" ht="30.75" customHeight="1">
      <c r="B35" s="295"/>
      <c r="C35" s="296"/>
      <c r="D35" s="294"/>
      <c r="E35" s="298" t="s">
        <v>678</v>
      </c>
      <c r="F35" s="294"/>
      <c r="G35" s="294" t="s">
        <v>679</v>
      </c>
      <c r="H35" s="294"/>
      <c r="I35" s="294"/>
      <c r="J35" s="294"/>
      <c r="K35" s="292"/>
    </row>
    <row r="36" ht="15" customHeight="1">
      <c r="B36" s="295"/>
      <c r="C36" s="296"/>
      <c r="D36" s="294"/>
      <c r="E36" s="298" t="s">
        <v>59</v>
      </c>
      <c r="F36" s="294"/>
      <c r="G36" s="294" t="s">
        <v>680</v>
      </c>
      <c r="H36" s="294"/>
      <c r="I36" s="294"/>
      <c r="J36" s="294"/>
      <c r="K36" s="292"/>
    </row>
    <row r="37" ht="15" customHeight="1">
      <c r="B37" s="295"/>
      <c r="C37" s="296"/>
      <c r="D37" s="294"/>
      <c r="E37" s="298" t="s">
        <v>112</v>
      </c>
      <c r="F37" s="294"/>
      <c r="G37" s="294" t="s">
        <v>681</v>
      </c>
      <c r="H37" s="294"/>
      <c r="I37" s="294"/>
      <c r="J37" s="294"/>
      <c r="K37" s="292"/>
    </row>
    <row r="38" ht="15" customHeight="1">
      <c r="B38" s="295"/>
      <c r="C38" s="296"/>
      <c r="D38" s="294"/>
      <c r="E38" s="298" t="s">
        <v>113</v>
      </c>
      <c r="F38" s="294"/>
      <c r="G38" s="294" t="s">
        <v>682</v>
      </c>
      <c r="H38" s="294"/>
      <c r="I38" s="294"/>
      <c r="J38" s="294"/>
      <c r="K38" s="292"/>
    </row>
    <row r="39" ht="15" customHeight="1">
      <c r="B39" s="295"/>
      <c r="C39" s="296"/>
      <c r="D39" s="294"/>
      <c r="E39" s="298" t="s">
        <v>114</v>
      </c>
      <c r="F39" s="294"/>
      <c r="G39" s="294" t="s">
        <v>683</v>
      </c>
      <c r="H39" s="294"/>
      <c r="I39" s="294"/>
      <c r="J39" s="294"/>
      <c r="K39" s="292"/>
    </row>
    <row r="40" ht="15" customHeight="1">
      <c r="B40" s="295"/>
      <c r="C40" s="296"/>
      <c r="D40" s="294"/>
      <c r="E40" s="298" t="s">
        <v>684</v>
      </c>
      <c r="F40" s="294"/>
      <c r="G40" s="294" t="s">
        <v>685</v>
      </c>
      <c r="H40" s="294"/>
      <c r="I40" s="294"/>
      <c r="J40" s="294"/>
      <c r="K40" s="292"/>
    </row>
    <row r="41" ht="15" customHeight="1">
      <c r="B41" s="295"/>
      <c r="C41" s="296"/>
      <c r="D41" s="294"/>
      <c r="E41" s="298"/>
      <c r="F41" s="294"/>
      <c r="G41" s="294" t="s">
        <v>686</v>
      </c>
      <c r="H41" s="294"/>
      <c r="I41" s="294"/>
      <c r="J41" s="294"/>
      <c r="K41" s="292"/>
    </row>
    <row r="42" ht="15" customHeight="1">
      <c r="B42" s="295"/>
      <c r="C42" s="296"/>
      <c r="D42" s="294"/>
      <c r="E42" s="298" t="s">
        <v>687</v>
      </c>
      <c r="F42" s="294"/>
      <c r="G42" s="294" t="s">
        <v>688</v>
      </c>
      <c r="H42" s="294"/>
      <c r="I42" s="294"/>
      <c r="J42" s="294"/>
      <c r="K42" s="292"/>
    </row>
    <row r="43" ht="15" customHeight="1">
      <c r="B43" s="295"/>
      <c r="C43" s="296"/>
      <c r="D43" s="294"/>
      <c r="E43" s="298" t="s">
        <v>116</v>
      </c>
      <c r="F43" s="294"/>
      <c r="G43" s="294" t="s">
        <v>689</v>
      </c>
      <c r="H43" s="294"/>
      <c r="I43" s="294"/>
      <c r="J43" s="294"/>
      <c r="K43" s="292"/>
    </row>
    <row r="44" ht="12.75" customHeight="1">
      <c r="B44" s="295"/>
      <c r="C44" s="296"/>
      <c r="D44" s="294"/>
      <c r="E44" s="294"/>
      <c r="F44" s="294"/>
      <c r="G44" s="294"/>
      <c r="H44" s="294"/>
      <c r="I44" s="294"/>
      <c r="J44" s="294"/>
      <c r="K44" s="292"/>
    </row>
    <row r="45" ht="15" customHeight="1">
      <c r="B45" s="295"/>
      <c r="C45" s="296"/>
      <c r="D45" s="294" t="s">
        <v>690</v>
      </c>
      <c r="E45" s="294"/>
      <c r="F45" s="294"/>
      <c r="G45" s="294"/>
      <c r="H45" s="294"/>
      <c r="I45" s="294"/>
      <c r="J45" s="294"/>
      <c r="K45" s="292"/>
    </row>
    <row r="46" ht="15" customHeight="1">
      <c r="B46" s="295"/>
      <c r="C46" s="296"/>
      <c r="D46" s="296"/>
      <c r="E46" s="294" t="s">
        <v>691</v>
      </c>
      <c r="F46" s="294"/>
      <c r="G46" s="294"/>
      <c r="H46" s="294"/>
      <c r="I46" s="294"/>
      <c r="J46" s="294"/>
      <c r="K46" s="292"/>
    </row>
    <row r="47" ht="15" customHeight="1">
      <c r="B47" s="295"/>
      <c r="C47" s="296"/>
      <c r="D47" s="296"/>
      <c r="E47" s="294" t="s">
        <v>692</v>
      </c>
      <c r="F47" s="294"/>
      <c r="G47" s="294"/>
      <c r="H47" s="294"/>
      <c r="I47" s="294"/>
      <c r="J47" s="294"/>
      <c r="K47" s="292"/>
    </row>
    <row r="48" ht="15" customHeight="1">
      <c r="B48" s="295"/>
      <c r="C48" s="296"/>
      <c r="D48" s="296"/>
      <c r="E48" s="294" t="s">
        <v>693</v>
      </c>
      <c r="F48" s="294"/>
      <c r="G48" s="294"/>
      <c r="H48" s="294"/>
      <c r="I48" s="294"/>
      <c r="J48" s="294"/>
      <c r="K48" s="292"/>
    </row>
    <row r="49" ht="15" customHeight="1">
      <c r="B49" s="295"/>
      <c r="C49" s="296"/>
      <c r="D49" s="294" t="s">
        <v>694</v>
      </c>
      <c r="E49" s="294"/>
      <c r="F49" s="294"/>
      <c r="G49" s="294"/>
      <c r="H49" s="294"/>
      <c r="I49" s="294"/>
      <c r="J49" s="294"/>
      <c r="K49" s="292"/>
    </row>
    <row r="50" ht="25.5" customHeight="1">
      <c r="B50" s="290"/>
      <c r="C50" s="291" t="s">
        <v>695</v>
      </c>
      <c r="D50" s="291"/>
      <c r="E50" s="291"/>
      <c r="F50" s="291"/>
      <c r="G50" s="291"/>
      <c r="H50" s="291"/>
      <c r="I50" s="291"/>
      <c r="J50" s="291"/>
      <c r="K50" s="292"/>
    </row>
    <row r="51" ht="5.25" customHeight="1">
      <c r="B51" s="290"/>
      <c r="C51" s="293"/>
      <c r="D51" s="293"/>
      <c r="E51" s="293"/>
      <c r="F51" s="293"/>
      <c r="G51" s="293"/>
      <c r="H51" s="293"/>
      <c r="I51" s="293"/>
      <c r="J51" s="293"/>
      <c r="K51" s="292"/>
    </row>
    <row r="52" ht="15" customHeight="1">
      <c r="B52" s="290"/>
      <c r="C52" s="294" t="s">
        <v>696</v>
      </c>
      <c r="D52" s="294"/>
      <c r="E52" s="294"/>
      <c r="F52" s="294"/>
      <c r="G52" s="294"/>
      <c r="H52" s="294"/>
      <c r="I52" s="294"/>
      <c r="J52" s="294"/>
      <c r="K52" s="292"/>
    </row>
    <row r="53" ht="15" customHeight="1">
      <c r="B53" s="290"/>
      <c r="C53" s="294" t="s">
        <v>697</v>
      </c>
      <c r="D53" s="294"/>
      <c r="E53" s="294"/>
      <c r="F53" s="294"/>
      <c r="G53" s="294"/>
      <c r="H53" s="294"/>
      <c r="I53" s="294"/>
      <c r="J53" s="294"/>
      <c r="K53" s="292"/>
    </row>
    <row r="54" ht="12.75" customHeight="1">
      <c r="B54" s="290"/>
      <c r="C54" s="294"/>
      <c r="D54" s="294"/>
      <c r="E54" s="294"/>
      <c r="F54" s="294"/>
      <c r="G54" s="294"/>
      <c r="H54" s="294"/>
      <c r="I54" s="294"/>
      <c r="J54" s="294"/>
      <c r="K54" s="292"/>
    </row>
    <row r="55" ht="15" customHeight="1">
      <c r="B55" s="290"/>
      <c r="C55" s="294" t="s">
        <v>698</v>
      </c>
      <c r="D55" s="294"/>
      <c r="E55" s="294"/>
      <c r="F55" s="294"/>
      <c r="G55" s="294"/>
      <c r="H55" s="294"/>
      <c r="I55" s="294"/>
      <c r="J55" s="294"/>
      <c r="K55" s="292"/>
    </row>
    <row r="56" ht="15" customHeight="1">
      <c r="B56" s="290"/>
      <c r="C56" s="296"/>
      <c r="D56" s="294" t="s">
        <v>699</v>
      </c>
      <c r="E56" s="294"/>
      <c r="F56" s="294"/>
      <c r="G56" s="294"/>
      <c r="H56" s="294"/>
      <c r="I56" s="294"/>
      <c r="J56" s="294"/>
      <c r="K56" s="292"/>
    </row>
    <row r="57" ht="15" customHeight="1">
      <c r="B57" s="290"/>
      <c r="C57" s="296"/>
      <c r="D57" s="294" t="s">
        <v>700</v>
      </c>
      <c r="E57" s="294"/>
      <c r="F57" s="294"/>
      <c r="G57" s="294"/>
      <c r="H57" s="294"/>
      <c r="I57" s="294"/>
      <c r="J57" s="294"/>
      <c r="K57" s="292"/>
    </row>
    <row r="58" ht="15" customHeight="1">
      <c r="B58" s="290"/>
      <c r="C58" s="296"/>
      <c r="D58" s="294" t="s">
        <v>701</v>
      </c>
      <c r="E58" s="294"/>
      <c r="F58" s="294"/>
      <c r="G58" s="294"/>
      <c r="H58" s="294"/>
      <c r="I58" s="294"/>
      <c r="J58" s="294"/>
      <c r="K58" s="292"/>
    </row>
    <row r="59" ht="15" customHeight="1">
      <c r="B59" s="290"/>
      <c r="C59" s="296"/>
      <c r="D59" s="294" t="s">
        <v>702</v>
      </c>
      <c r="E59" s="294"/>
      <c r="F59" s="294"/>
      <c r="G59" s="294"/>
      <c r="H59" s="294"/>
      <c r="I59" s="294"/>
      <c r="J59" s="294"/>
      <c r="K59" s="292"/>
    </row>
    <row r="60" ht="15" customHeight="1">
      <c r="B60" s="290"/>
      <c r="C60" s="296"/>
      <c r="D60" s="299" t="s">
        <v>703</v>
      </c>
      <c r="E60" s="299"/>
      <c r="F60" s="299"/>
      <c r="G60" s="299"/>
      <c r="H60" s="299"/>
      <c r="I60" s="299"/>
      <c r="J60" s="299"/>
      <c r="K60" s="292"/>
    </row>
    <row r="61" ht="15" customHeight="1">
      <c r="B61" s="290"/>
      <c r="C61" s="296"/>
      <c r="D61" s="294" t="s">
        <v>704</v>
      </c>
      <c r="E61" s="294"/>
      <c r="F61" s="294"/>
      <c r="G61" s="294"/>
      <c r="H61" s="294"/>
      <c r="I61" s="294"/>
      <c r="J61" s="294"/>
      <c r="K61" s="292"/>
    </row>
    <row r="62" ht="12.75" customHeight="1">
      <c r="B62" s="290"/>
      <c r="C62" s="296"/>
      <c r="D62" s="296"/>
      <c r="E62" s="300"/>
      <c r="F62" s="296"/>
      <c r="G62" s="296"/>
      <c r="H62" s="296"/>
      <c r="I62" s="296"/>
      <c r="J62" s="296"/>
      <c r="K62" s="292"/>
    </row>
    <row r="63" ht="15" customHeight="1">
      <c r="B63" s="290"/>
      <c r="C63" s="296"/>
      <c r="D63" s="294" t="s">
        <v>705</v>
      </c>
      <c r="E63" s="294"/>
      <c r="F63" s="294"/>
      <c r="G63" s="294"/>
      <c r="H63" s="294"/>
      <c r="I63" s="294"/>
      <c r="J63" s="294"/>
      <c r="K63" s="292"/>
    </row>
    <row r="64" ht="15" customHeight="1">
      <c r="B64" s="290"/>
      <c r="C64" s="296"/>
      <c r="D64" s="299" t="s">
        <v>706</v>
      </c>
      <c r="E64" s="299"/>
      <c r="F64" s="299"/>
      <c r="G64" s="299"/>
      <c r="H64" s="299"/>
      <c r="I64" s="299"/>
      <c r="J64" s="299"/>
      <c r="K64" s="292"/>
    </row>
    <row r="65" ht="15" customHeight="1">
      <c r="B65" s="290"/>
      <c r="C65" s="296"/>
      <c r="D65" s="294" t="s">
        <v>707</v>
      </c>
      <c r="E65" s="294"/>
      <c r="F65" s="294"/>
      <c r="G65" s="294"/>
      <c r="H65" s="294"/>
      <c r="I65" s="294"/>
      <c r="J65" s="294"/>
      <c r="K65" s="292"/>
    </row>
    <row r="66" ht="15" customHeight="1">
      <c r="B66" s="290"/>
      <c r="C66" s="296"/>
      <c r="D66" s="294" t="s">
        <v>708</v>
      </c>
      <c r="E66" s="294"/>
      <c r="F66" s="294"/>
      <c r="G66" s="294"/>
      <c r="H66" s="294"/>
      <c r="I66" s="294"/>
      <c r="J66" s="294"/>
      <c r="K66" s="292"/>
    </row>
    <row r="67" ht="15" customHeight="1">
      <c r="B67" s="290"/>
      <c r="C67" s="296"/>
      <c r="D67" s="294" t="s">
        <v>709</v>
      </c>
      <c r="E67" s="294"/>
      <c r="F67" s="294"/>
      <c r="G67" s="294"/>
      <c r="H67" s="294"/>
      <c r="I67" s="294"/>
      <c r="J67" s="294"/>
      <c r="K67" s="292"/>
    </row>
    <row r="68" ht="15" customHeight="1">
      <c r="B68" s="290"/>
      <c r="C68" s="296"/>
      <c r="D68" s="294" t="s">
        <v>710</v>
      </c>
      <c r="E68" s="294"/>
      <c r="F68" s="294"/>
      <c r="G68" s="294"/>
      <c r="H68" s="294"/>
      <c r="I68" s="294"/>
      <c r="J68" s="294"/>
      <c r="K68" s="292"/>
    </row>
    <row r="69" ht="12.75" customHeight="1">
      <c r="B69" s="301"/>
      <c r="C69" s="302"/>
      <c r="D69" s="302"/>
      <c r="E69" s="302"/>
      <c r="F69" s="302"/>
      <c r="G69" s="302"/>
      <c r="H69" s="302"/>
      <c r="I69" s="302"/>
      <c r="J69" s="302"/>
      <c r="K69" s="303"/>
    </row>
    <row r="70" ht="18.75" customHeight="1">
      <c r="B70" s="304"/>
      <c r="C70" s="304"/>
      <c r="D70" s="304"/>
      <c r="E70" s="304"/>
      <c r="F70" s="304"/>
      <c r="G70" s="304"/>
      <c r="H70" s="304"/>
      <c r="I70" s="304"/>
      <c r="J70" s="304"/>
      <c r="K70" s="305"/>
    </row>
    <row r="71" ht="18.75" customHeight="1">
      <c r="B71" s="305"/>
      <c r="C71" s="305"/>
      <c r="D71" s="305"/>
      <c r="E71" s="305"/>
      <c r="F71" s="305"/>
      <c r="G71" s="305"/>
      <c r="H71" s="305"/>
      <c r="I71" s="305"/>
      <c r="J71" s="305"/>
      <c r="K71" s="305"/>
    </row>
    <row r="72" ht="7.5" customHeight="1">
      <c r="B72" s="306"/>
      <c r="C72" s="307"/>
      <c r="D72" s="307"/>
      <c r="E72" s="307"/>
      <c r="F72" s="307"/>
      <c r="G72" s="307"/>
      <c r="H72" s="307"/>
      <c r="I72" s="307"/>
      <c r="J72" s="307"/>
      <c r="K72" s="308"/>
    </row>
    <row r="73" ht="45" customHeight="1">
      <c r="B73" s="309"/>
      <c r="C73" s="310" t="s">
        <v>99</v>
      </c>
      <c r="D73" s="310"/>
      <c r="E73" s="310"/>
      <c r="F73" s="310"/>
      <c r="G73" s="310"/>
      <c r="H73" s="310"/>
      <c r="I73" s="310"/>
      <c r="J73" s="310"/>
      <c r="K73" s="311"/>
    </row>
    <row r="74" ht="17.25" customHeight="1">
      <c r="B74" s="309"/>
      <c r="C74" s="312" t="s">
        <v>711</v>
      </c>
      <c r="D74" s="312"/>
      <c r="E74" s="312"/>
      <c r="F74" s="312" t="s">
        <v>712</v>
      </c>
      <c r="G74" s="313"/>
      <c r="H74" s="312" t="s">
        <v>112</v>
      </c>
      <c r="I74" s="312" t="s">
        <v>63</v>
      </c>
      <c r="J74" s="312" t="s">
        <v>713</v>
      </c>
      <c r="K74" s="311"/>
    </row>
    <row r="75" ht="17.25" customHeight="1">
      <c r="B75" s="309"/>
      <c r="C75" s="314" t="s">
        <v>714</v>
      </c>
      <c r="D75" s="314"/>
      <c r="E75" s="314"/>
      <c r="F75" s="315" t="s">
        <v>715</v>
      </c>
      <c r="G75" s="316"/>
      <c r="H75" s="314"/>
      <c r="I75" s="314"/>
      <c r="J75" s="314" t="s">
        <v>716</v>
      </c>
      <c r="K75" s="311"/>
    </row>
    <row r="76" ht="5.25" customHeight="1">
      <c r="B76" s="309"/>
      <c r="C76" s="317"/>
      <c r="D76" s="317"/>
      <c r="E76" s="317"/>
      <c r="F76" s="317"/>
      <c r="G76" s="318"/>
      <c r="H76" s="317"/>
      <c r="I76" s="317"/>
      <c r="J76" s="317"/>
      <c r="K76" s="311"/>
    </row>
    <row r="77" ht="15" customHeight="1">
      <c r="B77" s="309"/>
      <c r="C77" s="298" t="s">
        <v>59</v>
      </c>
      <c r="D77" s="317"/>
      <c r="E77" s="317"/>
      <c r="F77" s="319" t="s">
        <v>717</v>
      </c>
      <c r="G77" s="318"/>
      <c r="H77" s="298" t="s">
        <v>718</v>
      </c>
      <c r="I77" s="298" t="s">
        <v>719</v>
      </c>
      <c r="J77" s="298">
        <v>20</v>
      </c>
      <c r="K77" s="311"/>
    </row>
    <row r="78" ht="15" customHeight="1">
      <c r="B78" s="309"/>
      <c r="C78" s="298" t="s">
        <v>720</v>
      </c>
      <c r="D78" s="298"/>
      <c r="E78" s="298"/>
      <c r="F78" s="319" t="s">
        <v>717</v>
      </c>
      <c r="G78" s="318"/>
      <c r="H78" s="298" t="s">
        <v>721</v>
      </c>
      <c r="I78" s="298" t="s">
        <v>719</v>
      </c>
      <c r="J78" s="298">
        <v>120</v>
      </c>
      <c r="K78" s="311"/>
    </row>
    <row r="79" ht="15" customHeight="1">
      <c r="B79" s="320"/>
      <c r="C79" s="298" t="s">
        <v>722</v>
      </c>
      <c r="D79" s="298"/>
      <c r="E79" s="298"/>
      <c r="F79" s="319" t="s">
        <v>723</v>
      </c>
      <c r="G79" s="318"/>
      <c r="H79" s="298" t="s">
        <v>724</v>
      </c>
      <c r="I79" s="298" t="s">
        <v>719</v>
      </c>
      <c r="J79" s="298">
        <v>50</v>
      </c>
      <c r="K79" s="311"/>
    </row>
    <row r="80" ht="15" customHeight="1">
      <c r="B80" s="320"/>
      <c r="C80" s="298" t="s">
        <v>725</v>
      </c>
      <c r="D80" s="298"/>
      <c r="E80" s="298"/>
      <c r="F80" s="319" t="s">
        <v>717</v>
      </c>
      <c r="G80" s="318"/>
      <c r="H80" s="298" t="s">
        <v>726</v>
      </c>
      <c r="I80" s="298" t="s">
        <v>727</v>
      </c>
      <c r="J80" s="298"/>
      <c r="K80" s="311"/>
    </row>
    <row r="81" ht="15" customHeight="1">
      <c r="B81" s="320"/>
      <c r="C81" s="321" t="s">
        <v>728</v>
      </c>
      <c r="D81" s="321"/>
      <c r="E81" s="321"/>
      <c r="F81" s="322" t="s">
        <v>723</v>
      </c>
      <c r="G81" s="321"/>
      <c r="H81" s="321" t="s">
        <v>729</v>
      </c>
      <c r="I81" s="321" t="s">
        <v>719</v>
      </c>
      <c r="J81" s="321">
        <v>15</v>
      </c>
      <c r="K81" s="311"/>
    </row>
    <row r="82" ht="15" customHeight="1">
      <c r="B82" s="320"/>
      <c r="C82" s="321" t="s">
        <v>730</v>
      </c>
      <c r="D82" s="321"/>
      <c r="E82" s="321"/>
      <c r="F82" s="322" t="s">
        <v>723</v>
      </c>
      <c r="G82" s="321"/>
      <c r="H82" s="321" t="s">
        <v>731</v>
      </c>
      <c r="I82" s="321" t="s">
        <v>719</v>
      </c>
      <c r="J82" s="321">
        <v>15</v>
      </c>
      <c r="K82" s="311"/>
    </row>
    <row r="83" ht="15" customHeight="1">
      <c r="B83" s="320"/>
      <c r="C83" s="321" t="s">
        <v>732</v>
      </c>
      <c r="D83" s="321"/>
      <c r="E83" s="321"/>
      <c r="F83" s="322" t="s">
        <v>723</v>
      </c>
      <c r="G83" s="321"/>
      <c r="H83" s="321" t="s">
        <v>733</v>
      </c>
      <c r="I83" s="321" t="s">
        <v>719</v>
      </c>
      <c r="J83" s="321">
        <v>20</v>
      </c>
      <c r="K83" s="311"/>
    </row>
    <row r="84" ht="15" customHeight="1">
      <c r="B84" s="320"/>
      <c r="C84" s="321" t="s">
        <v>734</v>
      </c>
      <c r="D84" s="321"/>
      <c r="E84" s="321"/>
      <c r="F84" s="322" t="s">
        <v>723</v>
      </c>
      <c r="G84" s="321"/>
      <c r="H84" s="321" t="s">
        <v>735</v>
      </c>
      <c r="I84" s="321" t="s">
        <v>719</v>
      </c>
      <c r="J84" s="321">
        <v>20</v>
      </c>
      <c r="K84" s="311"/>
    </row>
    <row r="85" ht="15" customHeight="1">
      <c r="B85" s="320"/>
      <c r="C85" s="298" t="s">
        <v>736</v>
      </c>
      <c r="D85" s="298"/>
      <c r="E85" s="298"/>
      <c r="F85" s="319" t="s">
        <v>723</v>
      </c>
      <c r="G85" s="318"/>
      <c r="H85" s="298" t="s">
        <v>737</v>
      </c>
      <c r="I85" s="298" t="s">
        <v>719</v>
      </c>
      <c r="J85" s="298">
        <v>50</v>
      </c>
      <c r="K85" s="311"/>
    </row>
    <row r="86" ht="15" customHeight="1">
      <c r="B86" s="320"/>
      <c r="C86" s="298" t="s">
        <v>738</v>
      </c>
      <c r="D86" s="298"/>
      <c r="E86" s="298"/>
      <c r="F86" s="319" t="s">
        <v>723</v>
      </c>
      <c r="G86" s="318"/>
      <c r="H86" s="298" t="s">
        <v>739</v>
      </c>
      <c r="I86" s="298" t="s">
        <v>719</v>
      </c>
      <c r="J86" s="298">
        <v>20</v>
      </c>
      <c r="K86" s="311"/>
    </row>
    <row r="87" ht="15" customHeight="1">
      <c r="B87" s="320"/>
      <c r="C87" s="298" t="s">
        <v>740</v>
      </c>
      <c r="D87" s="298"/>
      <c r="E87" s="298"/>
      <c r="F87" s="319" t="s">
        <v>723</v>
      </c>
      <c r="G87" s="318"/>
      <c r="H87" s="298" t="s">
        <v>741</v>
      </c>
      <c r="I87" s="298" t="s">
        <v>719</v>
      </c>
      <c r="J87" s="298">
        <v>20</v>
      </c>
      <c r="K87" s="311"/>
    </row>
    <row r="88" ht="15" customHeight="1">
      <c r="B88" s="320"/>
      <c r="C88" s="298" t="s">
        <v>742</v>
      </c>
      <c r="D88" s="298"/>
      <c r="E88" s="298"/>
      <c r="F88" s="319" t="s">
        <v>723</v>
      </c>
      <c r="G88" s="318"/>
      <c r="H88" s="298" t="s">
        <v>743</v>
      </c>
      <c r="I88" s="298" t="s">
        <v>719</v>
      </c>
      <c r="J88" s="298">
        <v>50</v>
      </c>
      <c r="K88" s="311"/>
    </row>
    <row r="89" ht="15" customHeight="1">
      <c r="B89" s="320"/>
      <c r="C89" s="298" t="s">
        <v>744</v>
      </c>
      <c r="D89" s="298"/>
      <c r="E89" s="298"/>
      <c r="F89" s="319" t="s">
        <v>723</v>
      </c>
      <c r="G89" s="318"/>
      <c r="H89" s="298" t="s">
        <v>744</v>
      </c>
      <c r="I89" s="298" t="s">
        <v>719</v>
      </c>
      <c r="J89" s="298">
        <v>50</v>
      </c>
      <c r="K89" s="311"/>
    </row>
    <row r="90" ht="15" customHeight="1">
      <c r="B90" s="320"/>
      <c r="C90" s="298" t="s">
        <v>117</v>
      </c>
      <c r="D90" s="298"/>
      <c r="E90" s="298"/>
      <c r="F90" s="319" t="s">
        <v>723</v>
      </c>
      <c r="G90" s="318"/>
      <c r="H90" s="298" t="s">
        <v>745</v>
      </c>
      <c r="I90" s="298" t="s">
        <v>719</v>
      </c>
      <c r="J90" s="298">
        <v>255</v>
      </c>
      <c r="K90" s="311"/>
    </row>
    <row r="91" ht="15" customHeight="1">
      <c r="B91" s="320"/>
      <c r="C91" s="298" t="s">
        <v>746</v>
      </c>
      <c r="D91" s="298"/>
      <c r="E91" s="298"/>
      <c r="F91" s="319" t="s">
        <v>717</v>
      </c>
      <c r="G91" s="318"/>
      <c r="H91" s="298" t="s">
        <v>747</v>
      </c>
      <c r="I91" s="298" t="s">
        <v>748</v>
      </c>
      <c r="J91" s="298"/>
      <c r="K91" s="311"/>
    </row>
    <row r="92" ht="15" customHeight="1">
      <c r="B92" s="320"/>
      <c r="C92" s="298" t="s">
        <v>749</v>
      </c>
      <c r="D92" s="298"/>
      <c r="E92" s="298"/>
      <c r="F92" s="319" t="s">
        <v>717</v>
      </c>
      <c r="G92" s="318"/>
      <c r="H92" s="298" t="s">
        <v>750</v>
      </c>
      <c r="I92" s="298" t="s">
        <v>751</v>
      </c>
      <c r="J92" s="298"/>
      <c r="K92" s="311"/>
    </row>
    <row r="93" ht="15" customHeight="1">
      <c r="B93" s="320"/>
      <c r="C93" s="298" t="s">
        <v>752</v>
      </c>
      <c r="D93" s="298"/>
      <c r="E93" s="298"/>
      <c r="F93" s="319" t="s">
        <v>717</v>
      </c>
      <c r="G93" s="318"/>
      <c r="H93" s="298" t="s">
        <v>752</v>
      </c>
      <c r="I93" s="298" t="s">
        <v>751</v>
      </c>
      <c r="J93" s="298"/>
      <c r="K93" s="311"/>
    </row>
    <row r="94" ht="15" customHeight="1">
      <c r="B94" s="320"/>
      <c r="C94" s="298" t="s">
        <v>44</v>
      </c>
      <c r="D94" s="298"/>
      <c r="E94" s="298"/>
      <c r="F94" s="319" t="s">
        <v>717</v>
      </c>
      <c r="G94" s="318"/>
      <c r="H94" s="298" t="s">
        <v>753</v>
      </c>
      <c r="I94" s="298" t="s">
        <v>751</v>
      </c>
      <c r="J94" s="298"/>
      <c r="K94" s="311"/>
    </row>
    <row r="95" ht="15" customHeight="1">
      <c r="B95" s="320"/>
      <c r="C95" s="298" t="s">
        <v>54</v>
      </c>
      <c r="D95" s="298"/>
      <c r="E95" s="298"/>
      <c r="F95" s="319" t="s">
        <v>717</v>
      </c>
      <c r="G95" s="318"/>
      <c r="H95" s="298" t="s">
        <v>754</v>
      </c>
      <c r="I95" s="298" t="s">
        <v>751</v>
      </c>
      <c r="J95" s="298"/>
      <c r="K95" s="311"/>
    </row>
    <row r="96" ht="15" customHeight="1">
      <c r="B96" s="323"/>
      <c r="C96" s="324"/>
      <c r="D96" s="324"/>
      <c r="E96" s="324"/>
      <c r="F96" s="324"/>
      <c r="G96" s="324"/>
      <c r="H96" s="324"/>
      <c r="I96" s="324"/>
      <c r="J96" s="324"/>
      <c r="K96" s="325"/>
    </row>
    <row r="97" ht="18.75" customHeight="1">
      <c r="B97" s="326"/>
      <c r="C97" s="327"/>
      <c r="D97" s="327"/>
      <c r="E97" s="327"/>
      <c r="F97" s="327"/>
      <c r="G97" s="327"/>
      <c r="H97" s="327"/>
      <c r="I97" s="327"/>
      <c r="J97" s="327"/>
      <c r="K97" s="326"/>
    </row>
    <row r="98" ht="18.75" customHeight="1">
      <c r="B98" s="305"/>
      <c r="C98" s="305"/>
      <c r="D98" s="305"/>
      <c r="E98" s="305"/>
      <c r="F98" s="305"/>
      <c r="G98" s="305"/>
      <c r="H98" s="305"/>
      <c r="I98" s="305"/>
      <c r="J98" s="305"/>
      <c r="K98" s="305"/>
    </row>
    <row r="99" ht="7.5" customHeight="1">
      <c r="B99" s="306"/>
      <c r="C99" s="307"/>
      <c r="D99" s="307"/>
      <c r="E99" s="307"/>
      <c r="F99" s="307"/>
      <c r="G99" s="307"/>
      <c r="H99" s="307"/>
      <c r="I99" s="307"/>
      <c r="J99" s="307"/>
      <c r="K99" s="308"/>
    </row>
    <row r="100" ht="45" customHeight="1">
      <c r="B100" s="309"/>
      <c r="C100" s="310" t="s">
        <v>755</v>
      </c>
      <c r="D100" s="310"/>
      <c r="E100" s="310"/>
      <c r="F100" s="310"/>
      <c r="G100" s="310"/>
      <c r="H100" s="310"/>
      <c r="I100" s="310"/>
      <c r="J100" s="310"/>
      <c r="K100" s="311"/>
    </row>
    <row r="101" ht="17.25" customHeight="1">
      <c r="B101" s="309"/>
      <c r="C101" s="312" t="s">
        <v>711</v>
      </c>
      <c r="D101" s="312"/>
      <c r="E101" s="312"/>
      <c r="F101" s="312" t="s">
        <v>712</v>
      </c>
      <c r="G101" s="313"/>
      <c r="H101" s="312" t="s">
        <v>112</v>
      </c>
      <c r="I101" s="312" t="s">
        <v>63</v>
      </c>
      <c r="J101" s="312" t="s">
        <v>713</v>
      </c>
      <c r="K101" s="311"/>
    </row>
    <row r="102" ht="17.25" customHeight="1">
      <c r="B102" s="309"/>
      <c r="C102" s="314" t="s">
        <v>714</v>
      </c>
      <c r="D102" s="314"/>
      <c r="E102" s="314"/>
      <c r="F102" s="315" t="s">
        <v>715</v>
      </c>
      <c r="G102" s="316"/>
      <c r="H102" s="314"/>
      <c r="I102" s="314"/>
      <c r="J102" s="314" t="s">
        <v>716</v>
      </c>
      <c r="K102" s="311"/>
    </row>
    <row r="103" ht="5.25" customHeight="1">
      <c r="B103" s="309"/>
      <c r="C103" s="312"/>
      <c r="D103" s="312"/>
      <c r="E103" s="312"/>
      <c r="F103" s="312"/>
      <c r="G103" s="328"/>
      <c r="H103" s="312"/>
      <c r="I103" s="312"/>
      <c r="J103" s="312"/>
      <c r="K103" s="311"/>
    </row>
    <row r="104" ht="15" customHeight="1">
      <c r="B104" s="309"/>
      <c r="C104" s="298" t="s">
        <v>59</v>
      </c>
      <c r="D104" s="317"/>
      <c r="E104" s="317"/>
      <c r="F104" s="319" t="s">
        <v>717</v>
      </c>
      <c r="G104" s="328"/>
      <c r="H104" s="298" t="s">
        <v>756</v>
      </c>
      <c r="I104" s="298" t="s">
        <v>719</v>
      </c>
      <c r="J104" s="298">
        <v>20</v>
      </c>
      <c r="K104" s="311"/>
    </row>
    <row r="105" ht="15" customHeight="1">
      <c r="B105" s="309"/>
      <c r="C105" s="298" t="s">
        <v>720</v>
      </c>
      <c r="D105" s="298"/>
      <c r="E105" s="298"/>
      <c r="F105" s="319" t="s">
        <v>717</v>
      </c>
      <c r="G105" s="298"/>
      <c r="H105" s="298" t="s">
        <v>756</v>
      </c>
      <c r="I105" s="298" t="s">
        <v>719</v>
      </c>
      <c r="J105" s="298">
        <v>120</v>
      </c>
      <c r="K105" s="311"/>
    </row>
    <row r="106" ht="15" customHeight="1">
      <c r="B106" s="320"/>
      <c r="C106" s="298" t="s">
        <v>722</v>
      </c>
      <c r="D106" s="298"/>
      <c r="E106" s="298"/>
      <c r="F106" s="319" t="s">
        <v>723</v>
      </c>
      <c r="G106" s="298"/>
      <c r="H106" s="298" t="s">
        <v>756</v>
      </c>
      <c r="I106" s="298" t="s">
        <v>719</v>
      </c>
      <c r="J106" s="298">
        <v>50</v>
      </c>
      <c r="K106" s="311"/>
    </row>
    <row r="107" ht="15" customHeight="1">
      <c r="B107" s="320"/>
      <c r="C107" s="298" t="s">
        <v>725</v>
      </c>
      <c r="D107" s="298"/>
      <c r="E107" s="298"/>
      <c r="F107" s="319" t="s">
        <v>717</v>
      </c>
      <c r="G107" s="298"/>
      <c r="H107" s="298" t="s">
        <v>756</v>
      </c>
      <c r="I107" s="298" t="s">
        <v>727</v>
      </c>
      <c r="J107" s="298"/>
      <c r="K107" s="311"/>
    </row>
    <row r="108" ht="15" customHeight="1">
      <c r="B108" s="320"/>
      <c r="C108" s="298" t="s">
        <v>736</v>
      </c>
      <c r="D108" s="298"/>
      <c r="E108" s="298"/>
      <c r="F108" s="319" t="s">
        <v>723</v>
      </c>
      <c r="G108" s="298"/>
      <c r="H108" s="298" t="s">
        <v>756</v>
      </c>
      <c r="I108" s="298" t="s">
        <v>719</v>
      </c>
      <c r="J108" s="298">
        <v>50</v>
      </c>
      <c r="K108" s="311"/>
    </row>
    <row r="109" ht="15" customHeight="1">
      <c r="B109" s="320"/>
      <c r="C109" s="298" t="s">
        <v>744</v>
      </c>
      <c r="D109" s="298"/>
      <c r="E109" s="298"/>
      <c r="F109" s="319" t="s">
        <v>723</v>
      </c>
      <c r="G109" s="298"/>
      <c r="H109" s="298" t="s">
        <v>756</v>
      </c>
      <c r="I109" s="298" t="s">
        <v>719</v>
      </c>
      <c r="J109" s="298">
        <v>50</v>
      </c>
      <c r="K109" s="311"/>
    </row>
    <row r="110" ht="15" customHeight="1">
      <c r="B110" s="320"/>
      <c r="C110" s="298" t="s">
        <v>742</v>
      </c>
      <c r="D110" s="298"/>
      <c r="E110" s="298"/>
      <c r="F110" s="319" t="s">
        <v>723</v>
      </c>
      <c r="G110" s="298"/>
      <c r="H110" s="298" t="s">
        <v>756</v>
      </c>
      <c r="I110" s="298" t="s">
        <v>719</v>
      </c>
      <c r="J110" s="298">
        <v>50</v>
      </c>
      <c r="K110" s="311"/>
    </row>
    <row r="111" ht="15" customHeight="1">
      <c r="B111" s="320"/>
      <c r="C111" s="298" t="s">
        <v>59</v>
      </c>
      <c r="D111" s="298"/>
      <c r="E111" s="298"/>
      <c r="F111" s="319" t="s">
        <v>717</v>
      </c>
      <c r="G111" s="298"/>
      <c r="H111" s="298" t="s">
        <v>757</v>
      </c>
      <c r="I111" s="298" t="s">
        <v>719</v>
      </c>
      <c r="J111" s="298">
        <v>20</v>
      </c>
      <c r="K111" s="311"/>
    </row>
    <row r="112" ht="15" customHeight="1">
      <c r="B112" s="320"/>
      <c r="C112" s="298" t="s">
        <v>758</v>
      </c>
      <c r="D112" s="298"/>
      <c r="E112" s="298"/>
      <c r="F112" s="319" t="s">
        <v>717</v>
      </c>
      <c r="G112" s="298"/>
      <c r="H112" s="298" t="s">
        <v>759</v>
      </c>
      <c r="I112" s="298" t="s">
        <v>719</v>
      </c>
      <c r="J112" s="298">
        <v>120</v>
      </c>
      <c r="K112" s="311"/>
    </row>
    <row r="113" ht="15" customHeight="1">
      <c r="B113" s="320"/>
      <c r="C113" s="298" t="s">
        <v>44</v>
      </c>
      <c r="D113" s="298"/>
      <c r="E113" s="298"/>
      <c r="F113" s="319" t="s">
        <v>717</v>
      </c>
      <c r="G113" s="298"/>
      <c r="H113" s="298" t="s">
        <v>760</v>
      </c>
      <c r="I113" s="298" t="s">
        <v>751</v>
      </c>
      <c r="J113" s="298"/>
      <c r="K113" s="311"/>
    </row>
    <row r="114" ht="15" customHeight="1">
      <c r="B114" s="320"/>
      <c r="C114" s="298" t="s">
        <v>54</v>
      </c>
      <c r="D114" s="298"/>
      <c r="E114" s="298"/>
      <c r="F114" s="319" t="s">
        <v>717</v>
      </c>
      <c r="G114" s="298"/>
      <c r="H114" s="298" t="s">
        <v>761</v>
      </c>
      <c r="I114" s="298" t="s">
        <v>751</v>
      </c>
      <c r="J114" s="298"/>
      <c r="K114" s="311"/>
    </row>
    <row r="115" ht="15" customHeight="1">
      <c r="B115" s="320"/>
      <c r="C115" s="298" t="s">
        <v>63</v>
      </c>
      <c r="D115" s="298"/>
      <c r="E115" s="298"/>
      <c r="F115" s="319" t="s">
        <v>717</v>
      </c>
      <c r="G115" s="298"/>
      <c r="H115" s="298" t="s">
        <v>762</v>
      </c>
      <c r="I115" s="298" t="s">
        <v>763</v>
      </c>
      <c r="J115" s="298"/>
      <c r="K115" s="311"/>
    </row>
    <row r="116" ht="15" customHeight="1">
      <c r="B116" s="323"/>
      <c r="C116" s="329"/>
      <c r="D116" s="329"/>
      <c r="E116" s="329"/>
      <c r="F116" s="329"/>
      <c r="G116" s="329"/>
      <c r="H116" s="329"/>
      <c r="I116" s="329"/>
      <c r="J116" s="329"/>
      <c r="K116" s="325"/>
    </row>
    <row r="117" ht="18.75" customHeight="1">
      <c r="B117" s="330"/>
      <c r="C117" s="294"/>
      <c r="D117" s="294"/>
      <c r="E117" s="294"/>
      <c r="F117" s="331"/>
      <c r="G117" s="294"/>
      <c r="H117" s="294"/>
      <c r="I117" s="294"/>
      <c r="J117" s="294"/>
      <c r="K117" s="330"/>
    </row>
    <row r="118" ht="18.75" customHeight="1">
      <c r="B118" s="305"/>
      <c r="C118" s="305"/>
      <c r="D118" s="305"/>
      <c r="E118" s="305"/>
      <c r="F118" s="305"/>
      <c r="G118" s="305"/>
      <c r="H118" s="305"/>
      <c r="I118" s="305"/>
      <c r="J118" s="305"/>
      <c r="K118" s="305"/>
    </row>
    <row r="119" ht="7.5" customHeight="1">
      <c r="B119" s="332"/>
      <c r="C119" s="333"/>
      <c r="D119" s="333"/>
      <c r="E119" s="333"/>
      <c r="F119" s="333"/>
      <c r="G119" s="333"/>
      <c r="H119" s="333"/>
      <c r="I119" s="333"/>
      <c r="J119" s="333"/>
      <c r="K119" s="334"/>
    </row>
    <row r="120" ht="45" customHeight="1">
      <c r="B120" s="335"/>
      <c r="C120" s="288" t="s">
        <v>764</v>
      </c>
      <c r="D120" s="288"/>
      <c r="E120" s="288"/>
      <c r="F120" s="288"/>
      <c r="G120" s="288"/>
      <c r="H120" s="288"/>
      <c r="I120" s="288"/>
      <c r="J120" s="288"/>
      <c r="K120" s="336"/>
    </row>
    <row r="121" ht="17.25" customHeight="1">
      <c r="B121" s="337"/>
      <c r="C121" s="312" t="s">
        <v>711</v>
      </c>
      <c r="D121" s="312"/>
      <c r="E121" s="312"/>
      <c r="F121" s="312" t="s">
        <v>712</v>
      </c>
      <c r="G121" s="313"/>
      <c r="H121" s="312" t="s">
        <v>112</v>
      </c>
      <c r="I121" s="312" t="s">
        <v>63</v>
      </c>
      <c r="J121" s="312" t="s">
        <v>713</v>
      </c>
      <c r="K121" s="338"/>
    </row>
    <row r="122" ht="17.25" customHeight="1">
      <c r="B122" s="337"/>
      <c r="C122" s="314" t="s">
        <v>714</v>
      </c>
      <c r="D122" s="314"/>
      <c r="E122" s="314"/>
      <c r="F122" s="315" t="s">
        <v>715</v>
      </c>
      <c r="G122" s="316"/>
      <c r="H122" s="314"/>
      <c r="I122" s="314"/>
      <c r="J122" s="314" t="s">
        <v>716</v>
      </c>
      <c r="K122" s="338"/>
    </row>
    <row r="123" ht="5.25" customHeight="1">
      <c r="B123" s="339"/>
      <c r="C123" s="317"/>
      <c r="D123" s="317"/>
      <c r="E123" s="317"/>
      <c r="F123" s="317"/>
      <c r="G123" s="298"/>
      <c r="H123" s="317"/>
      <c r="I123" s="317"/>
      <c r="J123" s="317"/>
      <c r="K123" s="340"/>
    </row>
    <row r="124" ht="15" customHeight="1">
      <c r="B124" s="339"/>
      <c r="C124" s="298" t="s">
        <v>720</v>
      </c>
      <c r="D124" s="317"/>
      <c r="E124" s="317"/>
      <c r="F124" s="319" t="s">
        <v>717</v>
      </c>
      <c r="G124" s="298"/>
      <c r="H124" s="298" t="s">
        <v>756</v>
      </c>
      <c r="I124" s="298" t="s">
        <v>719</v>
      </c>
      <c r="J124" s="298">
        <v>120</v>
      </c>
      <c r="K124" s="341"/>
    </row>
    <row r="125" ht="15" customHeight="1">
      <c r="B125" s="339"/>
      <c r="C125" s="298" t="s">
        <v>765</v>
      </c>
      <c r="D125" s="298"/>
      <c r="E125" s="298"/>
      <c r="F125" s="319" t="s">
        <v>717</v>
      </c>
      <c r="G125" s="298"/>
      <c r="H125" s="298" t="s">
        <v>766</v>
      </c>
      <c r="I125" s="298" t="s">
        <v>719</v>
      </c>
      <c r="J125" s="298" t="s">
        <v>767</v>
      </c>
      <c r="K125" s="341"/>
    </row>
    <row r="126" ht="15" customHeight="1">
      <c r="B126" s="339"/>
      <c r="C126" s="298" t="s">
        <v>666</v>
      </c>
      <c r="D126" s="298"/>
      <c r="E126" s="298"/>
      <c r="F126" s="319" t="s">
        <v>717</v>
      </c>
      <c r="G126" s="298"/>
      <c r="H126" s="298" t="s">
        <v>768</v>
      </c>
      <c r="I126" s="298" t="s">
        <v>719</v>
      </c>
      <c r="J126" s="298" t="s">
        <v>767</v>
      </c>
      <c r="K126" s="341"/>
    </row>
    <row r="127" ht="15" customHeight="1">
      <c r="B127" s="339"/>
      <c r="C127" s="298" t="s">
        <v>728</v>
      </c>
      <c r="D127" s="298"/>
      <c r="E127" s="298"/>
      <c r="F127" s="319" t="s">
        <v>723</v>
      </c>
      <c r="G127" s="298"/>
      <c r="H127" s="298" t="s">
        <v>729</v>
      </c>
      <c r="I127" s="298" t="s">
        <v>719</v>
      </c>
      <c r="J127" s="298">
        <v>15</v>
      </c>
      <c r="K127" s="341"/>
    </row>
    <row r="128" ht="15" customHeight="1">
      <c r="B128" s="339"/>
      <c r="C128" s="321" t="s">
        <v>730</v>
      </c>
      <c r="D128" s="321"/>
      <c r="E128" s="321"/>
      <c r="F128" s="322" t="s">
        <v>723</v>
      </c>
      <c r="G128" s="321"/>
      <c r="H128" s="321" t="s">
        <v>731</v>
      </c>
      <c r="I128" s="321" t="s">
        <v>719</v>
      </c>
      <c r="J128" s="321">
        <v>15</v>
      </c>
      <c r="K128" s="341"/>
    </row>
    <row r="129" ht="15" customHeight="1">
      <c r="B129" s="339"/>
      <c r="C129" s="321" t="s">
        <v>732</v>
      </c>
      <c r="D129" s="321"/>
      <c r="E129" s="321"/>
      <c r="F129" s="322" t="s">
        <v>723</v>
      </c>
      <c r="G129" s="321"/>
      <c r="H129" s="321" t="s">
        <v>733</v>
      </c>
      <c r="I129" s="321" t="s">
        <v>719</v>
      </c>
      <c r="J129" s="321">
        <v>20</v>
      </c>
      <c r="K129" s="341"/>
    </row>
    <row r="130" ht="15" customHeight="1">
      <c r="B130" s="339"/>
      <c r="C130" s="321" t="s">
        <v>734</v>
      </c>
      <c r="D130" s="321"/>
      <c r="E130" s="321"/>
      <c r="F130" s="322" t="s">
        <v>723</v>
      </c>
      <c r="G130" s="321"/>
      <c r="H130" s="321" t="s">
        <v>735</v>
      </c>
      <c r="I130" s="321" t="s">
        <v>719</v>
      </c>
      <c r="J130" s="321">
        <v>20</v>
      </c>
      <c r="K130" s="341"/>
    </row>
    <row r="131" ht="15" customHeight="1">
      <c r="B131" s="339"/>
      <c r="C131" s="298" t="s">
        <v>722</v>
      </c>
      <c r="D131" s="298"/>
      <c r="E131" s="298"/>
      <c r="F131" s="319" t="s">
        <v>723</v>
      </c>
      <c r="G131" s="298"/>
      <c r="H131" s="298" t="s">
        <v>756</v>
      </c>
      <c r="I131" s="298" t="s">
        <v>719</v>
      </c>
      <c r="J131" s="298">
        <v>50</v>
      </c>
      <c r="K131" s="341"/>
    </row>
    <row r="132" ht="15" customHeight="1">
      <c r="B132" s="339"/>
      <c r="C132" s="298" t="s">
        <v>736</v>
      </c>
      <c r="D132" s="298"/>
      <c r="E132" s="298"/>
      <c r="F132" s="319" t="s">
        <v>723</v>
      </c>
      <c r="G132" s="298"/>
      <c r="H132" s="298" t="s">
        <v>756</v>
      </c>
      <c r="I132" s="298" t="s">
        <v>719</v>
      </c>
      <c r="J132" s="298">
        <v>50</v>
      </c>
      <c r="K132" s="341"/>
    </row>
    <row r="133" ht="15" customHeight="1">
      <c r="B133" s="339"/>
      <c r="C133" s="298" t="s">
        <v>742</v>
      </c>
      <c r="D133" s="298"/>
      <c r="E133" s="298"/>
      <c r="F133" s="319" t="s">
        <v>723</v>
      </c>
      <c r="G133" s="298"/>
      <c r="H133" s="298" t="s">
        <v>756</v>
      </c>
      <c r="I133" s="298" t="s">
        <v>719</v>
      </c>
      <c r="J133" s="298">
        <v>50</v>
      </c>
      <c r="K133" s="341"/>
    </row>
    <row r="134" ht="15" customHeight="1">
      <c r="B134" s="339"/>
      <c r="C134" s="298" t="s">
        <v>744</v>
      </c>
      <c r="D134" s="298"/>
      <c r="E134" s="298"/>
      <c r="F134" s="319" t="s">
        <v>723</v>
      </c>
      <c r="G134" s="298"/>
      <c r="H134" s="298" t="s">
        <v>756</v>
      </c>
      <c r="I134" s="298" t="s">
        <v>719</v>
      </c>
      <c r="J134" s="298">
        <v>50</v>
      </c>
      <c r="K134" s="341"/>
    </row>
    <row r="135" ht="15" customHeight="1">
      <c r="B135" s="339"/>
      <c r="C135" s="298" t="s">
        <v>117</v>
      </c>
      <c r="D135" s="298"/>
      <c r="E135" s="298"/>
      <c r="F135" s="319" t="s">
        <v>723</v>
      </c>
      <c r="G135" s="298"/>
      <c r="H135" s="298" t="s">
        <v>769</v>
      </c>
      <c r="I135" s="298" t="s">
        <v>719</v>
      </c>
      <c r="J135" s="298">
        <v>255</v>
      </c>
      <c r="K135" s="341"/>
    </row>
    <row r="136" ht="15" customHeight="1">
      <c r="B136" s="339"/>
      <c r="C136" s="298" t="s">
        <v>746</v>
      </c>
      <c r="D136" s="298"/>
      <c r="E136" s="298"/>
      <c r="F136" s="319" t="s">
        <v>717</v>
      </c>
      <c r="G136" s="298"/>
      <c r="H136" s="298" t="s">
        <v>770</v>
      </c>
      <c r="I136" s="298" t="s">
        <v>748</v>
      </c>
      <c r="J136" s="298"/>
      <c r="K136" s="341"/>
    </row>
    <row r="137" ht="15" customHeight="1">
      <c r="B137" s="339"/>
      <c r="C137" s="298" t="s">
        <v>749</v>
      </c>
      <c r="D137" s="298"/>
      <c r="E137" s="298"/>
      <c r="F137" s="319" t="s">
        <v>717</v>
      </c>
      <c r="G137" s="298"/>
      <c r="H137" s="298" t="s">
        <v>771</v>
      </c>
      <c r="I137" s="298" t="s">
        <v>751</v>
      </c>
      <c r="J137" s="298"/>
      <c r="K137" s="341"/>
    </row>
    <row r="138" ht="15" customHeight="1">
      <c r="B138" s="339"/>
      <c r="C138" s="298" t="s">
        <v>752</v>
      </c>
      <c r="D138" s="298"/>
      <c r="E138" s="298"/>
      <c r="F138" s="319" t="s">
        <v>717</v>
      </c>
      <c r="G138" s="298"/>
      <c r="H138" s="298" t="s">
        <v>752</v>
      </c>
      <c r="I138" s="298" t="s">
        <v>751</v>
      </c>
      <c r="J138" s="298"/>
      <c r="K138" s="341"/>
    </row>
    <row r="139" ht="15" customHeight="1">
      <c r="B139" s="339"/>
      <c r="C139" s="298" t="s">
        <v>44</v>
      </c>
      <c r="D139" s="298"/>
      <c r="E139" s="298"/>
      <c r="F139" s="319" t="s">
        <v>717</v>
      </c>
      <c r="G139" s="298"/>
      <c r="H139" s="298" t="s">
        <v>772</v>
      </c>
      <c r="I139" s="298" t="s">
        <v>751</v>
      </c>
      <c r="J139" s="298"/>
      <c r="K139" s="341"/>
    </row>
    <row r="140" ht="15" customHeight="1">
      <c r="B140" s="339"/>
      <c r="C140" s="298" t="s">
        <v>773</v>
      </c>
      <c r="D140" s="298"/>
      <c r="E140" s="298"/>
      <c r="F140" s="319" t="s">
        <v>717</v>
      </c>
      <c r="G140" s="298"/>
      <c r="H140" s="298" t="s">
        <v>774</v>
      </c>
      <c r="I140" s="298" t="s">
        <v>751</v>
      </c>
      <c r="J140" s="298"/>
      <c r="K140" s="341"/>
    </row>
    <row r="141" ht="15" customHeight="1">
      <c r="B141" s="342"/>
      <c r="C141" s="343"/>
      <c r="D141" s="343"/>
      <c r="E141" s="343"/>
      <c r="F141" s="343"/>
      <c r="G141" s="343"/>
      <c r="H141" s="343"/>
      <c r="I141" s="343"/>
      <c r="J141" s="343"/>
      <c r="K141" s="344"/>
    </row>
    <row r="142" ht="18.75" customHeight="1">
      <c r="B142" s="294"/>
      <c r="C142" s="294"/>
      <c r="D142" s="294"/>
      <c r="E142" s="294"/>
      <c r="F142" s="331"/>
      <c r="G142" s="294"/>
      <c r="H142" s="294"/>
      <c r="I142" s="294"/>
      <c r="J142" s="294"/>
      <c r="K142" s="294"/>
    </row>
    <row r="143" ht="18.75" customHeight="1">
      <c r="B143" s="305"/>
      <c r="C143" s="305"/>
      <c r="D143" s="305"/>
      <c r="E143" s="305"/>
      <c r="F143" s="305"/>
      <c r="G143" s="305"/>
      <c r="H143" s="305"/>
      <c r="I143" s="305"/>
      <c r="J143" s="305"/>
      <c r="K143" s="305"/>
    </row>
    <row r="144" ht="7.5" customHeight="1">
      <c r="B144" s="306"/>
      <c r="C144" s="307"/>
      <c r="D144" s="307"/>
      <c r="E144" s="307"/>
      <c r="F144" s="307"/>
      <c r="G144" s="307"/>
      <c r="H144" s="307"/>
      <c r="I144" s="307"/>
      <c r="J144" s="307"/>
      <c r="K144" s="308"/>
    </row>
    <row r="145" ht="45" customHeight="1">
      <c r="B145" s="309"/>
      <c r="C145" s="310" t="s">
        <v>775</v>
      </c>
      <c r="D145" s="310"/>
      <c r="E145" s="310"/>
      <c r="F145" s="310"/>
      <c r="G145" s="310"/>
      <c r="H145" s="310"/>
      <c r="I145" s="310"/>
      <c r="J145" s="310"/>
      <c r="K145" s="311"/>
    </row>
    <row r="146" ht="17.25" customHeight="1">
      <c r="B146" s="309"/>
      <c r="C146" s="312" t="s">
        <v>711</v>
      </c>
      <c r="D146" s="312"/>
      <c r="E146" s="312"/>
      <c r="F146" s="312" t="s">
        <v>712</v>
      </c>
      <c r="G146" s="313"/>
      <c r="H146" s="312" t="s">
        <v>112</v>
      </c>
      <c r="I146" s="312" t="s">
        <v>63</v>
      </c>
      <c r="J146" s="312" t="s">
        <v>713</v>
      </c>
      <c r="K146" s="311"/>
    </row>
    <row r="147" ht="17.25" customHeight="1">
      <c r="B147" s="309"/>
      <c r="C147" s="314" t="s">
        <v>714</v>
      </c>
      <c r="D147" s="314"/>
      <c r="E147" s="314"/>
      <c r="F147" s="315" t="s">
        <v>715</v>
      </c>
      <c r="G147" s="316"/>
      <c r="H147" s="314"/>
      <c r="I147" s="314"/>
      <c r="J147" s="314" t="s">
        <v>716</v>
      </c>
      <c r="K147" s="311"/>
    </row>
    <row r="148" ht="5.25" customHeight="1">
      <c r="B148" s="320"/>
      <c r="C148" s="317"/>
      <c r="D148" s="317"/>
      <c r="E148" s="317"/>
      <c r="F148" s="317"/>
      <c r="G148" s="318"/>
      <c r="H148" s="317"/>
      <c r="I148" s="317"/>
      <c r="J148" s="317"/>
      <c r="K148" s="341"/>
    </row>
    <row r="149" ht="15" customHeight="1">
      <c r="B149" s="320"/>
      <c r="C149" s="345" t="s">
        <v>720</v>
      </c>
      <c r="D149" s="298"/>
      <c r="E149" s="298"/>
      <c r="F149" s="346" t="s">
        <v>717</v>
      </c>
      <c r="G149" s="298"/>
      <c r="H149" s="345" t="s">
        <v>756</v>
      </c>
      <c r="I149" s="345" t="s">
        <v>719</v>
      </c>
      <c r="J149" s="345">
        <v>120</v>
      </c>
      <c r="K149" s="341"/>
    </row>
    <row r="150" ht="15" customHeight="1">
      <c r="B150" s="320"/>
      <c r="C150" s="345" t="s">
        <v>765</v>
      </c>
      <c r="D150" s="298"/>
      <c r="E150" s="298"/>
      <c r="F150" s="346" t="s">
        <v>717</v>
      </c>
      <c r="G150" s="298"/>
      <c r="H150" s="345" t="s">
        <v>776</v>
      </c>
      <c r="I150" s="345" t="s">
        <v>719</v>
      </c>
      <c r="J150" s="345" t="s">
        <v>767</v>
      </c>
      <c r="K150" s="341"/>
    </row>
    <row r="151" ht="15" customHeight="1">
      <c r="B151" s="320"/>
      <c r="C151" s="345" t="s">
        <v>666</v>
      </c>
      <c r="D151" s="298"/>
      <c r="E151" s="298"/>
      <c r="F151" s="346" t="s">
        <v>717</v>
      </c>
      <c r="G151" s="298"/>
      <c r="H151" s="345" t="s">
        <v>777</v>
      </c>
      <c r="I151" s="345" t="s">
        <v>719</v>
      </c>
      <c r="J151" s="345" t="s">
        <v>767</v>
      </c>
      <c r="K151" s="341"/>
    </row>
    <row r="152" ht="15" customHeight="1">
      <c r="B152" s="320"/>
      <c r="C152" s="345" t="s">
        <v>722</v>
      </c>
      <c r="D152" s="298"/>
      <c r="E152" s="298"/>
      <c r="F152" s="346" t="s">
        <v>723</v>
      </c>
      <c r="G152" s="298"/>
      <c r="H152" s="345" t="s">
        <v>756</v>
      </c>
      <c r="I152" s="345" t="s">
        <v>719</v>
      </c>
      <c r="J152" s="345">
        <v>50</v>
      </c>
      <c r="K152" s="341"/>
    </row>
    <row r="153" ht="15" customHeight="1">
      <c r="B153" s="320"/>
      <c r="C153" s="345" t="s">
        <v>725</v>
      </c>
      <c r="D153" s="298"/>
      <c r="E153" s="298"/>
      <c r="F153" s="346" t="s">
        <v>717</v>
      </c>
      <c r="G153" s="298"/>
      <c r="H153" s="345" t="s">
        <v>756</v>
      </c>
      <c r="I153" s="345" t="s">
        <v>727</v>
      </c>
      <c r="J153" s="345"/>
      <c r="K153" s="341"/>
    </row>
    <row r="154" ht="15" customHeight="1">
      <c r="B154" s="320"/>
      <c r="C154" s="345" t="s">
        <v>736</v>
      </c>
      <c r="D154" s="298"/>
      <c r="E154" s="298"/>
      <c r="F154" s="346" t="s">
        <v>723</v>
      </c>
      <c r="G154" s="298"/>
      <c r="H154" s="345" t="s">
        <v>756</v>
      </c>
      <c r="I154" s="345" t="s">
        <v>719</v>
      </c>
      <c r="J154" s="345">
        <v>50</v>
      </c>
      <c r="K154" s="341"/>
    </row>
    <row r="155" ht="15" customHeight="1">
      <c r="B155" s="320"/>
      <c r="C155" s="345" t="s">
        <v>744</v>
      </c>
      <c r="D155" s="298"/>
      <c r="E155" s="298"/>
      <c r="F155" s="346" t="s">
        <v>723</v>
      </c>
      <c r="G155" s="298"/>
      <c r="H155" s="345" t="s">
        <v>756</v>
      </c>
      <c r="I155" s="345" t="s">
        <v>719</v>
      </c>
      <c r="J155" s="345">
        <v>50</v>
      </c>
      <c r="K155" s="341"/>
    </row>
    <row r="156" ht="15" customHeight="1">
      <c r="B156" s="320"/>
      <c r="C156" s="345" t="s">
        <v>742</v>
      </c>
      <c r="D156" s="298"/>
      <c r="E156" s="298"/>
      <c r="F156" s="346" t="s">
        <v>723</v>
      </c>
      <c r="G156" s="298"/>
      <c r="H156" s="345" t="s">
        <v>756</v>
      </c>
      <c r="I156" s="345" t="s">
        <v>719</v>
      </c>
      <c r="J156" s="345">
        <v>50</v>
      </c>
      <c r="K156" s="341"/>
    </row>
    <row r="157" ht="15" customHeight="1">
      <c r="B157" s="320"/>
      <c r="C157" s="345" t="s">
        <v>104</v>
      </c>
      <c r="D157" s="298"/>
      <c r="E157" s="298"/>
      <c r="F157" s="346" t="s">
        <v>717</v>
      </c>
      <c r="G157" s="298"/>
      <c r="H157" s="345" t="s">
        <v>778</v>
      </c>
      <c r="I157" s="345" t="s">
        <v>719</v>
      </c>
      <c r="J157" s="345" t="s">
        <v>779</v>
      </c>
      <c r="K157" s="341"/>
    </row>
    <row r="158" ht="15" customHeight="1">
      <c r="B158" s="320"/>
      <c r="C158" s="345" t="s">
        <v>780</v>
      </c>
      <c r="D158" s="298"/>
      <c r="E158" s="298"/>
      <c r="F158" s="346" t="s">
        <v>717</v>
      </c>
      <c r="G158" s="298"/>
      <c r="H158" s="345" t="s">
        <v>781</v>
      </c>
      <c r="I158" s="345" t="s">
        <v>751</v>
      </c>
      <c r="J158" s="345"/>
      <c r="K158" s="341"/>
    </row>
    <row r="159" ht="15" customHeight="1">
      <c r="B159" s="347"/>
      <c r="C159" s="329"/>
      <c r="D159" s="329"/>
      <c r="E159" s="329"/>
      <c r="F159" s="329"/>
      <c r="G159" s="329"/>
      <c r="H159" s="329"/>
      <c r="I159" s="329"/>
      <c r="J159" s="329"/>
      <c r="K159" s="348"/>
    </row>
    <row r="160" ht="18.75" customHeight="1">
      <c r="B160" s="294"/>
      <c r="C160" s="298"/>
      <c r="D160" s="298"/>
      <c r="E160" s="298"/>
      <c r="F160" s="319"/>
      <c r="G160" s="298"/>
      <c r="H160" s="298"/>
      <c r="I160" s="298"/>
      <c r="J160" s="298"/>
      <c r="K160" s="294"/>
    </row>
    <row r="161" ht="18.75" customHeight="1">
      <c r="B161" s="305"/>
      <c r="C161" s="305"/>
      <c r="D161" s="305"/>
      <c r="E161" s="305"/>
      <c r="F161" s="305"/>
      <c r="G161" s="305"/>
      <c r="H161" s="305"/>
      <c r="I161" s="305"/>
      <c r="J161" s="305"/>
      <c r="K161" s="305"/>
    </row>
    <row r="162" ht="7.5" customHeight="1">
      <c r="B162" s="284"/>
      <c r="C162" s="285"/>
      <c r="D162" s="285"/>
      <c r="E162" s="285"/>
      <c r="F162" s="285"/>
      <c r="G162" s="285"/>
      <c r="H162" s="285"/>
      <c r="I162" s="285"/>
      <c r="J162" s="285"/>
      <c r="K162" s="286"/>
    </row>
    <row r="163" ht="45" customHeight="1">
      <c r="B163" s="287"/>
      <c r="C163" s="288" t="s">
        <v>782</v>
      </c>
      <c r="D163" s="288"/>
      <c r="E163" s="288"/>
      <c r="F163" s="288"/>
      <c r="G163" s="288"/>
      <c r="H163" s="288"/>
      <c r="I163" s="288"/>
      <c r="J163" s="288"/>
      <c r="K163" s="289"/>
    </row>
    <row r="164" ht="17.25" customHeight="1">
      <c r="B164" s="287"/>
      <c r="C164" s="312" t="s">
        <v>711</v>
      </c>
      <c r="D164" s="312"/>
      <c r="E164" s="312"/>
      <c r="F164" s="312" t="s">
        <v>712</v>
      </c>
      <c r="G164" s="349"/>
      <c r="H164" s="350" t="s">
        <v>112</v>
      </c>
      <c r="I164" s="350" t="s">
        <v>63</v>
      </c>
      <c r="J164" s="312" t="s">
        <v>713</v>
      </c>
      <c r="K164" s="289"/>
    </row>
    <row r="165" ht="17.25" customHeight="1">
      <c r="B165" s="290"/>
      <c r="C165" s="314" t="s">
        <v>714</v>
      </c>
      <c r="D165" s="314"/>
      <c r="E165" s="314"/>
      <c r="F165" s="315" t="s">
        <v>715</v>
      </c>
      <c r="G165" s="351"/>
      <c r="H165" s="352"/>
      <c r="I165" s="352"/>
      <c r="J165" s="314" t="s">
        <v>716</v>
      </c>
      <c r="K165" s="292"/>
    </row>
    <row r="166" ht="5.25" customHeight="1">
      <c r="B166" s="320"/>
      <c r="C166" s="317"/>
      <c r="D166" s="317"/>
      <c r="E166" s="317"/>
      <c r="F166" s="317"/>
      <c r="G166" s="318"/>
      <c r="H166" s="317"/>
      <c r="I166" s="317"/>
      <c r="J166" s="317"/>
      <c r="K166" s="341"/>
    </row>
    <row r="167" ht="15" customHeight="1">
      <c r="B167" s="320"/>
      <c r="C167" s="298" t="s">
        <v>720</v>
      </c>
      <c r="D167" s="298"/>
      <c r="E167" s="298"/>
      <c r="F167" s="319" t="s">
        <v>717</v>
      </c>
      <c r="G167" s="298"/>
      <c r="H167" s="298" t="s">
        <v>756</v>
      </c>
      <c r="I167" s="298" t="s">
        <v>719</v>
      </c>
      <c r="J167" s="298">
        <v>120</v>
      </c>
      <c r="K167" s="341"/>
    </row>
    <row r="168" ht="15" customHeight="1">
      <c r="B168" s="320"/>
      <c r="C168" s="298" t="s">
        <v>765</v>
      </c>
      <c r="D168" s="298"/>
      <c r="E168" s="298"/>
      <c r="F168" s="319" t="s">
        <v>717</v>
      </c>
      <c r="G168" s="298"/>
      <c r="H168" s="298" t="s">
        <v>766</v>
      </c>
      <c r="I168" s="298" t="s">
        <v>719</v>
      </c>
      <c r="J168" s="298" t="s">
        <v>767</v>
      </c>
      <c r="K168" s="341"/>
    </row>
    <row r="169" ht="15" customHeight="1">
      <c r="B169" s="320"/>
      <c r="C169" s="298" t="s">
        <v>666</v>
      </c>
      <c r="D169" s="298"/>
      <c r="E169" s="298"/>
      <c r="F169" s="319" t="s">
        <v>717</v>
      </c>
      <c r="G169" s="298"/>
      <c r="H169" s="298" t="s">
        <v>783</v>
      </c>
      <c r="I169" s="298" t="s">
        <v>719</v>
      </c>
      <c r="J169" s="298" t="s">
        <v>767</v>
      </c>
      <c r="K169" s="341"/>
    </row>
    <row r="170" ht="15" customHeight="1">
      <c r="B170" s="320"/>
      <c r="C170" s="298" t="s">
        <v>722</v>
      </c>
      <c r="D170" s="298"/>
      <c r="E170" s="298"/>
      <c r="F170" s="319" t="s">
        <v>723</v>
      </c>
      <c r="G170" s="298"/>
      <c r="H170" s="298" t="s">
        <v>783</v>
      </c>
      <c r="I170" s="298" t="s">
        <v>719</v>
      </c>
      <c r="J170" s="298">
        <v>50</v>
      </c>
      <c r="K170" s="341"/>
    </row>
    <row r="171" ht="15" customHeight="1">
      <c r="B171" s="320"/>
      <c r="C171" s="298" t="s">
        <v>725</v>
      </c>
      <c r="D171" s="298"/>
      <c r="E171" s="298"/>
      <c r="F171" s="319" t="s">
        <v>717</v>
      </c>
      <c r="G171" s="298"/>
      <c r="H171" s="298" t="s">
        <v>783</v>
      </c>
      <c r="I171" s="298" t="s">
        <v>727</v>
      </c>
      <c r="J171" s="298"/>
      <c r="K171" s="341"/>
    </row>
    <row r="172" ht="15" customHeight="1">
      <c r="B172" s="320"/>
      <c r="C172" s="298" t="s">
        <v>736</v>
      </c>
      <c r="D172" s="298"/>
      <c r="E172" s="298"/>
      <c r="F172" s="319" t="s">
        <v>723</v>
      </c>
      <c r="G172" s="298"/>
      <c r="H172" s="298" t="s">
        <v>783</v>
      </c>
      <c r="I172" s="298" t="s">
        <v>719</v>
      </c>
      <c r="J172" s="298">
        <v>50</v>
      </c>
      <c r="K172" s="341"/>
    </row>
    <row r="173" ht="15" customHeight="1">
      <c r="B173" s="320"/>
      <c r="C173" s="298" t="s">
        <v>744</v>
      </c>
      <c r="D173" s="298"/>
      <c r="E173" s="298"/>
      <c r="F173" s="319" t="s">
        <v>723</v>
      </c>
      <c r="G173" s="298"/>
      <c r="H173" s="298" t="s">
        <v>783</v>
      </c>
      <c r="I173" s="298" t="s">
        <v>719</v>
      </c>
      <c r="J173" s="298">
        <v>50</v>
      </c>
      <c r="K173" s="341"/>
    </row>
    <row r="174" ht="15" customHeight="1">
      <c r="B174" s="320"/>
      <c r="C174" s="298" t="s">
        <v>742</v>
      </c>
      <c r="D174" s="298"/>
      <c r="E174" s="298"/>
      <c r="F174" s="319" t="s">
        <v>723</v>
      </c>
      <c r="G174" s="298"/>
      <c r="H174" s="298" t="s">
        <v>783</v>
      </c>
      <c r="I174" s="298" t="s">
        <v>719</v>
      </c>
      <c r="J174" s="298">
        <v>50</v>
      </c>
      <c r="K174" s="341"/>
    </row>
    <row r="175" ht="15" customHeight="1">
      <c r="B175" s="320"/>
      <c r="C175" s="298" t="s">
        <v>111</v>
      </c>
      <c r="D175" s="298"/>
      <c r="E175" s="298"/>
      <c r="F175" s="319" t="s">
        <v>717</v>
      </c>
      <c r="G175" s="298"/>
      <c r="H175" s="298" t="s">
        <v>784</v>
      </c>
      <c r="I175" s="298" t="s">
        <v>785</v>
      </c>
      <c r="J175" s="298"/>
      <c r="K175" s="341"/>
    </row>
    <row r="176" ht="15" customHeight="1">
      <c r="B176" s="320"/>
      <c r="C176" s="298" t="s">
        <v>63</v>
      </c>
      <c r="D176" s="298"/>
      <c r="E176" s="298"/>
      <c r="F176" s="319" t="s">
        <v>717</v>
      </c>
      <c r="G176" s="298"/>
      <c r="H176" s="298" t="s">
        <v>786</v>
      </c>
      <c r="I176" s="298" t="s">
        <v>787</v>
      </c>
      <c r="J176" s="298">
        <v>1</v>
      </c>
      <c r="K176" s="341"/>
    </row>
    <row r="177" ht="15" customHeight="1">
      <c r="B177" s="320"/>
      <c r="C177" s="298" t="s">
        <v>59</v>
      </c>
      <c r="D177" s="298"/>
      <c r="E177" s="298"/>
      <c r="F177" s="319" t="s">
        <v>717</v>
      </c>
      <c r="G177" s="298"/>
      <c r="H177" s="298" t="s">
        <v>788</v>
      </c>
      <c r="I177" s="298" t="s">
        <v>719</v>
      </c>
      <c r="J177" s="298">
        <v>20</v>
      </c>
      <c r="K177" s="341"/>
    </row>
    <row r="178" ht="15" customHeight="1">
      <c r="B178" s="320"/>
      <c r="C178" s="298" t="s">
        <v>112</v>
      </c>
      <c r="D178" s="298"/>
      <c r="E178" s="298"/>
      <c r="F178" s="319" t="s">
        <v>717</v>
      </c>
      <c r="G178" s="298"/>
      <c r="H178" s="298" t="s">
        <v>789</v>
      </c>
      <c r="I178" s="298" t="s">
        <v>719</v>
      </c>
      <c r="J178" s="298">
        <v>255</v>
      </c>
      <c r="K178" s="341"/>
    </row>
    <row r="179" ht="15" customHeight="1">
      <c r="B179" s="320"/>
      <c r="C179" s="298" t="s">
        <v>113</v>
      </c>
      <c r="D179" s="298"/>
      <c r="E179" s="298"/>
      <c r="F179" s="319" t="s">
        <v>717</v>
      </c>
      <c r="G179" s="298"/>
      <c r="H179" s="298" t="s">
        <v>682</v>
      </c>
      <c r="I179" s="298" t="s">
        <v>719</v>
      </c>
      <c r="J179" s="298">
        <v>10</v>
      </c>
      <c r="K179" s="341"/>
    </row>
    <row r="180" ht="15" customHeight="1">
      <c r="B180" s="320"/>
      <c r="C180" s="298" t="s">
        <v>114</v>
      </c>
      <c r="D180" s="298"/>
      <c r="E180" s="298"/>
      <c r="F180" s="319" t="s">
        <v>717</v>
      </c>
      <c r="G180" s="298"/>
      <c r="H180" s="298" t="s">
        <v>790</v>
      </c>
      <c r="I180" s="298" t="s">
        <v>751</v>
      </c>
      <c r="J180" s="298"/>
      <c r="K180" s="341"/>
    </row>
    <row r="181" ht="15" customHeight="1">
      <c r="B181" s="320"/>
      <c r="C181" s="298" t="s">
        <v>791</v>
      </c>
      <c r="D181" s="298"/>
      <c r="E181" s="298"/>
      <c r="F181" s="319" t="s">
        <v>717</v>
      </c>
      <c r="G181" s="298"/>
      <c r="H181" s="298" t="s">
        <v>792</v>
      </c>
      <c r="I181" s="298" t="s">
        <v>751</v>
      </c>
      <c r="J181" s="298"/>
      <c r="K181" s="341"/>
    </row>
    <row r="182" ht="15" customHeight="1">
      <c r="B182" s="320"/>
      <c r="C182" s="298" t="s">
        <v>780</v>
      </c>
      <c r="D182" s="298"/>
      <c r="E182" s="298"/>
      <c r="F182" s="319" t="s">
        <v>717</v>
      </c>
      <c r="G182" s="298"/>
      <c r="H182" s="298" t="s">
        <v>793</v>
      </c>
      <c r="I182" s="298" t="s">
        <v>751</v>
      </c>
      <c r="J182" s="298"/>
      <c r="K182" s="341"/>
    </row>
    <row r="183" ht="15" customHeight="1">
      <c r="B183" s="320"/>
      <c r="C183" s="298" t="s">
        <v>116</v>
      </c>
      <c r="D183" s="298"/>
      <c r="E183" s="298"/>
      <c r="F183" s="319" t="s">
        <v>723</v>
      </c>
      <c r="G183" s="298"/>
      <c r="H183" s="298" t="s">
        <v>794</v>
      </c>
      <c r="I183" s="298" t="s">
        <v>719</v>
      </c>
      <c r="J183" s="298">
        <v>50</v>
      </c>
      <c r="K183" s="341"/>
    </row>
    <row r="184" ht="15" customHeight="1">
      <c r="B184" s="320"/>
      <c r="C184" s="298" t="s">
        <v>795</v>
      </c>
      <c r="D184" s="298"/>
      <c r="E184" s="298"/>
      <c r="F184" s="319" t="s">
        <v>723</v>
      </c>
      <c r="G184" s="298"/>
      <c r="H184" s="298" t="s">
        <v>796</v>
      </c>
      <c r="I184" s="298" t="s">
        <v>797</v>
      </c>
      <c r="J184" s="298"/>
      <c r="K184" s="341"/>
    </row>
    <row r="185" ht="15" customHeight="1">
      <c r="B185" s="320"/>
      <c r="C185" s="298" t="s">
        <v>798</v>
      </c>
      <c r="D185" s="298"/>
      <c r="E185" s="298"/>
      <c r="F185" s="319" t="s">
        <v>723</v>
      </c>
      <c r="G185" s="298"/>
      <c r="H185" s="298" t="s">
        <v>799</v>
      </c>
      <c r="I185" s="298" t="s">
        <v>797</v>
      </c>
      <c r="J185" s="298"/>
      <c r="K185" s="341"/>
    </row>
    <row r="186" ht="15" customHeight="1">
      <c r="B186" s="320"/>
      <c r="C186" s="298" t="s">
        <v>800</v>
      </c>
      <c r="D186" s="298"/>
      <c r="E186" s="298"/>
      <c r="F186" s="319" t="s">
        <v>723</v>
      </c>
      <c r="G186" s="298"/>
      <c r="H186" s="298" t="s">
        <v>801</v>
      </c>
      <c r="I186" s="298" t="s">
        <v>797</v>
      </c>
      <c r="J186" s="298"/>
      <c r="K186" s="341"/>
    </row>
    <row r="187" ht="15" customHeight="1">
      <c r="B187" s="320"/>
      <c r="C187" s="353" t="s">
        <v>802</v>
      </c>
      <c r="D187" s="298"/>
      <c r="E187" s="298"/>
      <c r="F187" s="319" t="s">
        <v>723</v>
      </c>
      <c r="G187" s="298"/>
      <c r="H187" s="298" t="s">
        <v>803</v>
      </c>
      <c r="I187" s="298" t="s">
        <v>804</v>
      </c>
      <c r="J187" s="354" t="s">
        <v>805</v>
      </c>
      <c r="K187" s="341"/>
    </row>
    <row r="188" ht="15" customHeight="1">
      <c r="B188" s="320"/>
      <c r="C188" s="304" t="s">
        <v>48</v>
      </c>
      <c r="D188" s="298"/>
      <c r="E188" s="298"/>
      <c r="F188" s="319" t="s">
        <v>717</v>
      </c>
      <c r="G188" s="298"/>
      <c r="H188" s="294" t="s">
        <v>806</v>
      </c>
      <c r="I188" s="298" t="s">
        <v>807</v>
      </c>
      <c r="J188" s="298"/>
      <c r="K188" s="341"/>
    </row>
    <row r="189" ht="15" customHeight="1">
      <c r="B189" s="320"/>
      <c r="C189" s="304" t="s">
        <v>808</v>
      </c>
      <c r="D189" s="298"/>
      <c r="E189" s="298"/>
      <c r="F189" s="319" t="s">
        <v>717</v>
      </c>
      <c r="G189" s="298"/>
      <c r="H189" s="298" t="s">
        <v>809</v>
      </c>
      <c r="I189" s="298" t="s">
        <v>751</v>
      </c>
      <c r="J189" s="298"/>
      <c r="K189" s="341"/>
    </row>
    <row r="190" ht="15" customHeight="1">
      <c r="B190" s="320"/>
      <c r="C190" s="304" t="s">
        <v>810</v>
      </c>
      <c r="D190" s="298"/>
      <c r="E190" s="298"/>
      <c r="F190" s="319" t="s">
        <v>717</v>
      </c>
      <c r="G190" s="298"/>
      <c r="H190" s="298" t="s">
        <v>811</v>
      </c>
      <c r="I190" s="298" t="s">
        <v>751</v>
      </c>
      <c r="J190" s="298"/>
      <c r="K190" s="341"/>
    </row>
    <row r="191" ht="15" customHeight="1">
      <c r="B191" s="320"/>
      <c r="C191" s="304" t="s">
        <v>812</v>
      </c>
      <c r="D191" s="298"/>
      <c r="E191" s="298"/>
      <c r="F191" s="319" t="s">
        <v>723</v>
      </c>
      <c r="G191" s="298"/>
      <c r="H191" s="298" t="s">
        <v>813</v>
      </c>
      <c r="I191" s="298" t="s">
        <v>751</v>
      </c>
      <c r="J191" s="298"/>
      <c r="K191" s="341"/>
    </row>
    <row r="192" ht="15" customHeight="1">
      <c r="B192" s="347"/>
      <c r="C192" s="355"/>
      <c r="D192" s="329"/>
      <c r="E192" s="329"/>
      <c r="F192" s="329"/>
      <c r="G192" s="329"/>
      <c r="H192" s="329"/>
      <c r="I192" s="329"/>
      <c r="J192" s="329"/>
      <c r="K192" s="348"/>
    </row>
    <row r="193" ht="18.75" customHeight="1">
      <c r="B193" s="294"/>
      <c r="C193" s="298"/>
      <c r="D193" s="298"/>
      <c r="E193" s="298"/>
      <c r="F193" s="319"/>
      <c r="G193" s="298"/>
      <c r="H193" s="298"/>
      <c r="I193" s="298"/>
      <c r="J193" s="298"/>
      <c r="K193" s="294"/>
    </row>
    <row r="194" ht="18.75" customHeight="1">
      <c r="B194" s="294"/>
      <c r="C194" s="298"/>
      <c r="D194" s="298"/>
      <c r="E194" s="298"/>
      <c r="F194" s="319"/>
      <c r="G194" s="298"/>
      <c r="H194" s="298"/>
      <c r="I194" s="298"/>
      <c r="J194" s="298"/>
      <c r="K194" s="294"/>
    </row>
    <row r="195" ht="18.75" customHeight="1">
      <c r="B195" s="305"/>
      <c r="C195" s="305"/>
      <c r="D195" s="305"/>
      <c r="E195" s="305"/>
      <c r="F195" s="305"/>
      <c r="G195" s="305"/>
      <c r="H195" s="305"/>
      <c r="I195" s="305"/>
      <c r="J195" s="305"/>
      <c r="K195" s="305"/>
    </row>
    <row r="196" ht="13.5">
      <c r="B196" s="284"/>
      <c r="C196" s="285"/>
      <c r="D196" s="285"/>
      <c r="E196" s="285"/>
      <c r="F196" s="285"/>
      <c r="G196" s="285"/>
      <c r="H196" s="285"/>
      <c r="I196" s="285"/>
      <c r="J196" s="285"/>
      <c r="K196" s="286"/>
    </row>
    <row r="197" ht="21">
      <c r="B197" s="287"/>
      <c r="C197" s="288" t="s">
        <v>814</v>
      </c>
      <c r="D197" s="288"/>
      <c r="E197" s="288"/>
      <c r="F197" s="288"/>
      <c r="G197" s="288"/>
      <c r="H197" s="288"/>
      <c r="I197" s="288"/>
      <c r="J197" s="288"/>
      <c r="K197" s="289"/>
    </row>
    <row r="198" ht="25.5" customHeight="1">
      <c r="B198" s="287"/>
      <c r="C198" s="356" t="s">
        <v>815</v>
      </c>
      <c r="D198" s="356"/>
      <c r="E198" s="356"/>
      <c r="F198" s="356" t="s">
        <v>816</v>
      </c>
      <c r="G198" s="357"/>
      <c r="H198" s="356" t="s">
        <v>817</v>
      </c>
      <c r="I198" s="356"/>
      <c r="J198" s="356"/>
      <c r="K198" s="289"/>
    </row>
    <row r="199" ht="5.25" customHeight="1">
      <c r="B199" s="320"/>
      <c r="C199" s="317"/>
      <c r="D199" s="317"/>
      <c r="E199" s="317"/>
      <c r="F199" s="317"/>
      <c r="G199" s="298"/>
      <c r="H199" s="317"/>
      <c r="I199" s="317"/>
      <c r="J199" s="317"/>
      <c r="K199" s="341"/>
    </row>
    <row r="200" ht="15" customHeight="1">
      <c r="B200" s="320"/>
      <c r="C200" s="298" t="s">
        <v>807</v>
      </c>
      <c r="D200" s="298"/>
      <c r="E200" s="298"/>
      <c r="F200" s="319" t="s">
        <v>49</v>
      </c>
      <c r="G200" s="298"/>
      <c r="H200" s="298" t="s">
        <v>818</v>
      </c>
      <c r="I200" s="298"/>
      <c r="J200" s="298"/>
      <c r="K200" s="341"/>
    </row>
    <row r="201" ht="15" customHeight="1">
      <c r="B201" s="320"/>
      <c r="C201" s="326"/>
      <c r="D201" s="298"/>
      <c r="E201" s="298"/>
      <c r="F201" s="319" t="s">
        <v>50</v>
      </c>
      <c r="G201" s="298"/>
      <c r="H201" s="298" t="s">
        <v>819</v>
      </c>
      <c r="I201" s="298"/>
      <c r="J201" s="298"/>
      <c r="K201" s="341"/>
    </row>
    <row r="202" ht="15" customHeight="1">
      <c r="B202" s="320"/>
      <c r="C202" s="326"/>
      <c r="D202" s="298"/>
      <c r="E202" s="298"/>
      <c r="F202" s="319" t="s">
        <v>53</v>
      </c>
      <c r="G202" s="298"/>
      <c r="H202" s="298" t="s">
        <v>820</v>
      </c>
      <c r="I202" s="298"/>
      <c r="J202" s="298"/>
      <c r="K202" s="341"/>
    </row>
    <row r="203" ht="15" customHeight="1">
      <c r="B203" s="320"/>
      <c r="C203" s="298"/>
      <c r="D203" s="298"/>
      <c r="E203" s="298"/>
      <c r="F203" s="319" t="s">
        <v>51</v>
      </c>
      <c r="G203" s="298"/>
      <c r="H203" s="298" t="s">
        <v>821</v>
      </c>
      <c r="I203" s="298"/>
      <c r="J203" s="298"/>
      <c r="K203" s="341"/>
    </row>
    <row r="204" ht="15" customHeight="1">
      <c r="B204" s="320"/>
      <c r="C204" s="298"/>
      <c r="D204" s="298"/>
      <c r="E204" s="298"/>
      <c r="F204" s="319" t="s">
        <v>52</v>
      </c>
      <c r="G204" s="298"/>
      <c r="H204" s="298" t="s">
        <v>822</v>
      </c>
      <c r="I204" s="298"/>
      <c r="J204" s="298"/>
      <c r="K204" s="341"/>
    </row>
    <row r="205" ht="15" customHeight="1">
      <c r="B205" s="320"/>
      <c r="C205" s="298"/>
      <c r="D205" s="298"/>
      <c r="E205" s="298"/>
      <c r="F205" s="319"/>
      <c r="G205" s="298"/>
      <c r="H205" s="298"/>
      <c r="I205" s="298"/>
      <c r="J205" s="298"/>
      <c r="K205" s="341"/>
    </row>
    <row r="206" ht="15" customHeight="1">
      <c r="B206" s="320"/>
      <c r="C206" s="298" t="s">
        <v>763</v>
      </c>
      <c r="D206" s="298"/>
      <c r="E206" s="298"/>
      <c r="F206" s="319" t="s">
        <v>85</v>
      </c>
      <c r="G206" s="298"/>
      <c r="H206" s="298" t="s">
        <v>823</v>
      </c>
      <c r="I206" s="298"/>
      <c r="J206" s="298"/>
      <c r="K206" s="341"/>
    </row>
    <row r="207" ht="15" customHeight="1">
      <c r="B207" s="320"/>
      <c r="C207" s="326"/>
      <c r="D207" s="298"/>
      <c r="E207" s="298"/>
      <c r="F207" s="319" t="s">
        <v>660</v>
      </c>
      <c r="G207" s="298"/>
      <c r="H207" s="298" t="s">
        <v>661</v>
      </c>
      <c r="I207" s="298"/>
      <c r="J207" s="298"/>
      <c r="K207" s="341"/>
    </row>
    <row r="208" ht="15" customHeight="1">
      <c r="B208" s="320"/>
      <c r="C208" s="298"/>
      <c r="D208" s="298"/>
      <c r="E208" s="298"/>
      <c r="F208" s="319" t="s">
        <v>658</v>
      </c>
      <c r="G208" s="298"/>
      <c r="H208" s="298" t="s">
        <v>824</v>
      </c>
      <c r="I208" s="298"/>
      <c r="J208" s="298"/>
      <c r="K208" s="341"/>
    </row>
    <row r="209" ht="15" customHeight="1">
      <c r="B209" s="358"/>
      <c r="C209" s="326"/>
      <c r="D209" s="326"/>
      <c r="E209" s="326"/>
      <c r="F209" s="319" t="s">
        <v>662</v>
      </c>
      <c r="G209" s="304"/>
      <c r="H209" s="345" t="s">
        <v>663</v>
      </c>
      <c r="I209" s="345"/>
      <c r="J209" s="345"/>
      <c r="K209" s="359"/>
    </row>
    <row r="210" ht="15" customHeight="1">
      <c r="B210" s="358"/>
      <c r="C210" s="326"/>
      <c r="D210" s="326"/>
      <c r="E210" s="326"/>
      <c r="F210" s="319" t="s">
        <v>664</v>
      </c>
      <c r="G210" s="304"/>
      <c r="H210" s="345" t="s">
        <v>825</v>
      </c>
      <c r="I210" s="345"/>
      <c r="J210" s="345"/>
      <c r="K210" s="359"/>
    </row>
    <row r="211" ht="15" customHeight="1">
      <c r="B211" s="358"/>
      <c r="C211" s="326"/>
      <c r="D211" s="326"/>
      <c r="E211" s="326"/>
      <c r="F211" s="360"/>
      <c r="G211" s="304"/>
      <c r="H211" s="361"/>
      <c r="I211" s="361"/>
      <c r="J211" s="361"/>
      <c r="K211" s="359"/>
    </row>
    <row r="212" ht="15" customHeight="1">
      <c r="B212" s="358"/>
      <c r="C212" s="298" t="s">
        <v>787</v>
      </c>
      <c r="D212" s="326"/>
      <c r="E212" s="326"/>
      <c r="F212" s="319">
        <v>1</v>
      </c>
      <c r="G212" s="304"/>
      <c r="H212" s="345" t="s">
        <v>826</v>
      </c>
      <c r="I212" s="345"/>
      <c r="J212" s="345"/>
      <c r="K212" s="359"/>
    </row>
    <row r="213" ht="15" customHeight="1">
      <c r="B213" s="358"/>
      <c r="C213" s="326"/>
      <c r="D213" s="326"/>
      <c r="E213" s="326"/>
      <c r="F213" s="319">
        <v>2</v>
      </c>
      <c r="G213" s="304"/>
      <c r="H213" s="345" t="s">
        <v>827</v>
      </c>
      <c r="I213" s="345"/>
      <c r="J213" s="345"/>
      <c r="K213" s="359"/>
    </row>
    <row r="214" ht="15" customHeight="1">
      <c r="B214" s="358"/>
      <c r="C214" s="326"/>
      <c r="D214" s="326"/>
      <c r="E214" s="326"/>
      <c r="F214" s="319">
        <v>3</v>
      </c>
      <c r="G214" s="304"/>
      <c r="H214" s="345" t="s">
        <v>828</v>
      </c>
      <c r="I214" s="345"/>
      <c r="J214" s="345"/>
      <c r="K214" s="359"/>
    </row>
    <row r="215" ht="15" customHeight="1">
      <c r="B215" s="358"/>
      <c r="C215" s="326"/>
      <c r="D215" s="326"/>
      <c r="E215" s="326"/>
      <c r="F215" s="319">
        <v>4</v>
      </c>
      <c r="G215" s="304"/>
      <c r="H215" s="345" t="s">
        <v>829</v>
      </c>
      <c r="I215" s="345"/>
      <c r="J215" s="345"/>
      <c r="K215" s="359"/>
    </row>
    <row r="216" ht="12.75" customHeight="1">
      <c r="B216" s="362"/>
      <c r="C216" s="363"/>
      <c r="D216" s="363"/>
      <c r="E216" s="363"/>
      <c r="F216" s="363"/>
      <c r="G216" s="363"/>
      <c r="H216" s="363"/>
      <c r="I216" s="363"/>
      <c r="J216" s="363"/>
      <c r="K216" s="364"/>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DESKTOP-5HHOM8P\Uzivatel</dc:creator>
  <cp:lastModifiedBy>DESKTOP-5HHOM8P\Uzivatel</cp:lastModifiedBy>
  <dcterms:created xsi:type="dcterms:W3CDTF">2018-05-14T12:35:30Z</dcterms:created>
  <dcterms:modified xsi:type="dcterms:W3CDTF">2018-05-14T12:35:48Z</dcterms:modified>
</cp:coreProperties>
</file>