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80" yWindow="405" windowWidth="20835" windowHeight="8985" activeTab="0"/>
  </bookViews>
  <sheets>
    <sheet name="Krycí list" sheetId="1" r:id="rId1"/>
    <sheet name="Rekapitulace" sheetId="2" r:id="rId2"/>
    <sheet name="Ostatni" sheetId="3" r:id="rId3"/>
    <sheet name="Elektroinstalace" sheetId="4" r:id="rId4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'Rekapitulace'!$G$39</definedName>
    <definedName name="Dodavka0">'Ostatni'!#REF!</definedName>
    <definedName name="HSV">'Rekapitulace'!$E$39</definedName>
    <definedName name="HSV0">'Ostatni'!#REF!</definedName>
    <definedName name="HZS">'Rekapitulace'!$I$39</definedName>
    <definedName name="HZS0">'Ostatni'!#REF!</definedName>
    <definedName name="JKSO">'Krycí list'!$G$2</definedName>
    <definedName name="MJ">'Krycí list'!$G$5</definedName>
    <definedName name="Mont">'Rekapitulace'!$H$39</definedName>
    <definedName name="Montaz0">'Ostatni'!#REF!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3">'Elektroinstalace'!$7:$9</definedName>
    <definedName name="_xlnm.Print_Titles" localSheetId="2">'Ostatni'!$1:$6</definedName>
    <definedName name="_xlnm.Print_Titles" localSheetId="1">'Rekapitulace'!$1:$6</definedName>
    <definedName name="Objednatel">'Krycí list'!$C$10</definedName>
    <definedName name="_xlnm.Print_Area" localSheetId="3">'Elektroinstalace'!$A$1:$N$89</definedName>
    <definedName name="_xlnm.Print_Area" localSheetId="0">'Krycí list'!$A$1:$G$45</definedName>
    <definedName name="_xlnm.Print_Area" localSheetId="2">'Ostatni'!$A$1:$G$248</definedName>
    <definedName name="_xlnm.Print_Area" localSheetId="1">'Rekapitulace'!$A$1:$I$53</definedName>
    <definedName name="PocetMJ">'Krycí list'!$G$6</definedName>
    <definedName name="Poznamka">'Krycí list'!$B$37</definedName>
    <definedName name="Projektant">'Krycí list'!$C$8</definedName>
    <definedName name="PSV">'Rekapitulace'!$F$39</definedName>
    <definedName name="PSV0">'Ostatni'!#REF!</definedName>
    <definedName name="SazbaDPH1">'Krycí list'!$C$30</definedName>
    <definedName name="SazbaDPH2">'Krycí list'!$C$32</definedName>
    <definedName name="SloupecCC">'Ostatni'!$G$6</definedName>
    <definedName name="SloupecCisloPol">'Ostatni'!$B$6</definedName>
    <definedName name="SloupecJC">'Ostatni'!$F$6</definedName>
    <definedName name="SloupecMJ">'Ostatni'!$D$6</definedName>
    <definedName name="SloupecMnozstvi">'Ostatni'!$E$6</definedName>
    <definedName name="SloupecNazPol">'Ostatni'!$C$6</definedName>
    <definedName name="SloupecPC">'Ostatni'!$A$6</definedName>
    <definedName name="solver_lin" localSheetId="2" hidden="1">0</definedName>
    <definedName name="solver_num" localSheetId="2" hidden="1">0</definedName>
    <definedName name="solver_opt" localSheetId="2" hidden="1">'Ostatni'!#REF!</definedName>
    <definedName name="solver_typ" localSheetId="2" hidden="1">1</definedName>
    <definedName name="solver_val" localSheetId="2" hidden="1">0</definedName>
    <definedName name="Typ">'Ostatni'!#REF!</definedName>
    <definedName name="VRN">'Rekapitulace'!$H$52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<sst xmlns="http://schemas.openxmlformats.org/spreadsheetml/2006/main" count="1080" uniqueCount="699">
  <si>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</si>
  <si>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</si>
  <si>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</si>
  <si>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</si>
  <si>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</si>
  <si>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</si>
  <si>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</si>
  <si>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</si>
  <si>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</si>
  <si>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</si>
  <si>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</si>
  <si>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</si>
  <si>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</si>
  <si>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</si>
  <si>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</si>
  <si>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</si>
  <si>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</si>
  <si>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</si>
  <si>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</si>
  <si>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</si>
  <si>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</si>
  <si>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</si>
  <si>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</si>
  <si>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</si>
  <si>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</si>
  <si>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</si>
  <si>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</si>
  <si>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</si>
  <si>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</si>
  <si>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</si>
  <si>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</si>
  <si>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</si>
  <si>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</si>
  <si>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</si>
  <si>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</si>
  <si>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</si>
  <si>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</si>
  <si>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</si>
  <si>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</si>
  <si>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</si>
  <si>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</si>
  <si>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</si>
  <si>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</si>
  <si>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</si>
  <si>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</si>
  <si>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</si>
  <si>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</si>
  <si>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</si>
  <si>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</si>
  <si>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</si>
  <si>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</si>
  <si>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</si>
  <si>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</si>
  <si>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</si>
  <si>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</si>
  <si>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</si>
  <si>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</si>
  <si>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</si>
  <si>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</si>
  <si>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</si>
  <si>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</si>
  <si>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</si>
  <si>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</si>
  <si>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</si>
  <si>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</si>
  <si>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</si>
  <si>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</si>
  <si>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</si>
  <si>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</si>
  <si>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</si>
  <si>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</si>
  <si>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</si>
  <si>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</si>
  <si>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</si>
  <si>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</si>
  <si>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</si>
  <si>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</si>
  <si>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</si>
  <si>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94</t>
  </si>
  <si>
    <t>Umělecká škola Staré náměstí 37, Sokolov</t>
  </si>
  <si>
    <t>01</t>
  </si>
  <si>
    <t>Vestavba tříd do podkroví</t>
  </si>
  <si>
    <t>0</t>
  </si>
  <si>
    <t>Všeobecné konstrukce a práce</t>
  </si>
  <si>
    <t>009027VD</t>
  </si>
  <si>
    <t>Informační tabule, zpracování PD sk. stavu, kompletační činnost</t>
  </si>
  <si>
    <t>soubor</t>
  </si>
  <si>
    <t>139700010RAC</t>
  </si>
  <si>
    <t>Vykopávka v uzavřeném prostoru v hornině 1-4 vynesení výkopku, odvoz 10 km, uložení na skládku</t>
  </si>
  <si>
    <t>m3</t>
  </si>
  <si>
    <t>3</t>
  </si>
  <si>
    <t>Svislé a kompletní konstrukce</t>
  </si>
  <si>
    <t>310238211RT1</t>
  </si>
  <si>
    <t>Zazdívka otvorů plochy do 1 m2 cihlami na MVC s použitím suché maltové směsi</t>
  </si>
  <si>
    <t>342261211RT2</t>
  </si>
  <si>
    <t>Příčka sádrokarton. ocel.kce, 2x oplášť. tl.100 mm desky protipožární tl. 12,5 mm, minerál tl. 5 cm</t>
  </si>
  <si>
    <t>m2</t>
  </si>
  <si>
    <t>342261211RT4</t>
  </si>
  <si>
    <t>Příčka sádrokarton. ocel.kce, 2x oplášť. tl.100 mm desky požár. impreg. tl. 12,5 mm, minerál tl. 5 cm</t>
  </si>
  <si>
    <t>342263310RT3</t>
  </si>
  <si>
    <t>Úprava sádrokartonové příčky pro osazení umývadla do ocelové konstrukce,</t>
  </si>
  <si>
    <t>kus</t>
  </si>
  <si>
    <t>342265122RX1</t>
  </si>
  <si>
    <t>Úprava podkroví sádrokarton. na ocel. rošt, šikmá desky protipožární tl. 15 mm, bez izolace</t>
  </si>
  <si>
    <t>342265132RV6</t>
  </si>
  <si>
    <t>Úprava podkroví sádrokarton. na ocel. rošt vodor. desky protipožární tl. 15 mm, bez izolace</t>
  </si>
  <si>
    <t>342267113RT2</t>
  </si>
  <si>
    <t>Obklad trámů sádrokartonem čtyřstranný do 0,5/0,5m desky protipožární tl. 15 mm</t>
  </si>
  <si>
    <t>m</t>
  </si>
  <si>
    <t>346244381RT2</t>
  </si>
  <si>
    <t>Plentování ocelových nosníků výšky do 20 cm s použitím suché maltové směsi</t>
  </si>
  <si>
    <t>6,8*0,15*2</t>
  </si>
  <si>
    <t>317100012RAA</t>
  </si>
  <si>
    <t>Dodatečná montáž překladu, otvor šířky do 180 cm vybourání rýhy, dodávka překladu</t>
  </si>
  <si>
    <t>317940911RAA</t>
  </si>
  <si>
    <t>Osazení válcovaných profilů dodatečně vysekání drážky, dodávka profilů I 100</t>
  </si>
  <si>
    <t>t</t>
  </si>
  <si>
    <t>6,8*8,34*0,001*1,1</t>
  </si>
  <si>
    <t>4</t>
  </si>
  <si>
    <t>Vodorovné konstrukce</t>
  </si>
  <si>
    <t>430320030RA0</t>
  </si>
  <si>
    <t xml:space="preserve">Schodišťová konstrukce ŽB beton C 16/20 </t>
  </si>
  <si>
    <t>61</t>
  </si>
  <si>
    <t>Upravy povrchů vnitřní</t>
  </si>
  <si>
    <t>612421626R00</t>
  </si>
  <si>
    <t xml:space="preserve">Omítka vnitřní zdiva, MVC, hladká </t>
  </si>
  <si>
    <t>63</t>
  </si>
  <si>
    <t>Podlahy a podlahové konstrukce</t>
  </si>
  <si>
    <t>631320031RAB</t>
  </si>
  <si>
    <t>Mazanina vyztužená sítí, beton C 16/20, tl. 8 cm vyztužená sítí - drát 6,0 oka 100/100 mm</t>
  </si>
  <si>
    <t>64</t>
  </si>
  <si>
    <t>Výplně otvorů</t>
  </si>
  <si>
    <t>642942212R00</t>
  </si>
  <si>
    <t xml:space="preserve">Osazení zárubně do sádrokarton. příčky tl. 100 mm </t>
  </si>
  <si>
    <t>642944121R00</t>
  </si>
  <si>
    <t xml:space="preserve">Osazení ocelových zárubní dodatečně do 2,5 m2 </t>
  </si>
  <si>
    <t>55330319</t>
  </si>
  <si>
    <t>Zárubeň ocelová H 110   800x1970x110</t>
  </si>
  <si>
    <t>55330321</t>
  </si>
  <si>
    <t>Zárubeň ocelová H 110   900x1970x110</t>
  </si>
  <si>
    <t>55330323</t>
  </si>
  <si>
    <t>Zárubeň ocelová H 110  1100x1970x110</t>
  </si>
  <si>
    <t>Lešení a stavební výtahy</t>
  </si>
  <si>
    <t>941955004R00</t>
  </si>
  <si>
    <t xml:space="preserve">Lešení lehké pomocné, výška podlahy do 3,5 m </t>
  </si>
  <si>
    <t>95</t>
  </si>
  <si>
    <t>Dokončovací konstrukce na pozemních stavbách</t>
  </si>
  <si>
    <t>952901111R00</t>
  </si>
  <si>
    <t xml:space="preserve">Vyčištění budov o výšce podlaží do 4 m </t>
  </si>
  <si>
    <t>952902110R00</t>
  </si>
  <si>
    <t xml:space="preserve">Čištění zametáním v místnostech a chodbách </t>
  </si>
  <si>
    <t>96</t>
  </si>
  <si>
    <t>Bourání konstrukcí</t>
  </si>
  <si>
    <t>965031131R00</t>
  </si>
  <si>
    <t xml:space="preserve">Bourání podlah z cihel naplocho, plochy nad 1 m2 </t>
  </si>
  <si>
    <t>965042131R00</t>
  </si>
  <si>
    <t xml:space="preserve">Bourání mazanin betonových  tl. 10 cm, pl. 4 m2 </t>
  </si>
  <si>
    <t>965082923R00</t>
  </si>
  <si>
    <t xml:space="preserve">Odstranění násypu tl. do 10 cm, plocha nad 2 m2 </t>
  </si>
  <si>
    <t>967021112R00</t>
  </si>
  <si>
    <t xml:space="preserve">Přisekání rovných ostění zdí kamenných, smíšených </t>
  </si>
  <si>
    <t>0,3*2,0*2*5</t>
  </si>
  <si>
    <t>968072455R00</t>
  </si>
  <si>
    <t xml:space="preserve">Vybourání kovových dveřních zárubní pl. do 2 m2 </t>
  </si>
  <si>
    <t>968083002R00</t>
  </si>
  <si>
    <t xml:space="preserve">Vybourání plastových oken do 2 m2 </t>
  </si>
  <si>
    <t>971024561R00</t>
  </si>
  <si>
    <t xml:space="preserve">Vybourání otv. zeď kam. pl. 1 m2, tl. 60 cm, MVC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</si>
  <si>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</si>
  <si>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</si>
  <si>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</si>
  <si>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</si>
  <si>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</si>
  <si>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</si>
  <si>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711140014RAA</t>
  </si>
  <si>
    <t>Izolace proti vodě vodorovná přitavená, 1x 1x ALP, 1x Sklobit</t>
  </si>
  <si>
    <t>pod schody:2,45</t>
  </si>
  <si>
    <t>713</t>
  </si>
  <si>
    <t>Izolace tepelné</t>
  </si>
  <si>
    <t>713111111RV3</t>
  </si>
  <si>
    <t>Izolace tepelné stropů vrchem kladené volně 1 vrstva - včetně dodávky MV  tl. 80 mm</t>
  </si>
  <si>
    <t>713111130RV8</t>
  </si>
  <si>
    <t>Izolace tepelné stropů, vložené mezi krokve 2 vrstvy - včetně dodávky MV 160+60 mm</t>
  </si>
  <si>
    <t>713111211RK3</t>
  </si>
  <si>
    <t>Montáž parozábrany krovů spodem s přelepením spojů vč. dodávky</t>
  </si>
  <si>
    <t>998713102R00</t>
  </si>
  <si>
    <t xml:space="preserve">Přesun hmot pro izolace tepelné, výšky do 12 m </t>
  </si>
  <si>
    <t>721</t>
  </si>
  <si>
    <t>Vnitřní kanalizace</t>
  </si>
  <si>
    <t>721140912R00</t>
  </si>
  <si>
    <t xml:space="preserve">Oprava - propojení dosavadního potrubí DN 50 </t>
  </si>
  <si>
    <t>721273100R00</t>
  </si>
  <si>
    <t xml:space="preserve">Hlavice ventilační </t>
  </si>
  <si>
    <t>721274124U00</t>
  </si>
  <si>
    <t xml:space="preserve">Přivzdušňovací ventil vnitřní DN110 </t>
  </si>
  <si>
    <t>721290111R00</t>
  </si>
  <si>
    <t xml:space="preserve">Zkouška těsnosti kanalizace vodou do DN 125 </t>
  </si>
  <si>
    <t>721900001</t>
  </si>
  <si>
    <t xml:space="preserve">Zednické přípomoce </t>
  </si>
  <si>
    <t>kpl</t>
  </si>
  <si>
    <t>721200002RA0</t>
  </si>
  <si>
    <t xml:space="preserve">Kanalizace vnitřní odpadní PP, D 110 </t>
  </si>
  <si>
    <t>721200003RA0</t>
  </si>
  <si>
    <t xml:space="preserve">Kanalizace vnitřní odpadní PP, D 70 </t>
  </si>
  <si>
    <t>721200004RA0</t>
  </si>
  <si>
    <t xml:space="preserve">Kanalizace vnitřní odpadní PP, D 125 </t>
  </si>
  <si>
    <t>998721102R00</t>
  </si>
  <si>
    <t xml:space="preserve">Přesun hmot pro vnitřní kanalizaci, výšky do 12 m </t>
  </si>
  <si>
    <t>722</t>
  </si>
  <si>
    <t>Vnitřní vodovod</t>
  </si>
  <si>
    <t>722131932R00</t>
  </si>
  <si>
    <t xml:space="preserve">Oprava-propojení dosavadního potrubí závit. </t>
  </si>
  <si>
    <t>722181212RT7</t>
  </si>
  <si>
    <t>Izolace návleková MIRELON tl. stěny 9 mm vnitřní průměr 22 mm</t>
  </si>
  <si>
    <t>722181212RT8</t>
  </si>
  <si>
    <t>Izolace návleková MIRELON PRO tl. stěny 9 mm vnitřní průměr 25 mm</t>
  </si>
  <si>
    <t>722230101</t>
  </si>
  <si>
    <t xml:space="preserve">Armatura se 2 závity - ventil přímý, G 1/2" </t>
  </si>
  <si>
    <t>722230102</t>
  </si>
  <si>
    <t xml:space="preserve">Armatura se 2 závity - ventil přímý, G 3/4" </t>
  </si>
  <si>
    <t>722239101R00</t>
  </si>
  <si>
    <t xml:space="preserve">Montáž vodovodních armatur 2závity, G 1/2 </t>
  </si>
  <si>
    <t>722239102R00</t>
  </si>
  <si>
    <t xml:space="preserve">Montáž vodovodních armatur 2závity, G 3/4 </t>
  </si>
  <si>
    <t>722290226R00</t>
  </si>
  <si>
    <t xml:space="preserve">Zkouška tlaku potrubí závitového DN 50 </t>
  </si>
  <si>
    <t>722290234R00</t>
  </si>
  <si>
    <t xml:space="preserve">Proplach a dezinfekce vodovod.potrubí DN 80 </t>
  </si>
  <si>
    <t>72291001</t>
  </si>
  <si>
    <t>722300011RA0</t>
  </si>
  <si>
    <t xml:space="preserve">Vodovod, potrubí PPR PN 20, D 20 mm </t>
  </si>
  <si>
    <t>722300022RA0</t>
  </si>
  <si>
    <t xml:space="preserve">Vodovod, potrubí PPR PN 16, D 26 mm </t>
  </si>
  <si>
    <t>998722102R00</t>
  </si>
  <si>
    <t xml:space="preserve">Přesun hmot pro vnitřní vodovod, výšky do 12 m </t>
  </si>
  <si>
    <t>725</t>
  </si>
  <si>
    <t>Zařizovací předměty</t>
  </si>
  <si>
    <t>725212510R00</t>
  </si>
  <si>
    <t xml:space="preserve">Sloup k umyvadlu </t>
  </si>
  <si>
    <t>725810405R00</t>
  </si>
  <si>
    <t xml:space="preserve">Ventil rohový s přípoj. trubičky TE 67 G 1/2 </t>
  </si>
  <si>
    <t>725829301RT2</t>
  </si>
  <si>
    <t>Montáž baterie umyvadlové stojánkové včetně baterie G 1/2</t>
  </si>
  <si>
    <t>725860201R00</t>
  </si>
  <si>
    <t xml:space="preserve">Sifon dřezový </t>
  </si>
  <si>
    <t>725860213R00</t>
  </si>
  <si>
    <t xml:space="preserve">Sifon umyvadlový  D 50, 40 mm </t>
  </si>
  <si>
    <t>725100001RA0</t>
  </si>
  <si>
    <t>Umyvadlo, baterie, zápachová uzávěrka bezdotykový dávkovač mýdka</t>
  </si>
  <si>
    <t>725100002RA0</t>
  </si>
  <si>
    <t>Dřez, baterie, zápachová uzávěrka s odkládací plochou</t>
  </si>
  <si>
    <t>725100006RA0</t>
  </si>
  <si>
    <t xml:space="preserve">Klozet kombi nádrž s armaturou podomítkový </t>
  </si>
  <si>
    <t>725100011RA0</t>
  </si>
  <si>
    <t xml:space="preserve">Pisoár el. s automatickým splachováním </t>
  </si>
  <si>
    <t>725100012RA0</t>
  </si>
  <si>
    <t xml:space="preserve">Bidet s ruční sprchou </t>
  </si>
  <si>
    <t>725100015</t>
  </si>
  <si>
    <t xml:space="preserve">Krytý nášlapný odpadkový koš </t>
  </si>
  <si>
    <t>725100017</t>
  </si>
  <si>
    <t xml:space="preserve">M+D el.osoušeč rukou </t>
  </si>
  <si>
    <t>998725102R00</t>
  </si>
  <si>
    <t xml:space="preserve">Přesun hmot pro zařizovací předměty, výšky do 12 m </t>
  </si>
  <si>
    <t>733</t>
  </si>
  <si>
    <t>Rozvod potrubí</t>
  </si>
  <si>
    <t>733111104R00</t>
  </si>
  <si>
    <t xml:space="preserve">Potrubí závitové bezešvé běžné nízkotlaké DN 20 </t>
  </si>
  <si>
    <t>733111105R00</t>
  </si>
  <si>
    <t xml:space="preserve">Potrubí závitové bezešvé běžné nízkotlaké DN 25 </t>
  </si>
  <si>
    <t>733171102R00</t>
  </si>
  <si>
    <t xml:space="preserve">Potrubí polyetylénové  DN 16 x 2,2 mm </t>
  </si>
  <si>
    <t>733190217R00</t>
  </si>
  <si>
    <t xml:space="preserve">Tlaková zkouška  hladkého potrubí </t>
  </si>
  <si>
    <t>733192940R00</t>
  </si>
  <si>
    <t xml:space="preserve">Ochrana potrubí izolací MIRELON </t>
  </si>
  <si>
    <t>998733103R00</t>
  </si>
  <si>
    <t xml:space="preserve">Přesun hmot pro rozvody potrubí, výšky do 24 m </t>
  </si>
  <si>
    <t>734</t>
  </si>
  <si>
    <t>Armatury</t>
  </si>
  <si>
    <t>734111412R00</t>
  </si>
  <si>
    <t>734143413R00</t>
  </si>
  <si>
    <t>734222610R00</t>
  </si>
  <si>
    <t xml:space="preserve">Ventily s hlavicí termostatickou </t>
  </si>
  <si>
    <t>734261312R00</t>
  </si>
  <si>
    <t>998734103R00</t>
  </si>
  <si>
    <t xml:space="preserve">Přesun hmot pro armatury, výšky do 24 m </t>
  </si>
  <si>
    <t>735</t>
  </si>
  <si>
    <t>Otopná tělesa</t>
  </si>
  <si>
    <t>735156910R00</t>
  </si>
  <si>
    <t xml:space="preserve">Tlakové zkoušky otopných těles Radik 10-11 </t>
  </si>
  <si>
    <t>735156920R00</t>
  </si>
  <si>
    <t xml:space="preserve">Tlakové zkoušky otopných těles Radik 20-22 </t>
  </si>
  <si>
    <t>735157250R00</t>
  </si>
  <si>
    <t xml:space="preserve">Otopná těl.panel.Radik Ventil Kompakt 11  500/1600 </t>
  </si>
  <si>
    <t>735157566R00</t>
  </si>
  <si>
    <t xml:space="preserve">Otopná těl.panel.Radik Ventil Kompakt 21  600/1000 </t>
  </si>
  <si>
    <t>735191000R00</t>
  </si>
  <si>
    <t xml:space="preserve">Vypuštění a napuštění vody do otopného systému </t>
  </si>
  <si>
    <t>735910001</t>
  </si>
  <si>
    <t>998735102R00</t>
  </si>
  <si>
    <t xml:space="preserve">Přesun hmot pro otopná tělesa, výšky do 12 m </t>
  </si>
  <si>
    <t>762</t>
  </si>
  <si>
    <t>Konstrukce tesařské</t>
  </si>
  <si>
    <t>762332110RT6</t>
  </si>
  <si>
    <t>Montáž vázaných krovů pravidelných do 120 cm2 včetně dodávky řeziva, hranoly 60/120</t>
  </si>
  <si>
    <t>posílení krokví:339</t>
  </si>
  <si>
    <t>762341911R00</t>
  </si>
  <si>
    <t xml:space="preserve">Vyřezání otvorů střech, v laťování pl. do 1 m2 </t>
  </si>
  <si>
    <t>2*29,57</t>
  </si>
  <si>
    <t>762395000R00</t>
  </si>
  <si>
    <t xml:space="preserve">Spojovací a ochranné prostředky pro střechy </t>
  </si>
  <si>
    <t>762511246U00</t>
  </si>
  <si>
    <t xml:space="preserve">Podlaha OSB 22 sraz šroub </t>
  </si>
  <si>
    <t>762512235RT5</t>
  </si>
  <si>
    <t>Položení podlah pod PVC přibíjením včetně dodávky, deska Cetris tl. 22 mm</t>
  </si>
  <si>
    <t>762521811R00</t>
  </si>
  <si>
    <t xml:space="preserve">Demontáž podlah bez polštářů z prken tl. do 3,2 cm </t>
  </si>
  <si>
    <t>762595000R00</t>
  </si>
  <si>
    <t xml:space="preserve">Spojovací a ochranné prostředky k položení podlah </t>
  </si>
  <si>
    <t>762811811R00</t>
  </si>
  <si>
    <t xml:space="preserve">Demontáž záklopů z hrubých prken tl. do 3,2 cm </t>
  </si>
  <si>
    <t>762822110RT3</t>
  </si>
  <si>
    <t>762841812R00</t>
  </si>
  <si>
    <t xml:space="preserve">Demontáž podbíjení obkladů stropů s omítkou </t>
  </si>
  <si>
    <t>762895000R00</t>
  </si>
  <si>
    <t>762950030R</t>
  </si>
  <si>
    <t>Úprava části střešní vazby- pro osazení střešních oken bez řešení příložek</t>
  </si>
  <si>
    <t>998762102R00</t>
  </si>
  <si>
    <t xml:space="preserve">Přesun hmot pro tesařské konstrukce, výšky do 12 m </t>
  </si>
  <si>
    <t>764</t>
  </si>
  <si>
    <t>Konstrukce klempířské</t>
  </si>
  <si>
    <t>764659001</t>
  </si>
  <si>
    <t xml:space="preserve">Oplechování střešních oken </t>
  </si>
  <si>
    <t>998764202R00</t>
  </si>
  <si>
    <t xml:space="preserve">Přesun hmot pro klempířské konstr., výšky do 12 m </t>
  </si>
  <si>
    <t>765</t>
  </si>
  <si>
    <t>Krytiny tvrdé</t>
  </si>
  <si>
    <t>765312810R00</t>
  </si>
  <si>
    <t xml:space="preserve">Demontáž krytiny dvoudrážkové, na sucho, do suti </t>
  </si>
  <si>
    <t>765900001</t>
  </si>
  <si>
    <t xml:space="preserve">Úprava stávající střešní krytiny </t>
  </si>
  <si>
    <t>76590001</t>
  </si>
  <si>
    <t xml:space="preserve">Úprava střešní krytiny kolem oken </t>
  </si>
  <si>
    <t>766</t>
  </si>
  <si>
    <t>Konstrukce truhlářské</t>
  </si>
  <si>
    <t>766111820R00</t>
  </si>
  <si>
    <t xml:space="preserve">Demontáž dřevěných stěn plných </t>
  </si>
  <si>
    <t>8,3*3,0-0,8*2,0</t>
  </si>
  <si>
    <t>766624046R00</t>
  </si>
  <si>
    <t xml:space="preserve">Montáž střešních oken rozměr 66/104 cm </t>
  </si>
  <si>
    <t>766624065R00</t>
  </si>
  <si>
    <t xml:space="preserve">Montáž zastiňujících markýz střešních oken </t>
  </si>
  <si>
    <t>766661112R00</t>
  </si>
  <si>
    <t xml:space="preserve">Montáž dveří do zárubně,otevíravých 1kř.do 0,8 m </t>
  </si>
  <si>
    <t>766661122R00</t>
  </si>
  <si>
    <t xml:space="preserve">Montáž dveří do zárubně,otevíravých 1kř.nad 0,8 m </t>
  </si>
  <si>
    <t>766661422R00</t>
  </si>
  <si>
    <t xml:space="preserve">Montáž dveří protipožárních 1kříd. nad 80 cm </t>
  </si>
  <si>
    <t>766661432R00</t>
  </si>
  <si>
    <t xml:space="preserve">Montáž dveří protipožárních 2kříd. š.145 cm </t>
  </si>
  <si>
    <t>766670021R01</t>
  </si>
  <si>
    <t xml:space="preserve">Montáž kliky a štítku vč. dodávky </t>
  </si>
  <si>
    <t>766820001</t>
  </si>
  <si>
    <t xml:space="preserve">M+D schodiště stahovací PO zateplené </t>
  </si>
  <si>
    <t>769900001</t>
  </si>
  <si>
    <t>Okno plastové 130 x 110 cm O, S izl.2sklo vnitřní paratet, M+D</t>
  </si>
  <si>
    <t>766620057RA0</t>
  </si>
  <si>
    <t>Okno střešní 66 x 140 cm, lemování, stínící markýza M+D</t>
  </si>
  <si>
    <t>766810010RAK</t>
  </si>
  <si>
    <t>Kuchyňské linky dodávka a montáž linka 150 cm, vč. dřezu</t>
  </si>
  <si>
    <t>61148300</t>
  </si>
  <si>
    <t>Dveře vnitřní plastové 110/1970 1 kř</t>
  </si>
  <si>
    <t>61165310</t>
  </si>
  <si>
    <t>Dveře vnitřní protipožární 80x197 cm</t>
  </si>
  <si>
    <t>61165314</t>
  </si>
  <si>
    <t>Dveře vnitřní protipožární 90x197 cm</t>
  </si>
  <si>
    <t>998766102R00</t>
  </si>
  <si>
    <t xml:space="preserve">Přesun hmot pro truhlářské konstr., výšky do 12 m </t>
  </si>
  <si>
    <t>767</t>
  </si>
  <si>
    <t>Konstrukce zámečnické</t>
  </si>
  <si>
    <t>767649191R00</t>
  </si>
  <si>
    <t>Montáž doplňků dveří, samozavírače hydraulického vč. dodávky</t>
  </si>
  <si>
    <t>767990001</t>
  </si>
  <si>
    <t xml:space="preserve">D+M lehké stěny pro WC kabiny vč. dveří </t>
  </si>
  <si>
    <t>34,26+0,6*1,97*5</t>
  </si>
  <si>
    <t>998767102R00</t>
  </si>
  <si>
    <t xml:space="preserve">Přesun hmot pro zámečnické konstr., výšky do 12 m </t>
  </si>
  <si>
    <t>771</t>
  </si>
  <si>
    <t>Podlahy z dlaždic a obklady</t>
  </si>
  <si>
    <t>771570012RAB</t>
  </si>
  <si>
    <t>Dlažba z dlaždic keramických 20 x 20 cm do tmele</t>
  </si>
  <si>
    <t>59764202</t>
  </si>
  <si>
    <t>Dlažba keramická  200x200 mm</t>
  </si>
  <si>
    <t>6,62*1,02</t>
  </si>
  <si>
    <t>998771102R00</t>
  </si>
  <si>
    <t xml:space="preserve">Přesun hmot pro podlahy z dlaždic, výšky do 12 m </t>
  </si>
  <si>
    <t>776</t>
  </si>
  <si>
    <t>Podlahy povlakové</t>
  </si>
  <si>
    <t>776511820R00</t>
  </si>
  <si>
    <t>Odstranění PVC a koberců lepených s podložkou vč. lišt</t>
  </si>
  <si>
    <t>25,74+17,78+12,64+14,62+17,8+4,74</t>
  </si>
  <si>
    <t>776550020</t>
  </si>
  <si>
    <t>Podlahy vinylové (PVC) , lišty, PE folie cena a druh do výběru investorem</t>
  </si>
  <si>
    <t>776981112R00</t>
  </si>
  <si>
    <t>Lišta hliníková přechodová, stejná výška krytin alt. dřevěný práh</t>
  </si>
  <si>
    <t>1,1+0,8*2+0,9*6</t>
  </si>
  <si>
    <t>776989001</t>
  </si>
  <si>
    <t>Folie pěněná podklad pro PVC pro zamezení kročejového hluku</t>
  </si>
  <si>
    <t>998776102R00</t>
  </si>
  <si>
    <t xml:space="preserve">Přesun hmot pro podlahy povlakové, výšky do 12 m </t>
  </si>
  <si>
    <t>781</t>
  </si>
  <si>
    <t>Obklady keramické</t>
  </si>
  <si>
    <t>781470010RAI</t>
  </si>
  <si>
    <t>Obklad vnitřní keramický 20 x 20 cm do malty, obklad ve specifikaci</t>
  </si>
  <si>
    <t>781950001</t>
  </si>
  <si>
    <t xml:space="preserve">Lepené stěny z PVC vč. dodávky </t>
  </si>
  <si>
    <t>59764203</t>
  </si>
  <si>
    <t>Obklad keramický  200x200 mm</t>
  </si>
  <si>
    <t>12,35*1,02</t>
  </si>
  <si>
    <t>998781102R00</t>
  </si>
  <si>
    <t xml:space="preserve">Přesun hmot pro obklady keramické, výšky do 12 m </t>
  </si>
  <si>
    <t>783</t>
  </si>
  <si>
    <t>Nátěry</t>
  </si>
  <si>
    <t>783782205R00</t>
  </si>
  <si>
    <t xml:space="preserve">Nátěr tesařských konstrukcí Bochemitem QB 2x </t>
  </si>
  <si>
    <t>783220010RAC</t>
  </si>
  <si>
    <t>Nátěr kovových doplňkových konstrukcí syntetický dvojnásobný krycí s 1x emailováním</t>
  </si>
  <si>
    <t>zárubně:(0,8+1,97*2)*0,30*6</t>
  </si>
  <si>
    <t>(0,9+1,97*2)*0,30*2</t>
  </si>
  <si>
    <t>(1,1+1,97*2)*0,30</t>
  </si>
  <si>
    <t>784</t>
  </si>
  <si>
    <t>Malby</t>
  </si>
  <si>
    <t>784195212R01</t>
  </si>
  <si>
    <t>Malba tekutá Primalex Plus, bílá, 2 x penetrace</t>
  </si>
  <si>
    <t>M24</t>
  </si>
  <si>
    <t>Montáže vzduchotechnických zařízení</t>
  </si>
  <si>
    <t>240010011R00</t>
  </si>
  <si>
    <t xml:space="preserve">Ventilátor axiální rovnotlaké do potrubí 60 m3/hod </t>
  </si>
  <si>
    <t>240020001</t>
  </si>
  <si>
    <t xml:space="preserve">Výfuková hlavice </t>
  </si>
  <si>
    <t>240080002R00</t>
  </si>
  <si>
    <t xml:space="preserve">Potrubí kruhové sk. I. PK 120311 do d 140 </t>
  </si>
  <si>
    <t>240080003R00</t>
  </si>
  <si>
    <t xml:space="preserve">Potrubí kruhové sk. I. PK 120311 do d 200 </t>
  </si>
  <si>
    <t>240080006</t>
  </si>
  <si>
    <t xml:space="preserve">Tvarovka s odvodem kondenzátu DN 200 </t>
  </si>
  <si>
    <t xml:space="preserve">Zpětná klapka DN 200 </t>
  </si>
  <si>
    <t>240080007</t>
  </si>
  <si>
    <t xml:space="preserve">Talířový vodovodní ventil </t>
  </si>
  <si>
    <t>2400900001</t>
  </si>
  <si>
    <t>240090001</t>
  </si>
  <si>
    <t xml:space="preserve">Tepelná izolace z minerální vlny pro DN 150 - 200 </t>
  </si>
  <si>
    <t>D96</t>
  </si>
  <si>
    <t>Přesuny suti a vybouraných hmot</t>
  </si>
  <si>
    <t>979017111R00</t>
  </si>
  <si>
    <t xml:space="preserve">Svislé přemístění suti nošením na H do 3,5 m </t>
  </si>
  <si>
    <t>979017191R00</t>
  </si>
  <si>
    <t xml:space="preserve">Příplatek k přemístění suti za dalších H 3,5 m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</si>
  <si>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</si>
  <si>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</si>
  <si>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</si>
  <si>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</si>
  <si>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</si>
  <si>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</si>
  <si>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</si>
  <si>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</si>
  <si>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</si>
  <si>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</si>
  <si>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</si>
  <si>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</si>
  <si>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</si>
  <si>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</si>
  <si>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</si>
  <si>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</si>
  <si>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</si>
  <si>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</si>
  <si>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</si>
  <si>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</si>
  <si>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66-9116.R00</t>
  </si>
  <si>
    <t>Montáž samozavírače, vč samozavírače C2 dle PD</t>
  </si>
  <si>
    <t>122a</t>
  </si>
  <si>
    <t>122b</t>
  </si>
  <si>
    <t xml:space="preserve">ROZPOČET  </t>
  </si>
  <si>
    <t>Stavba:   Vestavba tříd podkroví umělecké školy, Staré nám.37, Sokolov</t>
  </si>
  <si>
    <t>Objekt:   Elektroinstalace</t>
  </si>
  <si>
    <t>Objednatel:   Ing.Klícha</t>
  </si>
  <si>
    <t xml:space="preserve">Zhotovitel:   </t>
  </si>
  <si>
    <t xml:space="preserve">JKSO:   </t>
  </si>
  <si>
    <t>P.Č.</t>
  </si>
  <si>
    <t>KCN</t>
  </si>
  <si>
    <t>Kód položky</t>
  </si>
  <si>
    <t>Popis</t>
  </si>
  <si>
    <t>Množství celkem</t>
  </si>
  <si>
    <t>Cena jednotková</t>
  </si>
  <si>
    <t>Nosný materiál</t>
  </si>
  <si>
    <t>Cena celkem</t>
  </si>
  <si>
    <t>2</t>
  </si>
  <si>
    <t>5</t>
  </si>
  <si>
    <t>6</t>
  </si>
  <si>
    <t>7</t>
  </si>
  <si>
    <t>8</t>
  </si>
  <si>
    <t>9</t>
  </si>
  <si>
    <t>10</t>
  </si>
  <si>
    <t>11</t>
  </si>
  <si>
    <t xml:space="preserve">Práce a dodávky PSV   </t>
  </si>
  <si>
    <t>740</t>
  </si>
  <si>
    <t xml:space="preserve">Elektromontáže - zkoušky a revize   </t>
  </si>
  <si>
    <t>741</t>
  </si>
  <si>
    <t>740991200</t>
  </si>
  <si>
    <t xml:space="preserve">Celková prohlídka elektrického rozvodu a zařízení do 500 000,- Kč   </t>
  </si>
  <si>
    <t>742</t>
  </si>
  <si>
    <t xml:space="preserve">Elektromontáže - rozvodný systém   </t>
  </si>
  <si>
    <t>742111100</t>
  </si>
  <si>
    <t xml:space="preserve">Montáž rozvodnice oceloplechová nebo plastová běžná do 20 kg   </t>
  </si>
  <si>
    <t>357</t>
  </si>
  <si>
    <t>357112130</t>
  </si>
  <si>
    <t xml:space="preserve">rozvodnice zapuštěná IP30,36mod.,v500 š300 h140mm   </t>
  </si>
  <si>
    <t>743</t>
  </si>
  <si>
    <t xml:space="preserve">Elektromontáže - hrubá montáž   </t>
  </si>
  <si>
    <t>743112313</t>
  </si>
  <si>
    <t xml:space="preserve">Montáž trubka plastová ohebná D 16 mm uložená pod omítku   </t>
  </si>
  <si>
    <t>345</t>
  </si>
  <si>
    <t>345710620</t>
  </si>
  <si>
    <t xml:space="preserve">trubka elektroinstalační ohebná LPFLEX z PVC (ČSN)2316   </t>
  </si>
  <si>
    <t>743112317</t>
  </si>
  <si>
    <t xml:space="preserve">Montáž trubka plastová ohebná D 36 mm uložená pod omítku   </t>
  </si>
  <si>
    <t>345710650</t>
  </si>
  <si>
    <t xml:space="preserve">trubka elektroinstalační ohebná LPFLEX z PVC (ČSN) 2336   </t>
  </si>
  <si>
    <t>743411111</t>
  </si>
  <si>
    <t xml:space="preserve">Montáž krabice zapuštěná plastová kruhová typ KU68/2-1902, KO125   </t>
  </si>
  <si>
    <t>345715110</t>
  </si>
  <si>
    <t xml:space="preserve">krabice přístrojová instalační KP 68/2   </t>
  </si>
  <si>
    <t>345715190</t>
  </si>
  <si>
    <t xml:space="preserve">krabice univerzální z PH KU 68/2-1902s víčkem KO68   </t>
  </si>
  <si>
    <t>345715210</t>
  </si>
  <si>
    <t xml:space="preserve">krabice univerzální z PH KU 68/2-1903   </t>
  </si>
  <si>
    <t>743621110</t>
  </si>
  <si>
    <t xml:space="preserve">Montáž drát nebo lano hromosvodné svodové D do 10 mm s podpěrou   </t>
  </si>
  <si>
    <t>354</t>
  </si>
  <si>
    <t>354410720</t>
  </si>
  <si>
    <t xml:space="preserve">drát průměr 8 mm FeZn   </t>
  </si>
  <si>
    <t>kg</t>
  </si>
  <si>
    <t xml:space="preserve">Hmotnost: 0,4 kg/m   </t>
  </si>
  <si>
    <t>743622100</t>
  </si>
  <si>
    <t xml:space="preserve">Montáž svorka hromosvodná typ SS, SR 03 se 2 šrouby   </t>
  </si>
  <si>
    <t>354418950</t>
  </si>
  <si>
    <t xml:space="preserve">svorka připojovací SP1 k připojení kovových částí   </t>
  </si>
  <si>
    <t>354418850</t>
  </si>
  <si>
    <t xml:space="preserve">svorka spojovací SS pro lano D8-10 mm   </t>
  </si>
  <si>
    <t>354414700</t>
  </si>
  <si>
    <t xml:space="preserve">podpěra vedení PV11 FeZn pod taškovou krytinu 100 mm   </t>
  </si>
  <si>
    <t>744</t>
  </si>
  <si>
    <t xml:space="preserve">Elektromontáže - rozvody vodičů měděných   </t>
  </si>
  <si>
    <t>744211111</t>
  </si>
  <si>
    <t xml:space="preserve">Montáž vodič Cu izolovaný sk.1 do 1 kV žíla 0,35 až 6 mm2 do stěny   </t>
  </si>
  <si>
    <t>341</t>
  </si>
  <si>
    <t>341408260</t>
  </si>
  <si>
    <t xml:space="preserve">vodič silový s Cu jádrem CY H07 V-U 6 mm2   </t>
  </si>
  <si>
    <t>341408250</t>
  </si>
  <si>
    <t xml:space="preserve">vodič silový s Cu jádrem CY H07 V-U 4 mm2   </t>
  </si>
  <si>
    <t>744411220</t>
  </si>
  <si>
    <t xml:space="preserve">Montáž kabel Cu sk.2 do 1 kV do 0,20 kg pod omítku stěn   </t>
  </si>
  <si>
    <t>341110300</t>
  </si>
  <si>
    <t xml:space="preserve">kabel silový s Cu jádrem CYKY 3x1,5 mm2   </t>
  </si>
  <si>
    <t>744411230</t>
  </si>
  <si>
    <t xml:space="preserve">Montáž kabel Cu sk.2 do 1 kV do 0,40 kg pod omítku stěn   </t>
  </si>
  <si>
    <t>341110360</t>
  </si>
  <si>
    <t xml:space="preserve">kabel silový s Cu jádrem CYKY 3x2,5 mm2   </t>
  </si>
  <si>
    <t>744411240</t>
  </si>
  <si>
    <t xml:space="preserve">Montáž kabel Cu sk.2 do 1 kV do 0,63 kg pod omítku stěn   </t>
  </si>
  <si>
    <t>341111000</t>
  </si>
  <si>
    <t xml:space="preserve">kabel silový s Cu jádrem CYKY 5x6 mm2   </t>
  </si>
  <si>
    <t>746</t>
  </si>
  <si>
    <t xml:space="preserve">Elektromontáže - soubory pro vodiče   </t>
  </si>
  <si>
    <t>746211110</t>
  </si>
  <si>
    <t xml:space="preserve">Ukončení vodič izolovaný do 2,5mm2 v rozváděči nebo na přístroji   </t>
  </si>
  <si>
    <t>747</t>
  </si>
  <si>
    <t xml:space="preserve">Elektromontáže - kompletace rozvodů   </t>
  </si>
  <si>
    <t>747112111</t>
  </si>
  <si>
    <t xml:space="preserve">Montáž vypínač (polo)zapuštěný šroubové připojení 1 -jednopólový   </t>
  </si>
  <si>
    <t>345355150</t>
  </si>
  <si>
    <t xml:space="preserve">spínač jednopólový 10A Tango bílý, slonová kost   </t>
  </si>
  <si>
    <t>747112221</t>
  </si>
  <si>
    <t xml:space="preserve">Montáž ovladač (polo)zapuštěný šroubové připojení 1/0 -tlačítkový zapínací   </t>
  </si>
  <si>
    <t>345358010</t>
  </si>
  <si>
    <t xml:space="preserve">ovladač zapínací tlačítkový Tango   </t>
  </si>
  <si>
    <t>747112451</t>
  </si>
  <si>
    <t xml:space="preserve">Montáž zapuštěný přepínač nn 5-seriový šroubové připojení   </t>
  </si>
  <si>
    <t>345355750</t>
  </si>
  <si>
    <t xml:space="preserve">spínač řazení 5 10A Tango bílý, slonová kost   </t>
  </si>
  <si>
    <t>747122211</t>
  </si>
  <si>
    <t xml:space="preserve">Montáž spínač tří/čtyřpólový vestavný 25 A   </t>
  </si>
  <si>
    <t>358</t>
  </si>
  <si>
    <t>358117400</t>
  </si>
  <si>
    <t xml:space="preserve">spínač 3L/25A na DIN   </t>
  </si>
  <si>
    <t>747161240</t>
  </si>
  <si>
    <t xml:space="preserve">Montáž zásuvka (polo)zapuštěná šroubové připojení 2P+PE dvojí zapojení - průběžná   </t>
  </si>
  <si>
    <t>345551030</t>
  </si>
  <si>
    <t xml:space="preserve">zásuvka 1násobná 16A Tango bílý, slonová kost   </t>
  </si>
  <si>
    <t>747231110</t>
  </si>
  <si>
    <t xml:space="preserve">Montáž jistič jednopólový nn do 25 A bez krytu   </t>
  </si>
  <si>
    <t>358221090</t>
  </si>
  <si>
    <t xml:space="preserve">jistič 1pólový-charakteristika B LPN (LSN) 10B/1   </t>
  </si>
  <si>
    <t>358221110</t>
  </si>
  <si>
    <t xml:space="preserve">jistič 1pólový-charakteristika B LPN (LSN) 16B/1   </t>
  </si>
  <si>
    <t>747233110</t>
  </si>
  <si>
    <t xml:space="preserve">Montáž jistič třípólový nn do 25 A bez krytu   </t>
  </si>
  <si>
    <t>358224020</t>
  </si>
  <si>
    <t xml:space="preserve">jistič 3pólový-charakteristika B LPN (LSN) 20B/3   </t>
  </si>
  <si>
    <t>747241011</t>
  </si>
  <si>
    <t xml:space="preserve">Montáž proudových chráničů čtyřpólových nn do 25 A bez krytu   </t>
  </si>
  <si>
    <t>358892060</t>
  </si>
  <si>
    <t xml:space="preserve">chránič proudový 4pólový OFI 25/4/030   </t>
  </si>
  <si>
    <t>747521100</t>
  </si>
  <si>
    <t xml:space="preserve">Montáž relé   </t>
  </si>
  <si>
    <t>358351060</t>
  </si>
  <si>
    <t xml:space="preserve">relé instalační doběhové 230V/10A   </t>
  </si>
  <si>
    <t>747992120</t>
  </si>
  <si>
    <t xml:space="preserve">Měření impedance nulové smyčky okruhu vedení třífázového 3x380 V   </t>
  </si>
  <si>
    <t>748</t>
  </si>
  <si>
    <t xml:space="preserve">Elektromontáže - osvětlovací zařízení a svítidla   </t>
  </si>
  <si>
    <t>748121112</t>
  </si>
  <si>
    <t xml:space="preserve">Montáž svítidlo stropní přisazené 1 zdroj s krytem   </t>
  </si>
  <si>
    <t>348</t>
  </si>
  <si>
    <t>348144050</t>
  </si>
  <si>
    <t xml:space="preserve">svítidlo LED přisazené 42W,IP20,4150lm,d1250mm,š250mm,leštěná mřížka   </t>
  </si>
  <si>
    <t xml:space="preserve">T26 / G13, kompenzované   </t>
  </si>
  <si>
    <t>348144060</t>
  </si>
  <si>
    <t xml:space="preserve">svítidlo LED přisazené 36W,IP20,3700lm,d1250mm,š250mm,opálový kryt   </t>
  </si>
  <si>
    <t xml:space="preserve">T26 / G13. kompenzované   </t>
  </si>
  <si>
    <t>348144070</t>
  </si>
  <si>
    <t xml:space="preserve">svítidlo LED přisazené 28W,IP20,2300lm,pr.375mm,opálový kryt   </t>
  </si>
  <si>
    <t xml:space="preserve">T26 / G13, el.předřadník   </t>
  </si>
  <si>
    <t>348144100</t>
  </si>
  <si>
    <t xml:space="preserve">svítidlo nouzové přisazené LED 6W,1hod.,IP20,piktogramy,autonomní zdroj   </t>
  </si>
  <si>
    <t>748992300</t>
  </si>
  <si>
    <t xml:space="preserve">Měření intenzity osvětlení   </t>
  </si>
  <si>
    <t>M</t>
  </si>
  <si>
    <t xml:space="preserve">Práce a dodávky M   </t>
  </si>
  <si>
    <t>22-M</t>
  </si>
  <si>
    <t xml:space="preserve">Montáže oznam. a zabezp. zařízení   </t>
  </si>
  <si>
    <t>922</t>
  </si>
  <si>
    <t>220160112</t>
  </si>
  <si>
    <t xml:space="preserve">Připojení datové zásuvky odzkoušení   </t>
  </si>
  <si>
    <t>sada</t>
  </si>
  <si>
    <t>220261101</t>
  </si>
  <si>
    <t xml:space="preserve">Montáž konstrukce zařízení do 5 kg   </t>
  </si>
  <si>
    <t>429</t>
  </si>
  <si>
    <t>429143110</t>
  </si>
  <si>
    <t xml:space="preserve">El.osoušeč rukou 230V/1800W,IP44   </t>
  </si>
  <si>
    <t>220280221</t>
  </si>
  <si>
    <t xml:space="preserve">Montáž kabely uložené pod omítku UTP 4 x 2 x 0,5 mm   </t>
  </si>
  <si>
    <t>341210500</t>
  </si>
  <si>
    <t xml:space="preserve">kabel sdělovací s Cu jádrem UTP 4x2x0,5 mm   </t>
  </si>
  <si>
    <t>220490022</t>
  </si>
  <si>
    <t xml:space="preserve">Montáž datové zásuvky   </t>
  </si>
  <si>
    <t>374</t>
  </si>
  <si>
    <t>374512460</t>
  </si>
  <si>
    <t xml:space="preserve">zásuvka data 2xRJ45 ostatní barvy   </t>
  </si>
  <si>
    <t>46-M</t>
  </si>
  <si>
    <t xml:space="preserve">Zemní práce při extr.mont.pracích   </t>
  </si>
  <si>
    <t>946</t>
  </si>
  <si>
    <t>460680162</t>
  </si>
  <si>
    <t xml:space="preserve">Vybourání otvorů ve zdivu cihelném plochy do 0,0225 m2, tloušťky do 30 cm   </t>
  </si>
  <si>
    <t>460680452</t>
  </si>
  <si>
    <t xml:space="preserve">Vysekání kapes a výklenků ve zdivu cihelném pro krabice 10x10x8 cm   </t>
  </si>
  <si>
    <t>460680592</t>
  </si>
  <si>
    <t xml:space="preserve">Vysekání rýh pro montáž trubek a kabelů v cihelných zdech hloubky do 5 cm a šířky do 5 cm   </t>
  </si>
  <si>
    <t xml:space="preserve">Celkem   </t>
  </si>
  <si>
    <t>M25</t>
  </si>
  <si>
    <t>Elektro</t>
  </si>
  <si>
    <t>Klícha Jan</t>
  </si>
  <si>
    <t>Datum:</t>
  </si>
  <si>
    <t>21a</t>
  </si>
  <si>
    <t>21b</t>
  </si>
  <si>
    <t>941955004R01</t>
  </si>
  <si>
    <t>Lešení lehké pomocné pro podepření strop. konstrukcí</t>
  </si>
  <si>
    <t>725100019</t>
  </si>
  <si>
    <t>70b</t>
  </si>
  <si>
    <t>70a</t>
  </si>
  <si>
    <t>M+D el.zásobníkový ohřívač 80l, vč. Konzole</t>
  </si>
  <si>
    <t>Montáž stropnic hraněných pl. do 144 cm2 včetně dodávky řeziva, hranoly 18/8 (kotvení dle PD)</t>
  </si>
  <si>
    <t>Spojovací prostředky pro montáž stropů (dle PD)</t>
  </si>
  <si>
    <t>Ventily uzavírací , DN 32</t>
  </si>
  <si>
    <t>Ventily regulační DN 32</t>
  </si>
  <si>
    <t>734143413R01</t>
  </si>
  <si>
    <t>Ventily vypouštěcí DN 32</t>
  </si>
  <si>
    <t>79a</t>
  </si>
  <si>
    <t>79b</t>
  </si>
  <si>
    <t>79c</t>
  </si>
  <si>
    <t>734143413R02</t>
  </si>
  <si>
    <t>Ventily odvzdušňovací DN 25</t>
  </si>
  <si>
    <t>79d</t>
  </si>
  <si>
    <t>734143413R03</t>
  </si>
  <si>
    <t>Teploměr s jímkou</t>
  </si>
  <si>
    <t>79e</t>
  </si>
  <si>
    <t>734143413R04</t>
  </si>
  <si>
    <t xml:space="preserve">Šroubení rohové, G 3/8 </t>
  </si>
  <si>
    <t>Oběhové čerpadlo 40/1-8, vč zapojení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</si>
</sst>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#,##0;\-#,##0"/>
    <numFmt numFmtId="168" formatCode="#,##0.000;\-#,##0.000"/>
    <numFmt numFmtId="169" formatCode="#,##0.00;\-#,##0.00"/>
  </numFmts>
  <fonts count="63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i/>
      <sz val="8"/>
      <color indexed="12"/>
      <name val="Arial CE"/>
      <family val="0"/>
    </font>
    <font>
      <i/>
      <sz val="7"/>
      <name val="Arial CE"/>
      <family val="0"/>
    </font>
    <font>
      <b/>
      <u val="single"/>
      <sz val="8"/>
      <color indexed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3" fillId="0" borderId="0" applyAlignment="0">
      <protection locked="0"/>
    </xf>
    <xf numFmtId="0" fontId="0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Continuous" vertical="top"/>
      <protection hidden="1"/>
    </xf>
    <xf numFmtId="0" fontId="3" fillId="0" borderId="10" xfId="0" applyFont="1" applyBorder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4" fillId="33" borderId="11" xfId="0" applyFont="1" applyFill="1" applyBorder="1" applyAlignment="1" applyProtection="1">
      <alignment horizontal="left"/>
      <protection hidden="1"/>
    </xf>
    <xf numFmtId="0" fontId="5" fillId="33" borderId="12" xfId="0" applyFont="1" applyFill="1" applyBorder="1" applyAlignment="1" applyProtection="1">
      <alignment horizontal="centerContinuous"/>
      <protection hidden="1"/>
    </xf>
    <xf numFmtId="49" fontId="6" fillId="33" borderId="13" xfId="0" applyNumberFormat="1" applyFont="1" applyFill="1" applyBorder="1" applyAlignment="1" applyProtection="1">
      <alignment horizontal="left"/>
      <protection hidden="1"/>
    </xf>
    <xf numFmtId="49" fontId="5" fillId="33" borderId="12" xfId="0" applyNumberFormat="1" applyFont="1" applyFill="1" applyBorder="1" applyAlignment="1" applyProtection="1">
      <alignment horizontal="centerContinuous"/>
      <protection hidden="1"/>
    </xf>
    <xf numFmtId="0" fontId="5" fillId="0" borderId="14" xfId="0" applyFont="1" applyBorder="1" applyAlignment="1" applyProtection="1">
      <alignment/>
      <protection hidden="1"/>
    </xf>
    <xf numFmtId="49" fontId="5" fillId="0" borderId="15" xfId="0" applyNumberFormat="1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49" fontId="5" fillId="0" borderId="18" xfId="0" applyNumberFormat="1" applyFont="1" applyBorder="1" applyAlignment="1" applyProtection="1">
      <alignment/>
      <protection hidden="1"/>
    </xf>
    <xf numFmtId="49" fontId="5" fillId="0" borderId="17" xfId="0" applyNumberFormat="1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/>
      <protection hidden="1"/>
    </xf>
    <xf numFmtId="49" fontId="5" fillId="0" borderId="20" xfId="0" applyNumberFormat="1" applyFont="1" applyBorder="1" applyAlignment="1" applyProtection="1">
      <alignment horizontal="left"/>
      <protection hidden="1"/>
    </xf>
    <xf numFmtId="49" fontId="4" fillId="33" borderId="16" xfId="0" applyNumberFormat="1" applyFont="1" applyFill="1" applyBorder="1" applyAlignment="1" applyProtection="1">
      <alignment/>
      <protection hidden="1"/>
    </xf>
    <xf numFmtId="49" fontId="3" fillId="33" borderId="17" xfId="0" applyNumberFormat="1" applyFont="1" applyFill="1" applyBorder="1" applyAlignment="1" applyProtection="1">
      <alignment/>
      <protection hidden="1"/>
    </xf>
    <xf numFmtId="49" fontId="4" fillId="33" borderId="18" xfId="0" applyNumberFormat="1" applyFont="1" applyFill="1" applyBorder="1" applyAlignment="1" applyProtection="1">
      <alignment/>
      <protection hidden="1"/>
    </xf>
    <xf numFmtId="49" fontId="3" fillId="33" borderId="18" xfId="0" applyNumberFormat="1" applyFont="1" applyFill="1" applyBorder="1" applyAlignment="1" applyProtection="1">
      <alignment/>
      <protection hidden="1"/>
    </xf>
    <xf numFmtId="0" fontId="5" fillId="0" borderId="19" xfId="0" applyFont="1" applyFill="1" applyBorder="1" applyAlignment="1" applyProtection="1">
      <alignment/>
      <protection hidden="1"/>
    </xf>
    <xf numFmtId="3" fontId="5" fillId="0" borderId="20" xfId="0" applyNumberFormat="1" applyFont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49" fontId="4" fillId="33" borderId="21" xfId="0" applyNumberFormat="1" applyFont="1" applyFill="1" applyBorder="1" applyAlignment="1" applyProtection="1">
      <alignment/>
      <protection hidden="1"/>
    </xf>
    <xf numFmtId="49" fontId="3" fillId="33" borderId="22" xfId="0" applyNumberFormat="1" applyFont="1" applyFill="1" applyBorder="1" applyAlignment="1" applyProtection="1">
      <alignment/>
      <protection hidden="1"/>
    </xf>
    <xf numFmtId="49" fontId="4" fillId="33" borderId="0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 applyProtection="1">
      <alignment/>
      <protection hidden="1"/>
    </xf>
    <xf numFmtId="49" fontId="5" fillId="0" borderId="19" xfId="0" applyNumberFormat="1" applyFont="1" applyBorder="1" applyAlignment="1" applyProtection="1">
      <alignment horizontal="left"/>
      <protection hidden="1"/>
    </xf>
    <xf numFmtId="0" fontId="5" fillId="0" borderId="23" xfId="0" applyFont="1" applyBorder="1" applyAlignment="1" applyProtection="1">
      <alignment/>
      <protection hidden="1"/>
    </xf>
    <xf numFmtId="0" fontId="5" fillId="0" borderId="19" xfId="0" applyNumberFormat="1" applyFont="1" applyBorder="1" applyAlignment="1" applyProtection="1">
      <alignment/>
      <protection hidden="1"/>
    </xf>
    <xf numFmtId="0" fontId="5" fillId="0" borderId="24" xfId="0" applyNumberFormat="1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5" fillId="0" borderId="24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9" xfId="0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24" xfId="0" applyFont="1" applyBorder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 horizontal="left"/>
      <protection hidden="1"/>
    </xf>
    <xf numFmtId="0" fontId="5" fillId="0" borderId="25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centerContinuous" vertical="center"/>
      <protection hidden="1"/>
    </xf>
    <xf numFmtId="0" fontId="7" fillId="0" borderId="27" xfId="0" applyFont="1" applyBorder="1" applyAlignment="1" applyProtection="1">
      <alignment horizontal="centerContinuous" vertical="center"/>
      <protection hidden="1"/>
    </xf>
    <xf numFmtId="0" fontId="3" fillId="0" borderId="27" xfId="0" applyFont="1" applyBorder="1" applyAlignment="1" applyProtection="1">
      <alignment horizontal="centerContinuous" vertical="center"/>
      <protection hidden="1"/>
    </xf>
    <xf numFmtId="0" fontId="3" fillId="0" borderId="28" xfId="0" applyFont="1" applyBorder="1" applyAlignment="1" applyProtection="1">
      <alignment horizontal="centerContinuous" vertical="center"/>
      <protection hidden="1"/>
    </xf>
    <xf numFmtId="0" fontId="4" fillId="33" borderId="29" xfId="0" applyFont="1" applyFill="1" applyBorder="1" applyAlignment="1" applyProtection="1">
      <alignment horizontal="left"/>
      <protection hidden="1"/>
    </xf>
    <xf numFmtId="0" fontId="3" fillId="33" borderId="30" xfId="0" applyFont="1" applyFill="1" applyBorder="1" applyAlignment="1" applyProtection="1">
      <alignment horizontal="left"/>
      <protection hidden="1"/>
    </xf>
    <xf numFmtId="0" fontId="3" fillId="33" borderId="31" xfId="0" applyFont="1" applyFill="1" applyBorder="1" applyAlignment="1" applyProtection="1">
      <alignment horizontal="centerContinuous"/>
      <protection hidden="1"/>
    </xf>
    <xf numFmtId="0" fontId="4" fillId="33" borderId="30" xfId="0" applyFont="1" applyFill="1" applyBorder="1" applyAlignment="1" applyProtection="1">
      <alignment horizontal="centerContinuous"/>
      <protection hidden="1"/>
    </xf>
    <xf numFmtId="0" fontId="3" fillId="33" borderId="30" xfId="0" applyFont="1" applyFill="1" applyBorder="1" applyAlignment="1" applyProtection="1">
      <alignment horizontal="centerContinuous"/>
      <protection hidden="1"/>
    </xf>
    <xf numFmtId="0" fontId="3" fillId="0" borderId="32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/>
      <protection hidden="1"/>
    </xf>
    <xf numFmtId="3" fontId="3" fillId="0" borderId="15" xfId="0" applyNumberFormat="1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3" fontId="3" fillId="0" borderId="13" xfId="0" applyNumberFormat="1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3" fontId="3" fillId="0" borderId="18" xfId="0" applyNumberFormat="1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34" xfId="0" applyFont="1" applyBorder="1" applyAlignment="1" applyProtection="1">
      <alignment/>
      <protection hidden="1"/>
    </xf>
    <xf numFmtId="0" fontId="3" fillId="0" borderId="33" xfId="0" applyFont="1" applyBorder="1" applyAlignment="1" applyProtection="1">
      <alignment shrinkToFit="1"/>
      <protection hidden="1"/>
    </xf>
    <xf numFmtId="0" fontId="3" fillId="0" borderId="35" xfId="0" applyFont="1" applyBorder="1" applyAlignment="1" applyProtection="1">
      <alignment/>
      <protection hidden="1"/>
    </xf>
    <xf numFmtId="0" fontId="3" fillId="0" borderId="21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3" fontId="3" fillId="0" borderId="36" xfId="0" applyNumberFormat="1" applyFont="1" applyBorder="1" applyAlignment="1" applyProtection="1">
      <alignment/>
      <protection hidden="1"/>
    </xf>
    <xf numFmtId="0" fontId="3" fillId="0" borderId="37" xfId="0" applyFont="1" applyBorder="1" applyAlignment="1" applyProtection="1">
      <alignment/>
      <protection hidden="1"/>
    </xf>
    <xf numFmtId="3" fontId="3" fillId="0" borderId="38" xfId="0" applyNumberFormat="1" applyFont="1" applyBorder="1" applyAlignment="1" applyProtection="1">
      <alignment/>
      <protection hidden="1"/>
    </xf>
    <xf numFmtId="0" fontId="3" fillId="0" borderId="39" xfId="0" applyFont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12" xfId="0" applyFont="1" applyFill="1" applyBorder="1" applyAlignment="1" applyProtection="1">
      <alignment/>
      <protection hidden="1"/>
    </xf>
    <xf numFmtId="0" fontId="4" fillId="33" borderId="40" xfId="0" applyFont="1" applyFill="1" applyBorder="1" applyAlignment="1" applyProtection="1">
      <alignment/>
      <protection hidden="1"/>
    </xf>
    <xf numFmtId="0" fontId="4" fillId="33" borderId="41" xfId="0" applyFont="1" applyFill="1" applyBorder="1" applyAlignment="1" applyProtection="1">
      <alignment/>
      <protection hidden="1"/>
    </xf>
    <xf numFmtId="0" fontId="3" fillId="0" borderId="22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42" xfId="0" applyFont="1" applyBorder="1" applyAlignment="1" applyProtection="1">
      <alignment/>
      <protection hidden="1"/>
    </xf>
    <xf numFmtId="0" fontId="3" fillId="0" borderId="4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44" xfId="0" applyFont="1" applyBorder="1" applyAlignment="1" applyProtection="1">
      <alignment/>
      <protection hidden="1"/>
    </xf>
    <xf numFmtId="0" fontId="3" fillId="0" borderId="45" xfId="0" applyFont="1" applyBorder="1" applyAlignment="1" applyProtection="1">
      <alignment/>
      <protection hidden="1"/>
    </xf>
    <xf numFmtId="0" fontId="3" fillId="0" borderId="46" xfId="0" applyFont="1" applyBorder="1" applyAlignment="1" applyProtection="1">
      <alignment/>
      <protection hidden="1"/>
    </xf>
    <xf numFmtId="0" fontId="3" fillId="0" borderId="47" xfId="0" applyFont="1" applyBorder="1" applyAlignment="1" applyProtection="1">
      <alignment/>
      <protection hidden="1"/>
    </xf>
    <xf numFmtId="165" fontId="3" fillId="0" borderId="48" xfId="0" applyNumberFormat="1" applyFont="1" applyBorder="1" applyAlignment="1" applyProtection="1">
      <alignment horizontal="right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165" fontId="3" fillId="0" borderId="17" xfId="0" applyNumberFormat="1" applyFont="1" applyBorder="1" applyAlignment="1" applyProtection="1">
      <alignment horizontal="right"/>
      <protection hidden="1"/>
    </xf>
    <xf numFmtId="0" fontId="7" fillId="33" borderId="37" xfId="0" applyFont="1" applyFill="1" applyBorder="1" applyAlignment="1" applyProtection="1">
      <alignment/>
      <protection hidden="1"/>
    </xf>
    <xf numFmtId="0" fontId="7" fillId="33" borderId="38" xfId="0" applyFont="1" applyFill="1" applyBorder="1" applyAlignment="1" applyProtection="1">
      <alignment/>
      <protection hidden="1"/>
    </xf>
    <xf numFmtId="0" fontId="7" fillId="33" borderId="39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vertical="justify"/>
      <protection hidden="1"/>
    </xf>
    <xf numFmtId="49" fontId="4" fillId="0" borderId="49" xfId="47" applyNumberFormat="1" applyFont="1" applyBorder="1" applyProtection="1">
      <alignment/>
      <protection hidden="1"/>
    </xf>
    <xf numFmtId="49" fontId="3" fillId="0" borderId="49" xfId="47" applyNumberFormat="1" applyFont="1" applyBorder="1" applyProtection="1">
      <alignment/>
      <protection hidden="1"/>
    </xf>
    <xf numFmtId="49" fontId="3" fillId="0" borderId="49" xfId="47" applyNumberFormat="1" applyFont="1" applyBorder="1" applyAlignment="1" applyProtection="1">
      <alignment horizontal="right"/>
      <protection hidden="1"/>
    </xf>
    <xf numFmtId="0" fontId="3" fillId="0" borderId="50" xfId="47" applyFont="1" applyBorder="1" applyProtection="1">
      <alignment/>
      <protection hidden="1"/>
    </xf>
    <xf numFmtId="49" fontId="3" fillId="0" borderId="49" xfId="0" applyNumberFormat="1" applyFont="1" applyBorder="1" applyAlignment="1" applyProtection="1">
      <alignment horizontal="left"/>
      <protection hidden="1"/>
    </xf>
    <xf numFmtId="0" fontId="3" fillId="0" borderId="51" xfId="0" applyNumberFormat="1" applyFont="1" applyBorder="1" applyAlignment="1" applyProtection="1">
      <alignment/>
      <protection hidden="1"/>
    </xf>
    <xf numFmtId="49" fontId="4" fillId="0" borderId="52" xfId="47" applyNumberFormat="1" applyFont="1" applyBorder="1" applyProtection="1">
      <alignment/>
      <protection hidden="1"/>
    </xf>
    <xf numFmtId="49" fontId="3" fillId="0" borderId="52" xfId="47" applyNumberFormat="1" applyFont="1" applyBorder="1" applyProtection="1">
      <alignment/>
      <protection hidden="1"/>
    </xf>
    <xf numFmtId="49" fontId="3" fillId="0" borderId="52" xfId="47" applyNumberFormat="1" applyFont="1" applyBorder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Continuous"/>
      <protection hidden="1"/>
    </xf>
    <xf numFmtId="49" fontId="4" fillId="33" borderId="29" xfId="0" applyNumberFormat="1" applyFont="1" applyFill="1" applyBorder="1" applyAlignment="1" applyProtection="1">
      <alignment horizontal="center"/>
      <protection hidden="1"/>
    </xf>
    <xf numFmtId="0" fontId="4" fillId="33" borderId="30" xfId="0" applyFont="1" applyFill="1" applyBorder="1" applyAlignment="1" applyProtection="1">
      <alignment horizontal="center"/>
      <protection hidden="1"/>
    </xf>
    <xf numFmtId="0" fontId="4" fillId="33" borderId="31" xfId="0" applyFont="1" applyFill="1" applyBorder="1" applyAlignment="1" applyProtection="1">
      <alignment horizontal="center"/>
      <protection hidden="1"/>
    </xf>
    <xf numFmtId="0" fontId="4" fillId="33" borderId="53" xfId="0" applyFont="1" applyFill="1" applyBorder="1" applyAlignment="1" applyProtection="1">
      <alignment horizontal="center"/>
      <protection hidden="1"/>
    </xf>
    <xf numFmtId="0" fontId="4" fillId="33" borderId="54" xfId="0" applyFont="1" applyFill="1" applyBorder="1" applyAlignment="1" applyProtection="1">
      <alignment horizontal="center"/>
      <protection hidden="1"/>
    </xf>
    <xf numFmtId="0" fontId="4" fillId="33" borderId="55" xfId="0" applyFont="1" applyFill="1" applyBorder="1" applyAlignment="1" applyProtection="1">
      <alignment horizontal="center"/>
      <protection hidden="1"/>
    </xf>
    <xf numFmtId="49" fontId="5" fillId="0" borderId="21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3" fontId="3" fillId="0" borderId="43" xfId="0" applyNumberFormat="1" applyFont="1" applyBorder="1" applyAlignment="1" applyProtection="1">
      <alignment/>
      <protection hidden="1"/>
    </xf>
    <xf numFmtId="3" fontId="3" fillId="0" borderId="22" xfId="0" applyNumberFormat="1" applyFont="1" applyBorder="1" applyAlignment="1" applyProtection="1">
      <alignment/>
      <protection hidden="1"/>
    </xf>
    <xf numFmtId="3" fontId="3" fillId="0" borderId="56" xfId="0" applyNumberFormat="1" applyFont="1" applyBorder="1" applyAlignment="1" applyProtection="1">
      <alignment/>
      <protection hidden="1"/>
    </xf>
    <xf numFmtId="3" fontId="3" fillId="0" borderId="57" xfId="0" applyNumberFormat="1" applyFont="1" applyBorder="1" applyAlignment="1" applyProtection="1">
      <alignment/>
      <protection hidden="1"/>
    </xf>
    <xf numFmtId="0" fontId="4" fillId="33" borderId="29" xfId="0" applyFont="1" applyFill="1" applyBorder="1" applyAlignment="1" applyProtection="1">
      <alignment/>
      <protection hidden="1"/>
    </xf>
    <xf numFmtId="0" fontId="4" fillId="33" borderId="30" xfId="0" applyFont="1" applyFill="1" applyBorder="1" applyAlignment="1" applyProtection="1">
      <alignment/>
      <protection hidden="1"/>
    </xf>
    <xf numFmtId="3" fontId="4" fillId="33" borderId="31" xfId="0" applyNumberFormat="1" applyFont="1" applyFill="1" applyBorder="1" applyAlignment="1" applyProtection="1">
      <alignment/>
      <protection hidden="1"/>
    </xf>
    <xf numFmtId="3" fontId="4" fillId="33" borderId="53" xfId="0" applyNumberFormat="1" applyFont="1" applyFill="1" applyBorder="1" applyAlignment="1" applyProtection="1">
      <alignment/>
      <protection hidden="1"/>
    </xf>
    <xf numFmtId="3" fontId="4" fillId="33" borderId="54" xfId="0" applyNumberFormat="1" applyFont="1" applyFill="1" applyBorder="1" applyAlignment="1" applyProtection="1">
      <alignment/>
      <protection hidden="1"/>
    </xf>
    <xf numFmtId="3" fontId="4" fillId="33" borderId="55" xfId="0" applyNumberFormat="1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2" fillId="0" borderId="0" xfId="0" applyNumberFormat="1" applyFont="1" applyAlignment="1" applyProtection="1">
      <alignment horizontal="centerContinuous"/>
      <protection hidden="1"/>
    </xf>
    <xf numFmtId="0" fontId="3" fillId="33" borderId="41" xfId="0" applyFont="1" applyFill="1" applyBorder="1" applyAlignment="1" applyProtection="1">
      <alignment/>
      <protection hidden="1"/>
    </xf>
    <xf numFmtId="0" fontId="4" fillId="33" borderId="58" xfId="0" applyFont="1" applyFill="1" applyBorder="1" applyAlignment="1" applyProtection="1">
      <alignment horizontal="right"/>
      <protection hidden="1"/>
    </xf>
    <xf numFmtId="0" fontId="4" fillId="33" borderId="13" xfId="0" applyFont="1" applyFill="1" applyBorder="1" applyAlignment="1" applyProtection="1">
      <alignment horizontal="right"/>
      <protection hidden="1"/>
    </xf>
    <xf numFmtId="0" fontId="4" fillId="33" borderId="12" xfId="0" applyFont="1" applyFill="1" applyBorder="1" applyAlignment="1" applyProtection="1">
      <alignment horizontal="center"/>
      <protection hidden="1"/>
    </xf>
    <xf numFmtId="4" fontId="6" fillId="33" borderId="13" xfId="0" applyNumberFormat="1" applyFont="1" applyFill="1" applyBorder="1" applyAlignment="1" applyProtection="1">
      <alignment horizontal="right"/>
      <protection hidden="1"/>
    </xf>
    <xf numFmtId="4" fontId="6" fillId="33" borderId="41" xfId="0" applyNumberFormat="1" applyFont="1" applyFill="1" applyBorder="1" applyAlignment="1" applyProtection="1">
      <alignment horizontal="right"/>
      <protection hidden="1"/>
    </xf>
    <xf numFmtId="0" fontId="3" fillId="0" borderId="25" xfId="0" applyFont="1" applyBorder="1" applyAlignment="1" applyProtection="1">
      <alignment/>
      <protection hidden="1"/>
    </xf>
    <xf numFmtId="3" fontId="3" fillId="0" borderId="34" xfId="0" applyNumberFormat="1" applyFont="1" applyBorder="1" applyAlignment="1" applyProtection="1">
      <alignment horizontal="right"/>
      <protection hidden="1"/>
    </xf>
    <xf numFmtId="165" fontId="3" fillId="0" borderId="19" xfId="0" applyNumberFormat="1" applyFont="1" applyBorder="1" applyAlignment="1" applyProtection="1">
      <alignment horizontal="right"/>
      <protection hidden="1"/>
    </xf>
    <xf numFmtId="3" fontId="3" fillId="0" borderId="44" xfId="0" applyNumberFormat="1" applyFont="1" applyBorder="1" applyAlignment="1" applyProtection="1">
      <alignment horizontal="right"/>
      <protection hidden="1"/>
    </xf>
    <xf numFmtId="4" fontId="3" fillId="0" borderId="33" xfId="0" applyNumberFormat="1" applyFont="1" applyBorder="1" applyAlignment="1" applyProtection="1">
      <alignment horizontal="right"/>
      <protection hidden="1"/>
    </xf>
    <xf numFmtId="3" fontId="3" fillId="0" borderId="25" xfId="0" applyNumberFormat="1" applyFont="1" applyBorder="1" applyAlignment="1" applyProtection="1">
      <alignment horizontal="right"/>
      <protection hidden="1"/>
    </xf>
    <xf numFmtId="0" fontId="3" fillId="33" borderId="37" xfId="0" applyFont="1" applyFill="1" applyBorder="1" applyAlignment="1" applyProtection="1">
      <alignment/>
      <protection hidden="1"/>
    </xf>
    <xf numFmtId="0" fontId="4" fillId="33" borderId="38" xfId="0" applyFont="1" applyFill="1" applyBorder="1" applyAlignment="1" applyProtection="1">
      <alignment/>
      <protection hidden="1"/>
    </xf>
    <xf numFmtId="0" fontId="3" fillId="33" borderId="38" xfId="0" applyFont="1" applyFill="1" applyBorder="1" applyAlignment="1" applyProtection="1">
      <alignment/>
      <protection hidden="1"/>
    </xf>
    <xf numFmtId="4" fontId="3" fillId="33" borderId="59" xfId="0" applyNumberFormat="1" applyFont="1" applyFill="1" applyBorder="1" applyAlignment="1" applyProtection="1">
      <alignment/>
      <protection hidden="1"/>
    </xf>
    <xf numFmtId="4" fontId="3" fillId="33" borderId="37" xfId="0" applyNumberFormat="1" applyFont="1" applyFill="1" applyBorder="1" applyAlignment="1" applyProtection="1">
      <alignment/>
      <protection hidden="1"/>
    </xf>
    <xf numFmtId="4" fontId="3" fillId="33" borderId="38" xfId="0" applyNumberFormat="1" applyFont="1" applyFill="1" applyBorder="1" applyAlignment="1" applyProtection="1">
      <alignment/>
      <protection hidden="1"/>
    </xf>
    <xf numFmtId="3" fontId="11" fillId="0" borderId="0" xfId="0" applyNumberFormat="1" applyFont="1" applyAlignment="1" applyProtection="1">
      <alignment/>
      <protection hidden="1"/>
    </xf>
    <xf numFmtId="4" fontId="11" fillId="0" borderId="0" xfId="0" applyNumberFormat="1" applyFon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0" fillId="0" borderId="0" xfId="47" applyProtection="1">
      <alignment/>
      <protection hidden="1"/>
    </xf>
    <xf numFmtId="0" fontId="3" fillId="0" borderId="0" xfId="47" applyFont="1" applyProtection="1">
      <alignment/>
      <protection hidden="1"/>
    </xf>
    <xf numFmtId="0" fontId="13" fillId="0" borderId="0" xfId="47" applyFont="1" applyAlignment="1" applyProtection="1">
      <alignment horizontal="centerContinuous"/>
      <protection hidden="1"/>
    </xf>
    <xf numFmtId="0" fontId="14" fillId="0" borderId="0" xfId="47" applyFont="1" applyAlignment="1" applyProtection="1">
      <alignment horizontal="centerContinuous"/>
      <protection hidden="1"/>
    </xf>
    <xf numFmtId="0" fontId="14" fillId="0" borderId="0" xfId="47" applyFont="1" applyAlignment="1" applyProtection="1">
      <alignment horizontal="right"/>
      <protection hidden="1"/>
    </xf>
    <xf numFmtId="0" fontId="3" fillId="0" borderId="49" xfId="47" applyFont="1" applyBorder="1" applyProtection="1">
      <alignment/>
      <protection hidden="1"/>
    </xf>
    <xf numFmtId="0" fontId="5" fillId="0" borderId="50" xfId="47" applyFont="1" applyBorder="1" applyAlignment="1" applyProtection="1">
      <alignment horizontal="right"/>
      <protection hidden="1"/>
    </xf>
    <xf numFmtId="49" fontId="3" fillId="0" borderId="49" xfId="47" applyNumberFormat="1" applyFont="1" applyBorder="1" applyAlignment="1" applyProtection="1">
      <alignment horizontal="left"/>
      <protection hidden="1"/>
    </xf>
    <xf numFmtId="0" fontId="3" fillId="0" borderId="51" xfId="47" applyFont="1" applyBorder="1" applyProtection="1">
      <alignment/>
      <protection hidden="1"/>
    </xf>
    <xf numFmtId="0" fontId="3" fillId="0" borderId="52" xfId="47" applyFont="1" applyBorder="1" applyProtection="1">
      <alignment/>
      <protection hidden="1"/>
    </xf>
    <xf numFmtId="0" fontId="5" fillId="0" borderId="0" xfId="47" applyFont="1" applyProtection="1">
      <alignment/>
      <protection hidden="1"/>
    </xf>
    <xf numFmtId="0" fontId="3" fillId="0" borderId="0" xfId="47" applyFont="1" applyAlignment="1" applyProtection="1">
      <alignment horizontal="right"/>
      <protection hidden="1"/>
    </xf>
    <xf numFmtId="0" fontId="3" fillId="0" borderId="0" xfId="47" applyFont="1" applyAlignment="1" applyProtection="1">
      <alignment/>
      <protection hidden="1"/>
    </xf>
    <xf numFmtId="49" fontId="5" fillId="33" borderId="19" xfId="47" applyNumberFormat="1" applyFont="1" applyFill="1" applyBorder="1" applyProtection="1">
      <alignment/>
      <protection hidden="1"/>
    </xf>
    <xf numFmtId="0" fontId="5" fillId="33" borderId="17" xfId="47" applyFont="1" applyFill="1" applyBorder="1" applyAlignment="1" applyProtection="1">
      <alignment horizontal="center"/>
      <protection hidden="1"/>
    </xf>
    <xf numFmtId="0" fontId="5" fillId="33" borderId="17" xfId="47" applyNumberFormat="1" applyFont="1" applyFill="1" applyBorder="1" applyAlignment="1" applyProtection="1">
      <alignment horizontal="center"/>
      <protection hidden="1"/>
    </xf>
    <xf numFmtId="0" fontId="5" fillId="33" borderId="19" xfId="47" applyFont="1" applyFill="1" applyBorder="1" applyAlignment="1" applyProtection="1">
      <alignment horizontal="center"/>
      <protection hidden="1"/>
    </xf>
    <xf numFmtId="0" fontId="4" fillId="0" borderId="56" xfId="47" applyFont="1" applyBorder="1" applyAlignment="1" applyProtection="1">
      <alignment horizontal="center"/>
      <protection hidden="1"/>
    </xf>
    <xf numFmtId="49" fontId="4" fillId="0" borderId="56" xfId="47" applyNumberFormat="1" applyFont="1" applyBorder="1" applyAlignment="1" applyProtection="1">
      <alignment horizontal="left"/>
      <protection hidden="1"/>
    </xf>
    <xf numFmtId="0" fontId="4" fillId="0" borderId="60" xfId="47" applyFont="1" applyBorder="1" applyProtection="1">
      <alignment/>
      <protection hidden="1"/>
    </xf>
    <xf numFmtId="0" fontId="3" fillId="0" borderId="18" xfId="47" applyFont="1" applyBorder="1" applyAlignment="1" applyProtection="1">
      <alignment horizontal="center"/>
      <protection hidden="1"/>
    </xf>
    <xf numFmtId="0" fontId="3" fillId="0" borderId="18" xfId="47" applyNumberFormat="1" applyFont="1" applyBorder="1" applyAlignment="1" applyProtection="1">
      <alignment horizontal="right"/>
      <protection hidden="1"/>
    </xf>
    <xf numFmtId="0" fontId="3" fillId="0" borderId="17" xfId="47" applyNumberFormat="1" applyFont="1" applyBorder="1" applyProtection="1">
      <alignment/>
      <protection hidden="1"/>
    </xf>
    <xf numFmtId="0" fontId="0" fillId="0" borderId="0" xfId="47" applyNumberFormat="1" applyProtection="1">
      <alignment/>
      <protection hidden="1"/>
    </xf>
    <xf numFmtId="0" fontId="15" fillId="0" borderId="0" xfId="47" applyFont="1" applyProtection="1">
      <alignment/>
      <protection hidden="1"/>
    </xf>
    <xf numFmtId="0" fontId="16" fillId="0" borderId="61" xfId="47" applyFont="1" applyBorder="1" applyAlignment="1" applyProtection="1">
      <alignment horizontal="center" vertical="top"/>
      <protection hidden="1"/>
    </xf>
    <xf numFmtId="49" fontId="16" fillId="0" borderId="61" xfId="47" applyNumberFormat="1" applyFont="1" applyBorder="1" applyAlignment="1" applyProtection="1">
      <alignment horizontal="left" vertical="top"/>
      <protection hidden="1"/>
    </xf>
    <xf numFmtId="0" fontId="16" fillId="0" borderId="61" xfId="47" applyFont="1" applyBorder="1" applyAlignment="1" applyProtection="1">
      <alignment vertical="top" wrapText="1"/>
      <protection hidden="1"/>
    </xf>
    <xf numFmtId="49" fontId="16" fillId="0" borderId="61" xfId="47" applyNumberFormat="1" applyFont="1" applyBorder="1" applyAlignment="1" applyProtection="1">
      <alignment horizontal="center" shrinkToFit="1"/>
      <protection hidden="1"/>
    </xf>
    <xf numFmtId="4" fontId="16" fillId="0" borderId="61" xfId="47" applyNumberFormat="1" applyFont="1" applyBorder="1" applyAlignment="1" applyProtection="1">
      <alignment horizontal="right"/>
      <protection hidden="1"/>
    </xf>
    <xf numFmtId="4" fontId="16" fillId="0" borderId="61" xfId="47" applyNumberFormat="1" applyFont="1" applyBorder="1" applyProtection="1">
      <alignment/>
      <protection hidden="1"/>
    </xf>
    <xf numFmtId="0" fontId="15" fillId="0" borderId="0" xfId="47" applyFont="1" applyProtection="1">
      <alignment/>
      <protection hidden="1"/>
    </xf>
    <xf numFmtId="0" fontId="3" fillId="33" borderId="19" xfId="47" applyFont="1" applyFill="1" applyBorder="1" applyAlignment="1" applyProtection="1">
      <alignment horizontal="center"/>
      <protection hidden="1"/>
    </xf>
    <xf numFmtId="49" fontId="20" fillId="33" borderId="19" xfId="47" applyNumberFormat="1" applyFont="1" applyFill="1" applyBorder="1" applyAlignment="1" applyProtection="1">
      <alignment horizontal="left"/>
      <protection hidden="1"/>
    </xf>
    <xf numFmtId="0" fontId="20" fillId="33" borderId="60" xfId="47" applyFont="1" applyFill="1" applyBorder="1" applyProtection="1">
      <alignment/>
      <protection hidden="1"/>
    </xf>
    <xf numFmtId="0" fontId="3" fillId="33" borderId="18" xfId="47" applyFont="1" applyFill="1" applyBorder="1" applyAlignment="1" applyProtection="1">
      <alignment horizontal="center"/>
      <protection hidden="1"/>
    </xf>
    <xf numFmtId="4" fontId="3" fillId="33" borderId="18" xfId="47" applyNumberFormat="1" applyFont="1" applyFill="1" applyBorder="1" applyAlignment="1" applyProtection="1">
      <alignment horizontal="right"/>
      <protection hidden="1"/>
    </xf>
    <xf numFmtId="4" fontId="3" fillId="33" borderId="17" xfId="47" applyNumberFormat="1" applyFont="1" applyFill="1" applyBorder="1" applyAlignment="1" applyProtection="1">
      <alignment horizontal="right"/>
      <protection hidden="1"/>
    </xf>
    <xf numFmtId="4" fontId="4" fillId="33" borderId="19" xfId="47" applyNumberFormat="1" applyFont="1" applyFill="1" applyBorder="1" applyProtection="1">
      <alignment/>
      <protection hidden="1"/>
    </xf>
    <xf numFmtId="3" fontId="0" fillId="0" borderId="0" xfId="47" applyNumberFormat="1" applyProtection="1">
      <alignment/>
      <protection hidden="1"/>
    </xf>
    <xf numFmtId="0" fontId="5" fillId="0" borderId="56" xfId="47" applyFont="1" applyBorder="1" applyAlignment="1" applyProtection="1">
      <alignment horizontal="center"/>
      <protection hidden="1"/>
    </xf>
    <xf numFmtId="49" fontId="5" fillId="0" borderId="56" xfId="47" applyNumberFormat="1" applyFont="1" applyBorder="1" applyAlignment="1" applyProtection="1">
      <alignment horizontal="right"/>
      <protection hidden="1"/>
    </xf>
    <xf numFmtId="4" fontId="18" fillId="34" borderId="62" xfId="47" applyNumberFormat="1" applyFont="1" applyFill="1" applyBorder="1" applyAlignment="1" applyProtection="1">
      <alignment horizontal="right" wrapText="1"/>
      <protection hidden="1"/>
    </xf>
    <xf numFmtId="0" fontId="18" fillId="0" borderId="22" xfId="0" applyFont="1" applyBorder="1" applyAlignment="1" applyProtection="1">
      <alignment horizontal="right"/>
      <protection hidden="1"/>
    </xf>
    <xf numFmtId="0" fontId="17" fillId="0" borderId="0" xfId="47" applyFont="1" applyAlignment="1" applyProtection="1">
      <alignment wrapText="1"/>
      <protection hidden="1"/>
    </xf>
    <xf numFmtId="0" fontId="16" fillId="0" borderId="61" xfId="47" applyFont="1" applyFill="1" applyBorder="1" applyAlignment="1" applyProtection="1">
      <alignment vertical="top" wrapText="1"/>
      <protection hidden="1"/>
    </xf>
    <xf numFmtId="0" fontId="0" fillId="0" borderId="0" xfId="47" applyBorder="1" applyProtection="1">
      <alignment/>
      <protection hidden="1"/>
    </xf>
    <xf numFmtId="0" fontId="21" fillId="0" borderId="0" xfId="47" applyFont="1" applyAlignment="1" applyProtection="1">
      <alignment/>
      <protection hidden="1"/>
    </xf>
    <xf numFmtId="0" fontId="0" fillId="0" borderId="0" xfId="47" applyAlignment="1" applyProtection="1">
      <alignment horizontal="right"/>
      <protection hidden="1"/>
    </xf>
    <xf numFmtId="0" fontId="22" fillId="0" borderId="0" xfId="47" applyFont="1" applyBorder="1" applyProtection="1">
      <alignment/>
      <protection hidden="1"/>
    </xf>
    <xf numFmtId="3" fontId="22" fillId="0" borderId="0" xfId="47" applyNumberFormat="1" applyFont="1" applyBorder="1" applyAlignment="1" applyProtection="1">
      <alignment horizontal="right"/>
      <protection hidden="1"/>
    </xf>
    <xf numFmtId="4" fontId="22" fillId="0" borderId="0" xfId="47" applyNumberFormat="1" applyFont="1" applyBorder="1" applyProtection="1">
      <alignment/>
      <protection hidden="1"/>
    </xf>
    <xf numFmtId="0" fontId="21" fillId="0" borderId="0" xfId="47" applyFont="1" applyBorder="1" applyAlignment="1" applyProtection="1">
      <alignment/>
      <protection hidden="1"/>
    </xf>
    <xf numFmtId="0" fontId="0" fillId="0" borderId="0" xfId="47" applyBorder="1" applyAlignment="1" applyProtection="1">
      <alignment horizontal="right"/>
      <protection hidden="1"/>
    </xf>
    <xf numFmtId="0" fontId="24" fillId="35" borderId="0" xfId="46" applyFont="1" applyFill="1" applyAlignment="1" applyProtection="1">
      <alignment horizontal="left"/>
      <protection hidden="1"/>
    </xf>
    <xf numFmtId="0" fontId="25" fillId="35" borderId="0" xfId="46" applyFont="1" applyFill="1" applyAlignment="1" applyProtection="1">
      <alignment horizontal="left"/>
      <protection hidden="1"/>
    </xf>
    <xf numFmtId="0" fontId="23" fillId="0" borderId="0" xfId="46" applyAlignment="1" applyProtection="1">
      <alignment horizontal="left" vertical="top"/>
      <protection hidden="1"/>
    </xf>
    <xf numFmtId="0" fontId="26" fillId="35" borderId="0" xfId="46" applyFont="1" applyFill="1" applyAlignment="1" applyProtection="1">
      <alignment horizontal="left"/>
      <protection hidden="1"/>
    </xf>
    <xf numFmtId="0" fontId="9" fillId="35" borderId="0" xfId="46" applyFont="1" applyFill="1" applyAlignment="1" applyProtection="1">
      <alignment horizontal="left"/>
      <protection hidden="1"/>
    </xf>
    <xf numFmtId="0" fontId="9" fillId="36" borderId="63" xfId="46" applyFont="1" applyFill="1" applyBorder="1" applyAlignment="1" applyProtection="1">
      <alignment horizontal="center" vertical="center" wrapText="1"/>
      <protection hidden="1"/>
    </xf>
    <xf numFmtId="167" fontId="26" fillId="0" borderId="0" xfId="46" applyNumberFormat="1" applyFont="1" applyAlignment="1" applyProtection="1">
      <alignment horizontal="center"/>
      <protection hidden="1"/>
    </xf>
    <xf numFmtId="0" fontId="26" fillId="0" borderId="0" xfId="46" applyFont="1" applyAlignment="1" applyProtection="1">
      <alignment horizontal="center" wrapText="1"/>
      <protection hidden="1"/>
    </xf>
    <xf numFmtId="0" fontId="26" fillId="0" borderId="0" xfId="46" applyFont="1" applyAlignment="1" applyProtection="1">
      <alignment horizontal="left" wrapText="1"/>
      <protection hidden="1"/>
    </xf>
    <xf numFmtId="168" fontId="26" fillId="0" borderId="0" xfId="46" applyNumberFormat="1" applyFont="1" applyAlignment="1" applyProtection="1">
      <alignment horizontal="right"/>
      <protection hidden="1"/>
    </xf>
    <xf numFmtId="169" fontId="26" fillId="0" borderId="0" xfId="46" applyNumberFormat="1" applyFont="1" applyAlignment="1" applyProtection="1">
      <alignment horizontal="right"/>
      <protection hidden="1"/>
    </xf>
    <xf numFmtId="167" fontId="9" fillId="0" borderId="64" xfId="46" applyNumberFormat="1" applyFont="1" applyBorder="1" applyAlignment="1" applyProtection="1">
      <alignment horizontal="center"/>
      <protection hidden="1"/>
    </xf>
    <xf numFmtId="0" fontId="9" fillId="0" borderId="65" xfId="46" applyFont="1" applyBorder="1" applyAlignment="1" applyProtection="1">
      <alignment horizontal="center" wrapText="1"/>
      <protection hidden="1"/>
    </xf>
    <xf numFmtId="0" fontId="9" fillId="0" borderId="65" xfId="46" applyFont="1" applyBorder="1" applyAlignment="1" applyProtection="1">
      <alignment horizontal="left" wrapText="1"/>
      <protection hidden="1"/>
    </xf>
    <xf numFmtId="168" fontId="9" fillId="0" borderId="65" xfId="46" applyNumberFormat="1" applyFont="1" applyBorder="1" applyAlignment="1" applyProtection="1">
      <alignment horizontal="right"/>
      <protection hidden="1"/>
    </xf>
    <xf numFmtId="169" fontId="9" fillId="0" borderId="65" xfId="46" applyNumberFormat="1" applyFont="1" applyBorder="1" applyAlignment="1" applyProtection="1">
      <alignment horizontal="right"/>
      <protection hidden="1"/>
    </xf>
    <xf numFmtId="169" fontId="9" fillId="0" borderId="66" xfId="46" applyNumberFormat="1" applyFont="1" applyBorder="1" applyAlignment="1" applyProtection="1">
      <alignment horizontal="right"/>
      <protection hidden="1"/>
    </xf>
    <xf numFmtId="167" fontId="27" fillId="0" borderId="64" xfId="46" applyNumberFormat="1" applyFont="1" applyBorder="1" applyAlignment="1" applyProtection="1">
      <alignment horizontal="center"/>
      <protection hidden="1"/>
    </xf>
    <xf numFmtId="0" fontId="27" fillId="0" borderId="65" xfId="46" applyFont="1" applyBorder="1" applyAlignment="1" applyProtection="1">
      <alignment horizontal="center" wrapText="1"/>
      <protection hidden="1"/>
    </xf>
    <xf numFmtId="0" fontId="27" fillId="0" borderId="65" xfId="46" applyFont="1" applyBorder="1" applyAlignment="1" applyProtection="1">
      <alignment horizontal="left" wrapText="1"/>
      <protection hidden="1"/>
    </xf>
    <xf numFmtId="168" fontId="27" fillId="0" borderId="65" xfId="46" applyNumberFormat="1" applyFont="1" applyBorder="1" applyAlignment="1" applyProtection="1">
      <alignment horizontal="right"/>
      <protection hidden="1"/>
    </xf>
    <xf numFmtId="169" fontId="27" fillId="0" borderId="65" xfId="46" applyNumberFormat="1" applyFont="1" applyBorder="1" applyAlignment="1" applyProtection="1">
      <alignment horizontal="right"/>
      <protection hidden="1"/>
    </xf>
    <xf numFmtId="167" fontId="27" fillId="0" borderId="67" xfId="46" applyNumberFormat="1" applyFont="1" applyBorder="1" applyAlignment="1" applyProtection="1">
      <alignment horizontal="center"/>
      <protection hidden="1"/>
    </xf>
    <xf numFmtId="0" fontId="27" fillId="0" borderId="68" xfId="46" applyFont="1" applyBorder="1" applyAlignment="1" applyProtection="1">
      <alignment horizontal="center" wrapText="1"/>
      <protection hidden="1"/>
    </xf>
    <xf numFmtId="0" fontId="27" fillId="0" borderId="68" xfId="46" applyFont="1" applyBorder="1" applyAlignment="1" applyProtection="1">
      <alignment horizontal="left" wrapText="1"/>
      <protection hidden="1"/>
    </xf>
    <xf numFmtId="168" fontId="27" fillId="0" borderId="68" xfId="46" applyNumberFormat="1" applyFont="1" applyBorder="1" applyAlignment="1" applyProtection="1">
      <alignment horizontal="right"/>
      <protection hidden="1"/>
    </xf>
    <xf numFmtId="169" fontId="27" fillId="0" borderId="68" xfId="46" applyNumberFormat="1" applyFont="1" applyBorder="1" applyAlignment="1" applyProtection="1">
      <alignment horizontal="right"/>
      <protection hidden="1"/>
    </xf>
    <xf numFmtId="167" fontId="27" fillId="0" borderId="69" xfId="46" applyNumberFormat="1" applyFont="1" applyBorder="1" applyAlignment="1" applyProtection="1">
      <alignment horizontal="center"/>
      <protection hidden="1"/>
    </xf>
    <xf numFmtId="0" fontId="27" fillId="0" borderId="70" xfId="46" applyFont="1" applyBorder="1" applyAlignment="1" applyProtection="1">
      <alignment horizontal="center" wrapText="1"/>
      <protection hidden="1"/>
    </xf>
    <xf numFmtId="0" fontId="27" fillId="0" borderId="70" xfId="46" applyFont="1" applyBorder="1" applyAlignment="1" applyProtection="1">
      <alignment horizontal="left" wrapText="1"/>
      <protection hidden="1"/>
    </xf>
    <xf numFmtId="168" fontId="27" fillId="0" borderId="70" xfId="46" applyNumberFormat="1" applyFont="1" applyBorder="1" applyAlignment="1" applyProtection="1">
      <alignment horizontal="right"/>
      <protection hidden="1"/>
    </xf>
    <xf numFmtId="169" fontId="27" fillId="0" borderId="70" xfId="46" applyNumberFormat="1" applyFont="1" applyBorder="1" applyAlignment="1" applyProtection="1">
      <alignment horizontal="right"/>
      <protection hidden="1"/>
    </xf>
    <xf numFmtId="167" fontId="27" fillId="0" borderId="71" xfId="46" applyNumberFormat="1" applyFont="1" applyBorder="1" applyAlignment="1" applyProtection="1">
      <alignment horizontal="center"/>
      <protection hidden="1"/>
    </xf>
    <xf numFmtId="0" fontId="27" fillId="0" borderId="72" xfId="46" applyFont="1" applyBorder="1" applyAlignment="1" applyProtection="1">
      <alignment horizontal="center" wrapText="1"/>
      <protection hidden="1"/>
    </xf>
    <xf numFmtId="0" fontId="27" fillId="0" borderId="72" xfId="46" applyFont="1" applyBorder="1" applyAlignment="1" applyProtection="1">
      <alignment horizontal="left" wrapText="1"/>
      <protection hidden="1"/>
    </xf>
    <xf numFmtId="168" fontId="27" fillId="0" borderId="72" xfId="46" applyNumberFormat="1" applyFont="1" applyBorder="1" applyAlignment="1" applyProtection="1">
      <alignment horizontal="right"/>
      <protection hidden="1"/>
    </xf>
    <xf numFmtId="169" fontId="27" fillId="0" borderId="72" xfId="46" applyNumberFormat="1" applyFont="1" applyBorder="1" applyAlignment="1" applyProtection="1">
      <alignment horizontal="right"/>
      <protection hidden="1"/>
    </xf>
    <xf numFmtId="167" fontId="28" fillId="0" borderId="0" xfId="46" applyNumberFormat="1" applyFont="1" applyAlignment="1" applyProtection="1">
      <alignment horizontal="center" vertical="center"/>
      <protection hidden="1"/>
    </xf>
    <xf numFmtId="0" fontId="28" fillId="0" borderId="0" xfId="46" applyFont="1" applyAlignment="1" applyProtection="1">
      <alignment horizontal="center" vertical="center" wrapText="1"/>
      <protection hidden="1"/>
    </xf>
    <xf numFmtId="0" fontId="28" fillId="0" borderId="0" xfId="46" applyFont="1" applyAlignment="1" applyProtection="1">
      <alignment horizontal="left" vertical="center" wrapText="1"/>
      <protection hidden="1"/>
    </xf>
    <xf numFmtId="168" fontId="28" fillId="0" borderId="0" xfId="46" applyNumberFormat="1" applyFont="1" applyAlignment="1" applyProtection="1">
      <alignment horizontal="right" vertical="center"/>
      <protection hidden="1"/>
    </xf>
    <xf numFmtId="169" fontId="28" fillId="0" borderId="0" xfId="46" applyNumberFormat="1" applyFont="1" applyAlignment="1" applyProtection="1">
      <alignment horizontal="right" vertical="center"/>
      <protection hidden="1"/>
    </xf>
    <xf numFmtId="167" fontId="9" fillId="0" borderId="67" xfId="46" applyNumberFormat="1" applyFont="1" applyBorder="1" applyAlignment="1" applyProtection="1">
      <alignment horizontal="center"/>
      <protection hidden="1"/>
    </xf>
    <xf numFmtId="0" fontId="9" fillId="0" borderId="68" xfId="46" applyFont="1" applyBorder="1" applyAlignment="1" applyProtection="1">
      <alignment horizontal="center" wrapText="1"/>
      <protection hidden="1"/>
    </xf>
    <xf numFmtId="0" fontId="9" fillId="0" borderId="68" xfId="46" applyFont="1" applyBorder="1" applyAlignment="1" applyProtection="1">
      <alignment horizontal="left" wrapText="1"/>
      <protection hidden="1"/>
    </xf>
    <xf numFmtId="168" fontId="9" fillId="0" borderId="68" xfId="46" applyNumberFormat="1" applyFont="1" applyBorder="1" applyAlignment="1" applyProtection="1">
      <alignment horizontal="right"/>
      <protection hidden="1"/>
    </xf>
    <xf numFmtId="169" fontId="9" fillId="0" borderId="68" xfId="46" applyNumberFormat="1" applyFont="1" applyBorder="1" applyAlignment="1" applyProtection="1">
      <alignment horizontal="right"/>
      <protection hidden="1"/>
    </xf>
    <xf numFmtId="167" fontId="9" fillId="0" borderId="71" xfId="46" applyNumberFormat="1" applyFont="1" applyBorder="1" applyAlignment="1" applyProtection="1">
      <alignment horizontal="center"/>
      <protection hidden="1"/>
    </xf>
    <xf numFmtId="0" fontId="9" fillId="0" borderId="72" xfId="46" applyFont="1" applyBorder="1" applyAlignment="1" applyProtection="1">
      <alignment horizontal="center" wrapText="1"/>
      <protection hidden="1"/>
    </xf>
    <xf numFmtId="0" fontId="9" fillId="0" borderId="72" xfId="46" applyFont="1" applyBorder="1" applyAlignment="1" applyProtection="1">
      <alignment horizontal="left" wrapText="1"/>
      <protection hidden="1"/>
    </xf>
    <xf numFmtId="168" fontId="9" fillId="0" borderId="72" xfId="46" applyNumberFormat="1" applyFont="1" applyBorder="1" applyAlignment="1" applyProtection="1">
      <alignment horizontal="right"/>
      <protection hidden="1"/>
    </xf>
    <xf numFmtId="169" fontId="9" fillId="0" borderId="72" xfId="46" applyNumberFormat="1" applyFont="1" applyBorder="1" applyAlignment="1" applyProtection="1">
      <alignment horizontal="right"/>
      <protection hidden="1"/>
    </xf>
    <xf numFmtId="167" fontId="9" fillId="0" borderId="69" xfId="46" applyNumberFormat="1" applyFont="1" applyBorder="1" applyAlignment="1" applyProtection="1">
      <alignment horizontal="center"/>
      <protection hidden="1"/>
    </xf>
    <xf numFmtId="0" fontId="9" fillId="0" borderId="70" xfId="46" applyFont="1" applyBorder="1" applyAlignment="1" applyProtection="1">
      <alignment horizontal="center" wrapText="1"/>
      <protection hidden="1"/>
    </xf>
    <xf numFmtId="0" fontId="9" fillId="0" borderId="70" xfId="46" applyFont="1" applyBorder="1" applyAlignment="1" applyProtection="1">
      <alignment horizontal="left" wrapText="1"/>
      <protection hidden="1"/>
    </xf>
    <xf numFmtId="168" fontId="9" fillId="0" borderId="70" xfId="46" applyNumberFormat="1" applyFont="1" applyBorder="1" applyAlignment="1" applyProtection="1">
      <alignment horizontal="right"/>
      <protection hidden="1"/>
    </xf>
    <xf numFmtId="169" fontId="9" fillId="0" borderId="70" xfId="46" applyNumberFormat="1" applyFont="1" applyBorder="1" applyAlignment="1" applyProtection="1">
      <alignment horizontal="right"/>
      <protection hidden="1"/>
    </xf>
    <xf numFmtId="167" fontId="29" fillId="0" borderId="0" xfId="46" applyNumberFormat="1" applyFont="1" applyAlignment="1" applyProtection="1">
      <alignment horizontal="center"/>
      <protection hidden="1"/>
    </xf>
    <xf numFmtId="0" fontId="29" fillId="0" borderId="0" xfId="46" applyFont="1" applyAlignment="1" applyProtection="1">
      <alignment horizontal="center" wrapText="1"/>
      <protection hidden="1"/>
    </xf>
    <xf numFmtId="0" fontId="29" fillId="0" borderId="0" xfId="46" applyFont="1" applyAlignment="1" applyProtection="1">
      <alignment horizontal="left" wrapText="1"/>
      <protection hidden="1"/>
    </xf>
    <xf numFmtId="168" fontId="29" fillId="0" borderId="0" xfId="46" applyNumberFormat="1" applyFont="1" applyAlignment="1" applyProtection="1">
      <alignment horizontal="right"/>
      <protection hidden="1"/>
    </xf>
    <xf numFmtId="169" fontId="29" fillId="0" borderId="0" xfId="46" applyNumberFormat="1" applyFont="1" applyAlignment="1" applyProtection="1">
      <alignment horizontal="right"/>
      <protection hidden="1"/>
    </xf>
    <xf numFmtId="167" fontId="23" fillId="0" borderId="0" xfId="46" applyNumberFormat="1" applyAlignment="1" applyProtection="1">
      <alignment horizontal="center" vertical="top"/>
      <protection hidden="1"/>
    </xf>
    <xf numFmtId="0" fontId="23" fillId="0" borderId="0" xfId="46" applyAlignment="1" applyProtection="1">
      <alignment horizontal="center" vertical="top" wrapText="1"/>
      <protection hidden="1"/>
    </xf>
    <xf numFmtId="0" fontId="23" fillId="0" borderId="0" xfId="46" applyAlignment="1" applyProtection="1">
      <alignment horizontal="left" vertical="top" wrapText="1"/>
      <protection hidden="1"/>
    </xf>
    <xf numFmtId="168" fontId="23" fillId="0" borderId="0" xfId="46" applyNumberFormat="1" applyAlignment="1" applyProtection="1">
      <alignment horizontal="right" vertical="top"/>
      <protection hidden="1"/>
    </xf>
    <xf numFmtId="169" fontId="23" fillId="0" borderId="0" xfId="46" applyNumberFormat="1" applyAlignment="1" applyProtection="1">
      <alignment horizontal="right" vertical="top"/>
      <protection hidden="1"/>
    </xf>
    <xf numFmtId="0" fontId="23" fillId="0" borderId="0" xfId="46" applyFont="1" applyAlignment="1" applyProtection="1">
      <alignment horizontal="left" vertical="top"/>
      <protection hidden="1"/>
    </xf>
    <xf numFmtId="4" fontId="16" fillId="0" borderId="61" xfId="47" applyNumberFormat="1" applyFont="1" applyBorder="1" applyAlignment="1" applyProtection="1">
      <alignment horizontal="right"/>
      <protection locked="0"/>
    </xf>
    <xf numFmtId="4" fontId="3" fillId="33" borderId="17" xfId="47" applyNumberFormat="1" applyFont="1" applyFill="1" applyBorder="1" applyAlignment="1" applyProtection="1">
      <alignment horizontal="right"/>
      <protection locked="0"/>
    </xf>
    <xf numFmtId="0" fontId="3" fillId="0" borderId="18" xfId="47" applyNumberFormat="1" applyFont="1" applyBorder="1" applyAlignment="1" applyProtection="1">
      <alignment horizontal="right"/>
      <protection locked="0"/>
    </xf>
    <xf numFmtId="0" fontId="18" fillId="34" borderId="42" xfId="47" applyFont="1" applyFill="1" applyBorder="1" applyAlignment="1" applyProtection="1">
      <alignment horizontal="left" wrapText="1"/>
      <protection locked="0"/>
    </xf>
    <xf numFmtId="169" fontId="9" fillId="0" borderId="65" xfId="46" applyNumberFormat="1" applyFont="1" applyBorder="1" applyAlignment="1" applyProtection="1">
      <alignment horizontal="right"/>
      <protection locked="0"/>
    </xf>
    <xf numFmtId="169" fontId="26" fillId="0" borderId="0" xfId="46" applyNumberFormat="1" applyFont="1" applyAlignment="1" applyProtection="1">
      <alignment horizontal="right"/>
      <protection locked="0"/>
    </xf>
    <xf numFmtId="169" fontId="27" fillId="0" borderId="65" xfId="46" applyNumberFormat="1" applyFont="1" applyBorder="1" applyAlignment="1" applyProtection="1">
      <alignment horizontal="right"/>
      <protection locked="0"/>
    </xf>
    <xf numFmtId="169" fontId="27" fillId="0" borderId="68" xfId="46" applyNumberFormat="1" applyFont="1" applyBorder="1" applyAlignment="1" applyProtection="1">
      <alignment horizontal="right"/>
      <protection locked="0"/>
    </xf>
    <xf numFmtId="169" fontId="27" fillId="0" borderId="70" xfId="46" applyNumberFormat="1" applyFont="1" applyBorder="1" applyAlignment="1" applyProtection="1">
      <alignment horizontal="right"/>
      <protection locked="0"/>
    </xf>
    <xf numFmtId="169" fontId="27" fillId="0" borderId="72" xfId="46" applyNumberFormat="1" applyFont="1" applyBorder="1" applyAlignment="1" applyProtection="1">
      <alignment horizontal="right"/>
      <protection locked="0"/>
    </xf>
    <xf numFmtId="169" fontId="28" fillId="0" borderId="0" xfId="46" applyNumberFormat="1" applyFont="1" applyAlignment="1" applyProtection="1">
      <alignment horizontal="right" vertical="center"/>
      <protection locked="0"/>
    </xf>
    <xf numFmtId="169" fontId="9" fillId="0" borderId="68" xfId="46" applyNumberFormat="1" applyFont="1" applyBorder="1" applyAlignment="1" applyProtection="1">
      <alignment horizontal="right"/>
      <protection locked="0"/>
    </xf>
    <xf numFmtId="169" fontId="9" fillId="0" borderId="72" xfId="46" applyNumberFormat="1" applyFont="1" applyBorder="1" applyAlignment="1" applyProtection="1">
      <alignment horizontal="right"/>
      <protection locked="0"/>
    </xf>
    <xf numFmtId="169" fontId="9" fillId="0" borderId="70" xfId="46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 shrinkToFit="1"/>
      <protection hidden="1"/>
    </xf>
    <xf numFmtId="0" fontId="3" fillId="0" borderId="39" xfId="0" applyFont="1" applyBorder="1" applyAlignment="1" applyProtection="1">
      <alignment horizontal="center" shrinkToFit="1"/>
      <protection hidden="1"/>
    </xf>
    <xf numFmtId="0" fontId="5" fillId="0" borderId="19" xfId="0" applyFont="1" applyBorder="1" applyAlignment="1" applyProtection="1">
      <alignment horizontal="left"/>
      <protection hidden="1"/>
    </xf>
    <xf numFmtId="0" fontId="5" fillId="0" borderId="60" xfId="0" applyFont="1" applyBorder="1" applyAlignment="1" applyProtection="1">
      <alignment horizontal="left"/>
      <protection hidden="1"/>
    </xf>
    <xf numFmtId="166" fontId="7" fillId="33" borderId="73" xfId="0" applyNumberFormat="1" applyFont="1" applyFill="1" applyBorder="1" applyAlignment="1" applyProtection="1">
      <alignment horizontal="right" indent="2"/>
      <protection hidden="1"/>
    </xf>
    <xf numFmtId="166" fontId="7" fillId="33" borderId="59" xfId="0" applyNumberFormat="1" applyFont="1" applyFill="1" applyBorder="1" applyAlignment="1" applyProtection="1">
      <alignment horizontal="right" indent="2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wrapText="1"/>
      <protection hidden="1"/>
    </xf>
    <xf numFmtId="166" fontId="3" fillId="0" borderId="60" xfId="0" applyNumberFormat="1" applyFont="1" applyBorder="1" applyAlignment="1" applyProtection="1">
      <alignment horizontal="right" indent="2"/>
      <protection hidden="1"/>
    </xf>
    <xf numFmtId="166" fontId="3" fillId="0" borderId="24" xfId="0" applyNumberFormat="1" applyFont="1" applyBorder="1" applyAlignment="1" applyProtection="1">
      <alignment horizontal="right" indent="2"/>
      <protection hidden="1"/>
    </xf>
    <xf numFmtId="0" fontId="3" fillId="0" borderId="74" xfId="47" applyFont="1" applyBorder="1" applyAlignment="1" applyProtection="1">
      <alignment horizontal="center"/>
      <protection hidden="1"/>
    </xf>
    <xf numFmtId="0" fontId="3" fillId="0" borderId="75" xfId="47" applyFont="1" applyBorder="1" applyAlignment="1" applyProtection="1">
      <alignment horizontal="center"/>
      <protection hidden="1"/>
    </xf>
    <xf numFmtId="0" fontId="3" fillId="0" borderId="76" xfId="47" applyFont="1" applyBorder="1" applyAlignment="1" applyProtection="1">
      <alignment horizontal="center"/>
      <protection hidden="1"/>
    </xf>
    <xf numFmtId="0" fontId="3" fillId="0" borderId="77" xfId="47" applyFont="1" applyBorder="1" applyAlignment="1" applyProtection="1">
      <alignment horizontal="center"/>
      <protection hidden="1"/>
    </xf>
    <xf numFmtId="0" fontId="3" fillId="0" borderId="78" xfId="47" applyFont="1" applyBorder="1" applyAlignment="1" applyProtection="1">
      <alignment horizontal="left"/>
      <protection hidden="1"/>
    </xf>
    <xf numFmtId="0" fontId="3" fillId="0" borderId="52" xfId="47" applyFont="1" applyBorder="1" applyAlignment="1" applyProtection="1">
      <alignment horizontal="left"/>
      <protection hidden="1"/>
    </xf>
    <xf numFmtId="0" fontId="3" fillId="0" borderId="79" xfId="47" applyFont="1" applyBorder="1" applyAlignment="1" applyProtection="1">
      <alignment horizontal="left"/>
      <protection hidden="1"/>
    </xf>
    <xf numFmtId="3" fontId="4" fillId="33" borderId="38" xfId="0" applyNumberFormat="1" applyFont="1" applyFill="1" applyBorder="1" applyAlignment="1" applyProtection="1">
      <alignment horizontal="right"/>
      <protection hidden="1"/>
    </xf>
    <xf numFmtId="3" fontId="4" fillId="33" borderId="59" xfId="0" applyNumberFormat="1" applyFont="1" applyFill="1" applyBorder="1" applyAlignment="1" applyProtection="1">
      <alignment horizontal="right"/>
      <protection hidden="1"/>
    </xf>
    <xf numFmtId="0" fontId="12" fillId="0" borderId="0" xfId="47" applyFont="1" applyAlignment="1" applyProtection="1">
      <alignment horizontal="center"/>
      <protection hidden="1"/>
    </xf>
    <xf numFmtId="49" fontId="3" fillId="0" borderId="76" xfId="47" applyNumberFormat="1" applyFont="1" applyBorder="1" applyAlignment="1" applyProtection="1">
      <alignment horizontal="center"/>
      <protection hidden="1"/>
    </xf>
    <xf numFmtId="0" fontId="3" fillId="0" borderId="78" xfId="47" applyFont="1" applyBorder="1" applyAlignment="1" applyProtection="1">
      <alignment horizontal="center" shrinkToFit="1"/>
      <protection hidden="1"/>
    </xf>
    <xf numFmtId="0" fontId="3" fillId="0" borderId="52" xfId="47" applyFont="1" applyBorder="1" applyAlignment="1" applyProtection="1">
      <alignment horizontal="center" shrinkToFit="1"/>
      <protection hidden="1"/>
    </xf>
    <xf numFmtId="0" fontId="3" fillId="0" borderId="79" xfId="47" applyFont="1" applyBorder="1" applyAlignment="1" applyProtection="1">
      <alignment horizontal="center" shrinkToFit="1"/>
      <protection hidden="1"/>
    </xf>
    <xf numFmtId="49" fontId="18" fillId="34" borderId="80" xfId="47" applyNumberFormat="1" applyFont="1" applyFill="1" applyBorder="1" applyAlignment="1" applyProtection="1">
      <alignment horizontal="left" wrapText="1"/>
      <protection hidden="1"/>
    </xf>
    <xf numFmtId="49" fontId="19" fillId="0" borderId="81" xfId="0" applyNumberFormat="1" applyFont="1" applyBorder="1" applyAlignment="1" applyProtection="1">
      <alignment horizontal="left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128_-_(1)_-_Elektroinstalace_(Rozpocet)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.00390625" style="3" customWidth="1"/>
    <col min="2" max="2" width="15.00390625" style="3" customWidth="1"/>
    <col min="3" max="3" width="15.875" style="3" customWidth="1"/>
    <col min="4" max="4" width="14.625" style="3" customWidth="1"/>
    <col min="5" max="5" width="13.625" style="3" customWidth="1"/>
    <col min="6" max="6" width="16.625" style="3" customWidth="1"/>
    <col min="7" max="7" width="15.25390625" style="3" customWidth="1"/>
    <col min="8" max="16384" width="9.125" style="3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4" t="s">
        <v>1</v>
      </c>
      <c r="B2" s="5"/>
      <c r="C2" s="6"/>
      <c r="D2" s="6"/>
      <c r="E2" s="7"/>
      <c r="F2" s="8" t="s">
        <v>2</v>
      </c>
      <c r="G2" s="9"/>
    </row>
    <row r="3" spans="1:7" ht="3" customHeight="1" hidden="1">
      <c r="A3" s="10"/>
      <c r="B3" s="11"/>
      <c r="C3" s="12"/>
      <c r="D3" s="12"/>
      <c r="E3" s="13"/>
      <c r="F3" s="14"/>
      <c r="G3" s="15"/>
    </row>
    <row r="4" spans="1:7" ht="12" customHeight="1">
      <c r="A4" s="16" t="s">
        <v>3</v>
      </c>
      <c r="B4" s="11"/>
      <c r="C4" s="12" t="s">
        <v>4</v>
      </c>
      <c r="D4" s="12"/>
      <c r="E4" s="13"/>
      <c r="F4" s="14" t="s">
        <v>5</v>
      </c>
      <c r="G4" s="17"/>
    </row>
    <row r="5" spans="1:7" ht="12.75" customHeight="1">
      <c r="A5" s="18" t="s">
        <v>80</v>
      </c>
      <c r="B5" s="19"/>
      <c r="C5" s="20" t="s">
        <v>81</v>
      </c>
      <c r="D5" s="21"/>
      <c r="E5" s="19"/>
      <c r="F5" s="14" t="s">
        <v>7</v>
      </c>
      <c r="G5" s="15"/>
    </row>
    <row r="6" spans="1:15" ht="12.75" customHeight="1">
      <c r="A6" s="16" t="s">
        <v>8</v>
      </c>
      <c r="B6" s="11"/>
      <c r="C6" s="12" t="s">
        <v>9</v>
      </c>
      <c r="D6" s="12"/>
      <c r="E6" s="13"/>
      <c r="F6" s="22" t="s">
        <v>10</v>
      </c>
      <c r="G6" s="23">
        <v>0</v>
      </c>
      <c r="O6" s="24"/>
    </row>
    <row r="7" spans="1:7" ht="12.75" customHeight="1">
      <c r="A7" s="25" t="s">
        <v>78</v>
      </c>
      <c r="B7" s="26"/>
      <c r="C7" s="27" t="s">
        <v>79</v>
      </c>
      <c r="D7" s="28"/>
      <c r="E7" s="28"/>
      <c r="F7" s="29" t="s">
        <v>11</v>
      </c>
      <c r="G7" s="23">
        <f>IF(PocetMJ=0,,ROUND((F30+F32)/PocetMJ,1))</f>
        <v>0</v>
      </c>
    </row>
    <row r="8" spans="1:9" ht="12.75">
      <c r="A8" s="30" t="s">
        <v>12</v>
      </c>
      <c r="B8" s="14"/>
      <c r="C8" s="290"/>
      <c r="D8" s="290"/>
      <c r="E8" s="291"/>
      <c r="F8" s="31" t="s">
        <v>13</v>
      </c>
      <c r="G8" s="32"/>
      <c r="H8" s="33"/>
      <c r="I8" s="34"/>
    </row>
    <row r="9" spans="1:8" ht="12.75">
      <c r="A9" s="30" t="s">
        <v>14</v>
      </c>
      <c r="B9" s="14"/>
      <c r="C9" s="290" t="s">
        <v>671</v>
      </c>
      <c r="D9" s="290"/>
      <c r="E9" s="291"/>
      <c r="F9" s="14"/>
      <c r="G9" s="35"/>
      <c r="H9" s="36"/>
    </row>
    <row r="10" spans="1:8" ht="12.75">
      <c r="A10" s="30" t="s">
        <v>15</v>
      </c>
      <c r="B10" s="14"/>
      <c r="C10" s="290"/>
      <c r="D10" s="290"/>
      <c r="E10" s="290"/>
      <c r="F10" s="37"/>
      <c r="G10" s="38"/>
      <c r="H10" s="39"/>
    </row>
    <row r="11" spans="1:57" ht="13.5" customHeight="1">
      <c r="A11" s="30" t="s">
        <v>16</v>
      </c>
      <c r="B11" s="14"/>
      <c r="C11" s="290"/>
      <c r="D11" s="290"/>
      <c r="E11" s="290"/>
      <c r="F11" s="40" t="s">
        <v>17</v>
      </c>
      <c r="G11" s="41">
        <v>94</v>
      </c>
      <c r="H11" s="36"/>
      <c r="BA11" s="42"/>
      <c r="BB11" s="42"/>
      <c r="BC11" s="42"/>
      <c r="BD11" s="42"/>
      <c r="BE11" s="42"/>
    </row>
    <row r="12" spans="1:8" ht="12.75" customHeight="1">
      <c r="A12" s="43" t="s">
        <v>18</v>
      </c>
      <c r="B12" s="11"/>
      <c r="C12" s="287"/>
      <c r="D12" s="287"/>
      <c r="E12" s="287"/>
      <c r="F12" s="44" t="s">
        <v>19</v>
      </c>
      <c r="G12" s="45"/>
      <c r="H12" s="36"/>
    </row>
    <row r="13" spans="1:8" ht="28.5" customHeight="1" thickBot="1">
      <c r="A13" s="46" t="s">
        <v>20</v>
      </c>
      <c r="B13" s="47"/>
      <c r="C13" s="47"/>
      <c r="D13" s="47"/>
      <c r="E13" s="48"/>
      <c r="F13" s="48"/>
      <c r="G13" s="49"/>
      <c r="H13" s="36"/>
    </row>
    <row r="14" spans="1:7" ht="17.25" customHeight="1" thickBot="1">
      <c r="A14" s="50" t="s">
        <v>21</v>
      </c>
      <c r="B14" s="51"/>
      <c r="C14" s="52"/>
      <c r="D14" s="53" t="s">
        <v>22</v>
      </c>
      <c r="E14" s="54"/>
      <c r="F14" s="54"/>
      <c r="G14" s="52"/>
    </row>
    <row r="15" spans="1:7" ht="15.75" customHeight="1">
      <c r="A15" s="55"/>
      <c r="B15" s="56" t="s">
        <v>23</v>
      </c>
      <c r="C15" s="57">
        <f>HSV</f>
        <v>0</v>
      </c>
      <c r="D15" s="58" t="str">
        <f>Rekapitulace!A44</f>
        <v>Ztížené výrobní podmínky</v>
      </c>
      <c r="E15" s="59"/>
      <c r="F15" s="60"/>
      <c r="G15" s="57">
        <f>Rekapitulace!I44</f>
        <v>0</v>
      </c>
    </row>
    <row r="16" spans="1:7" ht="15.75" customHeight="1">
      <c r="A16" s="55" t="s">
        <v>24</v>
      </c>
      <c r="B16" s="56" t="s">
        <v>25</v>
      </c>
      <c r="C16" s="57">
        <f>PSV</f>
        <v>0</v>
      </c>
      <c r="D16" s="10" t="str">
        <f>Rekapitulace!A45</f>
        <v>Oborová přirážka</v>
      </c>
      <c r="E16" s="61"/>
      <c r="F16" s="62"/>
      <c r="G16" s="57">
        <f>Rekapitulace!I45</f>
        <v>0</v>
      </c>
    </row>
    <row r="17" spans="1:7" ht="15.75" customHeight="1">
      <c r="A17" s="55" t="s">
        <v>26</v>
      </c>
      <c r="B17" s="56" t="s">
        <v>27</v>
      </c>
      <c r="C17" s="57">
        <f>Mont</f>
        <v>0</v>
      </c>
      <c r="D17" s="10" t="str">
        <f>Rekapitulace!A46</f>
        <v>Přesun stavebních kapacit</v>
      </c>
      <c r="E17" s="61"/>
      <c r="F17" s="62"/>
      <c r="G17" s="57">
        <f>Rekapitulace!I46</f>
        <v>0</v>
      </c>
    </row>
    <row r="18" spans="1:7" ht="15.75" customHeight="1">
      <c r="A18" s="63" t="s">
        <v>28</v>
      </c>
      <c r="B18" s="64" t="s">
        <v>29</v>
      </c>
      <c r="C18" s="57">
        <f>Dodavka</f>
        <v>0</v>
      </c>
      <c r="D18" s="10" t="str">
        <f>Rekapitulace!A47</f>
        <v>Mimostaveništní doprava</v>
      </c>
      <c r="E18" s="61"/>
      <c r="F18" s="62"/>
      <c r="G18" s="57">
        <f>Rekapitulace!I47</f>
        <v>0</v>
      </c>
    </row>
    <row r="19" spans="1:7" ht="15.75" customHeight="1">
      <c r="A19" s="65" t="s">
        <v>30</v>
      </c>
      <c r="B19" s="56"/>
      <c r="C19" s="57">
        <f>SUM(C15:C18)</f>
        <v>0</v>
      </c>
      <c r="D19" s="10" t="str">
        <f>Rekapitulace!A48</f>
        <v>Zařízení staveniště</v>
      </c>
      <c r="E19" s="61"/>
      <c r="F19" s="62"/>
      <c r="G19" s="57">
        <f>Rekapitulace!I48</f>
        <v>0</v>
      </c>
    </row>
    <row r="20" spans="1:7" ht="15.75" customHeight="1">
      <c r="A20" s="65"/>
      <c r="B20" s="56"/>
      <c r="C20" s="57"/>
      <c r="D20" s="10" t="str">
        <f>Rekapitulace!A49</f>
        <v>Provoz investora</v>
      </c>
      <c r="E20" s="61"/>
      <c r="F20" s="62"/>
      <c r="G20" s="57">
        <f>Rekapitulace!I49</f>
        <v>0</v>
      </c>
    </row>
    <row r="21" spans="1:7" ht="15.75" customHeight="1">
      <c r="A21" s="65" t="s">
        <v>31</v>
      </c>
      <c r="B21" s="56"/>
      <c r="C21" s="57">
        <f>HZS</f>
        <v>0</v>
      </c>
      <c r="D21" s="10" t="str">
        <f>Rekapitulace!A50</f>
        <v>Kompletační činnost (IČD)</v>
      </c>
      <c r="E21" s="61"/>
      <c r="F21" s="62"/>
      <c r="G21" s="57">
        <f>Rekapitulace!I50</f>
        <v>0</v>
      </c>
    </row>
    <row r="22" spans="1:7" ht="15.75" customHeight="1">
      <c r="A22" s="66" t="s">
        <v>32</v>
      </c>
      <c r="B22" s="67"/>
      <c r="C22" s="57">
        <f>C19+C21</f>
        <v>0</v>
      </c>
      <c r="D22" s="10" t="s">
        <v>33</v>
      </c>
      <c r="E22" s="61"/>
      <c r="F22" s="62"/>
      <c r="G22" s="57">
        <f>G23-SUM(G15:G21)</f>
        <v>0</v>
      </c>
    </row>
    <row r="23" spans="1:7" ht="15.75" customHeight="1" thickBot="1">
      <c r="A23" s="288" t="s">
        <v>34</v>
      </c>
      <c r="B23" s="289"/>
      <c r="C23" s="68">
        <f>C22+G23</f>
        <v>0</v>
      </c>
      <c r="D23" s="69" t="s">
        <v>35</v>
      </c>
      <c r="E23" s="70"/>
      <c r="F23" s="71"/>
      <c r="G23" s="57">
        <f>VRN</f>
        <v>0</v>
      </c>
    </row>
    <row r="24" spans="1:7" ht="12.75">
      <c r="A24" s="72" t="s">
        <v>36</v>
      </c>
      <c r="B24" s="73"/>
      <c r="C24" s="74"/>
      <c r="D24" s="73" t="s">
        <v>37</v>
      </c>
      <c r="E24" s="73"/>
      <c r="F24" s="75" t="s">
        <v>38</v>
      </c>
      <c r="G24" s="76"/>
    </row>
    <row r="25" spans="1:7" ht="12.75">
      <c r="A25" s="66" t="s">
        <v>39</v>
      </c>
      <c r="B25" s="67"/>
      <c r="C25" s="77"/>
      <c r="D25" s="67" t="s">
        <v>39</v>
      </c>
      <c r="E25" s="78"/>
      <c r="F25" s="79" t="s">
        <v>39</v>
      </c>
      <c r="G25" s="80"/>
    </row>
    <row r="26" spans="1:7" ht="37.5" customHeight="1">
      <c r="A26" s="66" t="s">
        <v>40</v>
      </c>
      <c r="B26" s="81"/>
      <c r="C26" s="77"/>
      <c r="D26" s="67" t="s">
        <v>40</v>
      </c>
      <c r="E26" s="78"/>
      <c r="F26" s="79" t="s">
        <v>40</v>
      </c>
      <c r="G26" s="80"/>
    </row>
    <row r="27" spans="1:7" ht="12.75">
      <c r="A27" s="66"/>
      <c r="B27" s="82"/>
      <c r="C27" s="77"/>
      <c r="D27" s="67"/>
      <c r="E27" s="78"/>
      <c r="F27" s="79"/>
      <c r="G27" s="80"/>
    </row>
    <row r="28" spans="1:7" ht="12.75">
      <c r="A28" s="66" t="s">
        <v>41</v>
      </c>
      <c r="B28" s="67"/>
      <c r="C28" s="77"/>
      <c r="D28" s="79" t="s">
        <v>42</v>
      </c>
      <c r="E28" s="77"/>
      <c r="F28" s="83" t="s">
        <v>42</v>
      </c>
      <c r="G28" s="80"/>
    </row>
    <row r="29" spans="1:7" ht="69" customHeight="1">
      <c r="A29" s="66"/>
      <c r="B29" s="67"/>
      <c r="C29" s="84"/>
      <c r="D29" s="85"/>
      <c r="E29" s="84"/>
      <c r="F29" s="67"/>
      <c r="G29" s="80"/>
    </row>
    <row r="30" spans="1:7" ht="12.75">
      <c r="A30" s="86" t="s">
        <v>43</v>
      </c>
      <c r="B30" s="87"/>
      <c r="C30" s="88">
        <v>21</v>
      </c>
      <c r="D30" s="87" t="s">
        <v>44</v>
      </c>
      <c r="E30" s="89"/>
      <c r="F30" s="296">
        <f>C23-F32</f>
        <v>0</v>
      </c>
      <c r="G30" s="297"/>
    </row>
    <row r="31" spans="1:7" ht="12.75">
      <c r="A31" s="86" t="s">
        <v>45</v>
      </c>
      <c r="B31" s="87"/>
      <c r="C31" s="88">
        <f>SazbaDPH1</f>
        <v>21</v>
      </c>
      <c r="D31" s="87" t="s">
        <v>46</v>
      </c>
      <c r="E31" s="89"/>
      <c r="F31" s="296">
        <f>ROUND(PRODUCT(F30,C31/100),0)</f>
        <v>0</v>
      </c>
      <c r="G31" s="297"/>
    </row>
    <row r="32" spans="1:7" ht="12.75">
      <c r="A32" s="86" t="s">
        <v>43</v>
      </c>
      <c r="B32" s="87"/>
      <c r="C32" s="88">
        <v>0</v>
      </c>
      <c r="D32" s="87" t="s">
        <v>46</v>
      </c>
      <c r="E32" s="89"/>
      <c r="F32" s="296">
        <v>0</v>
      </c>
      <c r="G32" s="297"/>
    </row>
    <row r="33" spans="1:7" ht="12.75">
      <c r="A33" s="86" t="s">
        <v>45</v>
      </c>
      <c r="B33" s="90"/>
      <c r="C33" s="91">
        <f>SazbaDPH2</f>
        <v>0</v>
      </c>
      <c r="D33" s="87" t="s">
        <v>46</v>
      </c>
      <c r="E33" s="62"/>
      <c r="F33" s="296">
        <f>ROUND(PRODUCT(F32,C33/100),0)</f>
        <v>0</v>
      </c>
      <c r="G33" s="297"/>
    </row>
    <row r="34" spans="1:7" s="95" customFormat="1" ht="19.5" customHeight="1" thickBot="1">
      <c r="A34" s="92" t="s">
        <v>47</v>
      </c>
      <c r="B34" s="93"/>
      <c r="C34" s="93"/>
      <c r="D34" s="93"/>
      <c r="E34" s="94"/>
      <c r="F34" s="292">
        <f>ROUND(SUM(F30:F33),0)</f>
        <v>0</v>
      </c>
      <c r="G34" s="293"/>
    </row>
    <row r="36" spans="1:8" ht="12.75">
      <c r="A36" s="96" t="s">
        <v>48</v>
      </c>
      <c r="B36" s="96"/>
      <c r="C36" s="96"/>
      <c r="D36" s="96"/>
      <c r="E36" s="96"/>
      <c r="F36" s="96"/>
      <c r="G36" s="96"/>
      <c r="H36" s="3" t="s">
        <v>6</v>
      </c>
    </row>
    <row r="37" spans="1:8" ht="14.25" customHeight="1">
      <c r="A37" s="96"/>
      <c r="B37" s="294"/>
      <c r="C37" s="294"/>
      <c r="D37" s="294"/>
      <c r="E37" s="294"/>
      <c r="F37" s="294"/>
      <c r="G37" s="294"/>
      <c r="H37" s="3" t="s">
        <v>6</v>
      </c>
    </row>
    <row r="38" spans="1:8" ht="12.75" customHeight="1">
      <c r="A38" s="97"/>
      <c r="B38" s="294"/>
      <c r="C38" s="294"/>
      <c r="D38" s="294"/>
      <c r="E38" s="294"/>
      <c r="F38" s="294"/>
      <c r="G38" s="294"/>
      <c r="H38" s="3" t="s">
        <v>6</v>
      </c>
    </row>
    <row r="39" spans="1:8" ht="12.75">
      <c r="A39" s="97"/>
      <c r="B39" s="294"/>
      <c r="C39" s="294"/>
      <c r="D39" s="294"/>
      <c r="E39" s="294"/>
      <c r="F39" s="294"/>
      <c r="G39" s="294"/>
      <c r="H39" s="3" t="s">
        <v>6</v>
      </c>
    </row>
    <row r="40" spans="1:8" ht="12.75">
      <c r="A40" s="97"/>
      <c r="B40" s="294"/>
      <c r="C40" s="294"/>
      <c r="D40" s="294"/>
      <c r="E40" s="294"/>
      <c r="F40" s="294"/>
      <c r="G40" s="294"/>
      <c r="H40" s="3" t="s">
        <v>6</v>
      </c>
    </row>
    <row r="41" spans="1:8" ht="12.75">
      <c r="A41" s="97"/>
      <c r="B41" s="294"/>
      <c r="C41" s="294"/>
      <c r="D41" s="294"/>
      <c r="E41" s="294"/>
      <c r="F41" s="294"/>
      <c r="G41" s="294"/>
      <c r="H41" s="3" t="s">
        <v>6</v>
      </c>
    </row>
    <row r="42" spans="1:8" ht="12.75">
      <c r="A42" s="97"/>
      <c r="B42" s="294"/>
      <c r="C42" s="294"/>
      <c r="D42" s="294"/>
      <c r="E42" s="294"/>
      <c r="F42" s="294"/>
      <c r="G42" s="294"/>
      <c r="H42" s="3" t="s">
        <v>6</v>
      </c>
    </row>
    <row r="43" spans="1:8" ht="12.75">
      <c r="A43" s="97"/>
      <c r="B43" s="294"/>
      <c r="C43" s="294"/>
      <c r="D43" s="294"/>
      <c r="E43" s="294"/>
      <c r="F43" s="294"/>
      <c r="G43" s="294"/>
      <c r="H43" s="3" t="s">
        <v>6</v>
      </c>
    </row>
    <row r="44" spans="1:8" ht="12.75">
      <c r="A44" s="97"/>
      <c r="B44" s="294"/>
      <c r="C44" s="294"/>
      <c r="D44" s="294"/>
      <c r="E44" s="294"/>
      <c r="F44" s="294"/>
      <c r="G44" s="294"/>
      <c r="H44" s="3" t="s">
        <v>6</v>
      </c>
    </row>
    <row r="45" spans="1:8" ht="0.75" customHeight="1">
      <c r="A45" s="97"/>
      <c r="B45" s="294"/>
      <c r="C45" s="294"/>
      <c r="D45" s="294"/>
      <c r="E45" s="294"/>
      <c r="F45" s="294"/>
      <c r="G45" s="294"/>
      <c r="H45" s="3" t="s">
        <v>6</v>
      </c>
    </row>
    <row r="46" spans="2:7" ht="12.75">
      <c r="B46" s="295"/>
      <c r="C46" s="295"/>
      <c r="D46" s="295"/>
      <c r="E46" s="295"/>
      <c r="F46" s="295"/>
      <c r="G46" s="295"/>
    </row>
    <row r="47" spans="2:7" ht="12.75">
      <c r="B47" s="295"/>
      <c r="C47" s="295"/>
      <c r="D47" s="295"/>
      <c r="E47" s="295"/>
      <c r="F47" s="295"/>
      <c r="G47" s="295"/>
    </row>
    <row r="48" spans="2:7" ht="12.75">
      <c r="B48" s="295"/>
      <c r="C48" s="295"/>
      <c r="D48" s="295"/>
      <c r="E48" s="295"/>
      <c r="F48" s="295"/>
      <c r="G48" s="295"/>
    </row>
    <row r="49" spans="2:7" ht="12.75">
      <c r="B49" s="295"/>
      <c r="C49" s="295"/>
      <c r="D49" s="295"/>
      <c r="E49" s="295"/>
      <c r="F49" s="295"/>
      <c r="G49" s="295"/>
    </row>
    <row r="50" spans="2:7" ht="12.75">
      <c r="B50" s="295"/>
      <c r="C50" s="295"/>
      <c r="D50" s="295"/>
      <c r="E50" s="295"/>
      <c r="F50" s="295"/>
      <c r="G50" s="295"/>
    </row>
    <row r="51" spans="2:7" ht="12.75">
      <c r="B51" s="295"/>
      <c r="C51" s="295"/>
      <c r="D51" s="295"/>
      <c r="E51" s="295"/>
      <c r="F51" s="295"/>
      <c r="G51" s="295"/>
    </row>
    <row r="52" spans="2:7" ht="12.75">
      <c r="B52" s="295"/>
      <c r="C52" s="295"/>
      <c r="D52" s="295"/>
      <c r="E52" s="295"/>
      <c r="F52" s="295"/>
      <c r="G52" s="295"/>
    </row>
    <row r="53" spans="2:7" ht="12.75">
      <c r="B53" s="295"/>
      <c r="C53" s="295"/>
      <c r="D53" s="295"/>
      <c r="E53" s="295"/>
      <c r="F53" s="295"/>
      <c r="G53" s="295"/>
    </row>
    <row r="54" spans="2:7" ht="12.75">
      <c r="B54" s="295"/>
      <c r="C54" s="295"/>
      <c r="D54" s="295"/>
      <c r="E54" s="295"/>
      <c r="F54" s="295"/>
      <c r="G54" s="295"/>
    </row>
    <row r="55" spans="2:7" ht="12.75">
      <c r="B55" s="295"/>
      <c r="C55" s="295"/>
      <c r="D55" s="295"/>
      <c r="E55" s="295"/>
      <c r="F55" s="295"/>
      <c r="G55" s="295"/>
    </row>
  </sheetData>
  <sheetProtection password="CBEB" sheet="1" objects="1" scenarios="1"/>
  <mergeCells count="22">
    <mergeCell ref="B54:G54"/>
    <mergeCell ref="B55:G55"/>
    <mergeCell ref="B48:G48"/>
    <mergeCell ref="B49:G49"/>
    <mergeCell ref="B52:G52"/>
    <mergeCell ref="B53:G53"/>
    <mergeCell ref="B50:G50"/>
    <mergeCell ref="B51:G51"/>
    <mergeCell ref="F34:G34"/>
    <mergeCell ref="B37:G45"/>
    <mergeCell ref="B46:G46"/>
    <mergeCell ref="B47:G47"/>
    <mergeCell ref="F30:G30"/>
    <mergeCell ref="F31:G31"/>
    <mergeCell ref="F32:G32"/>
    <mergeCell ref="F33:G33"/>
    <mergeCell ref="C12:E12"/>
    <mergeCell ref="A23:B23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3"/>
  <sheetViews>
    <sheetView view="pageBreakPreview" zoomScaleSheetLayoutView="100" zoomScalePageLayoutView="0" workbookViewId="0" topLeftCell="A7">
      <selection activeCell="H22" sqref="H22"/>
    </sheetView>
  </sheetViews>
  <sheetFormatPr defaultColWidth="9.00390625" defaultRowHeight="12.75"/>
  <cols>
    <col min="1" max="1" width="5.875" style="3" customWidth="1"/>
    <col min="2" max="2" width="6.125" style="3" customWidth="1"/>
    <col min="3" max="3" width="11.375" style="3" customWidth="1"/>
    <col min="4" max="4" width="15.875" style="3" customWidth="1"/>
    <col min="5" max="5" width="11.25390625" style="3" customWidth="1"/>
    <col min="6" max="6" width="10.875" style="3" customWidth="1"/>
    <col min="7" max="7" width="11.00390625" style="3" customWidth="1"/>
    <col min="8" max="8" width="11.125" style="3" customWidth="1"/>
    <col min="9" max="9" width="10.75390625" style="3" customWidth="1"/>
    <col min="10" max="16384" width="9.125" style="3" customWidth="1"/>
  </cols>
  <sheetData>
    <row r="1" spans="1:9" ht="13.5" thickTop="1">
      <c r="A1" s="298" t="s">
        <v>49</v>
      </c>
      <c r="B1" s="299"/>
      <c r="C1" s="98" t="str">
        <f>CONCATENATE(cislostavby," ",nazevstavby)</f>
        <v>94 Umělecká škola Staré náměstí 37, Sokolov</v>
      </c>
      <c r="D1" s="99"/>
      <c r="E1" s="100"/>
      <c r="F1" s="99"/>
      <c r="G1" s="101" t="s">
        <v>50</v>
      </c>
      <c r="H1" s="102"/>
      <c r="I1" s="103"/>
    </row>
    <row r="2" spans="1:9" ht="13.5" thickBot="1">
      <c r="A2" s="300" t="s">
        <v>51</v>
      </c>
      <c r="B2" s="301"/>
      <c r="C2" s="104" t="str">
        <f>CONCATENATE(cisloobjektu," ",nazevobjektu)</f>
        <v>01 Vestavba tříd do podkroví</v>
      </c>
      <c r="D2" s="105"/>
      <c r="E2" s="106"/>
      <c r="F2" s="105"/>
      <c r="G2" s="302"/>
      <c r="H2" s="303"/>
      <c r="I2" s="304"/>
    </row>
    <row r="3" spans="1:9" ht="13.5" thickTop="1">
      <c r="A3" s="78"/>
      <c r="B3" s="78"/>
      <c r="C3" s="78"/>
      <c r="D3" s="78"/>
      <c r="E3" s="78"/>
      <c r="F3" s="67"/>
      <c r="G3" s="78"/>
      <c r="H3" s="78"/>
      <c r="I3" s="78"/>
    </row>
    <row r="4" spans="1:9" ht="19.5" customHeight="1">
      <c r="A4" s="107" t="s">
        <v>52</v>
      </c>
      <c r="B4" s="108"/>
      <c r="C4" s="108"/>
      <c r="D4" s="108"/>
      <c r="E4" s="109"/>
      <c r="F4" s="108"/>
      <c r="G4" s="108"/>
      <c r="H4" s="108"/>
      <c r="I4" s="108"/>
    </row>
    <row r="5" spans="1:9" ht="13.5" thickBot="1">
      <c r="A5" s="78"/>
      <c r="B5" s="78"/>
      <c r="C5" s="78"/>
      <c r="D5" s="78"/>
      <c r="E5" s="78"/>
      <c r="F5" s="78"/>
      <c r="G5" s="78"/>
      <c r="H5" s="78"/>
      <c r="I5" s="78"/>
    </row>
    <row r="6" spans="1:9" s="36" customFormat="1" ht="13.5" thickBot="1">
      <c r="A6" s="110"/>
      <c r="B6" s="111" t="s">
        <v>53</v>
      </c>
      <c r="C6" s="111"/>
      <c r="D6" s="112"/>
      <c r="E6" s="113" t="s">
        <v>54</v>
      </c>
      <c r="F6" s="114" t="s">
        <v>55</v>
      </c>
      <c r="G6" s="114" t="s">
        <v>56</v>
      </c>
      <c r="H6" s="114" t="s">
        <v>57</v>
      </c>
      <c r="I6" s="115" t="s">
        <v>31</v>
      </c>
    </row>
    <row r="7" spans="1:9" s="36" customFormat="1" ht="12.75">
      <c r="A7" s="116" t="str">
        <f>Ostatni!B7</f>
        <v>0</v>
      </c>
      <c r="B7" s="117" t="str">
        <f>Ostatni!C7</f>
        <v>Všeobecné konstrukce a práce</v>
      </c>
      <c r="C7" s="67"/>
      <c r="D7" s="118"/>
      <c r="E7" s="119">
        <f>Ostatni!BA9</f>
        <v>0</v>
      </c>
      <c r="F7" s="120">
        <f>Ostatni!BB9</f>
        <v>0</v>
      </c>
      <c r="G7" s="120">
        <f>Ostatni!BC9</f>
        <v>0</v>
      </c>
      <c r="H7" s="120">
        <f>Ostatni!BD9</f>
        <v>0</v>
      </c>
      <c r="I7" s="121">
        <f>Ostatni!BE9</f>
        <v>0</v>
      </c>
    </row>
    <row r="8" spans="1:9" s="36" customFormat="1" ht="12.75">
      <c r="A8" s="116" t="str">
        <f>Ostatni!B10</f>
        <v>1</v>
      </c>
      <c r="B8" s="117" t="str">
        <f>Ostatni!C10</f>
        <v>Zemní práce</v>
      </c>
      <c r="C8" s="67"/>
      <c r="D8" s="118"/>
      <c r="E8" s="119">
        <f>Ostatni!BA12</f>
        <v>0</v>
      </c>
      <c r="F8" s="120">
        <f>Ostatni!BB12</f>
        <v>0</v>
      </c>
      <c r="G8" s="120">
        <f>Ostatni!BC12</f>
        <v>0</v>
      </c>
      <c r="H8" s="120">
        <f>Ostatni!BD12</f>
        <v>0</v>
      </c>
      <c r="I8" s="121">
        <f>Ostatni!BE12</f>
        <v>0</v>
      </c>
    </row>
    <row r="9" spans="1:9" s="36" customFormat="1" ht="12.75">
      <c r="A9" s="116" t="str">
        <f>Ostatni!B13</f>
        <v>3</v>
      </c>
      <c r="B9" s="117" t="str">
        <f>Ostatni!C13</f>
        <v>Svislé a kompletní konstrukce</v>
      </c>
      <c r="C9" s="67"/>
      <c r="D9" s="118"/>
      <c r="E9" s="119">
        <f>Ostatni!BA26</f>
        <v>0</v>
      </c>
      <c r="F9" s="120">
        <f>Ostatni!BB26</f>
        <v>0</v>
      </c>
      <c r="G9" s="120">
        <f>Ostatni!BC26</f>
        <v>0</v>
      </c>
      <c r="H9" s="120">
        <f>Ostatni!BD26</f>
        <v>0</v>
      </c>
      <c r="I9" s="121">
        <f>Ostatni!BE26</f>
        <v>0</v>
      </c>
    </row>
    <row r="10" spans="1:9" s="36" customFormat="1" ht="12.75">
      <c r="A10" s="116" t="str">
        <f>Ostatni!B27</f>
        <v>4</v>
      </c>
      <c r="B10" s="117" t="str">
        <f>Ostatni!C27</f>
        <v>Vodorovné konstrukce</v>
      </c>
      <c r="C10" s="67"/>
      <c r="D10" s="118"/>
      <c r="E10" s="119">
        <f>Ostatni!BA29</f>
        <v>0</v>
      </c>
      <c r="F10" s="120">
        <f>Ostatni!BB29</f>
        <v>0</v>
      </c>
      <c r="G10" s="120">
        <f>Ostatni!BC29</f>
        <v>0</v>
      </c>
      <c r="H10" s="120">
        <f>Ostatni!BD29</f>
        <v>0</v>
      </c>
      <c r="I10" s="121">
        <f>Ostatni!BE29</f>
        <v>0</v>
      </c>
    </row>
    <row r="11" spans="1:9" s="36" customFormat="1" ht="12.75">
      <c r="A11" s="116" t="str">
        <f>Ostatni!B30</f>
        <v>61</v>
      </c>
      <c r="B11" s="117" t="str">
        <f>Ostatni!C30</f>
        <v>Upravy povrchů vnitřní</v>
      </c>
      <c r="C11" s="67"/>
      <c r="D11" s="118"/>
      <c r="E11" s="119">
        <f>Ostatni!BA32</f>
        <v>0</v>
      </c>
      <c r="F11" s="120">
        <f>Ostatni!BB32</f>
        <v>0</v>
      </c>
      <c r="G11" s="120">
        <f>Ostatni!BC32</f>
        <v>0</v>
      </c>
      <c r="H11" s="120">
        <f>Ostatni!BD32</f>
        <v>0</v>
      </c>
      <c r="I11" s="121">
        <f>Ostatni!BE32</f>
        <v>0</v>
      </c>
    </row>
    <row r="12" spans="1:9" s="36" customFormat="1" ht="12.75">
      <c r="A12" s="116" t="str">
        <f>Ostatni!B33</f>
        <v>63</v>
      </c>
      <c r="B12" s="117" t="str">
        <f>Ostatni!C33</f>
        <v>Podlahy a podlahové konstrukce</v>
      </c>
      <c r="C12" s="67"/>
      <c r="D12" s="118"/>
      <c r="E12" s="119">
        <f>Ostatni!BA35</f>
        <v>0</v>
      </c>
      <c r="F12" s="120">
        <f>Ostatni!BB35</f>
        <v>0</v>
      </c>
      <c r="G12" s="120">
        <f>Ostatni!BC35</f>
        <v>0</v>
      </c>
      <c r="H12" s="120">
        <f>Ostatni!BD35</f>
        <v>0</v>
      </c>
      <c r="I12" s="121">
        <f>Ostatni!BE35</f>
        <v>0</v>
      </c>
    </row>
    <row r="13" spans="1:9" s="36" customFormat="1" ht="12.75">
      <c r="A13" s="116" t="str">
        <f>Ostatni!B36</f>
        <v>64</v>
      </c>
      <c r="B13" s="117" t="str">
        <f>Ostatni!C36</f>
        <v>Výplně otvorů</v>
      </c>
      <c r="C13" s="67"/>
      <c r="D13" s="118"/>
      <c r="E13" s="119">
        <f>Ostatni!BA42</f>
        <v>0</v>
      </c>
      <c r="F13" s="120">
        <f>Ostatni!BB42</f>
        <v>0</v>
      </c>
      <c r="G13" s="120">
        <f>Ostatni!BC42</f>
        <v>0</v>
      </c>
      <c r="H13" s="120">
        <f>Ostatni!BD42</f>
        <v>0</v>
      </c>
      <c r="I13" s="121">
        <f>Ostatni!BE42</f>
        <v>0</v>
      </c>
    </row>
    <row r="14" spans="1:9" s="36" customFormat="1" ht="12.75">
      <c r="A14" s="116" t="str">
        <f>Ostatni!B43</f>
        <v>94</v>
      </c>
      <c r="B14" s="117" t="str">
        <f>Ostatni!C43</f>
        <v>Lešení a stavební výtahy</v>
      </c>
      <c r="C14" s="67"/>
      <c r="D14" s="118"/>
      <c r="E14" s="119">
        <f>Ostatni!BA46</f>
        <v>0</v>
      </c>
      <c r="F14" s="120">
        <f>Ostatni!BB46</f>
        <v>0</v>
      </c>
      <c r="G14" s="120">
        <f>Ostatni!BC46</f>
        <v>0</v>
      </c>
      <c r="H14" s="120">
        <f>Ostatni!BD46</f>
        <v>0</v>
      </c>
      <c r="I14" s="121">
        <f>Ostatni!BE46</f>
        <v>0</v>
      </c>
    </row>
    <row r="15" spans="1:9" s="36" customFormat="1" ht="12.75">
      <c r="A15" s="116" t="str">
        <f>Ostatni!B47</f>
        <v>95</v>
      </c>
      <c r="B15" s="117" t="str">
        <f>Ostatni!C47</f>
        <v>Dokončovací konstrukce na pozemních stavbách</v>
      </c>
      <c r="C15" s="67"/>
      <c r="D15" s="118"/>
      <c r="E15" s="119">
        <f>Ostatni!BA50</f>
        <v>0</v>
      </c>
      <c r="F15" s="120">
        <f>Ostatni!BB50</f>
        <v>0</v>
      </c>
      <c r="G15" s="120">
        <f>Ostatni!BC50</f>
        <v>0</v>
      </c>
      <c r="H15" s="120">
        <f>Ostatni!BD50</f>
        <v>0</v>
      </c>
      <c r="I15" s="121">
        <f>Ostatni!BE50</f>
        <v>0</v>
      </c>
    </row>
    <row r="16" spans="1:9" s="36" customFormat="1" ht="12.75">
      <c r="A16" s="116" t="str">
        <f>Ostatni!B51</f>
        <v>96</v>
      </c>
      <c r="B16" s="117" t="str">
        <f>Ostatni!C51</f>
        <v>Bourání konstrukcí</v>
      </c>
      <c r="C16" s="67"/>
      <c r="D16" s="118"/>
      <c r="E16" s="119">
        <f>Ostatni!BA60</f>
        <v>0</v>
      </c>
      <c r="F16" s="120">
        <f>Ostatni!BB60</f>
        <v>0</v>
      </c>
      <c r="G16" s="120">
        <f>Ostatni!BC60</f>
        <v>0</v>
      </c>
      <c r="H16" s="120">
        <f>Ostatni!BD60</f>
        <v>0</v>
      </c>
      <c r="I16" s="121">
        <f>Ostatni!BE60</f>
        <v>0</v>
      </c>
    </row>
    <row r="17" spans="1:9" s="36" customFormat="1" ht="12.75">
      <c r="A17" s="116" t="str">
        <f>Ostatni!B61</f>
        <v>99</v>
      </c>
      <c r="B17" s="117" t="str">
        <f>Ostatni!C61</f>
        <v>Staveništní přesun hmot</v>
      </c>
      <c r="C17" s="67"/>
      <c r="D17" s="118"/>
      <c r="E17" s="119">
        <f>Ostatni!BA63</f>
        <v>0</v>
      </c>
      <c r="F17" s="120">
        <f>Ostatni!BB63</f>
        <v>0</v>
      </c>
      <c r="G17" s="120">
        <f>Ostatni!BC63</f>
        <v>0</v>
      </c>
      <c r="H17" s="120">
        <f>Ostatni!BD63</f>
        <v>0</v>
      </c>
      <c r="I17" s="121">
        <f>Ostatni!BE63</f>
        <v>0</v>
      </c>
    </row>
    <row r="18" spans="1:9" s="36" customFormat="1" ht="12.75">
      <c r="A18" s="116" t="str">
        <f>Ostatni!B64</f>
        <v>711</v>
      </c>
      <c r="B18" s="117" t="str">
        <f>Ostatni!C64</f>
        <v>Izolace proti vodě</v>
      </c>
      <c r="C18" s="67"/>
      <c r="D18" s="118"/>
      <c r="E18" s="119">
        <f>Ostatni!BA67</f>
        <v>0</v>
      </c>
      <c r="F18" s="120">
        <f>Ostatni!BB67</f>
        <v>0</v>
      </c>
      <c r="G18" s="120">
        <f>Ostatni!BC67</f>
        <v>0</v>
      </c>
      <c r="H18" s="120">
        <f>Ostatni!BD67</f>
        <v>0</v>
      </c>
      <c r="I18" s="121">
        <f>Ostatni!BE67</f>
        <v>0</v>
      </c>
    </row>
    <row r="19" spans="1:9" s="36" customFormat="1" ht="12.75">
      <c r="A19" s="116" t="str">
        <f>Ostatni!B68</f>
        <v>713</v>
      </c>
      <c r="B19" s="117" t="str">
        <f>Ostatni!C68</f>
        <v>Izolace tepelné</v>
      </c>
      <c r="C19" s="67"/>
      <c r="D19" s="118"/>
      <c r="E19" s="119">
        <f>Ostatni!BA73</f>
        <v>0</v>
      </c>
      <c r="F19" s="120">
        <f>Ostatni!BB73</f>
        <v>0</v>
      </c>
      <c r="G19" s="120">
        <f>Ostatni!BC73</f>
        <v>0</v>
      </c>
      <c r="H19" s="120">
        <f>Ostatni!BD73</f>
        <v>0</v>
      </c>
      <c r="I19" s="121">
        <f>Ostatni!BE73</f>
        <v>0</v>
      </c>
    </row>
    <row r="20" spans="1:9" s="36" customFormat="1" ht="12.75">
      <c r="A20" s="116" t="str">
        <f>Ostatni!B74</f>
        <v>721</v>
      </c>
      <c r="B20" s="117" t="str">
        <f>Ostatni!C74</f>
        <v>Vnitřní kanalizace</v>
      </c>
      <c r="C20" s="67"/>
      <c r="D20" s="118"/>
      <c r="E20" s="119">
        <f>Ostatni!BA84</f>
        <v>0</v>
      </c>
      <c r="F20" s="120">
        <f>Ostatni!BB84</f>
        <v>0</v>
      </c>
      <c r="G20" s="120">
        <f>Ostatni!BC84</f>
        <v>0</v>
      </c>
      <c r="H20" s="120">
        <f>Ostatni!BD84</f>
        <v>0</v>
      </c>
      <c r="I20" s="121">
        <f>Ostatni!BE84</f>
        <v>0</v>
      </c>
    </row>
    <row r="21" spans="1:9" s="36" customFormat="1" ht="12.75">
      <c r="A21" s="116" t="str">
        <f>Ostatni!B85</f>
        <v>722</v>
      </c>
      <c r="B21" s="117" t="str">
        <f>Ostatni!C85</f>
        <v>Vnitřní vodovod</v>
      </c>
      <c r="C21" s="67"/>
      <c r="D21" s="118"/>
      <c r="E21" s="119">
        <f>Ostatni!BA99</f>
        <v>0</v>
      </c>
      <c r="F21" s="120">
        <f>Ostatni!BB99</f>
        <v>0</v>
      </c>
      <c r="G21" s="120">
        <f>Ostatni!BC99</f>
        <v>0</v>
      </c>
      <c r="H21" s="120">
        <f>Ostatni!BD99</f>
        <v>0</v>
      </c>
      <c r="I21" s="121">
        <f>Ostatni!BE99</f>
        <v>0</v>
      </c>
    </row>
    <row r="22" spans="1:9" s="36" customFormat="1" ht="12.75">
      <c r="A22" s="116" t="str">
        <f>Ostatni!B100</f>
        <v>725</v>
      </c>
      <c r="B22" s="117" t="str">
        <f>Ostatni!C100</f>
        <v>Zařizovací předměty</v>
      </c>
      <c r="C22" s="67"/>
      <c r="D22" s="118"/>
      <c r="E22" s="119">
        <f>Ostatni!BA115</f>
        <v>0</v>
      </c>
      <c r="F22" s="120">
        <f>Ostatni!BB115</f>
        <v>0</v>
      </c>
      <c r="G22" s="120">
        <f>Ostatni!BC115</f>
        <v>0</v>
      </c>
      <c r="H22" s="120">
        <f>Ostatni!BD115</f>
        <v>0</v>
      </c>
      <c r="I22" s="121">
        <f>Ostatni!BE115</f>
        <v>0</v>
      </c>
    </row>
    <row r="23" spans="1:9" s="36" customFormat="1" ht="12.75">
      <c r="A23" s="116" t="str">
        <f>Ostatni!B116</f>
        <v>733</v>
      </c>
      <c r="B23" s="117" t="str">
        <f>Ostatni!C116</f>
        <v>Rozvod potrubí</v>
      </c>
      <c r="C23" s="67"/>
      <c r="D23" s="118"/>
      <c r="E23" s="119">
        <f>Ostatni!BA123</f>
        <v>0</v>
      </c>
      <c r="F23" s="120">
        <f>Ostatni!BB123</f>
        <v>0</v>
      </c>
      <c r="G23" s="120">
        <f>Ostatni!BC123</f>
        <v>0</v>
      </c>
      <c r="H23" s="120">
        <f>Ostatni!BD123</f>
        <v>0</v>
      </c>
      <c r="I23" s="121">
        <f>Ostatni!BE123</f>
        <v>0</v>
      </c>
    </row>
    <row r="24" spans="1:9" s="36" customFormat="1" ht="12.75">
      <c r="A24" s="116" t="str">
        <f>Ostatni!B124</f>
        <v>734</v>
      </c>
      <c r="B24" s="117" t="str">
        <f>Ostatni!C124</f>
        <v>Armatury</v>
      </c>
      <c r="C24" s="67"/>
      <c r="D24" s="118"/>
      <c r="E24" s="119">
        <f>Ostatni!BA134</f>
        <v>0</v>
      </c>
      <c r="F24" s="120">
        <f>Ostatni!BB134</f>
        <v>0</v>
      </c>
      <c r="G24" s="120">
        <f>Ostatni!BC134</f>
        <v>0</v>
      </c>
      <c r="H24" s="120">
        <f>Ostatni!BD134</f>
        <v>0</v>
      </c>
      <c r="I24" s="121">
        <f>Ostatni!BE134</f>
        <v>0</v>
      </c>
    </row>
    <row r="25" spans="1:9" s="36" customFormat="1" ht="12.75">
      <c r="A25" s="116" t="str">
        <f>Ostatni!B135</f>
        <v>735</v>
      </c>
      <c r="B25" s="117" t="str">
        <f>Ostatni!C135</f>
        <v>Otopná tělesa</v>
      </c>
      <c r="C25" s="67"/>
      <c r="D25" s="118"/>
      <c r="E25" s="119">
        <f>Ostatni!BA143</f>
        <v>0</v>
      </c>
      <c r="F25" s="120">
        <f>Ostatni!BB143</f>
        <v>0</v>
      </c>
      <c r="G25" s="120">
        <f>Ostatni!BC143</f>
        <v>0</v>
      </c>
      <c r="H25" s="120">
        <f>Ostatni!BD143</f>
        <v>0</v>
      </c>
      <c r="I25" s="121">
        <f>Ostatni!BE143</f>
        <v>0</v>
      </c>
    </row>
    <row r="26" spans="1:9" s="36" customFormat="1" ht="12.75">
      <c r="A26" s="116" t="str">
        <f>Ostatni!B144</f>
        <v>762</v>
      </c>
      <c r="B26" s="117" t="str">
        <f>Ostatni!C144</f>
        <v>Konstrukce tesařské</v>
      </c>
      <c r="C26" s="67"/>
      <c r="D26" s="118"/>
      <c r="E26" s="119">
        <f>Ostatni!BA160</f>
        <v>0</v>
      </c>
      <c r="F26" s="120">
        <f>Ostatni!BB160</f>
        <v>0</v>
      </c>
      <c r="G26" s="120">
        <f>Ostatni!BC160</f>
        <v>0</v>
      </c>
      <c r="H26" s="120">
        <f>Ostatni!BD160</f>
        <v>0</v>
      </c>
      <c r="I26" s="121">
        <f>Ostatni!BE160</f>
        <v>0</v>
      </c>
    </row>
    <row r="27" spans="1:9" s="36" customFormat="1" ht="12.75">
      <c r="A27" s="116" t="str">
        <f>Ostatni!B161</f>
        <v>764</v>
      </c>
      <c r="B27" s="117" t="str">
        <f>Ostatni!C161</f>
        <v>Konstrukce klempířské</v>
      </c>
      <c r="C27" s="67"/>
      <c r="D27" s="118"/>
      <c r="E27" s="119">
        <f>Ostatni!BA164</f>
        <v>0</v>
      </c>
      <c r="F27" s="120">
        <f>Ostatni!BB164</f>
        <v>0</v>
      </c>
      <c r="G27" s="120">
        <f>Ostatni!BC164</f>
        <v>0</v>
      </c>
      <c r="H27" s="120">
        <f>Ostatni!BD164</f>
        <v>0</v>
      </c>
      <c r="I27" s="121">
        <f>Ostatni!BE164</f>
        <v>0</v>
      </c>
    </row>
    <row r="28" spans="1:9" s="36" customFormat="1" ht="12.75">
      <c r="A28" s="116" t="str">
        <f>Ostatni!B165</f>
        <v>765</v>
      </c>
      <c r="B28" s="117" t="str">
        <f>Ostatni!C165</f>
        <v>Krytiny tvrdé</v>
      </c>
      <c r="C28" s="67"/>
      <c r="D28" s="118"/>
      <c r="E28" s="119">
        <f>Ostatni!BA169</f>
        <v>0</v>
      </c>
      <c r="F28" s="120">
        <f>Ostatni!BB169</f>
        <v>0</v>
      </c>
      <c r="G28" s="120">
        <f>Ostatni!BC169</f>
        <v>0</v>
      </c>
      <c r="H28" s="120">
        <f>Ostatni!BD169</f>
        <v>0</v>
      </c>
      <c r="I28" s="121">
        <f>Ostatni!BE169</f>
        <v>0</v>
      </c>
    </row>
    <row r="29" spans="1:9" s="36" customFormat="1" ht="12.75">
      <c r="A29" s="116" t="str">
        <f>Ostatni!B170</f>
        <v>766</v>
      </c>
      <c r="B29" s="117" t="str">
        <f>Ostatni!C170</f>
        <v>Konstrukce truhlářské</v>
      </c>
      <c r="C29" s="67"/>
      <c r="D29" s="118"/>
      <c r="E29" s="119">
        <f>Ostatni!BA189</f>
        <v>0</v>
      </c>
      <c r="F29" s="120">
        <f>Ostatni!BB189</f>
        <v>0</v>
      </c>
      <c r="G29" s="120">
        <f>Ostatni!BC189</f>
        <v>0</v>
      </c>
      <c r="H29" s="120">
        <f>Ostatni!BD189</f>
        <v>0</v>
      </c>
      <c r="I29" s="121">
        <f>Ostatni!BE189</f>
        <v>0</v>
      </c>
    </row>
    <row r="30" spans="1:9" s="36" customFormat="1" ht="12.75">
      <c r="A30" s="116" t="str">
        <f>Ostatni!B190</f>
        <v>767</v>
      </c>
      <c r="B30" s="117" t="str">
        <f>Ostatni!C190</f>
        <v>Konstrukce zámečnické</v>
      </c>
      <c r="C30" s="67"/>
      <c r="D30" s="118"/>
      <c r="E30" s="119">
        <f>Ostatni!BA195</f>
        <v>0</v>
      </c>
      <c r="F30" s="120">
        <f>Ostatni!BB195</f>
        <v>0</v>
      </c>
      <c r="G30" s="120">
        <f>Ostatni!BC195</f>
        <v>0</v>
      </c>
      <c r="H30" s="120">
        <f>Ostatni!BD195</f>
        <v>0</v>
      </c>
      <c r="I30" s="121">
        <f>Ostatni!BE195</f>
        <v>0</v>
      </c>
    </row>
    <row r="31" spans="1:9" s="36" customFormat="1" ht="12.75">
      <c r="A31" s="116" t="str">
        <f>Ostatni!B196</f>
        <v>771</v>
      </c>
      <c r="B31" s="117" t="str">
        <f>Ostatni!C196</f>
        <v>Podlahy z dlaždic a obklady</v>
      </c>
      <c r="C31" s="67"/>
      <c r="D31" s="118"/>
      <c r="E31" s="119">
        <f>Ostatni!BA201</f>
        <v>0</v>
      </c>
      <c r="F31" s="120">
        <f>Ostatni!BB201</f>
        <v>0</v>
      </c>
      <c r="G31" s="120">
        <f>Ostatni!BC201</f>
        <v>0</v>
      </c>
      <c r="H31" s="120">
        <f>Ostatni!BD201</f>
        <v>0</v>
      </c>
      <c r="I31" s="121">
        <f>Ostatni!BE201</f>
        <v>0</v>
      </c>
    </row>
    <row r="32" spans="1:9" s="36" customFormat="1" ht="12.75">
      <c r="A32" s="116" t="str">
        <f>Ostatni!B202</f>
        <v>776</v>
      </c>
      <c r="B32" s="117" t="str">
        <f>Ostatni!C202</f>
        <v>Podlahy povlakové</v>
      </c>
      <c r="C32" s="67"/>
      <c r="D32" s="118"/>
      <c r="E32" s="119">
        <f>Ostatni!BA210</f>
        <v>0</v>
      </c>
      <c r="F32" s="120">
        <f>Ostatni!BB210</f>
        <v>0</v>
      </c>
      <c r="G32" s="120">
        <f>Ostatni!BC210</f>
        <v>0</v>
      </c>
      <c r="H32" s="120">
        <f>Ostatni!BD210</f>
        <v>0</v>
      </c>
      <c r="I32" s="121">
        <f>Ostatni!BE210</f>
        <v>0</v>
      </c>
    </row>
    <row r="33" spans="1:9" s="36" customFormat="1" ht="12.75">
      <c r="A33" s="116" t="str">
        <f>Ostatni!B211</f>
        <v>781</v>
      </c>
      <c r="B33" s="117" t="str">
        <f>Ostatni!C211</f>
        <v>Obklady keramické</v>
      </c>
      <c r="C33" s="67"/>
      <c r="D33" s="118"/>
      <c r="E33" s="119">
        <f>Ostatni!BA217</f>
        <v>0</v>
      </c>
      <c r="F33" s="120">
        <f>Ostatni!BB217</f>
        <v>0</v>
      </c>
      <c r="G33" s="120">
        <f>Ostatni!BC217</f>
        <v>0</v>
      </c>
      <c r="H33" s="120">
        <f>Ostatni!BD217</f>
        <v>0</v>
      </c>
      <c r="I33" s="121">
        <f>Ostatni!BE217</f>
        <v>0</v>
      </c>
    </row>
    <row r="34" spans="1:9" s="36" customFormat="1" ht="12.75">
      <c r="A34" s="116" t="str">
        <f>Ostatni!B218</f>
        <v>783</v>
      </c>
      <c r="B34" s="117" t="str">
        <f>Ostatni!C218</f>
        <v>Nátěry</v>
      </c>
      <c r="C34" s="67"/>
      <c r="D34" s="118"/>
      <c r="E34" s="119">
        <f>Ostatni!BA224</f>
        <v>0</v>
      </c>
      <c r="F34" s="120">
        <f>Ostatni!BB224</f>
        <v>0</v>
      </c>
      <c r="G34" s="120">
        <f>Ostatni!BC224</f>
        <v>0</v>
      </c>
      <c r="H34" s="120">
        <f>Ostatni!BD224</f>
        <v>0</v>
      </c>
      <c r="I34" s="121">
        <f>Ostatni!BE224</f>
        <v>0</v>
      </c>
    </row>
    <row r="35" spans="1:9" s="36" customFormat="1" ht="12.75">
      <c r="A35" s="116" t="str">
        <f>Ostatni!B225</f>
        <v>784</v>
      </c>
      <c r="B35" s="117" t="str">
        <f>Ostatni!C225</f>
        <v>Malby</v>
      </c>
      <c r="C35" s="67"/>
      <c r="D35" s="118"/>
      <c r="E35" s="119">
        <f>Ostatni!BA227</f>
        <v>0</v>
      </c>
      <c r="F35" s="120">
        <f>Ostatni!BB227</f>
        <v>0</v>
      </c>
      <c r="G35" s="120">
        <f>Ostatni!BC227</f>
        <v>0</v>
      </c>
      <c r="H35" s="120">
        <f>Ostatni!BD227</f>
        <v>0</v>
      </c>
      <c r="I35" s="121">
        <f>Ostatni!BE227</f>
        <v>0</v>
      </c>
    </row>
    <row r="36" spans="1:9" s="36" customFormat="1" ht="12.75">
      <c r="A36" s="116" t="str">
        <f>Ostatni!B228</f>
        <v>M24</v>
      </c>
      <c r="B36" s="117" t="str">
        <f>Ostatni!C228</f>
        <v>Montáže vzduchotechnických zařízení</v>
      </c>
      <c r="C36" s="67"/>
      <c r="D36" s="118"/>
      <c r="E36" s="119">
        <f>Ostatni!BA238</f>
        <v>0</v>
      </c>
      <c r="F36" s="120">
        <f>Ostatni!BB238</f>
        <v>0</v>
      </c>
      <c r="G36" s="120">
        <f>Ostatni!BC238</f>
        <v>0</v>
      </c>
      <c r="H36" s="120">
        <f>Ostatni!BD238</f>
        <v>0</v>
      </c>
      <c r="I36" s="121">
        <f>Ostatni!BE238</f>
        <v>0</v>
      </c>
    </row>
    <row r="37" spans="1:9" s="36" customFormat="1" ht="12.75">
      <c r="A37" s="116" t="s">
        <v>669</v>
      </c>
      <c r="B37" s="117" t="s">
        <v>670</v>
      </c>
      <c r="C37" s="67"/>
      <c r="D37" s="118"/>
      <c r="E37" s="119">
        <f>Ostatni!BA239</f>
        <v>0</v>
      </c>
      <c r="F37" s="120">
        <f>Ostatni!BB239</f>
        <v>0</v>
      </c>
      <c r="G37" s="120">
        <f>Ostatni!BC239</f>
        <v>0</v>
      </c>
      <c r="H37" s="120">
        <f>Elektroinstalace!K89</f>
        <v>0</v>
      </c>
      <c r="I37" s="121">
        <f>Ostatni!BE239</f>
        <v>0</v>
      </c>
    </row>
    <row r="38" spans="1:9" s="36" customFormat="1" ht="13.5" thickBot="1">
      <c r="A38" s="116" t="str">
        <f>Ostatni!B239</f>
        <v>D96</v>
      </c>
      <c r="B38" s="117" t="str">
        <f>Ostatni!C239</f>
        <v>Přesuny suti a vybouraných hmot</v>
      </c>
      <c r="C38" s="67"/>
      <c r="D38" s="118"/>
      <c r="E38" s="119">
        <f>Ostatni!BA248</f>
        <v>0</v>
      </c>
      <c r="F38" s="120">
        <f>Ostatni!BB248</f>
        <v>0</v>
      </c>
      <c r="G38" s="120">
        <f>Ostatni!BC248</f>
        <v>0</v>
      </c>
      <c r="H38" s="120">
        <f>Ostatni!BD248</f>
        <v>0</v>
      </c>
      <c r="I38" s="121">
        <f>Ostatni!BE248</f>
        <v>0</v>
      </c>
    </row>
    <row r="39" spans="1:9" s="128" customFormat="1" ht="13.5" thickBot="1">
      <c r="A39" s="122"/>
      <c r="B39" s="123" t="s">
        <v>58</v>
      </c>
      <c r="C39" s="123"/>
      <c r="D39" s="124"/>
      <c r="E39" s="125">
        <f>SUM(E7:E38)</f>
        <v>0</v>
      </c>
      <c r="F39" s="126">
        <f>SUM(F7:F38)</f>
        <v>0</v>
      </c>
      <c r="G39" s="126">
        <f>SUM(G7:G38)</f>
        <v>0</v>
      </c>
      <c r="H39" s="126">
        <f>SUM(H7:H38)</f>
        <v>0</v>
      </c>
      <c r="I39" s="127">
        <f>SUM(I7:I38)</f>
        <v>0</v>
      </c>
    </row>
    <row r="40" spans="1:9" ht="12.75">
      <c r="A40" s="67"/>
      <c r="B40" s="67"/>
      <c r="C40" s="67"/>
      <c r="D40" s="67"/>
      <c r="E40" s="67"/>
      <c r="F40" s="67"/>
      <c r="G40" s="67"/>
      <c r="H40" s="67"/>
      <c r="I40" s="67"/>
    </row>
    <row r="41" spans="1:57" ht="19.5" customHeight="1">
      <c r="A41" s="108" t="s">
        <v>59</v>
      </c>
      <c r="B41" s="108"/>
      <c r="C41" s="108"/>
      <c r="D41" s="108"/>
      <c r="E41" s="108"/>
      <c r="F41" s="108"/>
      <c r="G41" s="129"/>
      <c r="H41" s="108"/>
      <c r="I41" s="108"/>
      <c r="BA41" s="42"/>
      <c r="BB41" s="42"/>
      <c r="BC41" s="42"/>
      <c r="BD41" s="42"/>
      <c r="BE41" s="42"/>
    </row>
    <row r="42" spans="1:9" ht="13.5" thickBot="1">
      <c r="A42" s="78"/>
      <c r="B42" s="78"/>
      <c r="C42" s="78"/>
      <c r="D42" s="78"/>
      <c r="E42" s="78"/>
      <c r="F42" s="78"/>
      <c r="G42" s="78"/>
      <c r="H42" s="78"/>
      <c r="I42" s="78"/>
    </row>
    <row r="43" spans="1:9" ht="12.75">
      <c r="A43" s="72" t="s">
        <v>60</v>
      </c>
      <c r="B43" s="73"/>
      <c r="C43" s="73"/>
      <c r="D43" s="130"/>
      <c r="E43" s="131" t="s">
        <v>61</v>
      </c>
      <c r="F43" s="132" t="s">
        <v>62</v>
      </c>
      <c r="G43" s="133" t="s">
        <v>63</v>
      </c>
      <c r="H43" s="134"/>
      <c r="I43" s="135" t="s">
        <v>61</v>
      </c>
    </row>
    <row r="44" spans="1:53" ht="12.75">
      <c r="A44" s="65" t="s">
        <v>470</v>
      </c>
      <c r="B44" s="56"/>
      <c r="C44" s="56"/>
      <c r="D44" s="136"/>
      <c r="E44" s="137">
        <v>0</v>
      </c>
      <c r="F44" s="138">
        <v>0</v>
      </c>
      <c r="G44" s="139">
        <f aca="true" t="shared" si="0" ref="G44:G51">CHOOSE(BA44+1,HSV+PSV,HSV+PSV+Mont,HSV+PSV+Dodavka+Mont,HSV,PSV,Mont,Dodavka,Mont+Dodavka,0)</f>
        <v>0</v>
      </c>
      <c r="H44" s="140"/>
      <c r="I44" s="141">
        <f aca="true" t="shared" si="1" ref="I44:I51">E44+F44*G44/100</f>
        <v>0</v>
      </c>
      <c r="BA44" s="3">
        <v>0</v>
      </c>
    </row>
    <row r="45" spans="1:53" ht="12.75">
      <c r="A45" s="65" t="s">
        <v>471</v>
      </c>
      <c r="B45" s="56"/>
      <c r="C45" s="56"/>
      <c r="D45" s="136"/>
      <c r="E45" s="137">
        <v>0</v>
      </c>
      <c r="F45" s="138">
        <v>0</v>
      </c>
      <c r="G45" s="139">
        <f t="shared" si="0"/>
        <v>0</v>
      </c>
      <c r="H45" s="140"/>
      <c r="I45" s="141">
        <f t="shared" si="1"/>
        <v>0</v>
      </c>
      <c r="BA45" s="3">
        <v>0</v>
      </c>
    </row>
    <row r="46" spans="1:53" ht="12.75">
      <c r="A46" s="65" t="s">
        <v>472</v>
      </c>
      <c r="B46" s="56"/>
      <c r="C46" s="56"/>
      <c r="D46" s="136"/>
      <c r="E46" s="137">
        <v>0</v>
      </c>
      <c r="F46" s="138">
        <v>0</v>
      </c>
      <c r="G46" s="139">
        <f t="shared" si="0"/>
        <v>0</v>
      </c>
      <c r="H46" s="140"/>
      <c r="I46" s="141">
        <f t="shared" si="1"/>
        <v>0</v>
      </c>
      <c r="BA46" s="3">
        <v>0</v>
      </c>
    </row>
    <row r="47" spans="1:53" ht="12.75">
      <c r="A47" s="65" t="s">
        <v>473</v>
      </c>
      <c r="B47" s="56"/>
      <c r="C47" s="56"/>
      <c r="D47" s="136"/>
      <c r="E47" s="137">
        <v>0</v>
      </c>
      <c r="F47" s="138">
        <v>0</v>
      </c>
      <c r="G47" s="139">
        <f t="shared" si="0"/>
        <v>0</v>
      </c>
      <c r="H47" s="140"/>
      <c r="I47" s="141">
        <f t="shared" si="1"/>
        <v>0</v>
      </c>
      <c r="BA47" s="3">
        <v>0</v>
      </c>
    </row>
    <row r="48" spans="1:53" ht="12.75">
      <c r="A48" s="65" t="s">
        <v>474</v>
      </c>
      <c r="B48" s="56"/>
      <c r="C48" s="56"/>
      <c r="D48" s="136"/>
      <c r="E48" s="137">
        <v>0</v>
      </c>
      <c r="F48" s="138">
        <v>3</v>
      </c>
      <c r="G48" s="139">
        <f t="shared" si="0"/>
        <v>0</v>
      </c>
      <c r="H48" s="140"/>
      <c r="I48" s="141">
        <f t="shared" si="1"/>
        <v>0</v>
      </c>
      <c r="BA48" s="3">
        <v>1</v>
      </c>
    </row>
    <row r="49" spans="1:53" ht="12.75">
      <c r="A49" s="65" t="s">
        <v>475</v>
      </c>
      <c r="B49" s="56"/>
      <c r="C49" s="56"/>
      <c r="D49" s="136"/>
      <c r="E49" s="137">
        <v>0</v>
      </c>
      <c r="F49" s="138">
        <v>0</v>
      </c>
      <c r="G49" s="139">
        <f t="shared" si="0"/>
        <v>0</v>
      </c>
      <c r="H49" s="140"/>
      <c r="I49" s="141">
        <f t="shared" si="1"/>
        <v>0</v>
      </c>
      <c r="BA49" s="3">
        <v>1</v>
      </c>
    </row>
    <row r="50" spans="1:53" ht="12.75">
      <c r="A50" s="65" t="s">
        <v>476</v>
      </c>
      <c r="B50" s="56"/>
      <c r="C50" s="56"/>
      <c r="D50" s="136"/>
      <c r="E50" s="137">
        <v>0</v>
      </c>
      <c r="F50" s="138">
        <v>0</v>
      </c>
      <c r="G50" s="139">
        <f t="shared" si="0"/>
        <v>0</v>
      </c>
      <c r="H50" s="140"/>
      <c r="I50" s="141">
        <f t="shared" si="1"/>
        <v>0</v>
      </c>
      <c r="BA50" s="3">
        <v>2</v>
      </c>
    </row>
    <row r="51" spans="1:53" ht="12.75">
      <c r="A51" s="65" t="s">
        <v>477</v>
      </c>
      <c r="B51" s="56"/>
      <c r="C51" s="56"/>
      <c r="D51" s="136"/>
      <c r="E51" s="137">
        <v>0</v>
      </c>
      <c r="F51" s="138">
        <v>0</v>
      </c>
      <c r="G51" s="139">
        <f t="shared" si="0"/>
        <v>0</v>
      </c>
      <c r="H51" s="140"/>
      <c r="I51" s="141">
        <f t="shared" si="1"/>
        <v>0</v>
      </c>
      <c r="BA51" s="3">
        <v>2</v>
      </c>
    </row>
    <row r="52" spans="1:9" ht="13.5" thickBot="1">
      <c r="A52" s="142"/>
      <c r="B52" s="143" t="s">
        <v>64</v>
      </c>
      <c r="C52" s="144"/>
      <c r="D52" s="145"/>
      <c r="E52" s="146"/>
      <c r="F52" s="147"/>
      <c r="G52" s="147"/>
      <c r="H52" s="305">
        <f>SUM(I44:I51)</f>
        <v>0</v>
      </c>
      <c r="I52" s="306"/>
    </row>
    <row r="54" spans="2:9" ht="12.75">
      <c r="B54" s="128"/>
      <c r="F54" s="148"/>
      <c r="G54" s="149"/>
      <c r="H54" s="149"/>
      <c r="I54" s="150"/>
    </row>
    <row r="55" spans="6:9" ht="12.75">
      <c r="F55" s="148"/>
      <c r="G55" s="149"/>
      <c r="H55" s="149"/>
      <c r="I55" s="150"/>
    </row>
    <row r="56" spans="6:9" ht="12.75">
      <c r="F56" s="148"/>
      <c r="G56" s="149"/>
      <c r="H56" s="149"/>
      <c r="I56" s="150"/>
    </row>
    <row r="57" spans="6:9" ht="12.75">
      <c r="F57" s="148"/>
      <c r="G57" s="149"/>
      <c r="H57" s="149"/>
      <c r="I57" s="150"/>
    </row>
    <row r="58" spans="6:9" ht="12.75">
      <c r="F58" s="148"/>
      <c r="G58" s="149"/>
      <c r="H58" s="149"/>
      <c r="I58" s="150"/>
    </row>
    <row r="59" spans="6:9" ht="12.75">
      <c r="F59" s="148"/>
      <c r="G59" s="149"/>
      <c r="H59" s="149"/>
      <c r="I59" s="150"/>
    </row>
    <row r="60" spans="6:9" ht="12.75">
      <c r="F60" s="148"/>
      <c r="G60" s="149"/>
      <c r="H60" s="149"/>
      <c r="I60" s="150"/>
    </row>
    <row r="61" spans="6:9" ht="12.75">
      <c r="F61" s="148"/>
      <c r="G61" s="149"/>
      <c r="H61" s="149"/>
      <c r="I61" s="150"/>
    </row>
    <row r="62" spans="6:9" ht="12.75">
      <c r="F62" s="148"/>
      <c r="G62" s="149"/>
      <c r="H62" s="149"/>
      <c r="I62" s="150"/>
    </row>
    <row r="63" spans="6:9" ht="12.75">
      <c r="F63" s="148"/>
      <c r="G63" s="149"/>
      <c r="H63" s="149"/>
      <c r="I63" s="150"/>
    </row>
    <row r="64" spans="6:9" ht="12.75">
      <c r="F64" s="148"/>
      <c r="G64" s="149"/>
      <c r="H64" s="149"/>
      <c r="I64" s="150"/>
    </row>
    <row r="65" spans="6:9" ht="12.75">
      <c r="F65" s="148"/>
      <c r="G65" s="149"/>
      <c r="H65" s="149"/>
      <c r="I65" s="150"/>
    </row>
    <row r="66" spans="6:9" ht="12.75">
      <c r="F66" s="148"/>
      <c r="G66" s="149"/>
      <c r="H66" s="149"/>
      <c r="I66" s="150"/>
    </row>
    <row r="67" spans="6:9" ht="12.75">
      <c r="F67" s="148"/>
      <c r="G67" s="149"/>
      <c r="H67" s="149"/>
      <c r="I67" s="150"/>
    </row>
    <row r="68" spans="6:9" ht="12.75">
      <c r="F68" s="148"/>
      <c r="G68" s="149"/>
      <c r="H68" s="149"/>
      <c r="I68" s="150"/>
    </row>
    <row r="69" spans="6:9" ht="12.75">
      <c r="F69" s="148"/>
      <c r="G69" s="149"/>
      <c r="H69" s="149"/>
      <c r="I69" s="150"/>
    </row>
    <row r="70" spans="6:9" ht="12.75">
      <c r="F70" s="148"/>
      <c r="G70" s="149"/>
      <c r="H70" s="149"/>
      <c r="I70" s="150"/>
    </row>
    <row r="71" spans="6:9" ht="12.75">
      <c r="F71" s="148"/>
      <c r="G71" s="149"/>
      <c r="H71" s="149"/>
      <c r="I71" s="150"/>
    </row>
    <row r="72" spans="6:9" ht="12.75">
      <c r="F72" s="148"/>
      <c r="G72" s="149"/>
      <c r="H72" s="149"/>
      <c r="I72" s="150"/>
    </row>
    <row r="73" spans="6:9" ht="12.75">
      <c r="F73" s="148"/>
      <c r="G73" s="149"/>
      <c r="H73" s="149"/>
      <c r="I73" s="150"/>
    </row>
    <row r="74" spans="6:9" ht="12.75">
      <c r="F74" s="148"/>
      <c r="G74" s="149"/>
      <c r="H74" s="149"/>
      <c r="I74" s="150"/>
    </row>
    <row r="75" spans="6:9" ht="12.75">
      <c r="F75" s="148"/>
      <c r="G75" s="149"/>
      <c r="H75" s="149"/>
      <c r="I75" s="150"/>
    </row>
    <row r="76" spans="6:9" ht="12.75">
      <c r="F76" s="148"/>
      <c r="G76" s="149"/>
      <c r="H76" s="149"/>
      <c r="I76" s="150"/>
    </row>
    <row r="77" spans="6:9" ht="12.75">
      <c r="F77" s="148"/>
      <c r="G77" s="149"/>
      <c r="H77" s="149"/>
      <c r="I77" s="150"/>
    </row>
    <row r="78" spans="6:9" ht="12.75">
      <c r="F78" s="148"/>
      <c r="G78" s="149"/>
      <c r="H78" s="149"/>
      <c r="I78" s="150"/>
    </row>
    <row r="79" spans="6:9" ht="12.75">
      <c r="F79" s="148"/>
      <c r="G79" s="149"/>
      <c r="H79" s="149"/>
      <c r="I79" s="150"/>
    </row>
    <row r="80" spans="6:9" ht="12.75">
      <c r="F80" s="148"/>
      <c r="G80" s="149"/>
      <c r="H80" s="149"/>
      <c r="I80" s="150"/>
    </row>
    <row r="81" spans="6:9" ht="12.75">
      <c r="F81" s="148"/>
      <c r="G81" s="149"/>
      <c r="H81" s="149"/>
      <c r="I81" s="150"/>
    </row>
    <row r="82" spans="6:9" ht="12.75">
      <c r="F82" s="148"/>
      <c r="G82" s="149"/>
      <c r="H82" s="149"/>
      <c r="I82" s="150"/>
    </row>
    <row r="83" spans="6:9" ht="12.75">
      <c r="F83" s="148"/>
      <c r="G83" s="149"/>
      <c r="H83" s="149"/>
      <c r="I83" s="150"/>
    </row>
    <row r="84" spans="6:9" ht="12.75">
      <c r="F84" s="148"/>
      <c r="G84" s="149"/>
      <c r="H84" s="149"/>
      <c r="I84" s="150"/>
    </row>
    <row r="85" spans="6:9" ht="12.75">
      <c r="F85" s="148"/>
      <c r="G85" s="149"/>
      <c r="H85" s="149"/>
      <c r="I85" s="150"/>
    </row>
    <row r="86" spans="6:9" ht="12.75">
      <c r="F86" s="148"/>
      <c r="G86" s="149"/>
      <c r="H86" s="149"/>
      <c r="I86" s="150"/>
    </row>
    <row r="87" spans="6:9" ht="12.75">
      <c r="F87" s="148"/>
      <c r="G87" s="149"/>
      <c r="H87" s="149"/>
      <c r="I87" s="150"/>
    </row>
    <row r="88" spans="6:9" ht="12.75">
      <c r="F88" s="148"/>
      <c r="G88" s="149"/>
      <c r="H88" s="149"/>
      <c r="I88" s="150"/>
    </row>
    <row r="89" spans="6:9" ht="12.75">
      <c r="F89" s="148"/>
      <c r="G89" s="149"/>
      <c r="H89" s="149"/>
      <c r="I89" s="150"/>
    </row>
    <row r="90" spans="6:9" ht="12.75">
      <c r="F90" s="148"/>
      <c r="G90" s="149"/>
      <c r="H90" s="149"/>
      <c r="I90" s="150"/>
    </row>
    <row r="91" spans="6:9" ht="12.75">
      <c r="F91" s="148"/>
      <c r="G91" s="149"/>
      <c r="H91" s="149"/>
      <c r="I91" s="150"/>
    </row>
    <row r="92" spans="6:9" ht="12.75">
      <c r="F92" s="148"/>
      <c r="G92" s="149"/>
      <c r="H92" s="149"/>
      <c r="I92" s="150"/>
    </row>
    <row r="93" spans="6:9" ht="12.75">
      <c r="F93" s="148"/>
      <c r="G93" s="149"/>
      <c r="H93" s="149"/>
      <c r="I93" s="150"/>
    </row>
    <row r="94" spans="6:9" ht="12.75">
      <c r="F94" s="148"/>
      <c r="G94" s="149"/>
      <c r="H94" s="149"/>
      <c r="I94" s="150"/>
    </row>
    <row r="95" spans="6:9" ht="12.75">
      <c r="F95" s="148"/>
      <c r="G95" s="149"/>
      <c r="H95" s="149"/>
      <c r="I95" s="150"/>
    </row>
    <row r="96" spans="6:9" ht="12.75">
      <c r="F96" s="148"/>
      <c r="G96" s="149"/>
      <c r="H96" s="149"/>
      <c r="I96" s="150"/>
    </row>
    <row r="97" spans="6:9" ht="12.75">
      <c r="F97" s="148"/>
      <c r="G97" s="149"/>
      <c r="H97" s="149"/>
      <c r="I97" s="150"/>
    </row>
    <row r="98" spans="6:9" ht="12.75">
      <c r="F98" s="148"/>
      <c r="G98" s="149"/>
      <c r="H98" s="149"/>
      <c r="I98" s="150"/>
    </row>
    <row r="99" spans="6:9" ht="12.75">
      <c r="F99" s="148"/>
      <c r="G99" s="149"/>
      <c r="H99" s="149"/>
      <c r="I99" s="150"/>
    </row>
    <row r="100" spans="6:9" ht="12.75">
      <c r="F100" s="148"/>
      <c r="G100" s="149"/>
      <c r="H100" s="149"/>
      <c r="I100" s="150"/>
    </row>
    <row r="101" spans="6:9" ht="12.75">
      <c r="F101" s="148"/>
      <c r="G101" s="149"/>
      <c r="H101" s="149"/>
      <c r="I101" s="150"/>
    </row>
    <row r="102" spans="6:9" ht="12.75">
      <c r="F102" s="148"/>
      <c r="G102" s="149"/>
      <c r="H102" s="149"/>
      <c r="I102" s="150"/>
    </row>
    <row r="103" spans="6:9" ht="12.75">
      <c r="F103" s="148"/>
      <c r="G103" s="149"/>
      <c r="H103" s="149"/>
      <c r="I103" s="150"/>
    </row>
  </sheetData>
  <sheetProtection password="CBEB" sheet="1" objects="1" scenarios="1"/>
  <mergeCells count="4">
    <mergeCell ref="A1:B1"/>
    <mergeCell ref="A2:B2"/>
    <mergeCell ref="G2:I2"/>
    <mergeCell ref="H52:I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21"/>
  <sheetViews>
    <sheetView showGridLines="0" showZeros="0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4.375" style="151" customWidth="1"/>
    <col min="2" max="2" width="11.625" style="151" customWidth="1"/>
    <col min="3" max="3" width="40.375" style="151" customWidth="1"/>
    <col min="4" max="4" width="5.625" style="151" customWidth="1"/>
    <col min="5" max="5" width="8.625" style="199" customWidth="1"/>
    <col min="6" max="6" width="9.875" style="151" customWidth="1"/>
    <col min="7" max="7" width="13.875" style="151" customWidth="1"/>
    <col min="8" max="11" width="9.125" style="151" customWidth="1"/>
    <col min="12" max="12" width="75.375" style="151" customWidth="1"/>
    <col min="13" max="13" width="45.25390625" style="151" customWidth="1"/>
    <col min="14" max="16384" width="9.125" style="151" customWidth="1"/>
  </cols>
  <sheetData>
    <row r="1" spans="1:7" ht="15.75">
      <c r="A1" s="307" t="s">
        <v>65</v>
      </c>
      <c r="B1" s="307"/>
      <c r="C1" s="307"/>
      <c r="D1" s="307"/>
      <c r="E1" s="307"/>
      <c r="F1" s="307"/>
      <c r="G1" s="307"/>
    </row>
    <row r="2" spans="1:7" ht="14.25" customHeight="1" thickBot="1">
      <c r="A2" s="152"/>
      <c r="B2" s="153"/>
      <c r="C2" s="154"/>
      <c r="D2" s="154"/>
      <c r="E2" s="155"/>
      <c r="F2" s="154"/>
      <c r="G2" s="154"/>
    </row>
    <row r="3" spans="1:7" ht="13.5" thickTop="1">
      <c r="A3" s="298" t="s">
        <v>49</v>
      </c>
      <c r="B3" s="299"/>
      <c r="C3" s="98" t="str">
        <f>CONCATENATE(cislostavby," ",nazevstavby)</f>
        <v>94 Umělecká škola Staré náměstí 37, Sokolov</v>
      </c>
      <c r="D3" s="156"/>
      <c r="E3" s="157" t="s">
        <v>66</v>
      </c>
      <c r="F3" s="158">
        <f>Rekapitulace!H1</f>
        <v>0</v>
      </c>
      <c r="G3" s="159"/>
    </row>
    <row r="4" spans="1:7" ht="13.5" thickBot="1">
      <c r="A4" s="308" t="s">
        <v>51</v>
      </c>
      <c r="B4" s="301"/>
      <c r="C4" s="104" t="str">
        <f>CONCATENATE(cisloobjektu," ",nazevobjektu)</f>
        <v>01 Vestavba tříd do podkroví</v>
      </c>
      <c r="D4" s="160"/>
      <c r="E4" s="309">
        <f>Rekapitulace!G2</f>
        <v>0</v>
      </c>
      <c r="F4" s="310"/>
      <c r="G4" s="311"/>
    </row>
    <row r="5" spans="1:7" ht="13.5" thickTop="1">
      <c r="A5" s="161"/>
      <c r="B5" s="152"/>
      <c r="C5" s="152"/>
      <c r="D5" s="152"/>
      <c r="E5" s="162"/>
      <c r="F5" s="152"/>
      <c r="G5" s="163"/>
    </row>
    <row r="6" spans="1:7" ht="12.75">
      <c r="A6" s="164" t="s">
        <v>67</v>
      </c>
      <c r="B6" s="165" t="s">
        <v>68</v>
      </c>
      <c r="C6" s="165" t="s">
        <v>69</v>
      </c>
      <c r="D6" s="165" t="s">
        <v>70</v>
      </c>
      <c r="E6" s="166" t="s">
        <v>71</v>
      </c>
      <c r="F6" s="165" t="s">
        <v>72</v>
      </c>
      <c r="G6" s="167" t="s">
        <v>73</v>
      </c>
    </row>
    <row r="7" spans="1:15" ht="12.75">
      <c r="A7" s="168" t="s">
        <v>74</v>
      </c>
      <c r="B7" s="169" t="s">
        <v>82</v>
      </c>
      <c r="C7" s="170" t="s">
        <v>83</v>
      </c>
      <c r="D7" s="171"/>
      <c r="E7" s="172"/>
      <c r="F7" s="172"/>
      <c r="G7" s="173"/>
      <c r="H7" s="174"/>
      <c r="I7" s="174"/>
      <c r="O7" s="175">
        <v>1</v>
      </c>
    </row>
    <row r="8" spans="1:104" ht="22.5">
      <c r="A8" s="176">
        <v>1</v>
      </c>
      <c r="B8" s="177" t="s">
        <v>84</v>
      </c>
      <c r="C8" s="178" t="s">
        <v>85</v>
      </c>
      <c r="D8" s="179" t="s">
        <v>86</v>
      </c>
      <c r="E8" s="180">
        <v>1</v>
      </c>
      <c r="F8" s="273"/>
      <c r="G8" s="181">
        <f>E8*F8</f>
        <v>0</v>
      </c>
      <c r="O8" s="175">
        <v>2</v>
      </c>
      <c r="AA8" s="151">
        <v>1</v>
      </c>
      <c r="AB8" s="151">
        <v>1</v>
      </c>
      <c r="AC8" s="151">
        <v>1</v>
      </c>
      <c r="AZ8" s="151">
        <v>1</v>
      </c>
      <c r="BA8" s="151">
        <f>IF(AZ8=1,G8,0)</f>
        <v>0</v>
      </c>
      <c r="BB8" s="151">
        <f>IF(AZ8=2,G8,0)</f>
        <v>0</v>
      </c>
      <c r="BC8" s="151">
        <f>IF(AZ8=3,G8,0)</f>
        <v>0</v>
      </c>
      <c r="BD8" s="151">
        <f>IF(AZ8=4,G8,0)</f>
        <v>0</v>
      </c>
      <c r="BE8" s="151">
        <f>IF(AZ8=5,G8,0)</f>
        <v>0</v>
      </c>
      <c r="CA8" s="182">
        <v>1</v>
      </c>
      <c r="CB8" s="182">
        <v>1</v>
      </c>
      <c r="CZ8" s="151">
        <v>0</v>
      </c>
    </row>
    <row r="9" spans="1:57" ht="12.75">
      <c r="A9" s="183"/>
      <c r="B9" s="184" t="s">
        <v>77</v>
      </c>
      <c r="C9" s="185" t="str">
        <f>CONCATENATE(B7," ",C7)</f>
        <v>0 Všeobecné konstrukce a práce</v>
      </c>
      <c r="D9" s="186"/>
      <c r="E9" s="187"/>
      <c r="F9" s="274"/>
      <c r="G9" s="189">
        <f>SUM(G7:G8)</f>
        <v>0</v>
      </c>
      <c r="O9" s="175">
        <v>4</v>
      </c>
      <c r="BA9" s="190">
        <f>SUM(BA7:BA8)</f>
        <v>0</v>
      </c>
      <c r="BB9" s="190">
        <f>SUM(BB7:BB8)</f>
        <v>0</v>
      </c>
      <c r="BC9" s="190">
        <f>SUM(BC7:BC8)</f>
        <v>0</v>
      </c>
      <c r="BD9" s="190">
        <f>SUM(BD7:BD8)</f>
        <v>0</v>
      </c>
      <c r="BE9" s="190">
        <f>SUM(BE7:BE8)</f>
        <v>0</v>
      </c>
    </row>
    <row r="10" spans="1:15" ht="12.75">
      <c r="A10" s="168" t="s">
        <v>74</v>
      </c>
      <c r="B10" s="169" t="s">
        <v>75</v>
      </c>
      <c r="C10" s="170" t="s">
        <v>76</v>
      </c>
      <c r="D10" s="171"/>
      <c r="E10" s="172"/>
      <c r="F10" s="275"/>
      <c r="G10" s="173"/>
      <c r="H10" s="174"/>
      <c r="I10" s="174"/>
      <c r="O10" s="175">
        <v>1</v>
      </c>
    </row>
    <row r="11" spans="1:104" ht="22.5">
      <c r="A11" s="176">
        <v>2</v>
      </c>
      <c r="B11" s="177" t="s">
        <v>87</v>
      </c>
      <c r="C11" s="178" t="s">
        <v>88</v>
      </c>
      <c r="D11" s="179" t="s">
        <v>89</v>
      </c>
      <c r="E11" s="180">
        <v>0.94</v>
      </c>
      <c r="F11" s="273"/>
      <c r="G11" s="181">
        <f>E11*F11</f>
        <v>0</v>
      </c>
      <c r="O11" s="175">
        <v>2</v>
      </c>
      <c r="AA11" s="151">
        <v>2</v>
      </c>
      <c r="AB11" s="151">
        <v>1</v>
      </c>
      <c r="AC11" s="151">
        <v>1</v>
      </c>
      <c r="AZ11" s="151">
        <v>1</v>
      </c>
      <c r="BA11" s="151">
        <f>IF(AZ11=1,G11,0)</f>
        <v>0</v>
      </c>
      <c r="BB11" s="151">
        <f>IF(AZ11=2,G11,0)</f>
        <v>0</v>
      </c>
      <c r="BC11" s="151">
        <f>IF(AZ11=3,G11,0)</f>
        <v>0</v>
      </c>
      <c r="BD11" s="151">
        <f>IF(AZ11=4,G11,0)</f>
        <v>0</v>
      </c>
      <c r="BE11" s="151">
        <f>IF(AZ11=5,G11,0)</f>
        <v>0</v>
      </c>
      <c r="CA11" s="182">
        <v>2</v>
      </c>
      <c r="CB11" s="182">
        <v>1</v>
      </c>
      <c r="CZ11" s="151">
        <v>0</v>
      </c>
    </row>
    <row r="12" spans="1:57" ht="12.75">
      <c r="A12" s="183"/>
      <c r="B12" s="184" t="s">
        <v>77</v>
      </c>
      <c r="C12" s="185" t="str">
        <f>CONCATENATE(B10," ",C10)</f>
        <v>1 Zemní práce</v>
      </c>
      <c r="D12" s="186"/>
      <c r="E12" s="187"/>
      <c r="F12" s="274"/>
      <c r="G12" s="189">
        <f>SUM(G10:G11)</f>
        <v>0</v>
      </c>
      <c r="O12" s="175">
        <v>4</v>
      </c>
      <c r="BA12" s="190">
        <f>SUM(BA10:BA11)</f>
        <v>0</v>
      </c>
      <c r="BB12" s="190">
        <f>SUM(BB10:BB11)</f>
        <v>0</v>
      </c>
      <c r="BC12" s="190">
        <f>SUM(BC10:BC11)</f>
        <v>0</v>
      </c>
      <c r="BD12" s="190">
        <f>SUM(BD10:BD11)</f>
        <v>0</v>
      </c>
      <c r="BE12" s="190">
        <f>SUM(BE10:BE11)</f>
        <v>0</v>
      </c>
    </row>
    <row r="13" spans="1:15" ht="12.75">
      <c r="A13" s="168" t="s">
        <v>74</v>
      </c>
      <c r="B13" s="169" t="s">
        <v>90</v>
      </c>
      <c r="C13" s="170" t="s">
        <v>91</v>
      </c>
      <c r="D13" s="171"/>
      <c r="E13" s="172"/>
      <c r="F13" s="275"/>
      <c r="G13" s="173"/>
      <c r="H13" s="174"/>
      <c r="I13" s="174"/>
      <c r="O13" s="175">
        <v>1</v>
      </c>
    </row>
    <row r="14" spans="1:104" ht="22.5">
      <c r="A14" s="176">
        <v>3</v>
      </c>
      <c r="B14" s="177" t="s">
        <v>92</v>
      </c>
      <c r="C14" s="178" t="s">
        <v>93</v>
      </c>
      <c r="D14" s="179" t="s">
        <v>89</v>
      </c>
      <c r="E14" s="180">
        <v>1.62</v>
      </c>
      <c r="F14" s="273"/>
      <c r="G14" s="181">
        <f aca="true" t="shared" si="0" ref="G14:G21">E14*F14</f>
        <v>0</v>
      </c>
      <c r="O14" s="175">
        <v>2</v>
      </c>
      <c r="AA14" s="151">
        <v>1</v>
      </c>
      <c r="AB14" s="151">
        <v>1</v>
      </c>
      <c r="AC14" s="151">
        <v>1</v>
      </c>
      <c r="AZ14" s="151">
        <v>1</v>
      </c>
      <c r="BA14" s="151">
        <f aca="true" t="shared" si="1" ref="BA14:BA21">IF(AZ14=1,G14,0)</f>
        <v>0</v>
      </c>
      <c r="BB14" s="151">
        <f aca="true" t="shared" si="2" ref="BB14:BB21">IF(AZ14=2,G14,0)</f>
        <v>0</v>
      </c>
      <c r="BC14" s="151">
        <f aca="true" t="shared" si="3" ref="BC14:BC21">IF(AZ14=3,G14,0)</f>
        <v>0</v>
      </c>
      <c r="BD14" s="151">
        <f aca="true" t="shared" si="4" ref="BD14:BD21">IF(AZ14=4,G14,0)</f>
        <v>0</v>
      </c>
      <c r="BE14" s="151">
        <f aca="true" t="shared" si="5" ref="BE14:BE21">IF(AZ14=5,G14,0)</f>
        <v>0</v>
      </c>
      <c r="CA14" s="182">
        <v>1</v>
      </c>
      <c r="CB14" s="182">
        <v>1</v>
      </c>
      <c r="CZ14" s="151">
        <v>1.73916</v>
      </c>
    </row>
    <row r="15" spans="1:104" ht="22.5">
      <c r="A15" s="176">
        <v>4</v>
      </c>
      <c r="B15" s="177" t="s">
        <v>94</v>
      </c>
      <c r="C15" s="178" t="s">
        <v>95</v>
      </c>
      <c r="D15" s="179" t="s">
        <v>96</v>
      </c>
      <c r="E15" s="180">
        <v>54.98</v>
      </c>
      <c r="F15" s="273"/>
      <c r="G15" s="181">
        <f t="shared" si="0"/>
        <v>0</v>
      </c>
      <c r="O15" s="175">
        <v>2</v>
      </c>
      <c r="AA15" s="151">
        <v>1</v>
      </c>
      <c r="AB15" s="151">
        <v>1</v>
      </c>
      <c r="AC15" s="151">
        <v>1</v>
      </c>
      <c r="AZ15" s="151">
        <v>1</v>
      </c>
      <c r="BA15" s="151">
        <f t="shared" si="1"/>
        <v>0</v>
      </c>
      <c r="BB15" s="151">
        <f t="shared" si="2"/>
        <v>0</v>
      </c>
      <c r="BC15" s="151">
        <f t="shared" si="3"/>
        <v>0</v>
      </c>
      <c r="BD15" s="151">
        <f t="shared" si="4"/>
        <v>0</v>
      </c>
      <c r="BE15" s="151">
        <f t="shared" si="5"/>
        <v>0</v>
      </c>
      <c r="CA15" s="182">
        <v>1</v>
      </c>
      <c r="CB15" s="182">
        <v>1</v>
      </c>
      <c r="CZ15" s="151">
        <v>0.05286</v>
      </c>
    </row>
    <row r="16" spans="1:104" ht="22.5">
      <c r="A16" s="176">
        <v>5</v>
      </c>
      <c r="B16" s="177" t="s">
        <v>97</v>
      </c>
      <c r="C16" s="178" t="s">
        <v>98</v>
      </c>
      <c r="D16" s="179" t="s">
        <v>96</v>
      </c>
      <c r="E16" s="180">
        <v>13.31</v>
      </c>
      <c r="F16" s="273"/>
      <c r="G16" s="181">
        <f t="shared" si="0"/>
        <v>0</v>
      </c>
      <c r="O16" s="175">
        <v>2</v>
      </c>
      <c r="AA16" s="151">
        <v>1</v>
      </c>
      <c r="AB16" s="151">
        <v>1</v>
      </c>
      <c r="AC16" s="151">
        <v>1</v>
      </c>
      <c r="AZ16" s="151">
        <v>1</v>
      </c>
      <c r="BA16" s="151">
        <f t="shared" si="1"/>
        <v>0</v>
      </c>
      <c r="BB16" s="151">
        <f t="shared" si="2"/>
        <v>0</v>
      </c>
      <c r="BC16" s="151">
        <f t="shared" si="3"/>
        <v>0</v>
      </c>
      <c r="BD16" s="151">
        <f t="shared" si="4"/>
        <v>0</v>
      </c>
      <c r="BE16" s="151">
        <f t="shared" si="5"/>
        <v>0</v>
      </c>
      <c r="CA16" s="182">
        <v>1</v>
      </c>
      <c r="CB16" s="182">
        <v>1</v>
      </c>
      <c r="CZ16" s="151">
        <v>0.05286</v>
      </c>
    </row>
    <row r="17" spans="1:104" ht="22.5">
      <c r="A17" s="176">
        <v>6</v>
      </c>
      <c r="B17" s="177" t="s">
        <v>99</v>
      </c>
      <c r="C17" s="178" t="s">
        <v>100</v>
      </c>
      <c r="D17" s="179" t="s">
        <v>101</v>
      </c>
      <c r="E17" s="180">
        <v>4</v>
      </c>
      <c r="F17" s="273"/>
      <c r="G17" s="181">
        <f t="shared" si="0"/>
        <v>0</v>
      </c>
      <c r="O17" s="175">
        <v>2</v>
      </c>
      <c r="AA17" s="151">
        <v>1</v>
      </c>
      <c r="AB17" s="151">
        <v>1</v>
      </c>
      <c r="AC17" s="151">
        <v>1</v>
      </c>
      <c r="AZ17" s="151">
        <v>1</v>
      </c>
      <c r="BA17" s="151">
        <f t="shared" si="1"/>
        <v>0</v>
      </c>
      <c r="BB17" s="151">
        <f t="shared" si="2"/>
        <v>0</v>
      </c>
      <c r="BC17" s="151">
        <f t="shared" si="3"/>
        <v>0</v>
      </c>
      <c r="BD17" s="151">
        <f t="shared" si="4"/>
        <v>0</v>
      </c>
      <c r="BE17" s="151">
        <f t="shared" si="5"/>
        <v>0</v>
      </c>
      <c r="CA17" s="182">
        <v>1</v>
      </c>
      <c r="CB17" s="182">
        <v>1</v>
      </c>
      <c r="CZ17" s="151">
        <v>0.0085</v>
      </c>
    </row>
    <row r="18" spans="1:104" ht="22.5">
      <c r="A18" s="176">
        <v>7</v>
      </c>
      <c r="B18" s="177" t="s">
        <v>102</v>
      </c>
      <c r="C18" s="178" t="s">
        <v>103</v>
      </c>
      <c r="D18" s="179" t="s">
        <v>96</v>
      </c>
      <c r="E18" s="180">
        <v>189.85</v>
      </c>
      <c r="F18" s="273"/>
      <c r="G18" s="181">
        <f t="shared" si="0"/>
        <v>0</v>
      </c>
      <c r="O18" s="175">
        <v>2</v>
      </c>
      <c r="AA18" s="151">
        <v>1</v>
      </c>
      <c r="AB18" s="151">
        <v>1</v>
      </c>
      <c r="AC18" s="151">
        <v>1</v>
      </c>
      <c r="AZ18" s="151">
        <v>1</v>
      </c>
      <c r="BA18" s="151">
        <f t="shared" si="1"/>
        <v>0</v>
      </c>
      <c r="BB18" s="151">
        <f t="shared" si="2"/>
        <v>0</v>
      </c>
      <c r="BC18" s="151">
        <f t="shared" si="3"/>
        <v>0</v>
      </c>
      <c r="BD18" s="151">
        <f t="shared" si="4"/>
        <v>0</v>
      </c>
      <c r="BE18" s="151">
        <f t="shared" si="5"/>
        <v>0</v>
      </c>
      <c r="CA18" s="182">
        <v>1</v>
      </c>
      <c r="CB18" s="182">
        <v>1</v>
      </c>
      <c r="CZ18" s="151">
        <v>0.02193</v>
      </c>
    </row>
    <row r="19" spans="1:104" ht="22.5">
      <c r="A19" s="176">
        <v>8</v>
      </c>
      <c r="B19" s="177" t="s">
        <v>104</v>
      </c>
      <c r="C19" s="178" t="s">
        <v>105</v>
      </c>
      <c r="D19" s="179" t="s">
        <v>96</v>
      </c>
      <c r="E19" s="180">
        <v>124.11</v>
      </c>
      <c r="F19" s="273"/>
      <c r="G19" s="181">
        <f t="shared" si="0"/>
        <v>0</v>
      </c>
      <c r="O19" s="175">
        <v>2</v>
      </c>
      <c r="AA19" s="151">
        <v>1</v>
      </c>
      <c r="AB19" s="151">
        <v>0</v>
      </c>
      <c r="AC19" s="151">
        <v>0</v>
      </c>
      <c r="AZ19" s="151">
        <v>1</v>
      </c>
      <c r="BA19" s="151">
        <f t="shared" si="1"/>
        <v>0</v>
      </c>
      <c r="BB19" s="151">
        <f t="shared" si="2"/>
        <v>0</v>
      </c>
      <c r="BC19" s="151">
        <f t="shared" si="3"/>
        <v>0</v>
      </c>
      <c r="BD19" s="151">
        <f t="shared" si="4"/>
        <v>0</v>
      </c>
      <c r="BE19" s="151">
        <f t="shared" si="5"/>
        <v>0</v>
      </c>
      <c r="CA19" s="182">
        <v>1</v>
      </c>
      <c r="CB19" s="182">
        <v>0</v>
      </c>
      <c r="CZ19" s="151">
        <v>0.02076</v>
      </c>
    </row>
    <row r="20" spans="1:104" ht="22.5">
      <c r="A20" s="176">
        <v>9</v>
      </c>
      <c r="B20" s="177" t="s">
        <v>106</v>
      </c>
      <c r="C20" s="178" t="s">
        <v>107</v>
      </c>
      <c r="D20" s="179" t="s">
        <v>108</v>
      </c>
      <c r="E20" s="180">
        <v>133.54</v>
      </c>
      <c r="F20" s="273"/>
      <c r="G20" s="181">
        <f t="shared" si="0"/>
        <v>0</v>
      </c>
      <c r="O20" s="175">
        <v>2</v>
      </c>
      <c r="AA20" s="151">
        <v>1</v>
      </c>
      <c r="AB20" s="151">
        <v>0</v>
      </c>
      <c r="AC20" s="151">
        <v>0</v>
      </c>
      <c r="AZ20" s="151">
        <v>1</v>
      </c>
      <c r="BA20" s="151">
        <f t="shared" si="1"/>
        <v>0</v>
      </c>
      <c r="BB20" s="151">
        <f t="shared" si="2"/>
        <v>0</v>
      </c>
      <c r="BC20" s="151">
        <f t="shared" si="3"/>
        <v>0</v>
      </c>
      <c r="BD20" s="151">
        <f t="shared" si="4"/>
        <v>0</v>
      </c>
      <c r="BE20" s="151">
        <f t="shared" si="5"/>
        <v>0</v>
      </c>
      <c r="CA20" s="182">
        <v>1</v>
      </c>
      <c r="CB20" s="182">
        <v>0</v>
      </c>
      <c r="CZ20" s="151">
        <v>0.02606</v>
      </c>
    </row>
    <row r="21" spans="1:104" ht="22.5">
      <c r="A21" s="176">
        <v>10</v>
      </c>
      <c r="B21" s="177" t="s">
        <v>109</v>
      </c>
      <c r="C21" s="178" t="s">
        <v>110</v>
      </c>
      <c r="D21" s="179" t="s">
        <v>96</v>
      </c>
      <c r="E21" s="180">
        <v>2.04</v>
      </c>
      <c r="F21" s="273"/>
      <c r="G21" s="181">
        <f t="shared" si="0"/>
        <v>0</v>
      </c>
      <c r="O21" s="175">
        <v>2</v>
      </c>
      <c r="AA21" s="151">
        <v>1</v>
      </c>
      <c r="AB21" s="151">
        <v>1</v>
      </c>
      <c r="AC21" s="151">
        <v>1</v>
      </c>
      <c r="AZ21" s="151">
        <v>1</v>
      </c>
      <c r="BA21" s="151">
        <f t="shared" si="1"/>
        <v>0</v>
      </c>
      <c r="BB21" s="151">
        <f t="shared" si="2"/>
        <v>0</v>
      </c>
      <c r="BC21" s="151">
        <f t="shared" si="3"/>
        <v>0</v>
      </c>
      <c r="BD21" s="151">
        <f t="shared" si="4"/>
        <v>0</v>
      </c>
      <c r="BE21" s="151">
        <f t="shared" si="5"/>
        <v>0</v>
      </c>
      <c r="CA21" s="182">
        <v>1</v>
      </c>
      <c r="CB21" s="182">
        <v>1</v>
      </c>
      <c r="CZ21" s="151">
        <v>0.1656</v>
      </c>
    </row>
    <row r="22" spans="1:15" ht="12.75">
      <c r="A22" s="191"/>
      <c r="B22" s="192"/>
      <c r="C22" s="312" t="s">
        <v>111</v>
      </c>
      <c r="D22" s="313"/>
      <c r="E22" s="193">
        <v>2.04</v>
      </c>
      <c r="F22" s="276"/>
      <c r="G22" s="194"/>
      <c r="M22" s="195" t="s">
        <v>111</v>
      </c>
      <c r="O22" s="175"/>
    </row>
    <row r="23" spans="1:104" ht="22.5">
      <c r="A23" s="176">
        <v>11</v>
      </c>
      <c r="B23" s="177" t="s">
        <v>112</v>
      </c>
      <c r="C23" s="178" t="s">
        <v>113</v>
      </c>
      <c r="D23" s="179" t="s">
        <v>101</v>
      </c>
      <c r="E23" s="180">
        <v>8</v>
      </c>
      <c r="F23" s="273"/>
      <c r="G23" s="181">
        <f>E23*F23</f>
        <v>0</v>
      </c>
      <c r="O23" s="175">
        <v>2</v>
      </c>
      <c r="AA23" s="151">
        <v>2</v>
      </c>
      <c r="AB23" s="151">
        <v>1</v>
      </c>
      <c r="AC23" s="151">
        <v>1</v>
      </c>
      <c r="AZ23" s="151">
        <v>1</v>
      </c>
      <c r="BA23" s="151">
        <f>IF(AZ23=1,G23,0)</f>
        <v>0</v>
      </c>
      <c r="BB23" s="151">
        <f>IF(AZ23=2,G23,0)</f>
        <v>0</v>
      </c>
      <c r="BC23" s="151">
        <f>IF(AZ23=3,G23,0)</f>
        <v>0</v>
      </c>
      <c r="BD23" s="151">
        <f>IF(AZ23=4,G23,0)</f>
        <v>0</v>
      </c>
      <c r="BE23" s="151">
        <f>IF(AZ23=5,G23,0)</f>
        <v>0</v>
      </c>
      <c r="CA23" s="182">
        <v>2</v>
      </c>
      <c r="CB23" s="182">
        <v>1</v>
      </c>
      <c r="CZ23" s="151">
        <v>0.14918</v>
      </c>
    </row>
    <row r="24" spans="1:104" ht="22.5">
      <c r="A24" s="176">
        <v>12</v>
      </c>
      <c r="B24" s="177" t="s">
        <v>114</v>
      </c>
      <c r="C24" s="178" t="s">
        <v>115</v>
      </c>
      <c r="D24" s="179" t="s">
        <v>116</v>
      </c>
      <c r="E24" s="180">
        <v>0.0624</v>
      </c>
      <c r="F24" s="273"/>
      <c r="G24" s="181">
        <f>E24*F24</f>
        <v>0</v>
      </c>
      <c r="O24" s="175">
        <v>2</v>
      </c>
      <c r="AA24" s="151">
        <v>2</v>
      </c>
      <c r="AB24" s="151">
        <v>1</v>
      </c>
      <c r="AC24" s="151">
        <v>1</v>
      </c>
      <c r="AZ24" s="151">
        <v>1</v>
      </c>
      <c r="BA24" s="151">
        <f>IF(AZ24=1,G24,0)</f>
        <v>0</v>
      </c>
      <c r="BB24" s="151">
        <f>IF(AZ24=2,G24,0)</f>
        <v>0</v>
      </c>
      <c r="BC24" s="151">
        <f>IF(AZ24=3,G24,0)</f>
        <v>0</v>
      </c>
      <c r="BD24" s="151">
        <f>IF(AZ24=4,G24,0)</f>
        <v>0</v>
      </c>
      <c r="BE24" s="151">
        <f>IF(AZ24=5,G24,0)</f>
        <v>0</v>
      </c>
      <c r="CA24" s="182">
        <v>2</v>
      </c>
      <c r="CB24" s="182">
        <v>1</v>
      </c>
      <c r="CZ24" s="151">
        <v>1.09709</v>
      </c>
    </row>
    <row r="25" spans="1:15" ht="12.75">
      <c r="A25" s="191"/>
      <c r="B25" s="192"/>
      <c r="C25" s="312" t="s">
        <v>117</v>
      </c>
      <c r="D25" s="313"/>
      <c r="E25" s="193">
        <v>0.0624</v>
      </c>
      <c r="F25" s="276"/>
      <c r="G25" s="194"/>
      <c r="M25" s="195" t="s">
        <v>117</v>
      </c>
      <c r="O25" s="175"/>
    </row>
    <row r="26" spans="1:57" ht="12.75">
      <c r="A26" s="183"/>
      <c r="B26" s="184" t="s">
        <v>77</v>
      </c>
      <c r="C26" s="185" t="str">
        <f>CONCATENATE(B13," ",C13)</f>
        <v>3 Svislé a kompletní konstrukce</v>
      </c>
      <c r="D26" s="186"/>
      <c r="E26" s="187"/>
      <c r="F26" s="274"/>
      <c r="G26" s="189">
        <f>SUM(G13:G25)</f>
        <v>0</v>
      </c>
      <c r="O26" s="175">
        <v>4</v>
      </c>
      <c r="BA26" s="190">
        <f>SUM(BA13:BA25)</f>
        <v>0</v>
      </c>
      <c r="BB26" s="190">
        <f>SUM(BB13:BB25)</f>
        <v>0</v>
      </c>
      <c r="BC26" s="190">
        <f>SUM(BC13:BC25)</f>
        <v>0</v>
      </c>
      <c r="BD26" s="190">
        <f>SUM(BD13:BD25)</f>
        <v>0</v>
      </c>
      <c r="BE26" s="190">
        <f>SUM(BE13:BE25)</f>
        <v>0</v>
      </c>
    </row>
    <row r="27" spans="1:15" ht="12.75">
      <c r="A27" s="168" t="s">
        <v>74</v>
      </c>
      <c r="B27" s="169" t="s">
        <v>118</v>
      </c>
      <c r="C27" s="170" t="s">
        <v>119</v>
      </c>
      <c r="D27" s="171"/>
      <c r="E27" s="172"/>
      <c r="F27" s="275"/>
      <c r="G27" s="173"/>
      <c r="H27" s="174"/>
      <c r="I27" s="174"/>
      <c r="O27" s="175">
        <v>1</v>
      </c>
    </row>
    <row r="28" spans="1:104" ht="12.75">
      <c r="A28" s="176">
        <v>13</v>
      </c>
      <c r="B28" s="177" t="s">
        <v>120</v>
      </c>
      <c r="C28" s="178" t="s">
        <v>121</v>
      </c>
      <c r="D28" s="179" t="s">
        <v>89</v>
      </c>
      <c r="E28" s="180">
        <v>0.044</v>
      </c>
      <c r="F28" s="273"/>
      <c r="G28" s="181">
        <f>E28*F28</f>
        <v>0</v>
      </c>
      <c r="O28" s="175">
        <v>2</v>
      </c>
      <c r="AA28" s="151">
        <v>2</v>
      </c>
      <c r="AB28" s="151">
        <v>1</v>
      </c>
      <c r="AC28" s="151">
        <v>1</v>
      </c>
      <c r="AZ28" s="151">
        <v>1</v>
      </c>
      <c r="BA28" s="151">
        <f>IF(AZ28=1,G28,0)</f>
        <v>0</v>
      </c>
      <c r="BB28" s="151">
        <f>IF(AZ28=2,G28,0)</f>
        <v>0</v>
      </c>
      <c r="BC28" s="151">
        <f>IF(AZ28=3,G28,0)</f>
        <v>0</v>
      </c>
      <c r="BD28" s="151">
        <f>IF(AZ28=4,G28,0)</f>
        <v>0</v>
      </c>
      <c r="BE28" s="151">
        <f>IF(AZ28=5,G28,0)</f>
        <v>0</v>
      </c>
      <c r="CA28" s="182">
        <v>2</v>
      </c>
      <c r="CB28" s="182">
        <v>1</v>
      </c>
      <c r="CZ28" s="151">
        <v>3.0195</v>
      </c>
    </row>
    <row r="29" spans="1:57" ht="12.75">
      <c r="A29" s="183"/>
      <c r="B29" s="184" t="s">
        <v>77</v>
      </c>
      <c r="C29" s="185" t="str">
        <f>CONCATENATE(B27," ",C27)</f>
        <v>4 Vodorovné konstrukce</v>
      </c>
      <c r="D29" s="186"/>
      <c r="E29" s="187"/>
      <c r="F29" s="274"/>
      <c r="G29" s="189">
        <f>SUM(G27:G28)</f>
        <v>0</v>
      </c>
      <c r="O29" s="175">
        <v>4</v>
      </c>
      <c r="BA29" s="190">
        <f>SUM(BA27:BA28)</f>
        <v>0</v>
      </c>
      <c r="BB29" s="190">
        <f>SUM(BB27:BB28)</f>
        <v>0</v>
      </c>
      <c r="BC29" s="190">
        <f>SUM(BC27:BC28)</f>
        <v>0</v>
      </c>
      <c r="BD29" s="190">
        <f>SUM(BD27:BD28)</f>
        <v>0</v>
      </c>
      <c r="BE29" s="190">
        <f>SUM(BE27:BE28)</f>
        <v>0</v>
      </c>
    </row>
    <row r="30" spans="1:15" ht="12.75">
      <c r="A30" s="168" t="s">
        <v>74</v>
      </c>
      <c r="B30" s="169" t="s">
        <v>122</v>
      </c>
      <c r="C30" s="170" t="s">
        <v>123</v>
      </c>
      <c r="D30" s="171"/>
      <c r="E30" s="172"/>
      <c r="F30" s="275"/>
      <c r="G30" s="173"/>
      <c r="H30" s="174"/>
      <c r="I30" s="174"/>
      <c r="O30" s="175">
        <v>1</v>
      </c>
    </row>
    <row r="31" spans="1:104" ht="12.75">
      <c r="A31" s="176">
        <v>14</v>
      </c>
      <c r="B31" s="177" t="s">
        <v>124</v>
      </c>
      <c r="C31" s="178" t="s">
        <v>125</v>
      </c>
      <c r="D31" s="179" t="s">
        <v>96</v>
      </c>
      <c r="E31" s="180">
        <v>183.1</v>
      </c>
      <c r="F31" s="273"/>
      <c r="G31" s="181">
        <f>E31*F31</f>
        <v>0</v>
      </c>
      <c r="O31" s="175">
        <v>2</v>
      </c>
      <c r="AA31" s="151">
        <v>1</v>
      </c>
      <c r="AB31" s="151">
        <v>1</v>
      </c>
      <c r="AC31" s="151">
        <v>1</v>
      </c>
      <c r="AZ31" s="151">
        <v>1</v>
      </c>
      <c r="BA31" s="151">
        <f>IF(AZ31=1,G31,0)</f>
        <v>0</v>
      </c>
      <c r="BB31" s="151">
        <f>IF(AZ31=2,G31,0)</f>
        <v>0</v>
      </c>
      <c r="BC31" s="151">
        <f>IF(AZ31=3,G31,0)</f>
        <v>0</v>
      </c>
      <c r="BD31" s="151">
        <f>IF(AZ31=4,G31,0)</f>
        <v>0</v>
      </c>
      <c r="BE31" s="151">
        <f>IF(AZ31=5,G31,0)</f>
        <v>0</v>
      </c>
      <c r="CA31" s="182">
        <v>1</v>
      </c>
      <c r="CB31" s="182">
        <v>1</v>
      </c>
      <c r="CZ31" s="151">
        <v>0.04414</v>
      </c>
    </row>
    <row r="32" spans="1:57" ht="12.75">
      <c r="A32" s="183"/>
      <c r="B32" s="184" t="s">
        <v>77</v>
      </c>
      <c r="C32" s="185" t="str">
        <f>CONCATENATE(B30," ",C30)</f>
        <v>61 Upravy povrchů vnitřní</v>
      </c>
      <c r="D32" s="186"/>
      <c r="E32" s="187"/>
      <c r="F32" s="274"/>
      <c r="G32" s="189">
        <f>SUM(G30:G31)</f>
        <v>0</v>
      </c>
      <c r="O32" s="175">
        <v>4</v>
      </c>
      <c r="BA32" s="190">
        <f>SUM(BA30:BA31)</f>
        <v>0</v>
      </c>
      <c r="BB32" s="190">
        <f>SUM(BB30:BB31)</f>
        <v>0</v>
      </c>
      <c r="BC32" s="190">
        <f>SUM(BC30:BC31)</f>
        <v>0</v>
      </c>
      <c r="BD32" s="190">
        <f>SUM(BD30:BD31)</f>
        <v>0</v>
      </c>
      <c r="BE32" s="190">
        <f>SUM(BE30:BE31)</f>
        <v>0</v>
      </c>
    </row>
    <row r="33" spans="1:15" ht="12.75">
      <c r="A33" s="168" t="s">
        <v>74</v>
      </c>
      <c r="B33" s="169" t="s">
        <v>126</v>
      </c>
      <c r="C33" s="170" t="s">
        <v>127</v>
      </c>
      <c r="D33" s="171"/>
      <c r="E33" s="172"/>
      <c r="F33" s="275"/>
      <c r="G33" s="173"/>
      <c r="H33" s="174"/>
      <c r="I33" s="174"/>
      <c r="O33" s="175">
        <v>1</v>
      </c>
    </row>
    <row r="34" spans="1:104" ht="22.5">
      <c r="A34" s="176">
        <v>15</v>
      </c>
      <c r="B34" s="177" t="s">
        <v>128</v>
      </c>
      <c r="C34" s="178" t="s">
        <v>129</v>
      </c>
      <c r="D34" s="179" t="s">
        <v>96</v>
      </c>
      <c r="E34" s="180">
        <v>2.45</v>
      </c>
      <c r="F34" s="273"/>
      <c r="G34" s="181">
        <f>E34*F34</f>
        <v>0</v>
      </c>
      <c r="O34" s="175">
        <v>2</v>
      </c>
      <c r="AA34" s="151">
        <v>2</v>
      </c>
      <c r="AB34" s="151">
        <v>1</v>
      </c>
      <c r="AC34" s="151">
        <v>1</v>
      </c>
      <c r="AZ34" s="151">
        <v>1</v>
      </c>
      <c r="BA34" s="151">
        <f>IF(AZ34=1,G34,0)</f>
        <v>0</v>
      </c>
      <c r="BB34" s="151">
        <f>IF(AZ34=2,G34,0)</f>
        <v>0</v>
      </c>
      <c r="BC34" s="151">
        <f>IF(AZ34=3,G34,0)</f>
        <v>0</v>
      </c>
      <c r="BD34" s="151">
        <f>IF(AZ34=4,G34,0)</f>
        <v>0</v>
      </c>
      <c r="BE34" s="151">
        <f>IF(AZ34=5,G34,0)</f>
        <v>0</v>
      </c>
      <c r="CA34" s="182">
        <v>2</v>
      </c>
      <c r="CB34" s="182">
        <v>1</v>
      </c>
      <c r="CZ34" s="151">
        <v>0.20722</v>
      </c>
    </row>
    <row r="35" spans="1:57" ht="12.75">
      <c r="A35" s="183"/>
      <c r="B35" s="184" t="s">
        <v>77</v>
      </c>
      <c r="C35" s="185" t="str">
        <f>CONCATENATE(B33," ",C33)</f>
        <v>63 Podlahy a podlahové konstrukce</v>
      </c>
      <c r="D35" s="186"/>
      <c r="E35" s="187"/>
      <c r="F35" s="274"/>
      <c r="G35" s="189">
        <f>SUM(G33:G34)</f>
        <v>0</v>
      </c>
      <c r="O35" s="175">
        <v>4</v>
      </c>
      <c r="BA35" s="190">
        <f>SUM(BA33:BA34)</f>
        <v>0</v>
      </c>
      <c r="BB35" s="190">
        <f>SUM(BB33:BB34)</f>
        <v>0</v>
      </c>
      <c r="BC35" s="190">
        <f>SUM(BC33:BC34)</f>
        <v>0</v>
      </c>
      <c r="BD35" s="190">
        <f>SUM(BD33:BD34)</f>
        <v>0</v>
      </c>
      <c r="BE35" s="190">
        <f>SUM(BE33:BE34)</f>
        <v>0</v>
      </c>
    </row>
    <row r="36" spans="1:15" ht="12.75">
      <c r="A36" s="168" t="s">
        <v>74</v>
      </c>
      <c r="B36" s="169" t="s">
        <v>130</v>
      </c>
      <c r="C36" s="170" t="s">
        <v>131</v>
      </c>
      <c r="D36" s="171"/>
      <c r="E36" s="172"/>
      <c r="F36" s="275"/>
      <c r="G36" s="173"/>
      <c r="H36" s="174"/>
      <c r="I36" s="174"/>
      <c r="O36" s="175">
        <v>1</v>
      </c>
    </row>
    <row r="37" spans="1:104" ht="12.75">
      <c r="A37" s="176">
        <v>16</v>
      </c>
      <c r="B37" s="177" t="s">
        <v>132</v>
      </c>
      <c r="C37" s="178" t="s">
        <v>133</v>
      </c>
      <c r="D37" s="179" t="s">
        <v>101</v>
      </c>
      <c r="E37" s="180">
        <v>2</v>
      </c>
      <c r="F37" s="273"/>
      <c r="G37" s="181">
        <f>E37*F37</f>
        <v>0</v>
      </c>
      <c r="O37" s="175">
        <v>2</v>
      </c>
      <c r="AA37" s="151">
        <v>1</v>
      </c>
      <c r="AB37" s="151">
        <v>1</v>
      </c>
      <c r="AC37" s="151">
        <v>1</v>
      </c>
      <c r="AZ37" s="151">
        <v>1</v>
      </c>
      <c r="BA37" s="151">
        <f>IF(AZ37=1,G37,0)</f>
        <v>0</v>
      </c>
      <c r="BB37" s="151">
        <f>IF(AZ37=2,G37,0)</f>
        <v>0</v>
      </c>
      <c r="BC37" s="151">
        <f>IF(AZ37=3,G37,0)</f>
        <v>0</v>
      </c>
      <c r="BD37" s="151">
        <f>IF(AZ37=4,G37,0)</f>
        <v>0</v>
      </c>
      <c r="BE37" s="151">
        <f>IF(AZ37=5,G37,0)</f>
        <v>0</v>
      </c>
      <c r="CA37" s="182">
        <v>1</v>
      </c>
      <c r="CB37" s="182">
        <v>1</v>
      </c>
      <c r="CZ37" s="151">
        <v>0.00238</v>
      </c>
    </row>
    <row r="38" spans="1:104" ht="12.75">
      <c r="A38" s="176">
        <v>17</v>
      </c>
      <c r="B38" s="177" t="s">
        <v>134</v>
      </c>
      <c r="C38" s="178" t="s">
        <v>135</v>
      </c>
      <c r="D38" s="179" t="s">
        <v>101</v>
      </c>
      <c r="E38" s="180">
        <v>7</v>
      </c>
      <c r="F38" s="273"/>
      <c r="G38" s="181">
        <f>E38*F38</f>
        <v>0</v>
      </c>
      <c r="O38" s="175">
        <v>2</v>
      </c>
      <c r="AA38" s="151">
        <v>1</v>
      </c>
      <c r="AB38" s="151">
        <v>1</v>
      </c>
      <c r="AC38" s="151">
        <v>1</v>
      </c>
      <c r="AZ38" s="151">
        <v>1</v>
      </c>
      <c r="BA38" s="151">
        <f>IF(AZ38=1,G38,0)</f>
        <v>0</v>
      </c>
      <c r="BB38" s="151">
        <f>IF(AZ38=2,G38,0)</f>
        <v>0</v>
      </c>
      <c r="BC38" s="151">
        <f>IF(AZ38=3,G38,0)</f>
        <v>0</v>
      </c>
      <c r="BD38" s="151">
        <f>IF(AZ38=4,G38,0)</f>
        <v>0</v>
      </c>
      <c r="BE38" s="151">
        <f>IF(AZ38=5,G38,0)</f>
        <v>0</v>
      </c>
      <c r="CA38" s="182">
        <v>1</v>
      </c>
      <c r="CB38" s="182">
        <v>1</v>
      </c>
      <c r="CZ38" s="151">
        <v>0.05401</v>
      </c>
    </row>
    <row r="39" spans="1:104" ht="12.75">
      <c r="A39" s="176">
        <v>18</v>
      </c>
      <c r="B39" s="177" t="s">
        <v>136</v>
      </c>
      <c r="C39" s="178" t="s">
        <v>137</v>
      </c>
      <c r="D39" s="179" t="s">
        <v>101</v>
      </c>
      <c r="E39" s="180">
        <v>6</v>
      </c>
      <c r="F39" s="273"/>
      <c r="G39" s="181">
        <f>E39*F39</f>
        <v>0</v>
      </c>
      <c r="O39" s="175">
        <v>2</v>
      </c>
      <c r="AA39" s="151">
        <v>3</v>
      </c>
      <c r="AB39" s="151">
        <v>1</v>
      </c>
      <c r="AC39" s="151">
        <v>55330319</v>
      </c>
      <c r="AZ39" s="151">
        <v>1</v>
      </c>
      <c r="BA39" s="151">
        <f>IF(AZ39=1,G39,0)</f>
        <v>0</v>
      </c>
      <c r="BB39" s="151">
        <f>IF(AZ39=2,G39,0)</f>
        <v>0</v>
      </c>
      <c r="BC39" s="151">
        <f>IF(AZ39=3,G39,0)</f>
        <v>0</v>
      </c>
      <c r="BD39" s="151">
        <f>IF(AZ39=4,G39,0)</f>
        <v>0</v>
      </c>
      <c r="BE39" s="151">
        <f>IF(AZ39=5,G39,0)</f>
        <v>0</v>
      </c>
      <c r="CA39" s="182">
        <v>3</v>
      </c>
      <c r="CB39" s="182">
        <v>1</v>
      </c>
      <c r="CZ39" s="151">
        <v>0.01186</v>
      </c>
    </row>
    <row r="40" spans="1:104" ht="12.75">
      <c r="A40" s="176">
        <v>19</v>
      </c>
      <c r="B40" s="177" t="s">
        <v>138</v>
      </c>
      <c r="C40" s="178" t="s">
        <v>139</v>
      </c>
      <c r="D40" s="179" t="s">
        <v>101</v>
      </c>
      <c r="E40" s="180">
        <v>2</v>
      </c>
      <c r="F40" s="273"/>
      <c r="G40" s="181">
        <f>E40*F40</f>
        <v>0</v>
      </c>
      <c r="O40" s="175">
        <v>2</v>
      </c>
      <c r="AA40" s="151">
        <v>3</v>
      </c>
      <c r="AB40" s="151">
        <v>1</v>
      </c>
      <c r="AC40" s="151">
        <v>55330321</v>
      </c>
      <c r="AZ40" s="151">
        <v>1</v>
      </c>
      <c r="BA40" s="151">
        <f>IF(AZ40=1,G40,0)</f>
        <v>0</v>
      </c>
      <c r="BB40" s="151">
        <f>IF(AZ40=2,G40,0)</f>
        <v>0</v>
      </c>
      <c r="BC40" s="151">
        <f>IF(AZ40=3,G40,0)</f>
        <v>0</v>
      </c>
      <c r="BD40" s="151">
        <f>IF(AZ40=4,G40,0)</f>
        <v>0</v>
      </c>
      <c r="BE40" s="151">
        <f>IF(AZ40=5,G40,0)</f>
        <v>0</v>
      </c>
      <c r="CA40" s="182">
        <v>3</v>
      </c>
      <c r="CB40" s="182">
        <v>1</v>
      </c>
      <c r="CZ40" s="151">
        <v>0.01214</v>
      </c>
    </row>
    <row r="41" spans="1:104" ht="12.75">
      <c r="A41" s="176">
        <v>20</v>
      </c>
      <c r="B41" s="177" t="s">
        <v>140</v>
      </c>
      <c r="C41" s="178" t="s">
        <v>141</v>
      </c>
      <c r="D41" s="179" t="s">
        <v>101</v>
      </c>
      <c r="E41" s="180">
        <v>1</v>
      </c>
      <c r="F41" s="273"/>
      <c r="G41" s="181">
        <f>E41*F41</f>
        <v>0</v>
      </c>
      <c r="O41" s="175">
        <v>2</v>
      </c>
      <c r="AA41" s="151">
        <v>3</v>
      </c>
      <c r="AB41" s="151">
        <v>1</v>
      </c>
      <c r="AC41" s="151">
        <v>55330323</v>
      </c>
      <c r="AZ41" s="151">
        <v>1</v>
      </c>
      <c r="BA41" s="151">
        <f>IF(AZ41=1,G41,0)</f>
        <v>0</v>
      </c>
      <c r="BB41" s="151">
        <f>IF(AZ41=2,G41,0)</f>
        <v>0</v>
      </c>
      <c r="BC41" s="151">
        <f>IF(AZ41=3,G41,0)</f>
        <v>0</v>
      </c>
      <c r="BD41" s="151">
        <f>IF(AZ41=4,G41,0)</f>
        <v>0</v>
      </c>
      <c r="BE41" s="151">
        <f>IF(AZ41=5,G41,0)</f>
        <v>0</v>
      </c>
      <c r="CA41" s="182">
        <v>3</v>
      </c>
      <c r="CB41" s="182">
        <v>1</v>
      </c>
      <c r="CZ41" s="151">
        <v>0.01271</v>
      </c>
    </row>
    <row r="42" spans="1:57" ht="12.75">
      <c r="A42" s="183"/>
      <c r="B42" s="184" t="s">
        <v>77</v>
      </c>
      <c r="C42" s="185" t="str">
        <f>CONCATENATE(B36," ",C36)</f>
        <v>64 Výplně otvorů</v>
      </c>
      <c r="D42" s="186"/>
      <c r="E42" s="187"/>
      <c r="F42" s="274"/>
      <c r="G42" s="189">
        <f>SUM(G36:G41)</f>
        <v>0</v>
      </c>
      <c r="O42" s="175">
        <v>4</v>
      </c>
      <c r="BA42" s="190">
        <f>SUM(BA36:BA41)</f>
        <v>0</v>
      </c>
      <c r="BB42" s="190">
        <f>SUM(BB36:BB41)</f>
        <v>0</v>
      </c>
      <c r="BC42" s="190">
        <f>SUM(BC36:BC41)</f>
        <v>0</v>
      </c>
      <c r="BD42" s="190">
        <f>SUM(BD36:BD41)</f>
        <v>0</v>
      </c>
      <c r="BE42" s="190">
        <f>SUM(BE36:BE41)</f>
        <v>0</v>
      </c>
    </row>
    <row r="43" spans="1:15" ht="12.75">
      <c r="A43" s="168" t="s">
        <v>74</v>
      </c>
      <c r="B43" s="169" t="s">
        <v>78</v>
      </c>
      <c r="C43" s="170" t="s">
        <v>142</v>
      </c>
      <c r="D43" s="171"/>
      <c r="E43" s="172"/>
      <c r="F43" s="275"/>
      <c r="G43" s="173"/>
      <c r="H43" s="174"/>
      <c r="I43" s="174"/>
      <c r="O43" s="175">
        <v>1</v>
      </c>
    </row>
    <row r="44" spans="1:104" ht="12.75">
      <c r="A44" s="176" t="s">
        <v>673</v>
      </c>
      <c r="B44" s="177" t="s">
        <v>143</v>
      </c>
      <c r="C44" s="178" t="s">
        <v>144</v>
      </c>
      <c r="D44" s="179" t="s">
        <v>96</v>
      </c>
      <c r="E44" s="180">
        <v>212.2</v>
      </c>
      <c r="F44" s="273"/>
      <c r="G44" s="181">
        <f>E44*F44</f>
        <v>0</v>
      </c>
      <c r="O44" s="175">
        <v>2</v>
      </c>
      <c r="AA44" s="151">
        <v>1</v>
      </c>
      <c r="AB44" s="151">
        <v>1</v>
      </c>
      <c r="AC44" s="151">
        <v>1</v>
      </c>
      <c r="AZ44" s="151">
        <v>1</v>
      </c>
      <c r="BA44" s="151">
        <f>IF(AZ44=1,G44,0)</f>
        <v>0</v>
      </c>
      <c r="BB44" s="151">
        <f>IF(AZ44=2,G44,0)</f>
        <v>0</v>
      </c>
      <c r="BC44" s="151">
        <f>IF(AZ44=3,G44,0)</f>
        <v>0</v>
      </c>
      <c r="BD44" s="151">
        <f>IF(AZ44=4,G44,0)</f>
        <v>0</v>
      </c>
      <c r="BE44" s="151">
        <f>IF(AZ44=5,G44,0)</f>
        <v>0</v>
      </c>
      <c r="CA44" s="182">
        <v>1</v>
      </c>
      <c r="CB44" s="182">
        <v>1</v>
      </c>
      <c r="CZ44" s="151">
        <v>0.00592</v>
      </c>
    </row>
    <row r="45" spans="1:104" ht="12.75">
      <c r="A45" s="176" t="s">
        <v>674</v>
      </c>
      <c r="B45" s="177" t="s">
        <v>675</v>
      </c>
      <c r="C45" s="178" t="s">
        <v>676</v>
      </c>
      <c r="D45" s="179" t="s">
        <v>96</v>
      </c>
      <c r="E45" s="180">
        <v>84.88</v>
      </c>
      <c r="F45" s="273"/>
      <c r="G45" s="181">
        <f>E45*F45</f>
        <v>0</v>
      </c>
      <c r="O45" s="175">
        <v>2</v>
      </c>
      <c r="AA45" s="151">
        <v>1</v>
      </c>
      <c r="AB45" s="151">
        <v>1</v>
      </c>
      <c r="AC45" s="151">
        <v>1</v>
      </c>
      <c r="AZ45" s="151">
        <v>1</v>
      </c>
      <c r="BA45" s="151">
        <f>IF(AZ45=1,G45,0)</f>
        <v>0</v>
      </c>
      <c r="BB45" s="151">
        <f>IF(AZ45=2,G45,0)</f>
        <v>0</v>
      </c>
      <c r="BC45" s="151">
        <f>IF(AZ45=3,G45,0)</f>
        <v>0</v>
      </c>
      <c r="BD45" s="151">
        <f>IF(AZ45=4,G45,0)</f>
        <v>0</v>
      </c>
      <c r="BE45" s="151">
        <f>IF(AZ45=5,G45,0)</f>
        <v>0</v>
      </c>
      <c r="CA45" s="182">
        <v>1</v>
      </c>
      <c r="CB45" s="182">
        <v>1</v>
      </c>
      <c r="CZ45" s="151">
        <v>0.00592</v>
      </c>
    </row>
    <row r="46" spans="1:57" ht="12.75">
      <c r="A46" s="183"/>
      <c r="B46" s="184" t="s">
        <v>77</v>
      </c>
      <c r="C46" s="185" t="str">
        <f>CONCATENATE(B43," ",C43)</f>
        <v>94 Lešení a stavební výtahy</v>
      </c>
      <c r="D46" s="186"/>
      <c r="E46" s="187"/>
      <c r="F46" s="274"/>
      <c r="G46" s="189">
        <f>SUM(G43:G45)</f>
        <v>0</v>
      </c>
      <c r="O46" s="175">
        <v>4</v>
      </c>
      <c r="BA46" s="190">
        <f>SUM(BA43:BA45)</f>
        <v>0</v>
      </c>
      <c r="BB46" s="190">
        <f>SUM(BB43:BB45)</f>
        <v>0</v>
      </c>
      <c r="BC46" s="190">
        <f>SUM(BC43:BC45)</f>
        <v>0</v>
      </c>
      <c r="BD46" s="190">
        <f>SUM(BD43:BD45)</f>
        <v>0</v>
      </c>
      <c r="BE46" s="190">
        <f>SUM(BE43:BE45)</f>
        <v>0</v>
      </c>
    </row>
    <row r="47" spans="1:15" ht="12.75">
      <c r="A47" s="168" t="s">
        <v>74</v>
      </c>
      <c r="B47" s="169" t="s">
        <v>145</v>
      </c>
      <c r="C47" s="170" t="s">
        <v>146</v>
      </c>
      <c r="D47" s="171"/>
      <c r="E47" s="172"/>
      <c r="F47" s="275"/>
      <c r="G47" s="173"/>
      <c r="H47" s="174"/>
      <c r="I47" s="174"/>
      <c r="O47" s="175">
        <v>1</v>
      </c>
    </row>
    <row r="48" spans="1:104" ht="12.75">
      <c r="A48" s="176">
        <v>22</v>
      </c>
      <c r="B48" s="177" t="s">
        <v>147</v>
      </c>
      <c r="C48" s="178" t="s">
        <v>148</v>
      </c>
      <c r="D48" s="179" t="s">
        <v>96</v>
      </c>
      <c r="E48" s="180">
        <v>232.2</v>
      </c>
      <c r="F48" s="273"/>
      <c r="G48" s="181">
        <f>E48*F48</f>
        <v>0</v>
      </c>
      <c r="O48" s="175">
        <v>2</v>
      </c>
      <c r="AA48" s="151">
        <v>1</v>
      </c>
      <c r="AB48" s="151">
        <v>1</v>
      </c>
      <c r="AC48" s="151">
        <v>1</v>
      </c>
      <c r="AZ48" s="151">
        <v>1</v>
      </c>
      <c r="BA48" s="151">
        <f>IF(AZ48=1,G48,0)</f>
        <v>0</v>
      </c>
      <c r="BB48" s="151">
        <f>IF(AZ48=2,G48,0)</f>
        <v>0</v>
      </c>
      <c r="BC48" s="151">
        <f>IF(AZ48=3,G48,0)</f>
        <v>0</v>
      </c>
      <c r="BD48" s="151">
        <f>IF(AZ48=4,G48,0)</f>
        <v>0</v>
      </c>
      <c r="BE48" s="151">
        <f>IF(AZ48=5,G48,0)</f>
        <v>0</v>
      </c>
      <c r="CA48" s="182">
        <v>1</v>
      </c>
      <c r="CB48" s="182">
        <v>1</v>
      </c>
      <c r="CZ48" s="151">
        <v>4E-05</v>
      </c>
    </row>
    <row r="49" spans="1:104" ht="12.75">
      <c r="A49" s="176">
        <v>23</v>
      </c>
      <c r="B49" s="177" t="s">
        <v>149</v>
      </c>
      <c r="C49" s="178" t="s">
        <v>150</v>
      </c>
      <c r="D49" s="179" t="s">
        <v>96</v>
      </c>
      <c r="E49" s="180">
        <v>232.2</v>
      </c>
      <c r="F49" s="273"/>
      <c r="G49" s="181">
        <f>E49*F49</f>
        <v>0</v>
      </c>
      <c r="O49" s="175">
        <v>2</v>
      </c>
      <c r="AA49" s="151">
        <v>1</v>
      </c>
      <c r="AB49" s="151">
        <v>1</v>
      </c>
      <c r="AC49" s="151">
        <v>1</v>
      </c>
      <c r="AZ49" s="151">
        <v>1</v>
      </c>
      <c r="BA49" s="151">
        <f>IF(AZ49=1,G49,0)</f>
        <v>0</v>
      </c>
      <c r="BB49" s="151">
        <f>IF(AZ49=2,G49,0)</f>
        <v>0</v>
      </c>
      <c r="BC49" s="151">
        <f>IF(AZ49=3,G49,0)</f>
        <v>0</v>
      </c>
      <c r="BD49" s="151">
        <f>IF(AZ49=4,G49,0)</f>
        <v>0</v>
      </c>
      <c r="BE49" s="151">
        <f>IF(AZ49=5,G49,0)</f>
        <v>0</v>
      </c>
      <c r="CA49" s="182">
        <v>1</v>
      </c>
      <c r="CB49" s="182">
        <v>1</v>
      </c>
      <c r="CZ49" s="151">
        <v>0</v>
      </c>
    </row>
    <row r="50" spans="1:57" ht="12.75">
      <c r="A50" s="183"/>
      <c r="B50" s="184" t="s">
        <v>77</v>
      </c>
      <c r="C50" s="185" t="str">
        <f>CONCATENATE(B47," ",C47)</f>
        <v>95 Dokončovací konstrukce na pozemních stavbách</v>
      </c>
      <c r="D50" s="186"/>
      <c r="E50" s="187"/>
      <c r="F50" s="274"/>
      <c r="G50" s="189">
        <f>SUM(G47:G49)</f>
        <v>0</v>
      </c>
      <c r="O50" s="175">
        <v>4</v>
      </c>
      <c r="BA50" s="190">
        <f>SUM(BA47:BA49)</f>
        <v>0</v>
      </c>
      <c r="BB50" s="190">
        <f>SUM(BB47:BB49)</f>
        <v>0</v>
      </c>
      <c r="BC50" s="190">
        <f>SUM(BC47:BC49)</f>
        <v>0</v>
      </c>
      <c r="BD50" s="190">
        <f>SUM(BD47:BD49)</f>
        <v>0</v>
      </c>
      <c r="BE50" s="190">
        <f>SUM(BE47:BE49)</f>
        <v>0</v>
      </c>
    </row>
    <row r="51" spans="1:15" ht="12.75">
      <c r="A51" s="168" t="s">
        <v>74</v>
      </c>
      <c r="B51" s="169" t="s">
        <v>151</v>
      </c>
      <c r="C51" s="170" t="s">
        <v>152</v>
      </c>
      <c r="D51" s="171"/>
      <c r="E51" s="172"/>
      <c r="F51" s="275"/>
      <c r="G51" s="173"/>
      <c r="H51" s="174"/>
      <c r="I51" s="174"/>
      <c r="O51" s="175">
        <v>1</v>
      </c>
    </row>
    <row r="52" spans="1:104" ht="12.75">
      <c r="A52" s="176">
        <v>24</v>
      </c>
      <c r="B52" s="177" t="s">
        <v>153</v>
      </c>
      <c r="C52" s="178" t="s">
        <v>154</v>
      </c>
      <c r="D52" s="179" t="s">
        <v>96</v>
      </c>
      <c r="E52" s="180">
        <v>194.6</v>
      </c>
      <c r="F52" s="273"/>
      <c r="G52" s="181">
        <f>E52*F52</f>
        <v>0</v>
      </c>
      <c r="O52" s="175">
        <v>2</v>
      </c>
      <c r="AA52" s="151">
        <v>1</v>
      </c>
      <c r="AB52" s="151">
        <v>1</v>
      </c>
      <c r="AC52" s="151">
        <v>1</v>
      </c>
      <c r="AZ52" s="151">
        <v>1</v>
      </c>
      <c r="BA52" s="151">
        <f>IF(AZ52=1,G52,0)</f>
        <v>0</v>
      </c>
      <c r="BB52" s="151">
        <f>IF(AZ52=2,G52,0)</f>
        <v>0</v>
      </c>
      <c r="BC52" s="151">
        <f>IF(AZ52=3,G52,0)</f>
        <v>0</v>
      </c>
      <c r="BD52" s="151">
        <f>IF(AZ52=4,G52,0)</f>
        <v>0</v>
      </c>
      <c r="BE52" s="151">
        <f>IF(AZ52=5,G52,0)</f>
        <v>0</v>
      </c>
      <c r="CA52" s="182">
        <v>1</v>
      </c>
      <c r="CB52" s="182">
        <v>1</v>
      </c>
      <c r="CZ52" s="151">
        <v>0</v>
      </c>
    </row>
    <row r="53" spans="1:104" ht="12.75">
      <c r="A53" s="176">
        <v>25</v>
      </c>
      <c r="B53" s="177" t="s">
        <v>155</v>
      </c>
      <c r="C53" s="178" t="s">
        <v>156</v>
      </c>
      <c r="D53" s="179" t="s">
        <v>89</v>
      </c>
      <c r="E53" s="180">
        <v>1</v>
      </c>
      <c r="F53" s="273"/>
      <c r="G53" s="181">
        <f>E53*F53</f>
        <v>0</v>
      </c>
      <c r="O53" s="175">
        <v>2</v>
      </c>
      <c r="AA53" s="151">
        <v>1</v>
      </c>
      <c r="AB53" s="151">
        <v>1</v>
      </c>
      <c r="AC53" s="151">
        <v>1</v>
      </c>
      <c r="AZ53" s="151">
        <v>1</v>
      </c>
      <c r="BA53" s="151">
        <f>IF(AZ53=1,G53,0)</f>
        <v>0</v>
      </c>
      <c r="BB53" s="151">
        <f>IF(AZ53=2,G53,0)</f>
        <v>0</v>
      </c>
      <c r="BC53" s="151">
        <f>IF(AZ53=3,G53,0)</f>
        <v>0</v>
      </c>
      <c r="BD53" s="151">
        <f>IF(AZ53=4,G53,0)</f>
        <v>0</v>
      </c>
      <c r="BE53" s="151">
        <f>IF(AZ53=5,G53,0)</f>
        <v>0</v>
      </c>
      <c r="CA53" s="182">
        <v>1</v>
      </c>
      <c r="CB53" s="182">
        <v>1</v>
      </c>
      <c r="CZ53" s="151">
        <v>0</v>
      </c>
    </row>
    <row r="54" spans="1:104" ht="12.75">
      <c r="A54" s="176">
        <v>26</v>
      </c>
      <c r="B54" s="177" t="s">
        <v>157</v>
      </c>
      <c r="C54" s="178" t="s">
        <v>158</v>
      </c>
      <c r="D54" s="179" t="s">
        <v>89</v>
      </c>
      <c r="E54" s="180">
        <v>18.58</v>
      </c>
      <c r="F54" s="273"/>
      <c r="G54" s="181">
        <f>E54*F54</f>
        <v>0</v>
      </c>
      <c r="O54" s="175">
        <v>2</v>
      </c>
      <c r="AA54" s="151">
        <v>1</v>
      </c>
      <c r="AB54" s="151">
        <v>1</v>
      </c>
      <c r="AC54" s="151">
        <v>1</v>
      </c>
      <c r="AZ54" s="151">
        <v>1</v>
      </c>
      <c r="BA54" s="151">
        <f>IF(AZ54=1,G54,0)</f>
        <v>0</v>
      </c>
      <c r="BB54" s="151">
        <f>IF(AZ54=2,G54,0)</f>
        <v>0</v>
      </c>
      <c r="BC54" s="151">
        <f>IF(AZ54=3,G54,0)</f>
        <v>0</v>
      </c>
      <c r="BD54" s="151">
        <f>IF(AZ54=4,G54,0)</f>
        <v>0</v>
      </c>
      <c r="BE54" s="151">
        <f>IF(AZ54=5,G54,0)</f>
        <v>0</v>
      </c>
      <c r="CA54" s="182">
        <v>1</v>
      </c>
      <c r="CB54" s="182">
        <v>1</v>
      </c>
      <c r="CZ54" s="151">
        <v>0</v>
      </c>
    </row>
    <row r="55" spans="1:104" ht="12.75">
      <c r="A55" s="176">
        <v>27</v>
      </c>
      <c r="B55" s="177" t="s">
        <v>159</v>
      </c>
      <c r="C55" s="178" t="s">
        <v>160</v>
      </c>
      <c r="D55" s="179" t="s">
        <v>96</v>
      </c>
      <c r="E55" s="180">
        <v>6</v>
      </c>
      <c r="F55" s="273"/>
      <c r="G55" s="181">
        <f>E55*F55</f>
        <v>0</v>
      </c>
      <c r="O55" s="175">
        <v>2</v>
      </c>
      <c r="AA55" s="151">
        <v>1</v>
      </c>
      <c r="AB55" s="151">
        <v>1</v>
      </c>
      <c r="AC55" s="151">
        <v>1</v>
      </c>
      <c r="AZ55" s="151">
        <v>1</v>
      </c>
      <c r="BA55" s="151">
        <f>IF(AZ55=1,G55,0)</f>
        <v>0</v>
      </c>
      <c r="BB55" s="151">
        <f>IF(AZ55=2,G55,0)</f>
        <v>0</v>
      </c>
      <c r="BC55" s="151">
        <f>IF(AZ55=3,G55,0)</f>
        <v>0</v>
      </c>
      <c r="BD55" s="151">
        <f>IF(AZ55=4,G55,0)</f>
        <v>0</v>
      </c>
      <c r="BE55" s="151">
        <f>IF(AZ55=5,G55,0)</f>
        <v>0</v>
      </c>
      <c r="CA55" s="182">
        <v>1</v>
      </c>
      <c r="CB55" s="182">
        <v>1</v>
      </c>
      <c r="CZ55" s="151">
        <v>0</v>
      </c>
    </row>
    <row r="56" spans="1:15" ht="12.75">
      <c r="A56" s="191"/>
      <c r="B56" s="192"/>
      <c r="C56" s="312" t="s">
        <v>161</v>
      </c>
      <c r="D56" s="313"/>
      <c r="E56" s="193">
        <v>6</v>
      </c>
      <c r="F56" s="276"/>
      <c r="G56" s="194"/>
      <c r="M56" s="195" t="s">
        <v>161</v>
      </c>
      <c r="O56" s="175"/>
    </row>
    <row r="57" spans="1:104" ht="12.75">
      <c r="A57" s="176">
        <v>28</v>
      </c>
      <c r="B57" s="177" t="s">
        <v>162</v>
      </c>
      <c r="C57" s="178" t="s">
        <v>163</v>
      </c>
      <c r="D57" s="179" t="s">
        <v>96</v>
      </c>
      <c r="E57" s="180">
        <v>7.56</v>
      </c>
      <c r="F57" s="273"/>
      <c r="G57" s="181">
        <f>E57*F57</f>
        <v>0</v>
      </c>
      <c r="O57" s="175">
        <v>2</v>
      </c>
      <c r="AA57" s="151">
        <v>1</v>
      </c>
      <c r="AB57" s="151">
        <v>1</v>
      </c>
      <c r="AC57" s="151">
        <v>1</v>
      </c>
      <c r="AZ57" s="151">
        <v>1</v>
      </c>
      <c r="BA57" s="151">
        <f>IF(AZ57=1,G57,0)</f>
        <v>0</v>
      </c>
      <c r="BB57" s="151">
        <f>IF(AZ57=2,G57,0)</f>
        <v>0</v>
      </c>
      <c r="BC57" s="151">
        <f>IF(AZ57=3,G57,0)</f>
        <v>0</v>
      </c>
      <c r="BD57" s="151">
        <f>IF(AZ57=4,G57,0)</f>
        <v>0</v>
      </c>
      <c r="BE57" s="151">
        <f>IF(AZ57=5,G57,0)</f>
        <v>0</v>
      </c>
      <c r="CA57" s="182">
        <v>1</v>
      </c>
      <c r="CB57" s="182">
        <v>1</v>
      </c>
      <c r="CZ57" s="151">
        <v>0.00117</v>
      </c>
    </row>
    <row r="58" spans="1:104" ht="12.75">
      <c r="A58" s="176">
        <v>29</v>
      </c>
      <c r="B58" s="177" t="s">
        <v>164</v>
      </c>
      <c r="C58" s="178" t="s">
        <v>165</v>
      </c>
      <c r="D58" s="179" t="s">
        <v>96</v>
      </c>
      <c r="E58" s="180">
        <v>1.3</v>
      </c>
      <c r="F58" s="273"/>
      <c r="G58" s="181">
        <f>E58*F58</f>
        <v>0</v>
      </c>
      <c r="O58" s="175">
        <v>2</v>
      </c>
      <c r="AA58" s="151">
        <v>1</v>
      </c>
      <c r="AB58" s="151">
        <v>1</v>
      </c>
      <c r="AC58" s="151">
        <v>1</v>
      </c>
      <c r="AZ58" s="151">
        <v>1</v>
      </c>
      <c r="BA58" s="151">
        <f>IF(AZ58=1,G58,0)</f>
        <v>0</v>
      </c>
      <c r="BB58" s="151">
        <f>IF(AZ58=2,G58,0)</f>
        <v>0</v>
      </c>
      <c r="BC58" s="151">
        <f>IF(AZ58=3,G58,0)</f>
        <v>0</v>
      </c>
      <c r="BD58" s="151">
        <f>IF(AZ58=4,G58,0)</f>
        <v>0</v>
      </c>
      <c r="BE58" s="151">
        <f>IF(AZ58=5,G58,0)</f>
        <v>0</v>
      </c>
      <c r="CA58" s="182">
        <v>1</v>
      </c>
      <c r="CB58" s="182">
        <v>1</v>
      </c>
      <c r="CZ58" s="151">
        <v>0.001</v>
      </c>
    </row>
    <row r="59" spans="1:104" ht="12.75">
      <c r="A59" s="176">
        <v>30</v>
      </c>
      <c r="B59" s="177" t="s">
        <v>166</v>
      </c>
      <c r="C59" s="178" t="s">
        <v>167</v>
      </c>
      <c r="D59" s="179" t="s">
        <v>89</v>
      </c>
      <c r="E59" s="180">
        <v>4.12</v>
      </c>
      <c r="F59" s="273"/>
      <c r="G59" s="181">
        <f>E59*F59</f>
        <v>0</v>
      </c>
      <c r="O59" s="175">
        <v>2</v>
      </c>
      <c r="AA59" s="151">
        <v>1</v>
      </c>
      <c r="AB59" s="151">
        <v>1</v>
      </c>
      <c r="AC59" s="151">
        <v>1</v>
      </c>
      <c r="AZ59" s="151">
        <v>1</v>
      </c>
      <c r="BA59" s="151">
        <f>IF(AZ59=1,G59,0)</f>
        <v>0</v>
      </c>
      <c r="BB59" s="151">
        <f>IF(AZ59=2,G59,0)</f>
        <v>0</v>
      </c>
      <c r="BC59" s="151">
        <f>IF(AZ59=3,G59,0)</f>
        <v>0</v>
      </c>
      <c r="BD59" s="151">
        <f>IF(AZ59=4,G59,0)</f>
        <v>0</v>
      </c>
      <c r="BE59" s="151">
        <f>IF(AZ59=5,G59,0)</f>
        <v>0</v>
      </c>
      <c r="CA59" s="182">
        <v>1</v>
      </c>
      <c r="CB59" s="182">
        <v>1</v>
      </c>
      <c r="CZ59" s="151">
        <v>0.00182</v>
      </c>
    </row>
    <row r="60" spans="1:57" ht="12.75">
      <c r="A60" s="183"/>
      <c r="B60" s="184" t="s">
        <v>77</v>
      </c>
      <c r="C60" s="185" t="str">
        <f>CONCATENATE(B51," ",C51)</f>
        <v>96 Bourání konstrukcí</v>
      </c>
      <c r="D60" s="186"/>
      <c r="E60" s="187"/>
      <c r="F60" s="274"/>
      <c r="G60" s="189">
        <f>SUM(G51:G59)</f>
        <v>0</v>
      </c>
      <c r="O60" s="175">
        <v>4</v>
      </c>
      <c r="BA60" s="190">
        <f>SUM(BA51:BA59)</f>
        <v>0</v>
      </c>
      <c r="BB60" s="190">
        <f>SUM(BB51:BB59)</f>
        <v>0</v>
      </c>
      <c r="BC60" s="190">
        <f>SUM(BC51:BC59)</f>
        <v>0</v>
      </c>
      <c r="BD60" s="190">
        <f>SUM(BD51:BD59)</f>
        <v>0</v>
      </c>
      <c r="BE60" s="190">
        <f>SUM(BE51:BE59)</f>
        <v>0</v>
      </c>
    </row>
    <row r="61" spans="1:15" ht="12.75">
      <c r="A61" s="168" t="s">
        <v>74</v>
      </c>
      <c r="B61" s="169" t="s">
        <v>168</v>
      </c>
      <c r="C61" s="170" t="s">
        <v>169</v>
      </c>
      <c r="D61" s="171"/>
      <c r="E61" s="172"/>
      <c r="F61" s="275"/>
      <c r="G61" s="173"/>
      <c r="H61" s="174"/>
      <c r="I61" s="174"/>
      <c r="O61" s="175">
        <v>1</v>
      </c>
    </row>
    <row r="62" spans="1:104" ht="12.75">
      <c r="A62" s="176">
        <v>31</v>
      </c>
      <c r="B62" s="177" t="s">
        <v>170</v>
      </c>
      <c r="C62" s="178" t="s">
        <v>171</v>
      </c>
      <c r="D62" s="179" t="s">
        <v>116</v>
      </c>
      <c r="E62" s="180">
        <v>26.8752287</v>
      </c>
      <c r="F62" s="273"/>
      <c r="G62" s="181">
        <f>E62*F62</f>
        <v>0</v>
      </c>
      <c r="O62" s="175">
        <v>2</v>
      </c>
      <c r="AA62" s="151">
        <v>7</v>
      </c>
      <c r="AB62" s="151">
        <v>1</v>
      </c>
      <c r="AC62" s="151">
        <v>2</v>
      </c>
      <c r="AZ62" s="151">
        <v>1</v>
      </c>
      <c r="BA62" s="151">
        <f>IF(AZ62=1,G62,0)</f>
        <v>0</v>
      </c>
      <c r="BB62" s="151">
        <f>IF(AZ62=2,G62,0)</f>
        <v>0</v>
      </c>
      <c r="BC62" s="151">
        <f>IF(AZ62=3,G62,0)</f>
        <v>0</v>
      </c>
      <c r="BD62" s="151">
        <f>IF(AZ62=4,G62,0)</f>
        <v>0</v>
      </c>
      <c r="BE62" s="151">
        <f>IF(AZ62=5,G62,0)</f>
        <v>0</v>
      </c>
      <c r="CA62" s="182">
        <v>7</v>
      </c>
      <c r="CB62" s="182">
        <v>1</v>
      </c>
      <c r="CZ62" s="151">
        <v>0</v>
      </c>
    </row>
    <row r="63" spans="1:57" ht="12.75">
      <c r="A63" s="183"/>
      <c r="B63" s="184" t="s">
        <v>77</v>
      </c>
      <c r="C63" s="185" t="str">
        <f>CONCATENATE(B61," ",C61)</f>
        <v>99 Staveništní přesun hmot</v>
      </c>
      <c r="D63" s="186"/>
      <c r="E63" s="187"/>
      <c r="F63" s="274"/>
      <c r="G63" s="189">
        <f>SUM(G61:G62)</f>
        <v>0</v>
      </c>
      <c r="O63" s="175">
        <v>4</v>
      </c>
      <c r="BA63" s="190">
        <f>SUM(BA61:BA62)</f>
        <v>0</v>
      </c>
      <c r="BB63" s="190">
        <f>SUM(BB61:BB62)</f>
        <v>0</v>
      </c>
      <c r="BC63" s="190">
        <f>SUM(BC61:BC62)</f>
        <v>0</v>
      </c>
      <c r="BD63" s="190">
        <f>SUM(BD61:BD62)</f>
        <v>0</v>
      </c>
      <c r="BE63" s="190">
        <f>SUM(BE61:BE62)</f>
        <v>0</v>
      </c>
    </row>
    <row r="64" spans="1:15" ht="12.75">
      <c r="A64" s="168" t="s">
        <v>74</v>
      </c>
      <c r="B64" s="169" t="s">
        <v>172</v>
      </c>
      <c r="C64" s="170" t="s">
        <v>173</v>
      </c>
      <c r="D64" s="171"/>
      <c r="E64" s="172"/>
      <c r="F64" s="275"/>
      <c r="G64" s="173"/>
      <c r="H64" s="174"/>
      <c r="I64" s="174"/>
      <c r="O64" s="175">
        <v>1</v>
      </c>
    </row>
    <row r="65" spans="1:104" ht="22.5">
      <c r="A65" s="176">
        <v>32</v>
      </c>
      <c r="B65" s="177" t="s">
        <v>174</v>
      </c>
      <c r="C65" s="178" t="s">
        <v>175</v>
      </c>
      <c r="D65" s="179" t="s">
        <v>96</v>
      </c>
      <c r="E65" s="180">
        <v>2.45</v>
      </c>
      <c r="F65" s="273"/>
      <c r="G65" s="181">
        <f>E65*F65</f>
        <v>0</v>
      </c>
      <c r="O65" s="175">
        <v>2</v>
      </c>
      <c r="AA65" s="151">
        <v>2</v>
      </c>
      <c r="AB65" s="151">
        <v>7</v>
      </c>
      <c r="AC65" s="151">
        <v>7</v>
      </c>
      <c r="AZ65" s="151">
        <v>2</v>
      </c>
      <c r="BA65" s="151">
        <f>IF(AZ65=1,G65,0)</f>
        <v>0</v>
      </c>
      <c r="BB65" s="151">
        <f>IF(AZ65=2,G65,0)</f>
        <v>0</v>
      </c>
      <c r="BC65" s="151">
        <f>IF(AZ65=3,G65,0)</f>
        <v>0</v>
      </c>
      <c r="BD65" s="151">
        <f>IF(AZ65=4,G65,0)</f>
        <v>0</v>
      </c>
      <c r="BE65" s="151">
        <f>IF(AZ65=5,G65,0)</f>
        <v>0</v>
      </c>
      <c r="CA65" s="182">
        <v>2</v>
      </c>
      <c r="CB65" s="182">
        <v>7</v>
      </c>
      <c r="CZ65" s="151">
        <v>0.00592</v>
      </c>
    </row>
    <row r="66" spans="1:15" ht="12.75">
      <c r="A66" s="191"/>
      <c r="B66" s="192"/>
      <c r="C66" s="312" t="s">
        <v>176</v>
      </c>
      <c r="D66" s="313"/>
      <c r="E66" s="193">
        <v>2.45</v>
      </c>
      <c r="F66" s="276"/>
      <c r="G66" s="194"/>
      <c r="M66" s="195" t="s">
        <v>176</v>
      </c>
      <c r="O66" s="175"/>
    </row>
    <row r="67" spans="1:57" ht="12.75">
      <c r="A67" s="183"/>
      <c r="B67" s="184" t="s">
        <v>77</v>
      </c>
      <c r="C67" s="185" t="str">
        <f>CONCATENATE(B64," ",C64)</f>
        <v>711 Izolace proti vodě</v>
      </c>
      <c r="D67" s="186"/>
      <c r="E67" s="187"/>
      <c r="F67" s="274"/>
      <c r="G67" s="189">
        <f>SUM(G64:G66)</f>
        <v>0</v>
      </c>
      <c r="O67" s="175">
        <v>4</v>
      </c>
      <c r="BA67" s="190">
        <f>SUM(BA64:BA66)</f>
        <v>0</v>
      </c>
      <c r="BB67" s="190">
        <f>SUM(BB64:BB66)</f>
        <v>0</v>
      </c>
      <c r="BC67" s="190">
        <f>SUM(BC64:BC66)</f>
        <v>0</v>
      </c>
      <c r="BD67" s="190">
        <f>SUM(BD64:BD66)</f>
        <v>0</v>
      </c>
      <c r="BE67" s="190">
        <f>SUM(BE64:BE66)</f>
        <v>0</v>
      </c>
    </row>
    <row r="68" spans="1:15" ht="12.75">
      <c r="A68" s="168" t="s">
        <v>74</v>
      </c>
      <c r="B68" s="169" t="s">
        <v>177</v>
      </c>
      <c r="C68" s="170" t="s">
        <v>178</v>
      </c>
      <c r="D68" s="171"/>
      <c r="E68" s="172"/>
      <c r="F68" s="275"/>
      <c r="G68" s="173"/>
      <c r="H68" s="174"/>
      <c r="I68" s="174"/>
      <c r="O68" s="175">
        <v>1</v>
      </c>
    </row>
    <row r="69" spans="1:104" ht="22.5">
      <c r="A69" s="176">
        <v>33</v>
      </c>
      <c r="B69" s="177" t="s">
        <v>179</v>
      </c>
      <c r="C69" s="178" t="s">
        <v>180</v>
      </c>
      <c r="D69" s="179" t="s">
        <v>96</v>
      </c>
      <c r="E69" s="180">
        <v>214</v>
      </c>
      <c r="F69" s="273"/>
      <c r="G69" s="181">
        <f>E69*F69</f>
        <v>0</v>
      </c>
      <c r="O69" s="175">
        <v>2</v>
      </c>
      <c r="AA69" s="151">
        <v>1</v>
      </c>
      <c r="AB69" s="151">
        <v>7</v>
      </c>
      <c r="AC69" s="151">
        <v>7</v>
      </c>
      <c r="AZ69" s="151">
        <v>2</v>
      </c>
      <c r="BA69" s="151">
        <f>IF(AZ69=1,G69,0)</f>
        <v>0</v>
      </c>
      <c r="BB69" s="151">
        <f>IF(AZ69=2,G69,0)</f>
        <v>0</v>
      </c>
      <c r="BC69" s="151">
        <f>IF(AZ69=3,G69,0)</f>
        <v>0</v>
      </c>
      <c r="BD69" s="151">
        <f>IF(AZ69=4,G69,0)</f>
        <v>0</v>
      </c>
      <c r="BE69" s="151">
        <f>IF(AZ69=5,G69,0)</f>
        <v>0</v>
      </c>
      <c r="CA69" s="182">
        <v>1</v>
      </c>
      <c r="CB69" s="182">
        <v>7</v>
      </c>
      <c r="CZ69" s="151">
        <v>0.00571</v>
      </c>
    </row>
    <row r="70" spans="1:104" ht="22.5">
      <c r="A70" s="176">
        <v>34</v>
      </c>
      <c r="B70" s="177" t="s">
        <v>181</v>
      </c>
      <c r="C70" s="178" t="s">
        <v>182</v>
      </c>
      <c r="D70" s="179" t="s">
        <v>96</v>
      </c>
      <c r="E70" s="180">
        <v>342.35</v>
      </c>
      <c r="F70" s="273"/>
      <c r="G70" s="181">
        <f>E70*F70</f>
        <v>0</v>
      </c>
      <c r="O70" s="175">
        <v>2</v>
      </c>
      <c r="AA70" s="151">
        <v>1</v>
      </c>
      <c r="AB70" s="151">
        <v>7</v>
      </c>
      <c r="AC70" s="151">
        <v>7</v>
      </c>
      <c r="AZ70" s="151">
        <v>2</v>
      </c>
      <c r="BA70" s="151">
        <f>IF(AZ70=1,G70,0)</f>
        <v>0</v>
      </c>
      <c r="BB70" s="151">
        <f>IF(AZ70=2,G70,0)</f>
        <v>0</v>
      </c>
      <c r="BC70" s="151">
        <f>IF(AZ70=3,G70,0)</f>
        <v>0</v>
      </c>
      <c r="BD70" s="151">
        <f>IF(AZ70=4,G70,0)</f>
        <v>0</v>
      </c>
      <c r="BE70" s="151">
        <f>IF(AZ70=5,G70,0)</f>
        <v>0</v>
      </c>
      <c r="CA70" s="182">
        <v>1</v>
      </c>
      <c r="CB70" s="182">
        <v>7</v>
      </c>
      <c r="CZ70" s="151">
        <v>0.00696</v>
      </c>
    </row>
    <row r="71" spans="1:104" ht="22.5">
      <c r="A71" s="176">
        <v>35</v>
      </c>
      <c r="B71" s="177" t="s">
        <v>183</v>
      </c>
      <c r="C71" s="178" t="s">
        <v>184</v>
      </c>
      <c r="D71" s="179" t="s">
        <v>96</v>
      </c>
      <c r="E71" s="180">
        <v>342.35</v>
      </c>
      <c r="F71" s="273"/>
      <c r="G71" s="181">
        <f>E71*F71</f>
        <v>0</v>
      </c>
      <c r="O71" s="175">
        <v>2</v>
      </c>
      <c r="AA71" s="151">
        <v>1</v>
      </c>
      <c r="AB71" s="151">
        <v>7</v>
      </c>
      <c r="AC71" s="151">
        <v>7</v>
      </c>
      <c r="AZ71" s="151">
        <v>2</v>
      </c>
      <c r="BA71" s="151">
        <f>IF(AZ71=1,G71,0)</f>
        <v>0</v>
      </c>
      <c r="BB71" s="151">
        <f>IF(AZ71=2,G71,0)</f>
        <v>0</v>
      </c>
      <c r="BC71" s="151">
        <f>IF(AZ71=3,G71,0)</f>
        <v>0</v>
      </c>
      <c r="BD71" s="151">
        <f>IF(AZ71=4,G71,0)</f>
        <v>0</v>
      </c>
      <c r="BE71" s="151">
        <f>IF(AZ71=5,G71,0)</f>
        <v>0</v>
      </c>
      <c r="CA71" s="182">
        <v>1</v>
      </c>
      <c r="CB71" s="182">
        <v>7</v>
      </c>
      <c r="CZ71" s="151">
        <v>0.00015</v>
      </c>
    </row>
    <row r="72" spans="1:104" ht="12.75">
      <c r="A72" s="176">
        <v>36</v>
      </c>
      <c r="B72" s="177" t="s">
        <v>185</v>
      </c>
      <c r="C72" s="178" t="s">
        <v>186</v>
      </c>
      <c r="D72" s="179" t="s">
        <v>116</v>
      </c>
      <c r="E72" s="180">
        <v>3.6560485</v>
      </c>
      <c r="F72" s="273"/>
      <c r="G72" s="181">
        <f>E72*F72</f>
        <v>0</v>
      </c>
      <c r="O72" s="175">
        <v>2</v>
      </c>
      <c r="AA72" s="151">
        <v>7</v>
      </c>
      <c r="AB72" s="151">
        <v>1001</v>
      </c>
      <c r="AC72" s="151">
        <v>5</v>
      </c>
      <c r="AZ72" s="151">
        <v>2</v>
      </c>
      <c r="BA72" s="151">
        <f>IF(AZ72=1,G72,0)</f>
        <v>0</v>
      </c>
      <c r="BB72" s="151">
        <f>IF(AZ72=2,G72,0)</f>
        <v>0</v>
      </c>
      <c r="BC72" s="151">
        <f>IF(AZ72=3,G72,0)</f>
        <v>0</v>
      </c>
      <c r="BD72" s="151">
        <f>IF(AZ72=4,G72,0)</f>
        <v>0</v>
      </c>
      <c r="BE72" s="151">
        <f>IF(AZ72=5,G72,0)</f>
        <v>0</v>
      </c>
      <c r="CA72" s="182">
        <v>7</v>
      </c>
      <c r="CB72" s="182">
        <v>1001</v>
      </c>
      <c r="CZ72" s="151">
        <v>0</v>
      </c>
    </row>
    <row r="73" spans="1:57" ht="12.75">
      <c r="A73" s="183"/>
      <c r="B73" s="184" t="s">
        <v>77</v>
      </c>
      <c r="C73" s="185" t="str">
        <f>CONCATENATE(B68," ",C68)</f>
        <v>713 Izolace tepelné</v>
      </c>
      <c r="D73" s="186"/>
      <c r="E73" s="187"/>
      <c r="F73" s="274"/>
      <c r="G73" s="189">
        <f>SUM(G68:G72)</f>
        <v>0</v>
      </c>
      <c r="O73" s="175">
        <v>4</v>
      </c>
      <c r="BA73" s="190">
        <f>SUM(BA68:BA72)</f>
        <v>0</v>
      </c>
      <c r="BB73" s="190">
        <f>SUM(BB68:BB72)</f>
        <v>0</v>
      </c>
      <c r="BC73" s="190">
        <f>SUM(BC68:BC72)</f>
        <v>0</v>
      </c>
      <c r="BD73" s="190">
        <f>SUM(BD68:BD72)</f>
        <v>0</v>
      </c>
      <c r="BE73" s="190">
        <f>SUM(BE68:BE72)</f>
        <v>0</v>
      </c>
    </row>
    <row r="74" spans="1:15" ht="12.75">
      <c r="A74" s="168" t="s">
        <v>74</v>
      </c>
      <c r="B74" s="169" t="s">
        <v>187</v>
      </c>
      <c r="C74" s="170" t="s">
        <v>188</v>
      </c>
      <c r="D74" s="171"/>
      <c r="E74" s="172"/>
      <c r="F74" s="275"/>
      <c r="G74" s="173"/>
      <c r="H74" s="174"/>
      <c r="I74" s="174"/>
      <c r="O74" s="175">
        <v>1</v>
      </c>
    </row>
    <row r="75" spans="1:104" ht="12.75">
      <c r="A75" s="176">
        <v>37</v>
      </c>
      <c r="B75" s="177" t="s">
        <v>189</v>
      </c>
      <c r="C75" s="178" t="s">
        <v>190</v>
      </c>
      <c r="D75" s="179" t="s">
        <v>101</v>
      </c>
      <c r="E75" s="180">
        <v>1</v>
      </c>
      <c r="F75" s="273"/>
      <c r="G75" s="181">
        <f aca="true" t="shared" si="6" ref="G75:G83">E75*F75</f>
        <v>0</v>
      </c>
      <c r="O75" s="175">
        <v>2</v>
      </c>
      <c r="AA75" s="151">
        <v>1</v>
      </c>
      <c r="AB75" s="151">
        <v>7</v>
      </c>
      <c r="AC75" s="151">
        <v>7</v>
      </c>
      <c r="AZ75" s="151">
        <v>2</v>
      </c>
      <c r="BA75" s="151">
        <f aca="true" t="shared" si="7" ref="BA75:BA83">IF(AZ75=1,G75,0)</f>
        <v>0</v>
      </c>
      <c r="BB75" s="151">
        <f aca="true" t="shared" si="8" ref="BB75:BB83">IF(AZ75=2,G75,0)</f>
        <v>0</v>
      </c>
      <c r="BC75" s="151">
        <f aca="true" t="shared" si="9" ref="BC75:BC83">IF(AZ75=3,G75,0)</f>
        <v>0</v>
      </c>
      <c r="BD75" s="151">
        <f aca="true" t="shared" si="10" ref="BD75:BD83">IF(AZ75=4,G75,0)</f>
        <v>0</v>
      </c>
      <c r="BE75" s="151">
        <f aca="true" t="shared" si="11" ref="BE75:BE83">IF(AZ75=5,G75,0)</f>
        <v>0</v>
      </c>
      <c r="CA75" s="182">
        <v>1</v>
      </c>
      <c r="CB75" s="182">
        <v>7</v>
      </c>
      <c r="CZ75" s="151">
        <v>0</v>
      </c>
    </row>
    <row r="76" spans="1:104" ht="12.75">
      <c r="A76" s="176">
        <v>38</v>
      </c>
      <c r="B76" s="177" t="s">
        <v>191</v>
      </c>
      <c r="C76" s="178" t="s">
        <v>192</v>
      </c>
      <c r="D76" s="179" t="s">
        <v>101</v>
      </c>
      <c r="E76" s="180">
        <v>1</v>
      </c>
      <c r="F76" s="273"/>
      <c r="G76" s="181">
        <f t="shared" si="6"/>
        <v>0</v>
      </c>
      <c r="O76" s="175">
        <v>2</v>
      </c>
      <c r="AA76" s="151">
        <v>1</v>
      </c>
      <c r="AB76" s="151">
        <v>7</v>
      </c>
      <c r="AC76" s="151">
        <v>7</v>
      </c>
      <c r="AZ76" s="151">
        <v>2</v>
      </c>
      <c r="BA76" s="151">
        <f t="shared" si="7"/>
        <v>0</v>
      </c>
      <c r="BB76" s="151">
        <f t="shared" si="8"/>
        <v>0</v>
      </c>
      <c r="BC76" s="151">
        <f t="shared" si="9"/>
        <v>0</v>
      </c>
      <c r="BD76" s="151">
        <f t="shared" si="10"/>
        <v>0</v>
      </c>
      <c r="BE76" s="151">
        <f t="shared" si="11"/>
        <v>0</v>
      </c>
      <c r="CA76" s="182">
        <v>1</v>
      </c>
      <c r="CB76" s="182">
        <v>7</v>
      </c>
      <c r="CZ76" s="151">
        <v>8E-05</v>
      </c>
    </row>
    <row r="77" spans="1:104" ht="12.75">
      <c r="A77" s="176">
        <v>39</v>
      </c>
      <c r="B77" s="177" t="s">
        <v>193</v>
      </c>
      <c r="C77" s="178" t="s">
        <v>194</v>
      </c>
      <c r="D77" s="179" t="s">
        <v>101</v>
      </c>
      <c r="E77" s="180">
        <v>2</v>
      </c>
      <c r="F77" s="273"/>
      <c r="G77" s="181">
        <f t="shared" si="6"/>
        <v>0</v>
      </c>
      <c r="O77" s="175">
        <v>2</v>
      </c>
      <c r="AA77" s="151">
        <v>1</v>
      </c>
      <c r="AB77" s="151">
        <v>7</v>
      </c>
      <c r="AC77" s="151">
        <v>7</v>
      </c>
      <c r="AZ77" s="151">
        <v>2</v>
      </c>
      <c r="BA77" s="151">
        <f t="shared" si="7"/>
        <v>0</v>
      </c>
      <c r="BB77" s="151">
        <f t="shared" si="8"/>
        <v>0</v>
      </c>
      <c r="BC77" s="151">
        <f t="shared" si="9"/>
        <v>0</v>
      </c>
      <c r="BD77" s="151">
        <f t="shared" si="10"/>
        <v>0</v>
      </c>
      <c r="BE77" s="151">
        <f t="shared" si="11"/>
        <v>0</v>
      </c>
      <c r="CA77" s="182">
        <v>1</v>
      </c>
      <c r="CB77" s="182">
        <v>7</v>
      </c>
      <c r="CZ77" s="151">
        <v>0.00018</v>
      </c>
    </row>
    <row r="78" spans="1:104" ht="12.75">
      <c r="A78" s="176">
        <v>40</v>
      </c>
      <c r="B78" s="177" t="s">
        <v>195</v>
      </c>
      <c r="C78" s="178" t="s">
        <v>196</v>
      </c>
      <c r="D78" s="179" t="s">
        <v>108</v>
      </c>
      <c r="E78" s="180">
        <v>49.5</v>
      </c>
      <c r="F78" s="273"/>
      <c r="G78" s="181">
        <f t="shared" si="6"/>
        <v>0</v>
      </c>
      <c r="O78" s="175">
        <v>2</v>
      </c>
      <c r="AA78" s="151">
        <v>1</v>
      </c>
      <c r="AB78" s="151">
        <v>7</v>
      </c>
      <c r="AC78" s="151">
        <v>7</v>
      </c>
      <c r="AZ78" s="151">
        <v>2</v>
      </c>
      <c r="BA78" s="151">
        <f t="shared" si="7"/>
        <v>0</v>
      </c>
      <c r="BB78" s="151">
        <f t="shared" si="8"/>
        <v>0</v>
      </c>
      <c r="BC78" s="151">
        <f t="shared" si="9"/>
        <v>0</v>
      </c>
      <c r="BD78" s="151">
        <f t="shared" si="10"/>
        <v>0</v>
      </c>
      <c r="BE78" s="151">
        <f t="shared" si="11"/>
        <v>0</v>
      </c>
      <c r="CA78" s="182">
        <v>1</v>
      </c>
      <c r="CB78" s="182">
        <v>7</v>
      </c>
      <c r="CZ78" s="151">
        <v>0</v>
      </c>
    </row>
    <row r="79" spans="1:104" ht="12.75">
      <c r="A79" s="176">
        <v>41</v>
      </c>
      <c r="B79" s="177" t="s">
        <v>197</v>
      </c>
      <c r="C79" s="178" t="s">
        <v>198</v>
      </c>
      <c r="D79" s="179" t="s">
        <v>199</v>
      </c>
      <c r="E79" s="180">
        <v>1</v>
      </c>
      <c r="F79" s="273"/>
      <c r="G79" s="181">
        <f t="shared" si="6"/>
        <v>0</v>
      </c>
      <c r="O79" s="175">
        <v>2</v>
      </c>
      <c r="AA79" s="151">
        <v>1</v>
      </c>
      <c r="AB79" s="151">
        <v>7</v>
      </c>
      <c r="AC79" s="151">
        <v>7</v>
      </c>
      <c r="AZ79" s="151">
        <v>2</v>
      </c>
      <c r="BA79" s="151">
        <f t="shared" si="7"/>
        <v>0</v>
      </c>
      <c r="BB79" s="151">
        <f t="shared" si="8"/>
        <v>0</v>
      </c>
      <c r="BC79" s="151">
        <f t="shared" si="9"/>
        <v>0</v>
      </c>
      <c r="BD79" s="151">
        <f t="shared" si="10"/>
        <v>0</v>
      </c>
      <c r="BE79" s="151">
        <f t="shared" si="11"/>
        <v>0</v>
      </c>
      <c r="CA79" s="182">
        <v>1</v>
      </c>
      <c r="CB79" s="182">
        <v>7</v>
      </c>
      <c r="CZ79" s="151">
        <v>0</v>
      </c>
    </row>
    <row r="80" spans="1:104" ht="12.75">
      <c r="A80" s="176">
        <v>42</v>
      </c>
      <c r="B80" s="177" t="s">
        <v>200</v>
      </c>
      <c r="C80" s="178" t="s">
        <v>201</v>
      </c>
      <c r="D80" s="179" t="s">
        <v>108</v>
      </c>
      <c r="E80" s="180">
        <v>23.5</v>
      </c>
      <c r="F80" s="273"/>
      <c r="G80" s="181">
        <f t="shared" si="6"/>
        <v>0</v>
      </c>
      <c r="O80" s="175">
        <v>2</v>
      </c>
      <c r="AA80" s="151">
        <v>2</v>
      </c>
      <c r="AB80" s="151">
        <v>7</v>
      </c>
      <c r="AC80" s="151">
        <v>7</v>
      </c>
      <c r="AZ80" s="151">
        <v>2</v>
      </c>
      <c r="BA80" s="151">
        <f t="shared" si="7"/>
        <v>0</v>
      </c>
      <c r="BB80" s="151">
        <f t="shared" si="8"/>
        <v>0</v>
      </c>
      <c r="BC80" s="151">
        <f t="shared" si="9"/>
        <v>0</v>
      </c>
      <c r="BD80" s="151">
        <f t="shared" si="10"/>
        <v>0</v>
      </c>
      <c r="BE80" s="151">
        <f t="shared" si="11"/>
        <v>0</v>
      </c>
      <c r="CA80" s="182">
        <v>2</v>
      </c>
      <c r="CB80" s="182">
        <v>7</v>
      </c>
      <c r="CZ80" s="151">
        <v>0.00131</v>
      </c>
    </row>
    <row r="81" spans="1:104" ht="12.75">
      <c r="A81" s="176">
        <v>43</v>
      </c>
      <c r="B81" s="177" t="s">
        <v>202</v>
      </c>
      <c r="C81" s="178" t="s">
        <v>203</v>
      </c>
      <c r="D81" s="179" t="s">
        <v>108</v>
      </c>
      <c r="E81" s="180">
        <v>23</v>
      </c>
      <c r="F81" s="273"/>
      <c r="G81" s="181">
        <f t="shared" si="6"/>
        <v>0</v>
      </c>
      <c r="O81" s="175">
        <v>2</v>
      </c>
      <c r="AA81" s="151">
        <v>2</v>
      </c>
      <c r="AB81" s="151">
        <v>7</v>
      </c>
      <c r="AC81" s="151">
        <v>7</v>
      </c>
      <c r="AZ81" s="151">
        <v>2</v>
      </c>
      <c r="BA81" s="151">
        <f t="shared" si="7"/>
        <v>0</v>
      </c>
      <c r="BB81" s="151">
        <f t="shared" si="8"/>
        <v>0</v>
      </c>
      <c r="BC81" s="151">
        <f t="shared" si="9"/>
        <v>0</v>
      </c>
      <c r="BD81" s="151">
        <f t="shared" si="10"/>
        <v>0</v>
      </c>
      <c r="BE81" s="151">
        <f t="shared" si="11"/>
        <v>0</v>
      </c>
      <c r="CA81" s="182">
        <v>2</v>
      </c>
      <c r="CB81" s="182">
        <v>7</v>
      </c>
      <c r="CZ81" s="151">
        <v>0.00131</v>
      </c>
    </row>
    <row r="82" spans="1:104" ht="12.75">
      <c r="A82" s="176">
        <v>44</v>
      </c>
      <c r="B82" s="177" t="s">
        <v>204</v>
      </c>
      <c r="C82" s="178" t="s">
        <v>205</v>
      </c>
      <c r="D82" s="179" t="s">
        <v>108</v>
      </c>
      <c r="E82" s="180">
        <v>3</v>
      </c>
      <c r="F82" s="273"/>
      <c r="G82" s="181">
        <f t="shared" si="6"/>
        <v>0</v>
      </c>
      <c r="O82" s="175">
        <v>2</v>
      </c>
      <c r="AA82" s="151">
        <v>2</v>
      </c>
      <c r="AB82" s="151">
        <v>7</v>
      </c>
      <c r="AC82" s="151">
        <v>7</v>
      </c>
      <c r="AZ82" s="151">
        <v>2</v>
      </c>
      <c r="BA82" s="151">
        <f t="shared" si="7"/>
        <v>0</v>
      </c>
      <c r="BB82" s="151">
        <f t="shared" si="8"/>
        <v>0</v>
      </c>
      <c r="BC82" s="151">
        <f t="shared" si="9"/>
        <v>0</v>
      </c>
      <c r="BD82" s="151">
        <f t="shared" si="10"/>
        <v>0</v>
      </c>
      <c r="BE82" s="151">
        <f t="shared" si="11"/>
        <v>0</v>
      </c>
      <c r="CA82" s="182">
        <v>2</v>
      </c>
      <c r="CB82" s="182">
        <v>7</v>
      </c>
      <c r="CZ82" s="151">
        <v>0.00131</v>
      </c>
    </row>
    <row r="83" spans="1:104" ht="12.75">
      <c r="A83" s="176">
        <v>45</v>
      </c>
      <c r="B83" s="177" t="s">
        <v>206</v>
      </c>
      <c r="C83" s="178" t="s">
        <v>207</v>
      </c>
      <c r="D83" s="179" t="s">
        <v>116</v>
      </c>
      <c r="E83" s="180">
        <v>0.00044</v>
      </c>
      <c r="F83" s="273"/>
      <c r="G83" s="181">
        <f t="shared" si="6"/>
        <v>0</v>
      </c>
      <c r="O83" s="175">
        <v>2</v>
      </c>
      <c r="AA83" s="151">
        <v>7</v>
      </c>
      <c r="AB83" s="151">
        <v>1001</v>
      </c>
      <c r="AC83" s="151">
        <v>5</v>
      </c>
      <c r="AZ83" s="151">
        <v>2</v>
      </c>
      <c r="BA83" s="151">
        <f t="shared" si="7"/>
        <v>0</v>
      </c>
      <c r="BB83" s="151">
        <f t="shared" si="8"/>
        <v>0</v>
      </c>
      <c r="BC83" s="151">
        <f t="shared" si="9"/>
        <v>0</v>
      </c>
      <c r="BD83" s="151">
        <f t="shared" si="10"/>
        <v>0</v>
      </c>
      <c r="BE83" s="151">
        <f t="shared" si="11"/>
        <v>0</v>
      </c>
      <c r="CA83" s="182">
        <v>7</v>
      </c>
      <c r="CB83" s="182">
        <v>1001</v>
      </c>
      <c r="CZ83" s="151">
        <v>0</v>
      </c>
    </row>
    <row r="84" spans="1:57" ht="12.75">
      <c r="A84" s="183"/>
      <c r="B84" s="184" t="s">
        <v>77</v>
      </c>
      <c r="C84" s="185" t="str">
        <f>CONCATENATE(B74," ",C74)</f>
        <v>721 Vnitřní kanalizace</v>
      </c>
      <c r="D84" s="186"/>
      <c r="E84" s="187"/>
      <c r="F84" s="274"/>
      <c r="G84" s="189">
        <f>SUM(G74:G83)</f>
        <v>0</v>
      </c>
      <c r="O84" s="175">
        <v>4</v>
      </c>
      <c r="BA84" s="190">
        <f>SUM(BA74:BA83)</f>
        <v>0</v>
      </c>
      <c r="BB84" s="190">
        <f>SUM(BB74:BB83)</f>
        <v>0</v>
      </c>
      <c r="BC84" s="190">
        <f>SUM(BC74:BC83)</f>
        <v>0</v>
      </c>
      <c r="BD84" s="190">
        <f>SUM(BD74:BD83)</f>
        <v>0</v>
      </c>
      <c r="BE84" s="190">
        <f>SUM(BE74:BE83)</f>
        <v>0</v>
      </c>
    </row>
    <row r="85" spans="1:15" ht="12.75">
      <c r="A85" s="168" t="s">
        <v>74</v>
      </c>
      <c r="B85" s="169" t="s">
        <v>208</v>
      </c>
      <c r="C85" s="170" t="s">
        <v>209</v>
      </c>
      <c r="D85" s="171"/>
      <c r="E85" s="172"/>
      <c r="F85" s="275"/>
      <c r="G85" s="173"/>
      <c r="H85" s="174"/>
      <c r="I85" s="174"/>
      <c r="O85" s="175">
        <v>1</v>
      </c>
    </row>
    <row r="86" spans="1:104" ht="12.75">
      <c r="A86" s="176">
        <v>46</v>
      </c>
      <c r="B86" s="177" t="s">
        <v>210</v>
      </c>
      <c r="C86" s="178" t="s">
        <v>211</v>
      </c>
      <c r="D86" s="179" t="s">
        <v>101</v>
      </c>
      <c r="E86" s="180">
        <v>2</v>
      </c>
      <c r="F86" s="273"/>
      <c r="G86" s="181">
        <f aca="true" t="shared" si="12" ref="G86:G98">E86*F86</f>
        <v>0</v>
      </c>
      <c r="O86" s="175">
        <v>2</v>
      </c>
      <c r="AA86" s="151">
        <v>1</v>
      </c>
      <c r="AB86" s="151">
        <v>7</v>
      </c>
      <c r="AC86" s="151">
        <v>7</v>
      </c>
      <c r="AZ86" s="151">
        <v>2</v>
      </c>
      <c r="BA86" s="151">
        <f aca="true" t="shared" si="13" ref="BA86:BA98">IF(AZ86=1,G86,0)</f>
        <v>0</v>
      </c>
      <c r="BB86" s="151">
        <f aca="true" t="shared" si="14" ref="BB86:BB98">IF(AZ86=2,G86,0)</f>
        <v>0</v>
      </c>
      <c r="BC86" s="151">
        <f aca="true" t="shared" si="15" ref="BC86:BC98">IF(AZ86=3,G86,0)</f>
        <v>0</v>
      </c>
      <c r="BD86" s="151">
        <f aca="true" t="shared" si="16" ref="BD86:BD98">IF(AZ86=4,G86,0)</f>
        <v>0</v>
      </c>
      <c r="BE86" s="151">
        <f aca="true" t="shared" si="17" ref="BE86:BE98">IF(AZ86=5,G86,0)</f>
        <v>0</v>
      </c>
      <c r="CA86" s="182">
        <v>1</v>
      </c>
      <c r="CB86" s="182">
        <v>7</v>
      </c>
      <c r="CZ86" s="151">
        <v>0.0008</v>
      </c>
    </row>
    <row r="87" spans="1:104" ht="22.5">
      <c r="A87" s="176">
        <v>47</v>
      </c>
      <c r="B87" s="177" t="s">
        <v>212</v>
      </c>
      <c r="C87" s="178" t="s">
        <v>213</v>
      </c>
      <c r="D87" s="179" t="s">
        <v>108</v>
      </c>
      <c r="E87" s="180">
        <v>69.95</v>
      </c>
      <c r="F87" s="273"/>
      <c r="G87" s="181">
        <f t="shared" si="12"/>
        <v>0</v>
      </c>
      <c r="O87" s="175">
        <v>2</v>
      </c>
      <c r="AA87" s="151">
        <v>1</v>
      </c>
      <c r="AB87" s="151">
        <v>7</v>
      </c>
      <c r="AC87" s="151">
        <v>7</v>
      </c>
      <c r="AZ87" s="151">
        <v>2</v>
      </c>
      <c r="BA87" s="151">
        <f t="shared" si="13"/>
        <v>0</v>
      </c>
      <c r="BB87" s="151">
        <f t="shared" si="14"/>
        <v>0</v>
      </c>
      <c r="BC87" s="151">
        <f t="shared" si="15"/>
        <v>0</v>
      </c>
      <c r="BD87" s="151">
        <f t="shared" si="16"/>
        <v>0</v>
      </c>
      <c r="BE87" s="151">
        <f t="shared" si="17"/>
        <v>0</v>
      </c>
      <c r="CA87" s="182">
        <v>1</v>
      </c>
      <c r="CB87" s="182">
        <v>7</v>
      </c>
      <c r="CZ87" s="151">
        <v>3E-05</v>
      </c>
    </row>
    <row r="88" spans="1:104" ht="22.5">
      <c r="A88" s="176">
        <v>48</v>
      </c>
      <c r="B88" s="177" t="s">
        <v>214</v>
      </c>
      <c r="C88" s="178" t="s">
        <v>215</v>
      </c>
      <c r="D88" s="179" t="s">
        <v>108</v>
      </c>
      <c r="E88" s="180">
        <v>17.4</v>
      </c>
      <c r="F88" s="273"/>
      <c r="G88" s="181">
        <f t="shared" si="12"/>
        <v>0</v>
      </c>
      <c r="O88" s="175">
        <v>2</v>
      </c>
      <c r="AA88" s="151">
        <v>1</v>
      </c>
      <c r="AB88" s="151">
        <v>7</v>
      </c>
      <c r="AC88" s="151">
        <v>7</v>
      </c>
      <c r="AZ88" s="151">
        <v>2</v>
      </c>
      <c r="BA88" s="151">
        <f t="shared" si="13"/>
        <v>0</v>
      </c>
      <c r="BB88" s="151">
        <f t="shared" si="14"/>
        <v>0</v>
      </c>
      <c r="BC88" s="151">
        <f t="shared" si="15"/>
        <v>0</v>
      </c>
      <c r="BD88" s="151">
        <f t="shared" si="16"/>
        <v>0</v>
      </c>
      <c r="BE88" s="151">
        <f t="shared" si="17"/>
        <v>0</v>
      </c>
      <c r="CA88" s="182">
        <v>1</v>
      </c>
      <c r="CB88" s="182">
        <v>7</v>
      </c>
      <c r="CZ88" s="151">
        <v>6E-05</v>
      </c>
    </row>
    <row r="89" spans="1:104" ht="12.75">
      <c r="A89" s="176">
        <v>49</v>
      </c>
      <c r="B89" s="177" t="s">
        <v>216</v>
      </c>
      <c r="C89" s="178" t="s">
        <v>217</v>
      </c>
      <c r="D89" s="179" t="s">
        <v>101</v>
      </c>
      <c r="E89" s="180">
        <v>4</v>
      </c>
      <c r="F89" s="273"/>
      <c r="G89" s="181">
        <f t="shared" si="12"/>
        <v>0</v>
      </c>
      <c r="O89" s="175">
        <v>2</v>
      </c>
      <c r="AA89" s="151">
        <v>1</v>
      </c>
      <c r="AB89" s="151">
        <v>0</v>
      </c>
      <c r="AC89" s="151">
        <v>0</v>
      </c>
      <c r="AZ89" s="151">
        <v>2</v>
      </c>
      <c r="BA89" s="151">
        <f t="shared" si="13"/>
        <v>0</v>
      </c>
      <c r="BB89" s="151">
        <f t="shared" si="14"/>
        <v>0</v>
      </c>
      <c r="BC89" s="151">
        <f t="shared" si="15"/>
        <v>0</v>
      </c>
      <c r="BD89" s="151">
        <f t="shared" si="16"/>
        <v>0</v>
      </c>
      <c r="BE89" s="151">
        <f t="shared" si="17"/>
        <v>0</v>
      </c>
      <c r="CA89" s="182">
        <v>1</v>
      </c>
      <c r="CB89" s="182">
        <v>0</v>
      </c>
      <c r="CZ89" s="151">
        <v>0</v>
      </c>
    </row>
    <row r="90" spans="1:104" ht="12.75">
      <c r="A90" s="176">
        <v>50</v>
      </c>
      <c r="B90" s="177" t="s">
        <v>218</v>
      </c>
      <c r="C90" s="178" t="s">
        <v>219</v>
      </c>
      <c r="D90" s="179" t="s">
        <v>101</v>
      </c>
      <c r="E90" s="180">
        <v>4</v>
      </c>
      <c r="F90" s="273"/>
      <c r="G90" s="181">
        <f t="shared" si="12"/>
        <v>0</v>
      </c>
      <c r="O90" s="175">
        <v>2</v>
      </c>
      <c r="AA90" s="151">
        <v>1</v>
      </c>
      <c r="AB90" s="151">
        <v>0</v>
      </c>
      <c r="AC90" s="151">
        <v>0</v>
      </c>
      <c r="AZ90" s="151">
        <v>2</v>
      </c>
      <c r="BA90" s="151">
        <f t="shared" si="13"/>
        <v>0</v>
      </c>
      <c r="BB90" s="151">
        <f t="shared" si="14"/>
        <v>0</v>
      </c>
      <c r="BC90" s="151">
        <f t="shared" si="15"/>
        <v>0</v>
      </c>
      <c r="BD90" s="151">
        <f t="shared" si="16"/>
        <v>0</v>
      </c>
      <c r="BE90" s="151">
        <f t="shared" si="17"/>
        <v>0</v>
      </c>
      <c r="CA90" s="182">
        <v>1</v>
      </c>
      <c r="CB90" s="182">
        <v>0</v>
      </c>
      <c r="CZ90" s="151">
        <v>0</v>
      </c>
    </row>
    <row r="91" spans="1:104" ht="12.75">
      <c r="A91" s="176">
        <v>51</v>
      </c>
      <c r="B91" s="177" t="s">
        <v>220</v>
      </c>
      <c r="C91" s="178" t="s">
        <v>221</v>
      </c>
      <c r="D91" s="179" t="s">
        <v>101</v>
      </c>
      <c r="E91" s="180">
        <v>4</v>
      </c>
      <c r="F91" s="273"/>
      <c r="G91" s="181">
        <f t="shared" si="12"/>
        <v>0</v>
      </c>
      <c r="O91" s="175">
        <v>2</v>
      </c>
      <c r="AA91" s="151">
        <v>1</v>
      </c>
      <c r="AB91" s="151">
        <v>7</v>
      </c>
      <c r="AC91" s="151">
        <v>7</v>
      </c>
      <c r="AZ91" s="151">
        <v>2</v>
      </c>
      <c r="BA91" s="151">
        <f t="shared" si="13"/>
        <v>0</v>
      </c>
      <c r="BB91" s="151">
        <f t="shared" si="14"/>
        <v>0</v>
      </c>
      <c r="BC91" s="151">
        <f t="shared" si="15"/>
        <v>0</v>
      </c>
      <c r="BD91" s="151">
        <f t="shared" si="16"/>
        <v>0</v>
      </c>
      <c r="BE91" s="151">
        <f t="shared" si="17"/>
        <v>0</v>
      </c>
      <c r="CA91" s="182">
        <v>1</v>
      </c>
      <c r="CB91" s="182">
        <v>7</v>
      </c>
      <c r="CZ91" s="151">
        <v>0</v>
      </c>
    </row>
    <row r="92" spans="1:104" ht="12.75">
      <c r="A92" s="176">
        <v>52</v>
      </c>
      <c r="B92" s="177" t="s">
        <v>222</v>
      </c>
      <c r="C92" s="178" t="s">
        <v>223</v>
      </c>
      <c r="D92" s="179" t="s">
        <v>101</v>
      </c>
      <c r="E92" s="180">
        <v>4</v>
      </c>
      <c r="F92" s="273"/>
      <c r="G92" s="181">
        <f t="shared" si="12"/>
        <v>0</v>
      </c>
      <c r="O92" s="175">
        <v>2</v>
      </c>
      <c r="AA92" s="151">
        <v>1</v>
      </c>
      <c r="AB92" s="151">
        <v>7</v>
      </c>
      <c r="AC92" s="151">
        <v>7</v>
      </c>
      <c r="AZ92" s="151">
        <v>2</v>
      </c>
      <c r="BA92" s="151">
        <f t="shared" si="13"/>
        <v>0</v>
      </c>
      <c r="BB92" s="151">
        <f t="shared" si="14"/>
        <v>0</v>
      </c>
      <c r="BC92" s="151">
        <f t="shared" si="15"/>
        <v>0</v>
      </c>
      <c r="BD92" s="151">
        <f t="shared" si="16"/>
        <v>0</v>
      </c>
      <c r="BE92" s="151">
        <f t="shared" si="17"/>
        <v>0</v>
      </c>
      <c r="CA92" s="182">
        <v>1</v>
      </c>
      <c r="CB92" s="182">
        <v>7</v>
      </c>
      <c r="CZ92" s="151">
        <v>0</v>
      </c>
    </row>
    <row r="93" spans="1:104" ht="12.75">
      <c r="A93" s="176">
        <v>53</v>
      </c>
      <c r="B93" s="177" t="s">
        <v>224</v>
      </c>
      <c r="C93" s="178" t="s">
        <v>225</v>
      </c>
      <c r="D93" s="179" t="s">
        <v>108</v>
      </c>
      <c r="E93" s="180">
        <v>87.35</v>
      </c>
      <c r="F93" s="273"/>
      <c r="G93" s="181">
        <f t="shared" si="12"/>
        <v>0</v>
      </c>
      <c r="O93" s="175">
        <v>2</v>
      </c>
      <c r="AA93" s="151">
        <v>1</v>
      </c>
      <c r="AB93" s="151">
        <v>7</v>
      </c>
      <c r="AC93" s="151">
        <v>7</v>
      </c>
      <c r="AZ93" s="151">
        <v>2</v>
      </c>
      <c r="BA93" s="151">
        <f t="shared" si="13"/>
        <v>0</v>
      </c>
      <c r="BB93" s="151">
        <f t="shared" si="14"/>
        <v>0</v>
      </c>
      <c r="BC93" s="151">
        <f t="shared" si="15"/>
        <v>0</v>
      </c>
      <c r="BD93" s="151">
        <f t="shared" si="16"/>
        <v>0</v>
      </c>
      <c r="BE93" s="151">
        <f t="shared" si="17"/>
        <v>0</v>
      </c>
      <c r="CA93" s="182">
        <v>1</v>
      </c>
      <c r="CB93" s="182">
        <v>7</v>
      </c>
      <c r="CZ93" s="151">
        <v>0.00018</v>
      </c>
    </row>
    <row r="94" spans="1:104" ht="12.75">
      <c r="A94" s="176">
        <v>54</v>
      </c>
      <c r="B94" s="177" t="s">
        <v>226</v>
      </c>
      <c r="C94" s="178" t="s">
        <v>227</v>
      </c>
      <c r="D94" s="179" t="s">
        <v>108</v>
      </c>
      <c r="E94" s="180">
        <v>87.35</v>
      </c>
      <c r="F94" s="273"/>
      <c r="G94" s="181">
        <f t="shared" si="12"/>
        <v>0</v>
      </c>
      <c r="O94" s="175">
        <v>2</v>
      </c>
      <c r="AA94" s="151">
        <v>1</v>
      </c>
      <c r="AB94" s="151">
        <v>7</v>
      </c>
      <c r="AC94" s="151">
        <v>7</v>
      </c>
      <c r="AZ94" s="151">
        <v>2</v>
      </c>
      <c r="BA94" s="151">
        <f t="shared" si="13"/>
        <v>0</v>
      </c>
      <c r="BB94" s="151">
        <f t="shared" si="14"/>
        <v>0</v>
      </c>
      <c r="BC94" s="151">
        <f t="shared" si="15"/>
        <v>0</v>
      </c>
      <c r="BD94" s="151">
        <f t="shared" si="16"/>
        <v>0</v>
      </c>
      <c r="BE94" s="151">
        <f t="shared" si="17"/>
        <v>0</v>
      </c>
      <c r="CA94" s="182">
        <v>1</v>
      </c>
      <c r="CB94" s="182">
        <v>7</v>
      </c>
      <c r="CZ94" s="151">
        <v>1E-05</v>
      </c>
    </row>
    <row r="95" spans="1:104" ht="12.75">
      <c r="A95" s="176">
        <v>55</v>
      </c>
      <c r="B95" s="177" t="s">
        <v>228</v>
      </c>
      <c r="C95" s="178" t="s">
        <v>198</v>
      </c>
      <c r="D95" s="179" t="s">
        <v>199</v>
      </c>
      <c r="E95" s="180">
        <v>1</v>
      </c>
      <c r="F95" s="273"/>
      <c r="G95" s="181">
        <f t="shared" si="12"/>
        <v>0</v>
      </c>
      <c r="O95" s="175">
        <v>2</v>
      </c>
      <c r="AA95" s="151">
        <v>1</v>
      </c>
      <c r="AB95" s="151">
        <v>7</v>
      </c>
      <c r="AC95" s="151">
        <v>7</v>
      </c>
      <c r="AZ95" s="151">
        <v>2</v>
      </c>
      <c r="BA95" s="151">
        <f t="shared" si="13"/>
        <v>0</v>
      </c>
      <c r="BB95" s="151">
        <f t="shared" si="14"/>
        <v>0</v>
      </c>
      <c r="BC95" s="151">
        <f t="shared" si="15"/>
        <v>0</v>
      </c>
      <c r="BD95" s="151">
        <f t="shared" si="16"/>
        <v>0</v>
      </c>
      <c r="BE95" s="151">
        <f t="shared" si="17"/>
        <v>0</v>
      </c>
      <c r="CA95" s="182">
        <v>1</v>
      </c>
      <c r="CB95" s="182">
        <v>7</v>
      </c>
      <c r="CZ95" s="151">
        <v>0</v>
      </c>
    </row>
    <row r="96" spans="1:104" ht="12.75">
      <c r="A96" s="176">
        <v>56</v>
      </c>
      <c r="B96" s="177" t="s">
        <v>229</v>
      </c>
      <c r="C96" s="178" t="s">
        <v>230</v>
      </c>
      <c r="D96" s="179" t="s">
        <v>108</v>
      </c>
      <c r="E96" s="180">
        <v>69.95</v>
      </c>
      <c r="F96" s="273"/>
      <c r="G96" s="181">
        <f t="shared" si="12"/>
        <v>0</v>
      </c>
      <c r="O96" s="175">
        <v>2</v>
      </c>
      <c r="AA96" s="151">
        <v>2</v>
      </c>
      <c r="AB96" s="151">
        <v>7</v>
      </c>
      <c r="AC96" s="151">
        <v>7</v>
      </c>
      <c r="AZ96" s="151">
        <v>2</v>
      </c>
      <c r="BA96" s="151">
        <f t="shared" si="13"/>
        <v>0</v>
      </c>
      <c r="BB96" s="151">
        <f t="shared" si="14"/>
        <v>0</v>
      </c>
      <c r="BC96" s="151">
        <f t="shared" si="15"/>
        <v>0</v>
      </c>
      <c r="BD96" s="151">
        <f t="shared" si="16"/>
        <v>0</v>
      </c>
      <c r="BE96" s="151">
        <f t="shared" si="17"/>
        <v>0</v>
      </c>
      <c r="CA96" s="182">
        <v>2</v>
      </c>
      <c r="CB96" s="182">
        <v>7</v>
      </c>
      <c r="CZ96" s="151">
        <v>0.00433</v>
      </c>
    </row>
    <row r="97" spans="1:104" ht="12.75">
      <c r="A97" s="176">
        <v>57</v>
      </c>
      <c r="B97" s="177" t="s">
        <v>231</v>
      </c>
      <c r="C97" s="178" t="s">
        <v>232</v>
      </c>
      <c r="D97" s="179" t="s">
        <v>108</v>
      </c>
      <c r="E97" s="180">
        <v>17.4</v>
      </c>
      <c r="F97" s="273"/>
      <c r="G97" s="181">
        <f t="shared" si="12"/>
        <v>0</v>
      </c>
      <c r="O97" s="175">
        <v>2</v>
      </c>
      <c r="AA97" s="151">
        <v>2</v>
      </c>
      <c r="AB97" s="151">
        <v>7</v>
      </c>
      <c r="AC97" s="151">
        <v>7</v>
      </c>
      <c r="AZ97" s="151">
        <v>2</v>
      </c>
      <c r="BA97" s="151">
        <f t="shared" si="13"/>
        <v>0</v>
      </c>
      <c r="BB97" s="151">
        <f t="shared" si="14"/>
        <v>0</v>
      </c>
      <c r="BC97" s="151">
        <f t="shared" si="15"/>
        <v>0</v>
      </c>
      <c r="BD97" s="151">
        <f t="shared" si="16"/>
        <v>0</v>
      </c>
      <c r="BE97" s="151">
        <f t="shared" si="17"/>
        <v>0</v>
      </c>
      <c r="CA97" s="182">
        <v>2</v>
      </c>
      <c r="CB97" s="182">
        <v>7</v>
      </c>
      <c r="CZ97" s="151">
        <v>0.00577</v>
      </c>
    </row>
    <row r="98" spans="1:104" ht="12.75">
      <c r="A98" s="176">
        <v>58</v>
      </c>
      <c r="B98" s="177" t="s">
        <v>233</v>
      </c>
      <c r="C98" s="178" t="s">
        <v>234</v>
      </c>
      <c r="D98" s="179" t="s">
        <v>116</v>
      </c>
      <c r="E98" s="180">
        <v>0.021339</v>
      </c>
      <c r="F98" s="273"/>
      <c r="G98" s="181">
        <f t="shared" si="12"/>
        <v>0</v>
      </c>
      <c r="O98" s="175">
        <v>2</v>
      </c>
      <c r="AA98" s="151">
        <v>7</v>
      </c>
      <c r="AB98" s="151">
        <v>1001</v>
      </c>
      <c r="AC98" s="151">
        <v>5</v>
      </c>
      <c r="AZ98" s="151">
        <v>2</v>
      </c>
      <c r="BA98" s="151">
        <f t="shared" si="13"/>
        <v>0</v>
      </c>
      <c r="BB98" s="151">
        <f t="shared" si="14"/>
        <v>0</v>
      </c>
      <c r="BC98" s="151">
        <f t="shared" si="15"/>
        <v>0</v>
      </c>
      <c r="BD98" s="151">
        <f t="shared" si="16"/>
        <v>0</v>
      </c>
      <c r="BE98" s="151">
        <f t="shared" si="17"/>
        <v>0</v>
      </c>
      <c r="CA98" s="182">
        <v>7</v>
      </c>
      <c r="CB98" s="182">
        <v>1001</v>
      </c>
      <c r="CZ98" s="151">
        <v>0</v>
      </c>
    </row>
    <row r="99" spans="1:57" ht="12.75">
      <c r="A99" s="183"/>
      <c r="B99" s="184" t="s">
        <v>77</v>
      </c>
      <c r="C99" s="185" t="str">
        <f>CONCATENATE(B85," ",C85)</f>
        <v>722 Vnitřní vodovod</v>
      </c>
      <c r="D99" s="186"/>
      <c r="E99" s="187"/>
      <c r="F99" s="274"/>
      <c r="G99" s="189">
        <f>SUM(G85:G98)</f>
        <v>0</v>
      </c>
      <c r="O99" s="175">
        <v>4</v>
      </c>
      <c r="BA99" s="190">
        <f>SUM(BA85:BA98)</f>
        <v>0</v>
      </c>
      <c r="BB99" s="190">
        <f>SUM(BB85:BB98)</f>
        <v>0</v>
      </c>
      <c r="BC99" s="190">
        <f>SUM(BC85:BC98)</f>
        <v>0</v>
      </c>
      <c r="BD99" s="190">
        <f>SUM(BD85:BD98)</f>
        <v>0</v>
      </c>
      <c r="BE99" s="190">
        <f>SUM(BE85:BE98)</f>
        <v>0</v>
      </c>
    </row>
    <row r="100" spans="1:15" ht="12.75">
      <c r="A100" s="168" t="s">
        <v>74</v>
      </c>
      <c r="B100" s="169" t="s">
        <v>235</v>
      </c>
      <c r="C100" s="170" t="s">
        <v>236</v>
      </c>
      <c r="D100" s="171"/>
      <c r="E100" s="172"/>
      <c r="F100" s="275"/>
      <c r="G100" s="173"/>
      <c r="H100" s="174"/>
      <c r="I100" s="174"/>
      <c r="O100" s="175">
        <v>1</v>
      </c>
    </row>
    <row r="101" spans="1:104" ht="12.75">
      <c r="A101" s="176">
        <v>59</v>
      </c>
      <c r="B101" s="177" t="s">
        <v>237</v>
      </c>
      <c r="C101" s="178" t="s">
        <v>238</v>
      </c>
      <c r="D101" s="179" t="s">
        <v>86</v>
      </c>
      <c r="E101" s="180">
        <v>5</v>
      </c>
      <c r="F101" s="273"/>
      <c r="G101" s="181">
        <f aca="true" t="shared" si="18" ref="G101:G114">E101*F101</f>
        <v>0</v>
      </c>
      <c r="O101" s="175">
        <v>2</v>
      </c>
      <c r="AA101" s="151">
        <v>1</v>
      </c>
      <c r="AB101" s="151">
        <v>7</v>
      </c>
      <c r="AC101" s="151">
        <v>7</v>
      </c>
      <c r="AZ101" s="151">
        <v>2</v>
      </c>
      <c r="BA101" s="151">
        <f aca="true" t="shared" si="19" ref="BA101:BA114">IF(AZ101=1,G101,0)</f>
        <v>0</v>
      </c>
      <c r="BB101" s="151">
        <f aca="true" t="shared" si="20" ref="BB101:BB114">IF(AZ101=2,G101,0)</f>
        <v>0</v>
      </c>
      <c r="BC101" s="151">
        <f aca="true" t="shared" si="21" ref="BC101:BC114">IF(AZ101=3,G101,0)</f>
        <v>0</v>
      </c>
      <c r="BD101" s="151">
        <f aca="true" t="shared" si="22" ref="BD101:BD114">IF(AZ101=4,G101,0)</f>
        <v>0</v>
      </c>
      <c r="BE101" s="151">
        <f aca="true" t="shared" si="23" ref="BE101:BE114">IF(AZ101=5,G101,0)</f>
        <v>0</v>
      </c>
      <c r="CA101" s="182">
        <v>1</v>
      </c>
      <c r="CB101" s="182">
        <v>7</v>
      </c>
      <c r="CZ101" s="151">
        <v>0.012</v>
      </c>
    </row>
    <row r="102" spans="1:104" ht="12.75">
      <c r="A102" s="176">
        <v>60</v>
      </c>
      <c r="B102" s="177" t="s">
        <v>239</v>
      </c>
      <c r="C102" s="178" t="s">
        <v>240</v>
      </c>
      <c r="D102" s="179" t="s">
        <v>86</v>
      </c>
      <c r="E102" s="180">
        <v>20</v>
      </c>
      <c r="F102" s="273"/>
      <c r="G102" s="181">
        <f t="shared" si="18"/>
        <v>0</v>
      </c>
      <c r="O102" s="175">
        <v>2</v>
      </c>
      <c r="AA102" s="151">
        <v>1</v>
      </c>
      <c r="AB102" s="151">
        <v>7</v>
      </c>
      <c r="AC102" s="151">
        <v>7</v>
      </c>
      <c r="AZ102" s="151">
        <v>2</v>
      </c>
      <c r="BA102" s="151">
        <f t="shared" si="19"/>
        <v>0</v>
      </c>
      <c r="BB102" s="151">
        <f t="shared" si="20"/>
        <v>0</v>
      </c>
      <c r="BC102" s="151">
        <f t="shared" si="21"/>
        <v>0</v>
      </c>
      <c r="BD102" s="151">
        <f t="shared" si="22"/>
        <v>0</v>
      </c>
      <c r="BE102" s="151">
        <f t="shared" si="23"/>
        <v>0</v>
      </c>
      <c r="CA102" s="182">
        <v>1</v>
      </c>
      <c r="CB102" s="182">
        <v>7</v>
      </c>
      <c r="CZ102" s="151">
        <v>0.00017</v>
      </c>
    </row>
    <row r="103" spans="1:104" ht="22.5">
      <c r="A103" s="176">
        <v>61</v>
      </c>
      <c r="B103" s="177" t="s">
        <v>241</v>
      </c>
      <c r="C103" s="178" t="s">
        <v>242</v>
      </c>
      <c r="D103" s="179" t="s">
        <v>101</v>
      </c>
      <c r="E103" s="180">
        <v>9</v>
      </c>
      <c r="F103" s="273"/>
      <c r="G103" s="181">
        <f t="shared" si="18"/>
        <v>0</v>
      </c>
      <c r="O103" s="175">
        <v>2</v>
      </c>
      <c r="AA103" s="151">
        <v>1</v>
      </c>
      <c r="AB103" s="151">
        <v>7</v>
      </c>
      <c r="AC103" s="151">
        <v>7</v>
      </c>
      <c r="AZ103" s="151">
        <v>2</v>
      </c>
      <c r="BA103" s="151">
        <f t="shared" si="19"/>
        <v>0</v>
      </c>
      <c r="BB103" s="151">
        <f t="shared" si="20"/>
        <v>0</v>
      </c>
      <c r="BC103" s="151">
        <f t="shared" si="21"/>
        <v>0</v>
      </c>
      <c r="BD103" s="151">
        <f t="shared" si="22"/>
        <v>0</v>
      </c>
      <c r="BE103" s="151">
        <f t="shared" si="23"/>
        <v>0</v>
      </c>
      <c r="CA103" s="182">
        <v>1</v>
      </c>
      <c r="CB103" s="182">
        <v>7</v>
      </c>
      <c r="CZ103" s="151">
        <v>0.00104</v>
      </c>
    </row>
    <row r="104" spans="1:104" ht="12.75">
      <c r="A104" s="176">
        <v>62</v>
      </c>
      <c r="B104" s="177" t="s">
        <v>243</v>
      </c>
      <c r="C104" s="178" t="s">
        <v>244</v>
      </c>
      <c r="D104" s="179" t="s">
        <v>101</v>
      </c>
      <c r="E104" s="180">
        <v>1</v>
      </c>
      <c r="F104" s="273"/>
      <c r="G104" s="181">
        <f t="shared" si="18"/>
        <v>0</v>
      </c>
      <c r="O104" s="175">
        <v>2</v>
      </c>
      <c r="AA104" s="151">
        <v>1</v>
      </c>
      <c r="AB104" s="151">
        <v>7</v>
      </c>
      <c r="AC104" s="151">
        <v>7</v>
      </c>
      <c r="AZ104" s="151">
        <v>2</v>
      </c>
      <c r="BA104" s="151">
        <f t="shared" si="19"/>
        <v>0</v>
      </c>
      <c r="BB104" s="151">
        <f t="shared" si="20"/>
        <v>0</v>
      </c>
      <c r="BC104" s="151">
        <f t="shared" si="21"/>
        <v>0</v>
      </c>
      <c r="BD104" s="151">
        <f t="shared" si="22"/>
        <v>0</v>
      </c>
      <c r="BE104" s="151">
        <f t="shared" si="23"/>
        <v>0</v>
      </c>
      <c r="CA104" s="182">
        <v>1</v>
      </c>
      <c r="CB104" s="182">
        <v>7</v>
      </c>
      <c r="CZ104" s="151">
        <v>0.00026</v>
      </c>
    </row>
    <row r="105" spans="1:104" ht="12.75">
      <c r="A105" s="176">
        <v>63</v>
      </c>
      <c r="B105" s="177" t="s">
        <v>245</v>
      </c>
      <c r="C105" s="178" t="s">
        <v>246</v>
      </c>
      <c r="D105" s="179" t="s">
        <v>101</v>
      </c>
      <c r="E105" s="180">
        <v>7</v>
      </c>
      <c r="F105" s="273"/>
      <c r="G105" s="181">
        <f t="shared" si="18"/>
        <v>0</v>
      </c>
      <c r="O105" s="175">
        <v>2</v>
      </c>
      <c r="AA105" s="151">
        <v>1</v>
      </c>
      <c r="AB105" s="151">
        <v>7</v>
      </c>
      <c r="AC105" s="151">
        <v>7</v>
      </c>
      <c r="AZ105" s="151">
        <v>2</v>
      </c>
      <c r="BA105" s="151">
        <f t="shared" si="19"/>
        <v>0</v>
      </c>
      <c r="BB105" s="151">
        <f t="shared" si="20"/>
        <v>0</v>
      </c>
      <c r="BC105" s="151">
        <f t="shared" si="21"/>
        <v>0</v>
      </c>
      <c r="BD105" s="151">
        <f t="shared" si="22"/>
        <v>0</v>
      </c>
      <c r="BE105" s="151">
        <f t="shared" si="23"/>
        <v>0</v>
      </c>
      <c r="CA105" s="182">
        <v>1</v>
      </c>
      <c r="CB105" s="182">
        <v>7</v>
      </c>
      <c r="CZ105" s="151">
        <v>0.0002</v>
      </c>
    </row>
    <row r="106" spans="1:104" ht="22.5">
      <c r="A106" s="176">
        <v>64</v>
      </c>
      <c r="B106" s="177" t="s">
        <v>247</v>
      </c>
      <c r="C106" s="178" t="s">
        <v>248</v>
      </c>
      <c r="D106" s="179" t="s">
        <v>101</v>
      </c>
      <c r="E106" s="180">
        <v>7</v>
      </c>
      <c r="F106" s="273"/>
      <c r="G106" s="181">
        <f t="shared" si="18"/>
        <v>0</v>
      </c>
      <c r="O106" s="175">
        <v>2</v>
      </c>
      <c r="AA106" s="151">
        <v>2</v>
      </c>
      <c r="AB106" s="151">
        <v>7</v>
      </c>
      <c r="AC106" s="151">
        <v>7</v>
      </c>
      <c r="AZ106" s="151">
        <v>2</v>
      </c>
      <c r="BA106" s="151">
        <f t="shared" si="19"/>
        <v>0</v>
      </c>
      <c r="BB106" s="151">
        <f t="shared" si="20"/>
        <v>0</v>
      </c>
      <c r="BC106" s="151">
        <f t="shared" si="21"/>
        <v>0</v>
      </c>
      <c r="BD106" s="151">
        <f t="shared" si="22"/>
        <v>0</v>
      </c>
      <c r="BE106" s="151">
        <f t="shared" si="23"/>
        <v>0</v>
      </c>
      <c r="CA106" s="182">
        <v>2</v>
      </c>
      <c r="CB106" s="182">
        <v>7</v>
      </c>
      <c r="CZ106" s="151">
        <v>0.01867</v>
      </c>
    </row>
    <row r="107" spans="1:104" ht="12.75">
      <c r="A107" s="176">
        <v>65</v>
      </c>
      <c r="B107" s="177" t="s">
        <v>249</v>
      </c>
      <c r="C107" s="178" t="s">
        <v>250</v>
      </c>
      <c r="D107" s="179" t="s">
        <v>101</v>
      </c>
      <c r="E107" s="180">
        <v>1</v>
      </c>
      <c r="F107" s="273"/>
      <c r="G107" s="181">
        <f t="shared" si="18"/>
        <v>0</v>
      </c>
      <c r="O107" s="175">
        <v>2</v>
      </c>
      <c r="AA107" s="151">
        <v>2</v>
      </c>
      <c r="AB107" s="151">
        <v>7</v>
      </c>
      <c r="AC107" s="151">
        <v>7</v>
      </c>
      <c r="AZ107" s="151">
        <v>2</v>
      </c>
      <c r="BA107" s="151">
        <f t="shared" si="19"/>
        <v>0</v>
      </c>
      <c r="BB107" s="151">
        <f t="shared" si="20"/>
        <v>0</v>
      </c>
      <c r="BC107" s="151">
        <f t="shared" si="21"/>
        <v>0</v>
      </c>
      <c r="BD107" s="151">
        <f t="shared" si="22"/>
        <v>0</v>
      </c>
      <c r="BE107" s="151">
        <f t="shared" si="23"/>
        <v>0</v>
      </c>
      <c r="CA107" s="182">
        <v>2</v>
      </c>
      <c r="CB107" s="182">
        <v>7</v>
      </c>
      <c r="CZ107" s="151">
        <v>0.00721</v>
      </c>
    </row>
    <row r="108" spans="1:104" ht="12.75">
      <c r="A108" s="176">
        <v>66</v>
      </c>
      <c r="B108" s="177" t="s">
        <v>251</v>
      </c>
      <c r="C108" s="178" t="s">
        <v>252</v>
      </c>
      <c r="D108" s="179" t="s">
        <v>101</v>
      </c>
      <c r="E108" s="180">
        <v>4</v>
      </c>
      <c r="F108" s="273"/>
      <c r="G108" s="181">
        <f t="shared" si="18"/>
        <v>0</v>
      </c>
      <c r="O108" s="175">
        <v>2</v>
      </c>
      <c r="AA108" s="151">
        <v>2</v>
      </c>
      <c r="AB108" s="151">
        <v>7</v>
      </c>
      <c r="AC108" s="151">
        <v>7</v>
      </c>
      <c r="AZ108" s="151">
        <v>2</v>
      </c>
      <c r="BA108" s="151">
        <f t="shared" si="19"/>
        <v>0</v>
      </c>
      <c r="BB108" s="151">
        <f t="shared" si="20"/>
        <v>0</v>
      </c>
      <c r="BC108" s="151">
        <f t="shared" si="21"/>
        <v>0</v>
      </c>
      <c r="BD108" s="151">
        <f t="shared" si="22"/>
        <v>0</v>
      </c>
      <c r="BE108" s="151">
        <f t="shared" si="23"/>
        <v>0</v>
      </c>
      <c r="CA108" s="182">
        <v>2</v>
      </c>
      <c r="CB108" s="182">
        <v>7</v>
      </c>
      <c r="CZ108" s="151">
        <v>0.03212</v>
      </c>
    </row>
    <row r="109" spans="1:104" ht="12.75">
      <c r="A109" s="176">
        <v>67</v>
      </c>
      <c r="B109" s="177" t="s">
        <v>253</v>
      </c>
      <c r="C109" s="178" t="s">
        <v>254</v>
      </c>
      <c r="D109" s="179" t="s">
        <v>101</v>
      </c>
      <c r="E109" s="180">
        <v>2</v>
      </c>
      <c r="F109" s="273"/>
      <c r="G109" s="181">
        <f t="shared" si="18"/>
        <v>0</v>
      </c>
      <c r="O109" s="175">
        <v>2</v>
      </c>
      <c r="AA109" s="151">
        <v>2</v>
      </c>
      <c r="AB109" s="151">
        <v>7</v>
      </c>
      <c r="AC109" s="151">
        <v>7</v>
      </c>
      <c r="AZ109" s="151">
        <v>2</v>
      </c>
      <c r="BA109" s="151">
        <f t="shared" si="19"/>
        <v>0</v>
      </c>
      <c r="BB109" s="151">
        <f t="shared" si="20"/>
        <v>0</v>
      </c>
      <c r="BC109" s="151">
        <f t="shared" si="21"/>
        <v>0</v>
      </c>
      <c r="BD109" s="151">
        <f t="shared" si="22"/>
        <v>0</v>
      </c>
      <c r="BE109" s="151">
        <f t="shared" si="23"/>
        <v>0</v>
      </c>
      <c r="CA109" s="182">
        <v>2</v>
      </c>
      <c r="CB109" s="182">
        <v>7</v>
      </c>
      <c r="CZ109" s="151">
        <v>0.01867</v>
      </c>
    </row>
    <row r="110" spans="1:104" ht="12.75">
      <c r="A110" s="176">
        <v>68</v>
      </c>
      <c r="B110" s="177" t="s">
        <v>255</v>
      </c>
      <c r="C110" s="178" t="s">
        <v>256</v>
      </c>
      <c r="D110" s="179" t="s">
        <v>101</v>
      </c>
      <c r="E110" s="180">
        <v>1</v>
      </c>
      <c r="F110" s="273"/>
      <c r="G110" s="181">
        <f t="shared" si="18"/>
        <v>0</v>
      </c>
      <c r="O110" s="175">
        <v>2</v>
      </c>
      <c r="AA110" s="151">
        <v>2</v>
      </c>
      <c r="AB110" s="151">
        <v>7</v>
      </c>
      <c r="AC110" s="151">
        <v>7</v>
      </c>
      <c r="AZ110" s="151">
        <v>2</v>
      </c>
      <c r="BA110" s="151">
        <f t="shared" si="19"/>
        <v>0</v>
      </c>
      <c r="BB110" s="151">
        <f t="shared" si="20"/>
        <v>0</v>
      </c>
      <c r="BC110" s="151">
        <f t="shared" si="21"/>
        <v>0</v>
      </c>
      <c r="BD110" s="151">
        <f t="shared" si="22"/>
        <v>0</v>
      </c>
      <c r="BE110" s="151">
        <f t="shared" si="23"/>
        <v>0</v>
      </c>
      <c r="CA110" s="182">
        <v>2</v>
      </c>
      <c r="CB110" s="182">
        <v>7</v>
      </c>
      <c r="CZ110" s="151">
        <v>0.03212</v>
      </c>
    </row>
    <row r="111" spans="1:104" ht="12.75">
      <c r="A111" s="176">
        <v>69</v>
      </c>
      <c r="B111" s="177" t="s">
        <v>257</v>
      </c>
      <c r="C111" s="178" t="s">
        <v>258</v>
      </c>
      <c r="D111" s="179" t="s">
        <v>101</v>
      </c>
      <c r="E111" s="180">
        <v>2</v>
      </c>
      <c r="F111" s="273"/>
      <c r="G111" s="181">
        <f t="shared" si="18"/>
        <v>0</v>
      </c>
      <c r="O111" s="175">
        <v>2</v>
      </c>
      <c r="AA111" s="151">
        <v>2</v>
      </c>
      <c r="AB111" s="151">
        <v>7</v>
      </c>
      <c r="AC111" s="151">
        <v>7</v>
      </c>
      <c r="AZ111" s="151">
        <v>2</v>
      </c>
      <c r="BA111" s="151">
        <f t="shared" si="19"/>
        <v>0</v>
      </c>
      <c r="BB111" s="151">
        <f t="shared" si="20"/>
        <v>0</v>
      </c>
      <c r="BC111" s="151">
        <f t="shared" si="21"/>
        <v>0</v>
      </c>
      <c r="BD111" s="151">
        <f t="shared" si="22"/>
        <v>0</v>
      </c>
      <c r="BE111" s="151">
        <f t="shared" si="23"/>
        <v>0</v>
      </c>
      <c r="CA111" s="182">
        <v>2</v>
      </c>
      <c r="CB111" s="182">
        <v>7</v>
      </c>
      <c r="CZ111" s="151">
        <v>0</v>
      </c>
    </row>
    <row r="112" spans="1:104" ht="12.75">
      <c r="A112" s="176" t="s">
        <v>679</v>
      </c>
      <c r="B112" s="177" t="s">
        <v>259</v>
      </c>
      <c r="C112" s="178" t="s">
        <v>260</v>
      </c>
      <c r="D112" s="179" t="s">
        <v>101</v>
      </c>
      <c r="E112" s="180">
        <v>2</v>
      </c>
      <c r="F112" s="273"/>
      <c r="G112" s="181">
        <f t="shared" si="18"/>
        <v>0</v>
      </c>
      <c r="O112" s="175">
        <v>2</v>
      </c>
      <c r="AA112" s="151">
        <v>2</v>
      </c>
      <c r="AB112" s="151">
        <v>7</v>
      </c>
      <c r="AC112" s="151">
        <v>7</v>
      </c>
      <c r="AZ112" s="151">
        <v>2</v>
      </c>
      <c r="BA112" s="151">
        <f t="shared" si="19"/>
        <v>0</v>
      </c>
      <c r="BB112" s="151">
        <f t="shared" si="20"/>
        <v>0</v>
      </c>
      <c r="BC112" s="151">
        <f t="shared" si="21"/>
        <v>0</v>
      </c>
      <c r="BD112" s="151">
        <f t="shared" si="22"/>
        <v>0</v>
      </c>
      <c r="BE112" s="151">
        <f t="shared" si="23"/>
        <v>0</v>
      </c>
      <c r="CA112" s="182">
        <v>2</v>
      </c>
      <c r="CB112" s="182">
        <v>7</v>
      </c>
      <c r="CZ112" s="151">
        <v>0</v>
      </c>
    </row>
    <row r="113" spans="1:104" ht="12.75">
      <c r="A113" s="176" t="s">
        <v>678</v>
      </c>
      <c r="B113" s="177" t="s">
        <v>677</v>
      </c>
      <c r="C113" s="178" t="s">
        <v>680</v>
      </c>
      <c r="D113" s="179" t="s">
        <v>101</v>
      </c>
      <c r="E113" s="180">
        <v>1</v>
      </c>
      <c r="F113" s="273"/>
      <c r="G113" s="181">
        <f>E113*F113</f>
        <v>0</v>
      </c>
      <c r="O113" s="175">
        <v>2</v>
      </c>
      <c r="AA113" s="151">
        <v>2</v>
      </c>
      <c r="AB113" s="151">
        <v>7</v>
      </c>
      <c r="AC113" s="151">
        <v>7</v>
      </c>
      <c r="AZ113" s="151">
        <v>2</v>
      </c>
      <c r="BA113" s="151">
        <f>IF(AZ113=1,G113,0)</f>
        <v>0</v>
      </c>
      <c r="BB113" s="151">
        <f>IF(AZ113=2,G113,0)</f>
        <v>0</v>
      </c>
      <c r="BC113" s="151">
        <f>IF(AZ113=3,G113,0)</f>
        <v>0</v>
      </c>
      <c r="BD113" s="151">
        <f>IF(AZ113=4,G113,0)</f>
        <v>0</v>
      </c>
      <c r="BE113" s="151">
        <f>IF(AZ113=5,G113,0)</f>
        <v>0</v>
      </c>
      <c r="CA113" s="182">
        <v>2</v>
      </c>
      <c r="CB113" s="182">
        <v>7</v>
      </c>
      <c r="CZ113" s="151">
        <v>0</v>
      </c>
    </row>
    <row r="114" spans="1:104" ht="12.75">
      <c r="A114" s="176">
        <v>71</v>
      </c>
      <c r="B114" s="177" t="s">
        <v>261</v>
      </c>
      <c r="C114" s="178" t="s">
        <v>262</v>
      </c>
      <c r="D114" s="179" t="s">
        <v>116</v>
      </c>
      <c r="E114" s="180">
        <v>0.07442</v>
      </c>
      <c r="F114" s="273"/>
      <c r="G114" s="181">
        <f t="shared" si="18"/>
        <v>0</v>
      </c>
      <c r="O114" s="175">
        <v>2</v>
      </c>
      <c r="AA114" s="151">
        <v>7</v>
      </c>
      <c r="AB114" s="151">
        <v>1001</v>
      </c>
      <c r="AC114" s="151">
        <v>5</v>
      </c>
      <c r="AZ114" s="151">
        <v>2</v>
      </c>
      <c r="BA114" s="151">
        <f t="shared" si="19"/>
        <v>0</v>
      </c>
      <c r="BB114" s="151">
        <f t="shared" si="20"/>
        <v>0</v>
      </c>
      <c r="BC114" s="151">
        <f t="shared" si="21"/>
        <v>0</v>
      </c>
      <c r="BD114" s="151">
        <f t="shared" si="22"/>
        <v>0</v>
      </c>
      <c r="BE114" s="151">
        <f t="shared" si="23"/>
        <v>0</v>
      </c>
      <c r="CA114" s="182">
        <v>7</v>
      </c>
      <c r="CB114" s="182">
        <v>1001</v>
      </c>
      <c r="CZ114" s="151">
        <v>0</v>
      </c>
    </row>
    <row r="115" spans="1:57" ht="12.75">
      <c r="A115" s="183"/>
      <c r="B115" s="184" t="s">
        <v>77</v>
      </c>
      <c r="C115" s="185" t="str">
        <f>CONCATENATE(B100," ",C100)</f>
        <v>725 Zařizovací předměty</v>
      </c>
      <c r="D115" s="186"/>
      <c r="E115" s="187"/>
      <c r="F115" s="274"/>
      <c r="G115" s="189">
        <f>SUM(G100:G114)</f>
        <v>0</v>
      </c>
      <c r="O115" s="175">
        <v>4</v>
      </c>
      <c r="BA115" s="190">
        <f>SUM(BA100:BA114)</f>
        <v>0</v>
      </c>
      <c r="BB115" s="190">
        <f>SUM(BB100:BB114)</f>
        <v>0</v>
      </c>
      <c r="BC115" s="190">
        <f>SUM(BC100:BC114)</f>
        <v>0</v>
      </c>
      <c r="BD115" s="190">
        <f>SUM(BD100:BD114)</f>
        <v>0</v>
      </c>
      <c r="BE115" s="190">
        <f>SUM(BE100:BE114)</f>
        <v>0</v>
      </c>
    </row>
    <row r="116" spans="1:15" ht="12.75">
      <c r="A116" s="168" t="s">
        <v>74</v>
      </c>
      <c r="B116" s="169" t="s">
        <v>263</v>
      </c>
      <c r="C116" s="170" t="s">
        <v>264</v>
      </c>
      <c r="D116" s="171"/>
      <c r="E116" s="172"/>
      <c r="F116" s="275"/>
      <c r="G116" s="173"/>
      <c r="H116" s="174"/>
      <c r="I116" s="174"/>
      <c r="O116" s="175">
        <v>1</v>
      </c>
    </row>
    <row r="117" spans="1:104" ht="12.75">
      <c r="A117" s="176">
        <v>72</v>
      </c>
      <c r="B117" s="177" t="s">
        <v>265</v>
      </c>
      <c r="C117" s="178" t="s">
        <v>266</v>
      </c>
      <c r="D117" s="179" t="s">
        <v>108</v>
      </c>
      <c r="E117" s="180">
        <v>27</v>
      </c>
      <c r="F117" s="273"/>
      <c r="G117" s="181">
        <f aca="true" t="shared" si="24" ref="G117:G122">E117*F117</f>
        <v>0</v>
      </c>
      <c r="O117" s="175">
        <v>2</v>
      </c>
      <c r="AA117" s="151">
        <v>1</v>
      </c>
      <c r="AB117" s="151">
        <v>7</v>
      </c>
      <c r="AC117" s="151">
        <v>7</v>
      </c>
      <c r="AZ117" s="151">
        <v>2</v>
      </c>
      <c r="BA117" s="151">
        <f aca="true" t="shared" si="25" ref="BA117:BA122">IF(AZ117=1,G117,0)</f>
        <v>0</v>
      </c>
      <c r="BB117" s="151">
        <f aca="true" t="shared" si="26" ref="BB117:BB122">IF(AZ117=2,G117,0)</f>
        <v>0</v>
      </c>
      <c r="BC117" s="151">
        <f aca="true" t="shared" si="27" ref="BC117:BC122">IF(AZ117=3,G117,0)</f>
        <v>0</v>
      </c>
      <c r="BD117" s="151">
        <f aca="true" t="shared" si="28" ref="BD117:BD122">IF(AZ117=4,G117,0)</f>
        <v>0</v>
      </c>
      <c r="BE117" s="151">
        <f aca="true" t="shared" si="29" ref="BE117:BE122">IF(AZ117=5,G117,0)</f>
        <v>0</v>
      </c>
      <c r="CA117" s="182">
        <v>1</v>
      </c>
      <c r="CB117" s="182">
        <v>7</v>
      </c>
      <c r="CZ117" s="151">
        <v>0.00657</v>
      </c>
    </row>
    <row r="118" spans="1:104" ht="12.75">
      <c r="A118" s="176">
        <v>73</v>
      </c>
      <c r="B118" s="177" t="s">
        <v>267</v>
      </c>
      <c r="C118" s="178" t="s">
        <v>268</v>
      </c>
      <c r="D118" s="179" t="s">
        <v>108</v>
      </c>
      <c r="E118" s="180">
        <v>92</v>
      </c>
      <c r="F118" s="273"/>
      <c r="G118" s="181">
        <f t="shared" si="24"/>
        <v>0</v>
      </c>
      <c r="O118" s="175">
        <v>2</v>
      </c>
      <c r="AA118" s="151">
        <v>1</v>
      </c>
      <c r="AB118" s="151">
        <v>7</v>
      </c>
      <c r="AC118" s="151">
        <v>7</v>
      </c>
      <c r="AZ118" s="151">
        <v>2</v>
      </c>
      <c r="BA118" s="151">
        <f t="shared" si="25"/>
        <v>0</v>
      </c>
      <c r="BB118" s="151">
        <f t="shared" si="26"/>
        <v>0</v>
      </c>
      <c r="BC118" s="151">
        <f t="shared" si="27"/>
        <v>0</v>
      </c>
      <c r="BD118" s="151">
        <f t="shared" si="28"/>
        <v>0</v>
      </c>
      <c r="BE118" s="151">
        <f t="shared" si="29"/>
        <v>0</v>
      </c>
      <c r="CA118" s="182">
        <v>1</v>
      </c>
      <c r="CB118" s="182">
        <v>7</v>
      </c>
      <c r="CZ118" s="151">
        <v>0.00742</v>
      </c>
    </row>
    <row r="119" spans="1:104" ht="12.75">
      <c r="A119" s="176">
        <v>74</v>
      </c>
      <c r="B119" s="177" t="s">
        <v>269</v>
      </c>
      <c r="C119" s="178" t="s">
        <v>270</v>
      </c>
      <c r="D119" s="179" t="s">
        <v>108</v>
      </c>
      <c r="E119" s="180">
        <v>15</v>
      </c>
      <c r="F119" s="273"/>
      <c r="G119" s="181">
        <f t="shared" si="24"/>
        <v>0</v>
      </c>
      <c r="O119" s="175">
        <v>2</v>
      </c>
      <c r="AA119" s="151">
        <v>1</v>
      </c>
      <c r="AB119" s="151">
        <v>7</v>
      </c>
      <c r="AC119" s="151">
        <v>7</v>
      </c>
      <c r="AZ119" s="151">
        <v>2</v>
      </c>
      <c r="BA119" s="151">
        <f t="shared" si="25"/>
        <v>0</v>
      </c>
      <c r="BB119" s="151">
        <f t="shared" si="26"/>
        <v>0</v>
      </c>
      <c r="BC119" s="151">
        <f t="shared" si="27"/>
        <v>0</v>
      </c>
      <c r="BD119" s="151">
        <f t="shared" si="28"/>
        <v>0</v>
      </c>
      <c r="BE119" s="151">
        <f t="shared" si="29"/>
        <v>0</v>
      </c>
      <c r="CA119" s="182">
        <v>1</v>
      </c>
      <c r="CB119" s="182">
        <v>7</v>
      </c>
      <c r="CZ119" s="151">
        <v>0.00034</v>
      </c>
    </row>
    <row r="120" spans="1:104" ht="12.75">
      <c r="A120" s="176">
        <v>75</v>
      </c>
      <c r="B120" s="177" t="s">
        <v>271</v>
      </c>
      <c r="C120" s="178" t="s">
        <v>272</v>
      </c>
      <c r="D120" s="179" t="s">
        <v>108</v>
      </c>
      <c r="E120" s="180">
        <v>134</v>
      </c>
      <c r="F120" s="273"/>
      <c r="G120" s="181">
        <f t="shared" si="24"/>
        <v>0</v>
      </c>
      <c r="O120" s="175">
        <v>2</v>
      </c>
      <c r="AA120" s="151">
        <v>1</v>
      </c>
      <c r="AB120" s="151">
        <v>7</v>
      </c>
      <c r="AC120" s="151">
        <v>7</v>
      </c>
      <c r="AZ120" s="151">
        <v>2</v>
      </c>
      <c r="BA120" s="151">
        <f t="shared" si="25"/>
        <v>0</v>
      </c>
      <c r="BB120" s="151">
        <f t="shared" si="26"/>
        <v>0</v>
      </c>
      <c r="BC120" s="151">
        <f t="shared" si="27"/>
        <v>0</v>
      </c>
      <c r="BD120" s="151">
        <f t="shared" si="28"/>
        <v>0</v>
      </c>
      <c r="BE120" s="151">
        <f t="shared" si="29"/>
        <v>0</v>
      </c>
      <c r="CA120" s="182">
        <v>1</v>
      </c>
      <c r="CB120" s="182">
        <v>7</v>
      </c>
      <c r="CZ120" s="151">
        <v>0</v>
      </c>
    </row>
    <row r="121" spans="1:104" ht="12.75">
      <c r="A121" s="176">
        <v>76</v>
      </c>
      <c r="B121" s="177" t="s">
        <v>273</v>
      </c>
      <c r="C121" s="178" t="s">
        <v>274</v>
      </c>
      <c r="D121" s="179" t="s">
        <v>108</v>
      </c>
      <c r="E121" s="180">
        <v>134</v>
      </c>
      <c r="F121" s="273"/>
      <c r="G121" s="181">
        <f t="shared" si="24"/>
        <v>0</v>
      </c>
      <c r="O121" s="175">
        <v>2</v>
      </c>
      <c r="AA121" s="151">
        <v>1</v>
      </c>
      <c r="AB121" s="151">
        <v>0</v>
      </c>
      <c r="AC121" s="151">
        <v>0</v>
      </c>
      <c r="AZ121" s="151">
        <v>2</v>
      </c>
      <c r="BA121" s="151">
        <f t="shared" si="25"/>
        <v>0</v>
      </c>
      <c r="BB121" s="151">
        <f t="shared" si="26"/>
        <v>0</v>
      </c>
      <c r="BC121" s="151">
        <f t="shared" si="27"/>
        <v>0</v>
      </c>
      <c r="BD121" s="151">
        <f t="shared" si="28"/>
        <v>0</v>
      </c>
      <c r="BE121" s="151">
        <f t="shared" si="29"/>
        <v>0</v>
      </c>
      <c r="CA121" s="182">
        <v>1</v>
      </c>
      <c r="CB121" s="182">
        <v>0</v>
      </c>
      <c r="CZ121" s="151">
        <v>0.00387</v>
      </c>
    </row>
    <row r="122" spans="1:104" ht="12.75">
      <c r="A122" s="176">
        <v>77</v>
      </c>
      <c r="B122" s="177" t="s">
        <v>275</v>
      </c>
      <c r="C122" s="178" t="s">
        <v>276</v>
      </c>
      <c r="D122" s="179" t="s">
        <v>116</v>
      </c>
      <c r="E122" s="180">
        <v>1.38371</v>
      </c>
      <c r="F122" s="273"/>
      <c r="G122" s="181">
        <f t="shared" si="24"/>
        <v>0</v>
      </c>
      <c r="O122" s="175">
        <v>2</v>
      </c>
      <c r="AA122" s="151">
        <v>7</v>
      </c>
      <c r="AB122" s="151">
        <v>1001</v>
      </c>
      <c r="AC122" s="151">
        <v>5</v>
      </c>
      <c r="AZ122" s="151">
        <v>2</v>
      </c>
      <c r="BA122" s="151">
        <f t="shared" si="25"/>
        <v>0</v>
      </c>
      <c r="BB122" s="151">
        <f t="shared" si="26"/>
        <v>0</v>
      </c>
      <c r="BC122" s="151">
        <f t="shared" si="27"/>
        <v>0</v>
      </c>
      <c r="BD122" s="151">
        <f t="shared" si="28"/>
        <v>0</v>
      </c>
      <c r="BE122" s="151">
        <f t="shared" si="29"/>
        <v>0</v>
      </c>
      <c r="CA122" s="182">
        <v>7</v>
      </c>
      <c r="CB122" s="182">
        <v>1001</v>
      </c>
      <c r="CZ122" s="151">
        <v>0</v>
      </c>
    </row>
    <row r="123" spans="1:57" ht="12.75">
      <c r="A123" s="183"/>
      <c r="B123" s="184" t="s">
        <v>77</v>
      </c>
      <c r="C123" s="185" t="str">
        <f>CONCATENATE(B116," ",C116)</f>
        <v>733 Rozvod potrubí</v>
      </c>
      <c r="D123" s="186"/>
      <c r="E123" s="187"/>
      <c r="F123" s="274"/>
      <c r="G123" s="189">
        <f>SUM(G116:G122)</f>
        <v>0</v>
      </c>
      <c r="O123" s="175">
        <v>4</v>
      </c>
      <c r="BA123" s="190">
        <f>SUM(BA116:BA122)</f>
        <v>0</v>
      </c>
      <c r="BB123" s="190">
        <f>SUM(BB116:BB122)</f>
        <v>0</v>
      </c>
      <c r="BC123" s="190">
        <f>SUM(BC116:BC122)</f>
        <v>0</v>
      </c>
      <c r="BD123" s="190">
        <f>SUM(BD116:BD122)</f>
        <v>0</v>
      </c>
      <c r="BE123" s="190">
        <f>SUM(BE116:BE122)</f>
        <v>0</v>
      </c>
    </row>
    <row r="124" spans="1:15" ht="12.75">
      <c r="A124" s="168" t="s">
        <v>74</v>
      </c>
      <c r="B124" s="169" t="s">
        <v>277</v>
      </c>
      <c r="C124" s="170" t="s">
        <v>278</v>
      </c>
      <c r="D124" s="171"/>
      <c r="E124" s="172"/>
      <c r="F124" s="275"/>
      <c r="G124" s="173"/>
      <c r="H124" s="174"/>
      <c r="I124" s="174"/>
      <c r="O124" s="175">
        <v>1</v>
      </c>
    </row>
    <row r="125" spans="1:104" ht="12.75">
      <c r="A125" s="176">
        <v>78</v>
      </c>
      <c r="B125" s="177" t="s">
        <v>279</v>
      </c>
      <c r="C125" s="196" t="s">
        <v>683</v>
      </c>
      <c r="D125" s="179" t="s">
        <v>86</v>
      </c>
      <c r="E125" s="180">
        <v>6</v>
      </c>
      <c r="F125" s="273"/>
      <c r="G125" s="181">
        <f aca="true" t="shared" si="30" ref="G125:G133">E125*F125</f>
        <v>0</v>
      </c>
      <c r="O125" s="175">
        <v>2</v>
      </c>
      <c r="AA125" s="151">
        <v>1</v>
      </c>
      <c r="AB125" s="151">
        <v>7</v>
      </c>
      <c r="AC125" s="151">
        <v>7</v>
      </c>
      <c r="AZ125" s="151">
        <v>2</v>
      </c>
      <c r="BA125" s="151">
        <f aca="true" t="shared" si="31" ref="BA125:BA133">IF(AZ125=1,G125,0)</f>
        <v>0</v>
      </c>
      <c r="BB125" s="151">
        <f aca="true" t="shared" si="32" ref="BB125:BB133">IF(AZ125=2,G125,0)</f>
        <v>0</v>
      </c>
      <c r="BC125" s="151">
        <f aca="true" t="shared" si="33" ref="BC125:BC133">IF(AZ125=3,G125,0)</f>
        <v>0</v>
      </c>
      <c r="BD125" s="151">
        <f aca="true" t="shared" si="34" ref="BD125:BD133">IF(AZ125=4,G125,0)</f>
        <v>0</v>
      </c>
      <c r="BE125" s="151">
        <f aca="true" t="shared" si="35" ref="BE125:BE133">IF(AZ125=5,G125,0)</f>
        <v>0</v>
      </c>
      <c r="CA125" s="182">
        <v>1</v>
      </c>
      <c r="CB125" s="182">
        <v>7</v>
      </c>
      <c r="CZ125" s="151">
        <v>0.00774</v>
      </c>
    </row>
    <row r="126" spans="1:104" ht="12.75">
      <c r="A126" s="176" t="s">
        <v>687</v>
      </c>
      <c r="B126" s="177" t="s">
        <v>280</v>
      </c>
      <c r="C126" s="196" t="s">
        <v>684</v>
      </c>
      <c r="D126" s="179" t="s">
        <v>86</v>
      </c>
      <c r="E126" s="180">
        <v>2</v>
      </c>
      <c r="F126" s="273"/>
      <c r="G126" s="181">
        <f t="shared" si="30"/>
        <v>0</v>
      </c>
      <c r="O126" s="175">
        <v>2</v>
      </c>
      <c r="AA126" s="151">
        <v>1</v>
      </c>
      <c r="AB126" s="151">
        <v>7</v>
      </c>
      <c r="AC126" s="151">
        <v>7</v>
      </c>
      <c r="AZ126" s="151">
        <v>2</v>
      </c>
      <c r="BA126" s="151">
        <f t="shared" si="31"/>
        <v>0</v>
      </c>
      <c r="BB126" s="151">
        <f t="shared" si="32"/>
        <v>0</v>
      </c>
      <c r="BC126" s="151">
        <f t="shared" si="33"/>
        <v>0</v>
      </c>
      <c r="BD126" s="151">
        <f t="shared" si="34"/>
        <v>0</v>
      </c>
      <c r="BE126" s="151">
        <f t="shared" si="35"/>
        <v>0</v>
      </c>
      <c r="CA126" s="182">
        <v>1</v>
      </c>
      <c r="CB126" s="182">
        <v>7</v>
      </c>
      <c r="CZ126" s="151">
        <v>0.009</v>
      </c>
    </row>
    <row r="127" spans="1:104" ht="12.75">
      <c r="A127" s="176" t="s">
        <v>688</v>
      </c>
      <c r="B127" s="177" t="s">
        <v>685</v>
      </c>
      <c r="C127" s="196" t="s">
        <v>686</v>
      </c>
      <c r="D127" s="179" t="s">
        <v>86</v>
      </c>
      <c r="E127" s="180">
        <v>2</v>
      </c>
      <c r="F127" s="273"/>
      <c r="G127" s="181">
        <f t="shared" si="30"/>
        <v>0</v>
      </c>
      <c r="O127" s="175">
        <v>2</v>
      </c>
      <c r="AA127" s="151">
        <v>1</v>
      </c>
      <c r="AB127" s="151">
        <v>7</v>
      </c>
      <c r="AC127" s="151">
        <v>7</v>
      </c>
      <c r="AZ127" s="151">
        <v>2</v>
      </c>
      <c r="BA127" s="151">
        <f t="shared" si="31"/>
        <v>0</v>
      </c>
      <c r="BB127" s="151">
        <f t="shared" si="32"/>
        <v>0</v>
      </c>
      <c r="BC127" s="151">
        <f t="shared" si="33"/>
        <v>0</v>
      </c>
      <c r="BD127" s="151">
        <f t="shared" si="34"/>
        <v>0</v>
      </c>
      <c r="BE127" s="151">
        <f t="shared" si="35"/>
        <v>0</v>
      </c>
      <c r="CA127" s="182">
        <v>1</v>
      </c>
      <c r="CB127" s="182">
        <v>7</v>
      </c>
      <c r="CZ127" s="151">
        <v>0.009</v>
      </c>
    </row>
    <row r="128" spans="1:104" ht="12.75">
      <c r="A128" s="176" t="s">
        <v>689</v>
      </c>
      <c r="B128" s="177" t="s">
        <v>690</v>
      </c>
      <c r="C128" s="196" t="s">
        <v>691</v>
      </c>
      <c r="D128" s="179" t="s">
        <v>86</v>
      </c>
      <c r="E128" s="180">
        <v>2</v>
      </c>
      <c r="F128" s="273"/>
      <c r="G128" s="181">
        <f t="shared" si="30"/>
        <v>0</v>
      </c>
      <c r="O128" s="175">
        <v>2</v>
      </c>
      <c r="AA128" s="151">
        <v>1</v>
      </c>
      <c r="AB128" s="151">
        <v>7</v>
      </c>
      <c r="AC128" s="151">
        <v>7</v>
      </c>
      <c r="AZ128" s="151">
        <v>2</v>
      </c>
      <c r="BA128" s="151">
        <f t="shared" si="31"/>
        <v>0</v>
      </c>
      <c r="BB128" s="151">
        <f t="shared" si="32"/>
        <v>0</v>
      </c>
      <c r="BC128" s="151">
        <f t="shared" si="33"/>
        <v>0</v>
      </c>
      <c r="BD128" s="151">
        <f t="shared" si="34"/>
        <v>0</v>
      </c>
      <c r="BE128" s="151">
        <f t="shared" si="35"/>
        <v>0</v>
      </c>
      <c r="CA128" s="182">
        <v>1</v>
      </c>
      <c r="CB128" s="182">
        <v>7</v>
      </c>
      <c r="CZ128" s="151">
        <v>0.009</v>
      </c>
    </row>
    <row r="129" spans="1:104" ht="12.75">
      <c r="A129" s="176" t="s">
        <v>692</v>
      </c>
      <c r="B129" s="177" t="s">
        <v>693</v>
      </c>
      <c r="C129" s="196" t="s">
        <v>694</v>
      </c>
      <c r="D129" s="179" t="s">
        <v>86</v>
      </c>
      <c r="E129" s="180">
        <v>2</v>
      </c>
      <c r="F129" s="273"/>
      <c r="G129" s="181">
        <f t="shared" si="30"/>
        <v>0</v>
      </c>
      <c r="O129" s="175">
        <v>2</v>
      </c>
      <c r="AA129" s="151">
        <v>1</v>
      </c>
      <c r="AB129" s="151">
        <v>7</v>
      </c>
      <c r="AC129" s="151">
        <v>7</v>
      </c>
      <c r="AZ129" s="151">
        <v>2</v>
      </c>
      <c r="BA129" s="151">
        <f t="shared" si="31"/>
        <v>0</v>
      </c>
      <c r="BB129" s="151">
        <f t="shared" si="32"/>
        <v>0</v>
      </c>
      <c r="BC129" s="151">
        <f t="shared" si="33"/>
        <v>0</v>
      </c>
      <c r="BD129" s="151">
        <f t="shared" si="34"/>
        <v>0</v>
      </c>
      <c r="BE129" s="151">
        <f t="shared" si="35"/>
        <v>0</v>
      </c>
      <c r="CA129" s="182">
        <v>1</v>
      </c>
      <c r="CB129" s="182">
        <v>7</v>
      </c>
      <c r="CZ129" s="151">
        <v>0.009</v>
      </c>
    </row>
    <row r="130" spans="1:104" ht="12.75">
      <c r="A130" s="176" t="s">
        <v>695</v>
      </c>
      <c r="B130" s="177" t="s">
        <v>696</v>
      </c>
      <c r="C130" s="196" t="s">
        <v>698</v>
      </c>
      <c r="D130" s="179" t="s">
        <v>86</v>
      </c>
      <c r="E130" s="180">
        <v>1</v>
      </c>
      <c r="F130" s="273"/>
      <c r="G130" s="181">
        <f t="shared" si="30"/>
        <v>0</v>
      </c>
      <c r="O130" s="175">
        <v>2</v>
      </c>
      <c r="AA130" s="151">
        <v>1</v>
      </c>
      <c r="AB130" s="151">
        <v>7</v>
      </c>
      <c r="AC130" s="151">
        <v>7</v>
      </c>
      <c r="AZ130" s="151">
        <v>2</v>
      </c>
      <c r="BA130" s="151">
        <f t="shared" si="31"/>
        <v>0</v>
      </c>
      <c r="BB130" s="151">
        <f t="shared" si="32"/>
        <v>0</v>
      </c>
      <c r="BC130" s="151">
        <f t="shared" si="33"/>
        <v>0</v>
      </c>
      <c r="BD130" s="151">
        <f t="shared" si="34"/>
        <v>0</v>
      </c>
      <c r="BE130" s="151">
        <f t="shared" si="35"/>
        <v>0</v>
      </c>
      <c r="CA130" s="182">
        <v>1</v>
      </c>
      <c r="CB130" s="182">
        <v>7</v>
      </c>
      <c r="CZ130" s="151">
        <v>0.009</v>
      </c>
    </row>
    <row r="131" spans="1:104" ht="12.75">
      <c r="A131" s="176">
        <v>80</v>
      </c>
      <c r="B131" s="177" t="s">
        <v>281</v>
      </c>
      <c r="C131" s="196" t="s">
        <v>282</v>
      </c>
      <c r="D131" s="179" t="s">
        <v>101</v>
      </c>
      <c r="E131" s="180">
        <v>9</v>
      </c>
      <c r="F131" s="273"/>
      <c r="G131" s="181">
        <f t="shared" si="30"/>
        <v>0</v>
      </c>
      <c r="O131" s="175">
        <v>2</v>
      </c>
      <c r="AA131" s="151">
        <v>1</v>
      </c>
      <c r="AB131" s="151">
        <v>7</v>
      </c>
      <c r="AC131" s="151">
        <v>7</v>
      </c>
      <c r="AZ131" s="151">
        <v>2</v>
      </c>
      <c r="BA131" s="151">
        <f t="shared" si="31"/>
        <v>0</v>
      </c>
      <c r="BB131" s="151">
        <f t="shared" si="32"/>
        <v>0</v>
      </c>
      <c r="BC131" s="151">
        <f t="shared" si="33"/>
        <v>0</v>
      </c>
      <c r="BD131" s="151">
        <f t="shared" si="34"/>
        <v>0</v>
      </c>
      <c r="BE131" s="151">
        <f t="shared" si="35"/>
        <v>0</v>
      </c>
      <c r="CA131" s="182">
        <v>1</v>
      </c>
      <c r="CB131" s="182">
        <v>7</v>
      </c>
      <c r="CZ131" s="151">
        <v>0.00039</v>
      </c>
    </row>
    <row r="132" spans="1:104" ht="12.75">
      <c r="A132" s="176">
        <v>81</v>
      </c>
      <c r="B132" s="177" t="s">
        <v>283</v>
      </c>
      <c r="C132" s="178" t="s">
        <v>697</v>
      </c>
      <c r="D132" s="179" t="s">
        <v>101</v>
      </c>
      <c r="E132" s="180">
        <v>9</v>
      </c>
      <c r="F132" s="273"/>
      <c r="G132" s="181">
        <f t="shared" si="30"/>
        <v>0</v>
      </c>
      <c r="O132" s="175">
        <v>2</v>
      </c>
      <c r="AA132" s="151">
        <v>1</v>
      </c>
      <c r="AB132" s="151">
        <v>7</v>
      </c>
      <c r="AC132" s="151">
        <v>7</v>
      </c>
      <c r="AZ132" s="151">
        <v>2</v>
      </c>
      <c r="BA132" s="151">
        <f t="shared" si="31"/>
        <v>0</v>
      </c>
      <c r="BB132" s="151">
        <f t="shared" si="32"/>
        <v>0</v>
      </c>
      <c r="BC132" s="151">
        <f t="shared" si="33"/>
        <v>0</v>
      </c>
      <c r="BD132" s="151">
        <f t="shared" si="34"/>
        <v>0</v>
      </c>
      <c r="BE132" s="151">
        <f t="shared" si="35"/>
        <v>0</v>
      </c>
      <c r="CA132" s="182">
        <v>1</v>
      </c>
      <c r="CB132" s="182">
        <v>7</v>
      </c>
      <c r="CZ132" s="151">
        <v>0.00014</v>
      </c>
    </row>
    <row r="133" spans="1:104" ht="12.75">
      <c r="A133" s="176">
        <v>82</v>
      </c>
      <c r="B133" s="177" t="s">
        <v>284</v>
      </c>
      <c r="C133" s="178" t="s">
        <v>285</v>
      </c>
      <c r="D133" s="179" t="s">
        <v>116</v>
      </c>
      <c r="E133" s="180">
        <v>0.03825</v>
      </c>
      <c r="F133" s="273"/>
      <c r="G133" s="181">
        <f t="shared" si="30"/>
        <v>0</v>
      </c>
      <c r="O133" s="175">
        <v>2</v>
      </c>
      <c r="AA133" s="151">
        <v>7</v>
      </c>
      <c r="AB133" s="151">
        <v>1001</v>
      </c>
      <c r="AC133" s="151">
        <v>5</v>
      </c>
      <c r="AZ133" s="151">
        <v>2</v>
      </c>
      <c r="BA133" s="151">
        <f t="shared" si="31"/>
        <v>0</v>
      </c>
      <c r="BB133" s="151">
        <f t="shared" si="32"/>
        <v>0</v>
      </c>
      <c r="BC133" s="151">
        <f t="shared" si="33"/>
        <v>0</v>
      </c>
      <c r="BD133" s="151">
        <f t="shared" si="34"/>
        <v>0</v>
      </c>
      <c r="BE133" s="151">
        <f t="shared" si="35"/>
        <v>0</v>
      </c>
      <c r="CA133" s="182">
        <v>7</v>
      </c>
      <c r="CB133" s="182">
        <v>1001</v>
      </c>
      <c r="CZ133" s="151">
        <v>0</v>
      </c>
    </row>
    <row r="134" spans="1:57" ht="12.75">
      <c r="A134" s="183"/>
      <c r="B134" s="184" t="s">
        <v>77</v>
      </c>
      <c r="C134" s="185" t="str">
        <f>CONCATENATE(B124," ",C124)</f>
        <v>734 Armatury</v>
      </c>
      <c r="D134" s="186"/>
      <c r="E134" s="187"/>
      <c r="F134" s="274"/>
      <c r="G134" s="189">
        <f>SUM(G124:G133)</f>
        <v>0</v>
      </c>
      <c r="O134" s="175">
        <v>4</v>
      </c>
      <c r="BA134" s="190">
        <f>SUM(BA124:BA133)</f>
        <v>0</v>
      </c>
      <c r="BB134" s="190">
        <f>SUM(BB124:BB133)</f>
        <v>0</v>
      </c>
      <c r="BC134" s="190">
        <f>SUM(BC124:BC133)</f>
        <v>0</v>
      </c>
      <c r="BD134" s="190">
        <f>SUM(BD124:BD133)</f>
        <v>0</v>
      </c>
      <c r="BE134" s="190">
        <f>SUM(BE124:BE133)</f>
        <v>0</v>
      </c>
    </row>
    <row r="135" spans="1:15" ht="12.75">
      <c r="A135" s="168" t="s">
        <v>74</v>
      </c>
      <c r="B135" s="169" t="s">
        <v>286</v>
      </c>
      <c r="C135" s="170" t="s">
        <v>287</v>
      </c>
      <c r="D135" s="171"/>
      <c r="E135" s="172"/>
      <c r="F135" s="275"/>
      <c r="G135" s="173"/>
      <c r="H135" s="174"/>
      <c r="I135" s="174"/>
      <c r="O135" s="175">
        <v>1</v>
      </c>
    </row>
    <row r="136" spans="1:104" ht="12.75">
      <c r="A136" s="176">
        <v>83</v>
      </c>
      <c r="B136" s="177" t="s">
        <v>288</v>
      </c>
      <c r="C136" s="178" t="s">
        <v>289</v>
      </c>
      <c r="D136" s="179" t="s">
        <v>101</v>
      </c>
      <c r="E136" s="180">
        <v>8</v>
      </c>
      <c r="F136" s="273"/>
      <c r="G136" s="181">
        <f aca="true" t="shared" si="36" ref="G136:G142">E136*F136</f>
        <v>0</v>
      </c>
      <c r="O136" s="175">
        <v>2</v>
      </c>
      <c r="AA136" s="151">
        <v>1</v>
      </c>
      <c r="AB136" s="151">
        <v>7</v>
      </c>
      <c r="AC136" s="151">
        <v>7</v>
      </c>
      <c r="AZ136" s="151">
        <v>2</v>
      </c>
      <c r="BA136" s="151">
        <f aca="true" t="shared" si="37" ref="BA136:BA142">IF(AZ136=1,G136,0)</f>
        <v>0</v>
      </c>
      <c r="BB136" s="151">
        <f aca="true" t="shared" si="38" ref="BB136:BB142">IF(AZ136=2,G136,0)</f>
        <v>0</v>
      </c>
      <c r="BC136" s="151">
        <f aca="true" t="shared" si="39" ref="BC136:BC142">IF(AZ136=3,G136,0)</f>
        <v>0</v>
      </c>
      <c r="BD136" s="151">
        <f aca="true" t="shared" si="40" ref="BD136:BD142">IF(AZ136=4,G136,0)</f>
        <v>0</v>
      </c>
      <c r="BE136" s="151">
        <f aca="true" t="shared" si="41" ref="BE136:BE142">IF(AZ136=5,G136,0)</f>
        <v>0</v>
      </c>
      <c r="CA136" s="182">
        <v>1</v>
      </c>
      <c r="CB136" s="182">
        <v>7</v>
      </c>
      <c r="CZ136" s="151">
        <v>0</v>
      </c>
    </row>
    <row r="137" spans="1:104" ht="12.75">
      <c r="A137" s="176">
        <v>84</v>
      </c>
      <c r="B137" s="177" t="s">
        <v>290</v>
      </c>
      <c r="C137" s="178" t="s">
        <v>291</v>
      </c>
      <c r="D137" s="179" t="s">
        <v>101</v>
      </c>
      <c r="E137" s="180">
        <v>1</v>
      </c>
      <c r="F137" s="273"/>
      <c r="G137" s="181">
        <f t="shared" si="36"/>
        <v>0</v>
      </c>
      <c r="O137" s="175">
        <v>2</v>
      </c>
      <c r="AA137" s="151">
        <v>1</v>
      </c>
      <c r="AB137" s="151">
        <v>7</v>
      </c>
      <c r="AC137" s="151">
        <v>7</v>
      </c>
      <c r="AZ137" s="151">
        <v>2</v>
      </c>
      <c r="BA137" s="151">
        <f t="shared" si="37"/>
        <v>0</v>
      </c>
      <c r="BB137" s="151">
        <f t="shared" si="38"/>
        <v>0</v>
      </c>
      <c r="BC137" s="151">
        <f t="shared" si="39"/>
        <v>0</v>
      </c>
      <c r="BD137" s="151">
        <f t="shared" si="40"/>
        <v>0</v>
      </c>
      <c r="BE137" s="151">
        <f t="shared" si="41"/>
        <v>0</v>
      </c>
      <c r="CA137" s="182">
        <v>1</v>
      </c>
      <c r="CB137" s="182">
        <v>7</v>
      </c>
      <c r="CZ137" s="151">
        <v>0</v>
      </c>
    </row>
    <row r="138" spans="1:104" ht="12.75">
      <c r="A138" s="176">
        <v>85</v>
      </c>
      <c r="B138" s="177" t="s">
        <v>292</v>
      </c>
      <c r="C138" s="178" t="s">
        <v>293</v>
      </c>
      <c r="D138" s="179" t="s">
        <v>101</v>
      </c>
      <c r="E138" s="180">
        <v>8</v>
      </c>
      <c r="F138" s="273"/>
      <c r="G138" s="181">
        <f t="shared" si="36"/>
        <v>0</v>
      </c>
      <c r="O138" s="175">
        <v>2</v>
      </c>
      <c r="AA138" s="151">
        <v>1</v>
      </c>
      <c r="AB138" s="151">
        <v>7</v>
      </c>
      <c r="AC138" s="151">
        <v>7</v>
      </c>
      <c r="AZ138" s="151">
        <v>2</v>
      </c>
      <c r="BA138" s="151">
        <f t="shared" si="37"/>
        <v>0</v>
      </c>
      <c r="BB138" s="151">
        <f t="shared" si="38"/>
        <v>0</v>
      </c>
      <c r="BC138" s="151">
        <f t="shared" si="39"/>
        <v>0</v>
      </c>
      <c r="BD138" s="151">
        <f t="shared" si="40"/>
        <v>0</v>
      </c>
      <c r="BE138" s="151">
        <f t="shared" si="41"/>
        <v>0</v>
      </c>
      <c r="CA138" s="182">
        <v>1</v>
      </c>
      <c r="CB138" s="182">
        <v>7</v>
      </c>
      <c r="CZ138" s="151">
        <v>0.2859</v>
      </c>
    </row>
    <row r="139" spans="1:104" ht="12.75">
      <c r="A139" s="176">
        <v>86</v>
      </c>
      <c r="B139" s="177" t="s">
        <v>294</v>
      </c>
      <c r="C139" s="178" t="s">
        <v>295</v>
      </c>
      <c r="D139" s="179" t="s">
        <v>101</v>
      </c>
      <c r="E139" s="180">
        <v>1</v>
      </c>
      <c r="F139" s="273"/>
      <c r="G139" s="181">
        <f t="shared" si="36"/>
        <v>0</v>
      </c>
      <c r="O139" s="175">
        <v>2</v>
      </c>
      <c r="AA139" s="151">
        <v>1</v>
      </c>
      <c r="AB139" s="151">
        <v>7</v>
      </c>
      <c r="AC139" s="151">
        <v>7</v>
      </c>
      <c r="AZ139" s="151">
        <v>2</v>
      </c>
      <c r="BA139" s="151">
        <f t="shared" si="37"/>
        <v>0</v>
      </c>
      <c r="BB139" s="151">
        <f t="shared" si="38"/>
        <v>0</v>
      </c>
      <c r="BC139" s="151">
        <f t="shared" si="39"/>
        <v>0</v>
      </c>
      <c r="BD139" s="151">
        <f t="shared" si="40"/>
        <v>0</v>
      </c>
      <c r="BE139" s="151">
        <f t="shared" si="41"/>
        <v>0</v>
      </c>
      <c r="CA139" s="182">
        <v>1</v>
      </c>
      <c r="CB139" s="182">
        <v>7</v>
      </c>
      <c r="CZ139" s="151">
        <v>0.0305</v>
      </c>
    </row>
    <row r="140" spans="1:104" ht="12.75">
      <c r="A140" s="176">
        <v>87</v>
      </c>
      <c r="B140" s="177" t="s">
        <v>296</v>
      </c>
      <c r="C140" s="178" t="s">
        <v>297</v>
      </c>
      <c r="D140" s="179" t="s">
        <v>101</v>
      </c>
      <c r="E140" s="180">
        <v>1</v>
      </c>
      <c r="F140" s="273"/>
      <c r="G140" s="181">
        <f t="shared" si="36"/>
        <v>0</v>
      </c>
      <c r="O140" s="175">
        <v>2</v>
      </c>
      <c r="AA140" s="151">
        <v>1</v>
      </c>
      <c r="AB140" s="151">
        <v>7</v>
      </c>
      <c r="AC140" s="151">
        <v>7</v>
      </c>
      <c r="AZ140" s="151">
        <v>2</v>
      </c>
      <c r="BA140" s="151">
        <f t="shared" si="37"/>
        <v>0</v>
      </c>
      <c r="BB140" s="151">
        <f t="shared" si="38"/>
        <v>0</v>
      </c>
      <c r="BC140" s="151">
        <f t="shared" si="39"/>
        <v>0</v>
      </c>
      <c r="BD140" s="151">
        <f t="shared" si="40"/>
        <v>0</v>
      </c>
      <c r="BE140" s="151">
        <f t="shared" si="41"/>
        <v>0</v>
      </c>
      <c r="CA140" s="182">
        <v>1</v>
      </c>
      <c r="CB140" s="182">
        <v>7</v>
      </c>
      <c r="CZ140" s="151">
        <v>0</v>
      </c>
    </row>
    <row r="141" spans="1:104" ht="12.75">
      <c r="A141" s="176">
        <v>88</v>
      </c>
      <c r="B141" s="177" t="s">
        <v>298</v>
      </c>
      <c r="C141" s="178" t="s">
        <v>198</v>
      </c>
      <c r="D141" s="179" t="s">
        <v>199</v>
      </c>
      <c r="E141" s="180">
        <v>1</v>
      </c>
      <c r="F141" s="273"/>
      <c r="G141" s="181">
        <f t="shared" si="36"/>
        <v>0</v>
      </c>
      <c r="O141" s="175">
        <v>2</v>
      </c>
      <c r="AA141" s="151">
        <v>1</v>
      </c>
      <c r="AB141" s="151">
        <v>7</v>
      </c>
      <c r="AC141" s="151">
        <v>7</v>
      </c>
      <c r="AZ141" s="151">
        <v>2</v>
      </c>
      <c r="BA141" s="151">
        <f t="shared" si="37"/>
        <v>0</v>
      </c>
      <c r="BB141" s="151">
        <f t="shared" si="38"/>
        <v>0</v>
      </c>
      <c r="BC141" s="151">
        <f t="shared" si="39"/>
        <v>0</v>
      </c>
      <c r="BD141" s="151">
        <f t="shared" si="40"/>
        <v>0</v>
      </c>
      <c r="BE141" s="151">
        <f t="shared" si="41"/>
        <v>0</v>
      </c>
      <c r="CA141" s="182">
        <v>1</v>
      </c>
      <c r="CB141" s="182">
        <v>7</v>
      </c>
      <c r="CZ141" s="151">
        <v>0</v>
      </c>
    </row>
    <row r="142" spans="1:104" ht="12.75">
      <c r="A142" s="176">
        <v>89</v>
      </c>
      <c r="B142" s="177" t="s">
        <v>299</v>
      </c>
      <c r="C142" s="178" t="s">
        <v>300</v>
      </c>
      <c r="D142" s="179" t="s">
        <v>116</v>
      </c>
      <c r="E142" s="180">
        <v>2.3177</v>
      </c>
      <c r="F142" s="273"/>
      <c r="G142" s="181">
        <f t="shared" si="36"/>
        <v>0</v>
      </c>
      <c r="O142" s="175">
        <v>2</v>
      </c>
      <c r="AA142" s="151">
        <v>7</v>
      </c>
      <c r="AB142" s="151">
        <v>1001</v>
      </c>
      <c r="AC142" s="151">
        <v>5</v>
      </c>
      <c r="AZ142" s="151">
        <v>2</v>
      </c>
      <c r="BA142" s="151">
        <f t="shared" si="37"/>
        <v>0</v>
      </c>
      <c r="BB142" s="151">
        <f t="shared" si="38"/>
        <v>0</v>
      </c>
      <c r="BC142" s="151">
        <f t="shared" si="39"/>
        <v>0</v>
      </c>
      <c r="BD142" s="151">
        <f t="shared" si="40"/>
        <v>0</v>
      </c>
      <c r="BE142" s="151">
        <f t="shared" si="41"/>
        <v>0</v>
      </c>
      <c r="CA142" s="182">
        <v>7</v>
      </c>
      <c r="CB142" s="182">
        <v>1001</v>
      </c>
      <c r="CZ142" s="151">
        <v>0</v>
      </c>
    </row>
    <row r="143" spans="1:57" ht="12.75">
      <c r="A143" s="183"/>
      <c r="B143" s="184" t="s">
        <v>77</v>
      </c>
      <c r="C143" s="185" t="str">
        <f>CONCATENATE(B135," ",C135)</f>
        <v>735 Otopná tělesa</v>
      </c>
      <c r="D143" s="186"/>
      <c r="E143" s="187"/>
      <c r="F143" s="274"/>
      <c r="G143" s="189">
        <f>SUM(G135:G142)</f>
        <v>0</v>
      </c>
      <c r="O143" s="175">
        <v>4</v>
      </c>
      <c r="BA143" s="190">
        <f>SUM(BA135:BA142)</f>
        <v>0</v>
      </c>
      <c r="BB143" s="190">
        <f>SUM(BB135:BB142)</f>
        <v>0</v>
      </c>
      <c r="BC143" s="190">
        <f>SUM(BC135:BC142)</f>
        <v>0</v>
      </c>
      <c r="BD143" s="190">
        <f>SUM(BD135:BD142)</f>
        <v>0</v>
      </c>
      <c r="BE143" s="190">
        <f>SUM(BE135:BE142)</f>
        <v>0</v>
      </c>
    </row>
    <row r="144" spans="1:15" ht="12.75">
      <c r="A144" s="168" t="s">
        <v>74</v>
      </c>
      <c r="B144" s="169" t="s">
        <v>301</v>
      </c>
      <c r="C144" s="170" t="s">
        <v>302</v>
      </c>
      <c r="D144" s="171"/>
      <c r="E144" s="172"/>
      <c r="F144" s="275"/>
      <c r="G144" s="173"/>
      <c r="H144" s="174"/>
      <c r="I144" s="174"/>
      <c r="O144" s="175">
        <v>1</v>
      </c>
    </row>
    <row r="145" spans="1:104" ht="22.5">
      <c r="A145" s="176">
        <v>90</v>
      </c>
      <c r="B145" s="177" t="s">
        <v>303</v>
      </c>
      <c r="C145" s="178" t="s">
        <v>304</v>
      </c>
      <c r="D145" s="179" t="s">
        <v>108</v>
      </c>
      <c r="E145" s="180">
        <v>339</v>
      </c>
      <c r="F145" s="273"/>
      <c r="G145" s="181">
        <f>E145*F145</f>
        <v>0</v>
      </c>
      <c r="O145" s="175">
        <v>2</v>
      </c>
      <c r="AA145" s="151">
        <v>1</v>
      </c>
      <c r="AB145" s="151">
        <v>0</v>
      </c>
      <c r="AC145" s="151">
        <v>0</v>
      </c>
      <c r="AZ145" s="151">
        <v>2</v>
      </c>
      <c r="BA145" s="151">
        <f>IF(AZ145=1,G145,0)</f>
        <v>0</v>
      </c>
      <c r="BB145" s="151">
        <f>IF(AZ145=2,G145,0)</f>
        <v>0</v>
      </c>
      <c r="BC145" s="151">
        <f>IF(AZ145=3,G145,0)</f>
        <v>0</v>
      </c>
      <c r="BD145" s="151">
        <f>IF(AZ145=4,G145,0)</f>
        <v>0</v>
      </c>
      <c r="BE145" s="151">
        <f>IF(AZ145=5,G145,0)</f>
        <v>0</v>
      </c>
      <c r="CA145" s="182">
        <v>1</v>
      </c>
      <c r="CB145" s="182">
        <v>0</v>
      </c>
      <c r="CZ145" s="151">
        <v>0.00825</v>
      </c>
    </row>
    <row r="146" spans="1:15" ht="12.75">
      <c r="A146" s="191"/>
      <c r="B146" s="192"/>
      <c r="C146" s="312" t="s">
        <v>305</v>
      </c>
      <c r="D146" s="313"/>
      <c r="E146" s="193">
        <v>339</v>
      </c>
      <c r="F146" s="276"/>
      <c r="G146" s="194"/>
      <c r="M146" s="195" t="s">
        <v>305</v>
      </c>
      <c r="O146" s="175"/>
    </row>
    <row r="147" spans="1:104" ht="12.75">
      <c r="A147" s="176">
        <v>91</v>
      </c>
      <c r="B147" s="177" t="s">
        <v>306</v>
      </c>
      <c r="C147" s="178" t="s">
        <v>307</v>
      </c>
      <c r="D147" s="179" t="s">
        <v>96</v>
      </c>
      <c r="E147" s="180">
        <v>59.14</v>
      </c>
      <c r="F147" s="273"/>
      <c r="G147" s="181">
        <f>E147*F147</f>
        <v>0</v>
      </c>
      <c r="O147" s="175">
        <v>2</v>
      </c>
      <c r="AA147" s="151">
        <v>1</v>
      </c>
      <c r="AB147" s="151">
        <v>7</v>
      </c>
      <c r="AC147" s="151">
        <v>7</v>
      </c>
      <c r="AZ147" s="151">
        <v>2</v>
      </c>
      <c r="BA147" s="151">
        <f>IF(AZ147=1,G147,0)</f>
        <v>0</v>
      </c>
      <c r="BB147" s="151">
        <f>IF(AZ147=2,G147,0)</f>
        <v>0</v>
      </c>
      <c r="BC147" s="151">
        <f>IF(AZ147=3,G147,0)</f>
        <v>0</v>
      </c>
      <c r="BD147" s="151">
        <f>IF(AZ147=4,G147,0)</f>
        <v>0</v>
      </c>
      <c r="BE147" s="151">
        <f>IF(AZ147=5,G147,0)</f>
        <v>0</v>
      </c>
      <c r="CA147" s="182">
        <v>1</v>
      </c>
      <c r="CB147" s="182">
        <v>7</v>
      </c>
      <c r="CZ147" s="151">
        <v>0.00016</v>
      </c>
    </row>
    <row r="148" spans="1:15" ht="12.75">
      <c r="A148" s="191"/>
      <c r="B148" s="192"/>
      <c r="C148" s="312" t="s">
        <v>308</v>
      </c>
      <c r="D148" s="313"/>
      <c r="E148" s="193">
        <v>59.14</v>
      </c>
      <c r="F148" s="276"/>
      <c r="G148" s="194"/>
      <c r="M148" s="195" t="s">
        <v>308</v>
      </c>
      <c r="O148" s="175"/>
    </row>
    <row r="149" spans="1:104" ht="12.75">
      <c r="A149" s="176">
        <v>92</v>
      </c>
      <c r="B149" s="177" t="s">
        <v>309</v>
      </c>
      <c r="C149" s="178" t="s">
        <v>310</v>
      </c>
      <c r="D149" s="179" t="s">
        <v>89</v>
      </c>
      <c r="E149" s="180">
        <v>2.44</v>
      </c>
      <c r="F149" s="273"/>
      <c r="G149" s="181">
        <f aca="true" t="shared" si="42" ref="G149:G159">E149*F149</f>
        <v>0</v>
      </c>
      <c r="O149" s="175">
        <v>2</v>
      </c>
      <c r="AA149" s="151">
        <v>1</v>
      </c>
      <c r="AB149" s="151">
        <v>7</v>
      </c>
      <c r="AC149" s="151">
        <v>7</v>
      </c>
      <c r="AZ149" s="151">
        <v>2</v>
      </c>
      <c r="BA149" s="151">
        <f aca="true" t="shared" si="43" ref="BA149:BA159">IF(AZ149=1,G149,0)</f>
        <v>0</v>
      </c>
      <c r="BB149" s="151">
        <f aca="true" t="shared" si="44" ref="BB149:BB159">IF(AZ149=2,G149,0)</f>
        <v>0</v>
      </c>
      <c r="BC149" s="151">
        <f aca="true" t="shared" si="45" ref="BC149:BC159">IF(AZ149=3,G149,0)</f>
        <v>0</v>
      </c>
      <c r="BD149" s="151">
        <f aca="true" t="shared" si="46" ref="BD149:BD159">IF(AZ149=4,G149,0)</f>
        <v>0</v>
      </c>
      <c r="BE149" s="151">
        <f aca="true" t="shared" si="47" ref="BE149:BE159">IF(AZ149=5,G149,0)</f>
        <v>0</v>
      </c>
      <c r="CA149" s="182">
        <v>1</v>
      </c>
      <c r="CB149" s="182">
        <v>7</v>
      </c>
      <c r="CZ149" s="151">
        <v>0.02357</v>
      </c>
    </row>
    <row r="150" spans="1:104" ht="12.75">
      <c r="A150" s="176">
        <v>93</v>
      </c>
      <c r="B150" s="177" t="s">
        <v>311</v>
      </c>
      <c r="C150" s="178" t="s">
        <v>312</v>
      </c>
      <c r="D150" s="179" t="s">
        <v>96</v>
      </c>
      <c r="E150" s="180">
        <v>424.4</v>
      </c>
      <c r="F150" s="273"/>
      <c r="G150" s="181">
        <f t="shared" si="42"/>
        <v>0</v>
      </c>
      <c r="O150" s="175">
        <v>2</v>
      </c>
      <c r="AA150" s="151">
        <v>1</v>
      </c>
      <c r="AB150" s="151">
        <v>7</v>
      </c>
      <c r="AC150" s="151">
        <v>7</v>
      </c>
      <c r="AZ150" s="151">
        <v>2</v>
      </c>
      <c r="BA150" s="151">
        <f t="shared" si="43"/>
        <v>0</v>
      </c>
      <c r="BB150" s="151">
        <f t="shared" si="44"/>
        <v>0</v>
      </c>
      <c r="BC150" s="151">
        <f t="shared" si="45"/>
        <v>0</v>
      </c>
      <c r="BD150" s="151">
        <f t="shared" si="46"/>
        <v>0</v>
      </c>
      <c r="BE150" s="151">
        <f t="shared" si="47"/>
        <v>0</v>
      </c>
      <c r="CA150" s="182">
        <v>1</v>
      </c>
      <c r="CB150" s="182">
        <v>7</v>
      </c>
      <c r="CZ150" s="151">
        <v>0.0139</v>
      </c>
    </row>
    <row r="151" spans="1:104" ht="22.5">
      <c r="A151" s="176">
        <v>94</v>
      </c>
      <c r="B151" s="177" t="s">
        <v>313</v>
      </c>
      <c r="C151" s="178" t="s">
        <v>314</v>
      </c>
      <c r="D151" s="179" t="s">
        <v>96</v>
      </c>
      <c r="E151" s="180">
        <v>212.2</v>
      </c>
      <c r="F151" s="273"/>
      <c r="G151" s="181">
        <f t="shared" si="42"/>
        <v>0</v>
      </c>
      <c r="O151" s="175">
        <v>2</v>
      </c>
      <c r="AA151" s="151">
        <v>1</v>
      </c>
      <c r="AB151" s="151">
        <v>7</v>
      </c>
      <c r="AC151" s="151">
        <v>7</v>
      </c>
      <c r="AZ151" s="151">
        <v>2</v>
      </c>
      <c r="BA151" s="151">
        <f t="shared" si="43"/>
        <v>0</v>
      </c>
      <c r="BB151" s="151">
        <f t="shared" si="44"/>
        <v>0</v>
      </c>
      <c r="BC151" s="151">
        <f t="shared" si="45"/>
        <v>0</v>
      </c>
      <c r="BD151" s="151">
        <f t="shared" si="46"/>
        <v>0</v>
      </c>
      <c r="BE151" s="151">
        <f t="shared" si="47"/>
        <v>0</v>
      </c>
      <c r="CA151" s="182">
        <v>1</v>
      </c>
      <c r="CB151" s="182">
        <v>7</v>
      </c>
      <c r="CZ151" s="151">
        <v>0.03208</v>
      </c>
    </row>
    <row r="152" spans="1:104" ht="12.75">
      <c r="A152" s="176">
        <v>95</v>
      </c>
      <c r="B152" s="177" t="s">
        <v>315</v>
      </c>
      <c r="C152" s="178" t="s">
        <v>316</v>
      </c>
      <c r="D152" s="179" t="s">
        <v>96</v>
      </c>
      <c r="E152" s="180">
        <v>93.32</v>
      </c>
      <c r="F152" s="273"/>
      <c r="G152" s="181">
        <f t="shared" si="42"/>
        <v>0</v>
      </c>
      <c r="O152" s="175">
        <v>2</v>
      </c>
      <c r="AA152" s="151">
        <v>1</v>
      </c>
      <c r="AB152" s="151">
        <v>7</v>
      </c>
      <c r="AC152" s="151">
        <v>7</v>
      </c>
      <c r="AZ152" s="151">
        <v>2</v>
      </c>
      <c r="BA152" s="151">
        <f t="shared" si="43"/>
        <v>0</v>
      </c>
      <c r="BB152" s="151">
        <f t="shared" si="44"/>
        <v>0</v>
      </c>
      <c r="BC152" s="151">
        <f t="shared" si="45"/>
        <v>0</v>
      </c>
      <c r="BD152" s="151">
        <f t="shared" si="46"/>
        <v>0</v>
      </c>
      <c r="BE152" s="151">
        <f t="shared" si="47"/>
        <v>0</v>
      </c>
      <c r="CA152" s="182">
        <v>1</v>
      </c>
      <c r="CB152" s="182">
        <v>7</v>
      </c>
      <c r="CZ152" s="151">
        <v>0</v>
      </c>
    </row>
    <row r="153" spans="1:104" ht="12.75">
      <c r="A153" s="176">
        <v>96</v>
      </c>
      <c r="B153" s="177" t="s">
        <v>317</v>
      </c>
      <c r="C153" s="178" t="s">
        <v>318</v>
      </c>
      <c r="D153" s="179" t="s">
        <v>89</v>
      </c>
      <c r="E153" s="180">
        <v>13.16</v>
      </c>
      <c r="F153" s="273"/>
      <c r="G153" s="181">
        <f t="shared" si="42"/>
        <v>0</v>
      </c>
      <c r="O153" s="175">
        <v>2</v>
      </c>
      <c r="AA153" s="151">
        <v>1</v>
      </c>
      <c r="AB153" s="151">
        <v>7</v>
      </c>
      <c r="AC153" s="151">
        <v>7</v>
      </c>
      <c r="AZ153" s="151">
        <v>2</v>
      </c>
      <c r="BA153" s="151">
        <f t="shared" si="43"/>
        <v>0</v>
      </c>
      <c r="BB153" s="151">
        <f t="shared" si="44"/>
        <v>0</v>
      </c>
      <c r="BC153" s="151">
        <f t="shared" si="45"/>
        <v>0</v>
      </c>
      <c r="BD153" s="151">
        <f t="shared" si="46"/>
        <v>0</v>
      </c>
      <c r="BE153" s="151">
        <f t="shared" si="47"/>
        <v>0</v>
      </c>
      <c r="CA153" s="182">
        <v>1</v>
      </c>
      <c r="CB153" s="182">
        <v>7</v>
      </c>
      <c r="CZ153" s="151">
        <v>0.00295</v>
      </c>
    </row>
    <row r="154" spans="1:104" ht="12.75">
      <c r="A154" s="176">
        <v>97</v>
      </c>
      <c r="B154" s="177" t="s">
        <v>319</v>
      </c>
      <c r="C154" s="178" t="s">
        <v>320</v>
      </c>
      <c r="D154" s="179" t="s">
        <v>96</v>
      </c>
      <c r="E154" s="180">
        <v>212.2</v>
      </c>
      <c r="F154" s="273"/>
      <c r="G154" s="181">
        <f t="shared" si="42"/>
        <v>0</v>
      </c>
      <c r="O154" s="175">
        <v>2</v>
      </c>
      <c r="AA154" s="151">
        <v>1</v>
      </c>
      <c r="AB154" s="151">
        <v>7</v>
      </c>
      <c r="AC154" s="151">
        <v>7</v>
      </c>
      <c r="AZ154" s="151">
        <v>2</v>
      </c>
      <c r="BA154" s="151">
        <f t="shared" si="43"/>
        <v>0</v>
      </c>
      <c r="BB154" s="151">
        <f t="shared" si="44"/>
        <v>0</v>
      </c>
      <c r="BC154" s="151">
        <f t="shared" si="45"/>
        <v>0</v>
      </c>
      <c r="BD154" s="151">
        <f t="shared" si="46"/>
        <v>0</v>
      </c>
      <c r="BE154" s="151">
        <f t="shared" si="47"/>
        <v>0</v>
      </c>
      <c r="CA154" s="182">
        <v>1</v>
      </c>
      <c r="CB154" s="182">
        <v>7</v>
      </c>
      <c r="CZ154" s="151">
        <v>0</v>
      </c>
    </row>
    <row r="155" spans="1:104" ht="22.5">
      <c r="A155" s="176">
        <v>98</v>
      </c>
      <c r="B155" s="177" t="s">
        <v>321</v>
      </c>
      <c r="C155" s="178" t="s">
        <v>681</v>
      </c>
      <c r="D155" s="179" t="s">
        <v>108</v>
      </c>
      <c r="E155" s="180">
        <v>242.44</v>
      </c>
      <c r="F155" s="273"/>
      <c r="G155" s="181">
        <f t="shared" si="42"/>
        <v>0</v>
      </c>
      <c r="O155" s="175">
        <v>2</v>
      </c>
      <c r="AA155" s="151">
        <v>1</v>
      </c>
      <c r="AB155" s="151">
        <v>7</v>
      </c>
      <c r="AC155" s="151">
        <v>7</v>
      </c>
      <c r="AZ155" s="151">
        <v>2</v>
      </c>
      <c r="BA155" s="151">
        <f t="shared" si="43"/>
        <v>0</v>
      </c>
      <c r="BB155" s="151">
        <f t="shared" si="44"/>
        <v>0</v>
      </c>
      <c r="BC155" s="151">
        <f t="shared" si="45"/>
        <v>0</v>
      </c>
      <c r="BD155" s="151">
        <f t="shared" si="46"/>
        <v>0</v>
      </c>
      <c r="BE155" s="151">
        <f t="shared" si="47"/>
        <v>0</v>
      </c>
      <c r="CA155" s="182">
        <v>1</v>
      </c>
      <c r="CB155" s="182">
        <v>7</v>
      </c>
      <c r="CZ155" s="151">
        <v>0.00729</v>
      </c>
    </row>
    <row r="156" spans="1:104" ht="12.75">
      <c r="A156" s="176">
        <v>99</v>
      </c>
      <c r="B156" s="177" t="s">
        <v>322</v>
      </c>
      <c r="C156" s="178" t="s">
        <v>323</v>
      </c>
      <c r="D156" s="179" t="s">
        <v>96</v>
      </c>
      <c r="E156" s="180">
        <v>124.11</v>
      </c>
      <c r="F156" s="273"/>
      <c r="G156" s="181">
        <f t="shared" si="42"/>
        <v>0</v>
      </c>
      <c r="O156" s="175">
        <v>2</v>
      </c>
      <c r="AA156" s="151">
        <v>1</v>
      </c>
      <c r="AB156" s="151">
        <v>7</v>
      </c>
      <c r="AC156" s="151">
        <v>7</v>
      </c>
      <c r="AZ156" s="151">
        <v>2</v>
      </c>
      <c r="BA156" s="151">
        <f t="shared" si="43"/>
        <v>0</v>
      </c>
      <c r="BB156" s="151">
        <f t="shared" si="44"/>
        <v>0</v>
      </c>
      <c r="BC156" s="151">
        <f t="shared" si="45"/>
        <v>0</v>
      </c>
      <c r="BD156" s="151">
        <f t="shared" si="46"/>
        <v>0</v>
      </c>
      <c r="BE156" s="151">
        <f t="shared" si="47"/>
        <v>0</v>
      </c>
      <c r="CA156" s="182">
        <v>1</v>
      </c>
      <c r="CB156" s="182">
        <v>7</v>
      </c>
      <c r="CZ156" s="151">
        <v>0.00016</v>
      </c>
    </row>
    <row r="157" spans="1:104" ht="12.75">
      <c r="A157" s="176">
        <v>100</v>
      </c>
      <c r="B157" s="177" t="s">
        <v>324</v>
      </c>
      <c r="C157" s="178" t="s">
        <v>682</v>
      </c>
      <c r="D157" s="179" t="s">
        <v>89</v>
      </c>
      <c r="E157" s="180">
        <v>3.49</v>
      </c>
      <c r="F157" s="273"/>
      <c r="G157" s="181">
        <f t="shared" si="42"/>
        <v>0</v>
      </c>
      <c r="O157" s="175">
        <v>2</v>
      </c>
      <c r="AA157" s="151">
        <v>1</v>
      </c>
      <c r="AB157" s="151">
        <v>7</v>
      </c>
      <c r="AC157" s="151">
        <v>7</v>
      </c>
      <c r="AZ157" s="151">
        <v>2</v>
      </c>
      <c r="BA157" s="151">
        <f t="shared" si="43"/>
        <v>0</v>
      </c>
      <c r="BB157" s="151">
        <f t="shared" si="44"/>
        <v>0</v>
      </c>
      <c r="BC157" s="151">
        <f t="shared" si="45"/>
        <v>0</v>
      </c>
      <c r="BD157" s="151">
        <f t="shared" si="46"/>
        <v>0</v>
      </c>
      <c r="BE157" s="151">
        <f t="shared" si="47"/>
        <v>0</v>
      </c>
      <c r="CA157" s="182">
        <v>1</v>
      </c>
      <c r="CB157" s="182">
        <v>7</v>
      </c>
      <c r="CZ157" s="151">
        <v>0.00311</v>
      </c>
    </row>
    <row r="158" spans="1:104" ht="22.5">
      <c r="A158" s="176">
        <v>101</v>
      </c>
      <c r="B158" s="177" t="s">
        <v>325</v>
      </c>
      <c r="C158" s="178" t="s">
        <v>326</v>
      </c>
      <c r="D158" s="179" t="s">
        <v>199</v>
      </c>
      <c r="E158" s="180">
        <v>1</v>
      </c>
      <c r="F158" s="273"/>
      <c r="G158" s="181">
        <f t="shared" si="42"/>
        <v>0</v>
      </c>
      <c r="O158" s="175">
        <v>2</v>
      </c>
      <c r="AA158" s="151">
        <v>1</v>
      </c>
      <c r="AB158" s="151">
        <v>7</v>
      </c>
      <c r="AC158" s="151">
        <v>7</v>
      </c>
      <c r="AZ158" s="151">
        <v>2</v>
      </c>
      <c r="BA158" s="151">
        <f t="shared" si="43"/>
        <v>0</v>
      </c>
      <c r="BB158" s="151">
        <f t="shared" si="44"/>
        <v>0</v>
      </c>
      <c r="BC158" s="151">
        <f t="shared" si="45"/>
        <v>0</v>
      </c>
      <c r="BD158" s="151">
        <f t="shared" si="46"/>
        <v>0</v>
      </c>
      <c r="BE158" s="151">
        <f t="shared" si="47"/>
        <v>0</v>
      </c>
      <c r="CA158" s="182">
        <v>1</v>
      </c>
      <c r="CB158" s="182">
        <v>7</v>
      </c>
      <c r="CZ158" s="151">
        <v>0.00726</v>
      </c>
    </row>
    <row r="159" spans="1:104" ht="12.75">
      <c r="A159" s="176">
        <v>102</v>
      </c>
      <c r="B159" s="177" t="s">
        <v>327</v>
      </c>
      <c r="C159" s="178" t="s">
        <v>328</v>
      </c>
      <c r="D159" s="179" t="s">
        <v>116</v>
      </c>
      <c r="E159" s="180">
        <v>17.4144403</v>
      </c>
      <c r="F159" s="273"/>
      <c r="G159" s="181">
        <f t="shared" si="42"/>
        <v>0</v>
      </c>
      <c r="O159" s="175">
        <v>2</v>
      </c>
      <c r="AA159" s="151">
        <v>7</v>
      </c>
      <c r="AB159" s="151">
        <v>1001</v>
      </c>
      <c r="AC159" s="151">
        <v>5</v>
      </c>
      <c r="AZ159" s="151">
        <v>2</v>
      </c>
      <c r="BA159" s="151">
        <f t="shared" si="43"/>
        <v>0</v>
      </c>
      <c r="BB159" s="151">
        <f t="shared" si="44"/>
        <v>0</v>
      </c>
      <c r="BC159" s="151">
        <f t="shared" si="45"/>
        <v>0</v>
      </c>
      <c r="BD159" s="151">
        <f t="shared" si="46"/>
        <v>0</v>
      </c>
      <c r="BE159" s="151">
        <f t="shared" si="47"/>
        <v>0</v>
      </c>
      <c r="CA159" s="182">
        <v>7</v>
      </c>
      <c r="CB159" s="182">
        <v>1001</v>
      </c>
      <c r="CZ159" s="151">
        <v>0</v>
      </c>
    </row>
    <row r="160" spans="1:57" ht="12.75">
      <c r="A160" s="183"/>
      <c r="B160" s="184" t="s">
        <v>77</v>
      </c>
      <c r="C160" s="185" t="str">
        <f>CONCATENATE(B144," ",C144)</f>
        <v>762 Konstrukce tesařské</v>
      </c>
      <c r="D160" s="186"/>
      <c r="E160" s="187"/>
      <c r="F160" s="274"/>
      <c r="G160" s="189">
        <f>SUM(G144:G159)</f>
        <v>0</v>
      </c>
      <c r="O160" s="175">
        <v>4</v>
      </c>
      <c r="BA160" s="190">
        <f>SUM(BA144:BA159)</f>
        <v>0</v>
      </c>
      <c r="BB160" s="190">
        <f>SUM(BB144:BB159)</f>
        <v>0</v>
      </c>
      <c r="BC160" s="190">
        <f>SUM(BC144:BC159)</f>
        <v>0</v>
      </c>
      <c r="BD160" s="190">
        <f>SUM(BD144:BD159)</f>
        <v>0</v>
      </c>
      <c r="BE160" s="190">
        <f>SUM(BE144:BE159)</f>
        <v>0</v>
      </c>
    </row>
    <row r="161" spans="1:15" ht="12.75">
      <c r="A161" s="168" t="s">
        <v>74</v>
      </c>
      <c r="B161" s="169" t="s">
        <v>329</v>
      </c>
      <c r="C161" s="170" t="s">
        <v>330</v>
      </c>
      <c r="D161" s="171"/>
      <c r="E161" s="172"/>
      <c r="F161" s="275"/>
      <c r="G161" s="173"/>
      <c r="H161" s="174"/>
      <c r="I161" s="174"/>
      <c r="O161" s="175">
        <v>1</v>
      </c>
    </row>
    <row r="162" spans="1:104" ht="12.75">
      <c r="A162" s="176">
        <v>103</v>
      </c>
      <c r="B162" s="177" t="s">
        <v>331</v>
      </c>
      <c r="C162" s="178" t="s">
        <v>332</v>
      </c>
      <c r="D162" s="179" t="s">
        <v>101</v>
      </c>
      <c r="E162" s="180">
        <v>32</v>
      </c>
      <c r="F162" s="273"/>
      <c r="G162" s="181">
        <f>E162*F162</f>
        <v>0</v>
      </c>
      <c r="O162" s="175">
        <v>2</v>
      </c>
      <c r="AA162" s="151">
        <v>1</v>
      </c>
      <c r="AB162" s="151">
        <v>0</v>
      </c>
      <c r="AC162" s="151">
        <v>0</v>
      </c>
      <c r="AZ162" s="151">
        <v>2</v>
      </c>
      <c r="BA162" s="151">
        <f>IF(AZ162=1,G162,0)</f>
        <v>0</v>
      </c>
      <c r="BB162" s="151">
        <f>IF(AZ162=2,G162,0)</f>
        <v>0</v>
      </c>
      <c r="BC162" s="151">
        <f>IF(AZ162=3,G162,0)</f>
        <v>0</v>
      </c>
      <c r="BD162" s="151">
        <f>IF(AZ162=4,G162,0)</f>
        <v>0</v>
      </c>
      <c r="BE162" s="151">
        <f>IF(AZ162=5,G162,0)</f>
        <v>0</v>
      </c>
      <c r="CA162" s="182">
        <v>1</v>
      </c>
      <c r="CB162" s="182">
        <v>0</v>
      </c>
      <c r="CZ162" s="151">
        <v>0</v>
      </c>
    </row>
    <row r="163" spans="1:104" ht="12.75">
      <c r="A163" s="176">
        <v>104</v>
      </c>
      <c r="B163" s="177" t="s">
        <v>333</v>
      </c>
      <c r="C163" s="178" t="s">
        <v>334</v>
      </c>
      <c r="D163" s="179" t="s">
        <v>62</v>
      </c>
      <c r="E163" s="180">
        <v>288</v>
      </c>
      <c r="F163" s="273"/>
      <c r="G163" s="181">
        <f>E163*F163</f>
        <v>0</v>
      </c>
      <c r="O163" s="175">
        <v>2</v>
      </c>
      <c r="AA163" s="151">
        <v>7</v>
      </c>
      <c r="AB163" s="151">
        <v>1002</v>
      </c>
      <c r="AC163" s="151">
        <v>5</v>
      </c>
      <c r="AZ163" s="151">
        <v>2</v>
      </c>
      <c r="BA163" s="151">
        <f>IF(AZ163=1,G163,0)</f>
        <v>0</v>
      </c>
      <c r="BB163" s="151">
        <f>IF(AZ163=2,G163,0)</f>
        <v>0</v>
      </c>
      <c r="BC163" s="151">
        <f>IF(AZ163=3,G163,0)</f>
        <v>0</v>
      </c>
      <c r="BD163" s="151">
        <f>IF(AZ163=4,G163,0)</f>
        <v>0</v>
      </c>
      <c r="BE163" s="151">
        <f>IF(AZ163=5,G163,0)</f>
        <v>0</v>
      </c>
      <c r="CA163" s="182">
        <v>7</v>
      </c>
      <c r="CB163" s="182">
        <v>1002</v>
      </c>
      <c r="CZ163" s="151">
        <v>0</v>
      </c>
    </row>
    <row r="164" spans="1:57" ht="12.75">
      <c r="A164" s="183"/>
      <c r="B164" s="184" t="s">
        <v>77</v>
      </c>
      <c r="C164" s="185" t="str">
        <f>CONCATENATE(B161," ",C161)</f>
        <v>764 Konstrukce klempířské</v>
      </c>
      <c r="D164" s="186"/>
      <c r="E164" s="187"/>
      <c r="F164" s="274"/>
      <c r="G164" s="189">
        <f>SUM(G161:G163)</f>
        <v>0</v>
      </c>
      <c r="O164" s="175">
        <v>4</v>
      </c>
      <c r="BA164" s="190">
        <f>SUM(BA161:BA163)</f>
        <v>0</v>
      </c>
      <c r="BB164" s="190">
        <f>SUM(BB161:BB163)</f>
        <v>0</v>
      </c>
      <c r="BC164" s="190">
        <f>SUM(BC161:BC163)</f>
        <v>0</v>
      </c>
      <c r="BD164" s="190">
        <f>SUM(BD161:BD163)</f>
        <v>0</v>
      </c>
      <c r="BE164" s="190">
        <f>SUM(BE161:BE163)</f>
        <v>0</v>
      </c>
    </row>
    <row r="165" spans="1:15" ht="12.75">
      <c r="A165" s="168" t="s">
        <v>74</v>
      </c>
      <c r="B165" s="169" t="s">
        <v>335</v>
      </c>
      <c r="C165" s="170" t="s">
        <v>336</v>
      </c>
      <c r="D165" s="171"/>
      <c r="E165" s="172"/>
      <c r="F165" s="275"/>
      <c r="G165" s="173"/>
      <c r="H165" s="174"/>
      <c r="I165" s="174"/>
      <c r="O165" s="175">
        <v>1</v>
      </c>
    </row>
    <row r="166" spans="1:104" ht="12.75">
      <c r="A166" s="176">
        <v>105</v>
      </c>
      <c r="B166" s="177" t="s">
        <v>337</v>
      </c>
      <c r="C166" s="178" t="s">
        <v>338</v>
      </c>
      <c r="D166" s="179" t="s">
        <v>96</v>
      </c>
      <c r="E166" s="180">
        <v>29.57</v>
      </c>
      <c r="F166" s="273"/>
      <c r="G166" s="181">
        <f>E166*F166</f>
        <v>0</v>
      </c>
      <c r="O166" s="175">
        <v>2</v>
      </c>
      <c r="AA166" s="151">
        <v>1</v>
      </c>
      <c r="AB166" s="151">
        <v>7</v>
      </c>
      <c r="AC166" s="151">
        <v>7</v>
      </c>
      <c r="AZ166" s="151">
        <v>2</v>
      </c>
      <c r="BA166" s="151">
        <f>IF(AZ166=1,G166,0)</f>
        <v>0</v>
      </c>
      <c r="BB166" s="151">
        <f>IF(AZ166=2,G166,0)</f>
        <v>0</v>
      </c>
      <c r="BC166" s="151">
        <f>IF(AZ166=3,G166,0)</f>
        <v>0</v>
      </c>
      <c r="BD166" s="151">
        <f>IF(AZ166=4,G166,0)</f>
        <v>0</v>
      </c>
      <c r="BE166" s="151">
        <f>IF(AZ166=5,G166,0)</f>
        <v>0</v>
      </c>
      <c r="CA166" s="182">
        <v>1</v>
      </c>
      <c r="CB166" s="182">
        <v>7</v>
      </c>
      <c r="CZ166" s="151">
        <v>0</v>
      </c>
    </row>
    <row r="167" spans="1:104" ht="12.75">
      <c r="A167" s="176">
        <v>106</v>
      </c>
      <c r="B167" s="177" t="s">
        <v>339</v>
      </c>
      <c r="C167" s="178" t="s">
        <v>340</v>
      </c>
      <c r="D167" s="179" t="s">
        <v>96</v>
      </c>
      <c r="E167" s="180">
        <v>44.35</v>
      </c>
      <c r="F167" s="273"/>
      <c r="G167" s="181">
        <f>E167*F167</f>
        <v>0</v>
      </c>
      <c r="O167" s="175">
        <v>2</v>
      </c>
      <c r="AA167" s="151">
        <v>1</v>
      </c>
      <c r="AB167" s="151">
        <v>7</v>
      </c>
      <c r="AC167" s="151">
        <v>7</v>
      </c>
      <c r="AZ167" s="151">
        <v>2</v>
      </c>
      <c r="BA167" s="151">
        <f>IF(AZ167=1,G167,0)</f>
        <v>0</v>
      </c>
      <c r="BB167" s="151">
        <f>IF(AZ167=2,G167,0)</f>
        <v>0</v>
      </c>
      <c r="BC167" s="151">
        <f>IF(AZ167=3,G167,0)</f>
        <v>0</v>
      </c>
      <c r="BD167" s="151">
        <f>IF(AZ167=4,G167,0)</f>
        <v>0</v>
      </c>
      <c r="BE167" s="151">
        <f>IF(AZ167=5,G167,0)</f>
        <v>0</v>
      </c>
      <c r="CA167" s="182">
        <v>1</v>
      </c>
      <c r="CB167" s="182">
        <v>7</v>
      </c>
      <c r="CZ167" s="151">
        <v>0</v>
      </c>
    </row>
    <row r="168" spans="1:104" ht="12.75">
      <c r="A168" s="176">
        <v>107</v>
      </c>
      <c r="B168" s="177" t="s">
        <v>341</v>
      </c>
      <c r="C168" s="178" t="s">
        <v>342</v>
      </c>
      <c r="D168" s="179" t="s">
        <v>101</v>
      </c>
      <c r="E168" s="180">
        <v>32</v>
      </c>
      <c r="F168" s="273"/>
      <c r="G168" s="181">
        <f>E168*F168</f>
        <v>0</v>
      </c>
      <c r="O168" s="175">
        <v>2</v>
      </c>
      <c r="AA168" s="151">
        <v>1</v>
      </c>
      <c r="AB168" s="151">
        <v>7</v>
      </c>
      <c r="AC168" s="151">
        <v>7</v>
      </c>
      <c r="AZ168" s="151">
        <v>2</v>
      </c>
      <c r="BA168" s="151">
        <f>IF(AZ168=1,G168,0)</f>
        <v>0</v>
      </c>
      <c r="BB168" s="151">
        <f>IF(AZ168=2,G168,0)</f>
        <v>0</v>
      </c>
      <c r="BC168" s="151">
        <f>IF(AZ168=3,G168,0)</f>
        <v>0</v>
      </c>
      <c r="BD168" s="151">
        <f>IF(AZ168=4,G168,0)</f>
        <v>0</v>
      </c>
      <c r="BE168" s="151">
        <f>IF(AZ168=5,G168,0)</f>
        <v>0</v>
      </c>
      <c r="CA168" s="182">
        <v>1</v>
      </c>
      <c r="CB168" s="182">
        <v>7</v>
      </c>
      <c r="CZ168" s="151">
        <v>0</v>
      </c>
    </row>
    <row r="169" spans="1:57" ht="12.75">
      <c r="A169" s="183"/>
      <c r="B169" s="184" t="s">
        <v>77</v>
      </c>
      <c r="C169" s="185" t="str">
        <f>CONCATENATE(B165," ",C165)</f>
        <v>765 Krytiny tvrdé</v>
      </c>
      <c r="D169" s="186"/>
      <c r="E169" s="187"/>
      <c r="F169" s="274"/>
      <c r="G169" s="189">
        <f>SUM(G165:G168)</f>
        <v>0</v>
      </c>
      <c r="O169" s="175">
        <v>4</v>
      </c>
      <c r="BA169" s="190">
        <f>SUM(BA165:BA168)</f>
        <v>0</v>
      </c>
      <c r="BB169" s="190">
        <f>SUM(BB165:BB168)</f>
        <v>0</v>
      </c>
      <c r="BC169" s="190">
        <f>SUM(BC165:BC168)</f>
        <v>0</v>
      </c>
      <c r="BD169" s="190">
        <f>SUM(BD165:BD168)</f>
        <v>0</v>
      </c>
      <c r="BE169" s="190">
        <f>SUM(BE165:BE168)</f>
        <v>0</v>
      </c>
    </row>
    <row r="170" spans="1:15" ht="12.75">
      <c r="A170" s="168" t="s">
        <v>74</v>
      </c>
      <c r="B170" s="169" t="s">
        <v>343</v>
      </c>
      <c r="C170" s="170" t="s">
        <v>344</v>
      </c>
      <c r="D170" s="171"/>
      <c r="E170" s="172"/>
      <c r="F170" s="275"/>
      <c r="G170" s="173"/>
      <c r="H170" s="174"/>
      <c r="I170" s="174"/>
      <c r="O170" s="175">
        <v>1</v>
      </c>
    </row>
    <row r="171" spans="1:104" ht="12.75">
      <c r="A171" s="176">
        <v>108</v>
      </c>
      <c r="B171" s="177" t="s">
        <v>345</v>
      </c>
      <c r="C171" s="178" t="s">
        <v>346</v>
      </c>
      <c r="D171" s="179" t="s">
        <v>96</v>
      </c>
      <c r="E171" s="180">
        <v>23.3</v>
      </c>
      <c r="F171" s="273"/>
      <c r="G171" s="181">
        <f>E171*F171</f>
        <v>0</v>
      </c>
      <c r="O171" s="175">
        <v>2</v>
      </c>
      <c r="AA171" s="151">
        <v>1</v>
      </c>
      <c r="AB171" s="151">
        <v>7</v>
      </c>
      <c r="AC171" s="151">
        <v>7</v>
      </c>
      <c r="AZ171" s="151">
        <v>2</v>
      </c>
      <c r="BA171" s="151">
        <f>IF(AZ171=1,G171,0)</f>
        <v>0</v>
      </c>
      <c r="BB171" s="151">
        <f>IF(AZ171=2,G171,0)</f>
        <v>0</v>
      </c>
      <c r="BC171" s="151">
        <f>IF(AZ171=3,G171,0)</f>
        <v>0</v>
      </c>
      <c r="BD171" s="151">
        <f>IF(AZ171=4,G171,0)</f>
        <v>0</v>
      </c>
      <c r="BE171" s="151">
        <f>IF(AZ171=5,G171,0)</f>
        <v>0</v>
      </c>
      <c r="CA171" s="182">
        <v>1</v>
      </c>
      <c r="CB171" s="182">
        <v>7</v>
      </c>
      <c r="CZ171" s="151">
        <v>0</v>
      </c>
    </row>
    <row r="172" spans="1:15" ht="12.75">
      <c r="A172" s="191"/>
      <c r="B172" s="192"/>
      <c r="C172" s="312" t="s">
        <v>347</v>
      </c>
      <c r="D172" s="313"/>
      <c r="E172" s="193">
        <v>23.3</v>
      </c>
      <c r="F172" s="276"/>
      <c r="G172" s="194"/>
      <c r="M172" s="195" t="s">
        <v>347</v>
      </c>
      <c r="O172" s="175"/>
    </row>
    <row r="173" spans="1:104" ht="12.75">
      <c r="A173" s="176">
        <v>109</v>
      </c>
      <c r="B173" s="177" t="s">
        <v>348</v>
      </c>
      <c r="C173" s="178" t="s">
        <v>349</v>
      </c>
      <c r="D173" s="179" t="s">
        <v>101</v>
      </c>
      <c r="E173" s="180">
        <v>32</v>
      </c>
      <c r="F173" s="273"/>
      <c r="G173" s="181">
        <f aca="true" t="shared" si="48" ref="G173:G188">E173*F173</f>
        <v>0</v>
      </c>
      <c r="O173" s="175">
        <v>2</v>
      </c>
      <c r="AA173" s="151">
        <v>1</v>
      </c>
      <c r="AB173" s="151">
        <v>7</v>
      </c>
      <c r="AC173" s="151">
        <v>7</v>
      </c>
      <c r="AZ173" s="151">
        <v>2</v>
      </c>
      <c r="BA173" s="151">
        <f aca="true" t="shared" si="49" ref="BA173:BA188">IF(AZ173=1,G173,0)</f>
        <v>0</v>
      </c>
      <c r="BB173" s="151">
        <f aca="true" t="shared" si="50" ref="BB173:BB188">IF(AZ173=2,G173,0)</f>
        <v>0</v>
      </c>
      <c r="BC173" s="151">
        <f aca="true" t="shared" si="51" ref="BC173:BC188">IF(AZ173=3,G173,0)</f>
        <v>0</v>
      </c>
      <c r="BD173" s="151">
        <f aca="true" t="shared" si="52" ref="BD173:BD188">IF(AZ173=4,G173,0)</f>
        <v>0</v>
      </c>
      <c r="BE173" s="151">
        <f aca="true" t="shared" si="53" ref="BE173:BE188">IF(AZ173=5,G173,0)</f>
        <v>0</v>
      </c>
      <c r="CA173" s="182">
        <v>1</v>
      </c>
      <c r="CB173" s="182">
        <v>7</v>
      </c>
      <c r="CZ173" s="151">
        <v>0.00028</v>
      </c>
    </row>
    <row r="174" spans="1:104" ht="12.75">
      <c r="A174" s="176">
        <v>110</v>
      </c>
      <c r="B174" s="177" t="s">
        <v>350</v>
      </c>
      <c r="C174" s="178" t="s">
        <v>351</v>
      </c>
      <c r="D174" s="179" t="s">
        <v>101</v>
      </c>
      <c r="E174" s="180">
        <v>32</v>
      </c>
      <c r="F174" s="273"/>
      <c r="G174" s="181">
        <f t="shared" si="48"/>
        <v>0</v>
      </c>
      <c r="O174" s="175">
        <v>2</v>
      </c>
      <c r="AA174" s="151">
        <v>1</v>
      </c>
      <c r="AB174" s="151">
        <v>7</v>
      </c>
      <c r="AC174" s="151">
        <v>7</v>
      </c>
      <c r="AZ174" s="151">
        <v>2</v>
      </c>
      <c r="BA174" s="151">
        <f t="shared" si="49"/>
        <v>0</v>
      </c>
      <c r="BB174" s="151">
        <f t="shared" si="50"/>
        <v>0</v>
      </c>
      <c r="BC174" s="151">
        <f t="shared" si="51"/>
        <v>0</v>
      </c>
      <c r="BD174" s="151">
        <f t="shared" si="52"/>
        <v>0</v>
      </c>
      <c r="BE174" s="151">
        <f t="shared" si="53"/>
        <v>0</v>
      </c>
      <c r="CA174" s="182">
        <v>1</v>
      </c>
      <c r="CB174" s="182">
        <v>7</v>
      </c>
      <c r="CZ174" s="151">
        <v>0.00028</v>
      </c>
    </row>
    <row r="175" spans="1:104" ht="12.75">
      <c r="A175" s="176">
        <v>111</v>
      </c>
      <c r="B175" s="177" t="s">
        <v>352</v>
      </c>
      <c r="C175" s="178" t="s">
        <v>353</v>
      </c>
      <c r="D175" s="179" t="s">
        <v>101</v>
      </c>
      <c r="E175" s="180">
        <v>1</v>
      </c>
      <c r="F175" s="273"/>
      <c r="G175" s="181">
        <f t="shared" si="48"/>
        <v>0</v>
      </c>
      <c r="O175" s="175">
        <v>2</v>
      </c>
      <c r="AA175" s="151">
        <v>1</v>
      </c>
      <c r="AB175" s="151">
        <v>7</v>
      </c>
      <c r="AC175" s="151">
        <v>7</v>
      </c>
      <c r="AZ175" s="151">
        <v>2</v>
      </c>
      <c r="BA175" s="151">
        <f t="shared" si="49"/>
        <v>0</v>
      </c>
      <c r="BB175" s="151">
        <f t="shared" si="50"/>
        <v>0</v>
      </c>
      <c r="BC175" s="151">
        <f t="shared" si="51"/>
        <v>0</v>
      </c>
      <c r="BD175" s="151">
        <f t="shared" si="52"/>
        <v>0</v>
      </c>
      <c r="BE175" s="151">
        <f t="shared" si="53"/>
        <v>0</v>
      </c>
      <c r="CA175" s="182">
        <v>1</v>
      </c>
      <c r="CB175" s="182">
        <v>7</v>
      </c>
      <c r="CZ175" s="151">
        <v>0</v>
      </c>
    </row>
    <row r="176" spans="1:104" ht="12.75">
      <c r="A176" s="176">
        <v>112</v>
      </c>
      <c r="B176" s="177" t="s">
        <v>354</v>
      </c>
      <c r="C176" s="178" t="s">
        <v>355</v>
      </c>
      <c r="D176" s="179" t="s">
        <v>101</v>
      </c>
      <c r="E176" s="180">
        <v>1</v>
      </c>
      <c r="F176" s="273"/>
      <c r="G176" s="181">
        <f t="shared" si="48"/>
        <v>0</v>
      </c>
      <c r="O176" s="175">
        <v>2</v>
      </c>
      <c r="AA176" s="151">
        <v>1</v>
      </c>
      <c r="AB176" s="151">
        <v>7</v>
      </c>
      <c r="AC176" s="151">
        <v>7</v>
      </c>
      <c r="AZ176" s="151">
        <v>2</v>
      </c>
      <c r="BA176" s="151">
        <f t="shared" si="49"/>
        <v>0</v>
      </c>
      <c r="BB176" s="151">
        <f t="shared" si="50"/>
        <v>0</v>
      </c>
      <c r="BC176" s="151">
        <f t="shared" si="51"/>
        <v>0</v>
      </c>
      <c r="BD176" s="151">
        <f t="shared" si="52"/>
        <v>0</v>
      </c>
      <c r="BE176" s="151">
        <f t="shared" si="53"/>
        <v>0</v>
      </c>
      <c r="CA176" s="182">
        <v>1</v>
      </c>
      <c r="CB176" s="182">
        <v>7</v>
      </c>
      <c r="CZ176" s="151">
        <v>0</v>
      </c>
    </row>
    <row r="177" spans="1:104" ht="12.75">
      <c r="A177" s="176">
        <v>113</v>
      </c>
      <c r="B177" s="177" t="s">
        <v>356</v>
      </c>
      <c r="C177" s="178" t="s">
        <v>357</v>
      </c>
      <c r="D177" s="179" t="s">
        <v>101</v>
      </c>
      <c r="E177" s="180">
        <v>5</v>
      </c>
      <c r="F177" s="273"/>
      <c r="G177" s="181">
        <f t="shared" si="48"/>
        <v>0</v>
      </c>
      <c r="O177" s="175">
        <v>2</v>
      </c>
      <c r="AA177" s="151">
        <v>1</v>
      </c>
      <c r="AB177" s="151">
        <v>7</v>
      </c>
      <c r="AC177" s="151">
        <v>7</v>
      </c>
      <c r="AZ177" s="151">
        <v>2</v>
      </c>
      <c r="BA177" s="151">
        <f t="shared" si="49"/>
        <v>0</v>
      </c>
      <c r="BB177" s="151">
        <f t="shared" si="50"/>
        <v>0</v>
      </c>
      <c r="BC177" s="151">
        <f t="shared" si="51"/>
        <v>0</v>
      </c>
      <c r="BD177" s="151">
        <f t="shared" si="52"/>
        <v>0</v>
      </c>
      <c r="BE177" s="151">
        <f t="shared" si="53"/>
        <v>0</v>
      </c>
      <c r="CA177" s="182">
        <v>1</v>
      </c>
      <c r="CB177" s="182">
        <v>7</v>
      </c>
      <c r="CZ177" s="151">
        <v>0</v>
      </c>
    </row>
    <row r="178" spans="1:104" ht="12.75">
      <c r="A178" s="176">
        <v>114</v>
      </c>
      <c r="B178" s="177" t="s">
        <v>358</v>
      </c>
      <c r="C178" s="178" t="s">
        <v>359</v>
      </c>
      <c r="D178" s="179" t="s">
        <v>101</v>
      </c>
      <c r="E178" s="180">
        <v>1</v>
      </c>
      <c r="F178" s="273"/>
      <c r="G178" s="181">
        <f t="shared" si="48"/>
        <v>0</v>
      </c>
      <c r="O178" s="175">
        <v>2</v>
      </c>
      <c r="AA178" s="151">
        <v>1</v>
      </c>
      <c r="AB178" s="151">
        <v>7</v>
      </c>
      <c r="AC178" s="151">
        <v>7</v>
      </c>
      <c r="AZ178" s="151">
        <v>2</v>
      </c>
      <c r="BA178" s="151">
        <f t="shared" si="49"/>
        <v>0</v>
      </c>
      <c r="BB178" s="151">
        <f t="shared" si="50"/>
        <v>0</v>
      </c>
      <c r="BC178" s="151">
        <f t="shared" si="51"/>
        <v>0</v>
      </c>
      <c r="BD178" s="151">
        <f t="shared" si="52"/>
        <v>0</v>
      </c>
      <c r="BE178" s="151">
        <f t="shared" si="53"/>
        <v>0</v>
      </c>
      <c r="CA178" s="182">
        <v>1</v>
      </c>
      <c r="CB178" s="182">
        <v>7</v>
      </c>
      <c r="CZ178" s="151">
        <v>0</v>
      </c>
    </row>
    <row r="179" spans="1:104" ht="12.75">
      <c r="A179" s="176">
        <v>115</v>
      </c>
      <c r="B179" s="177" t="s">
        <v>360</v>
      </c>
      <c r="C179" s="178" t="s">
        <v>361</v>
      </c>
      <c r="D179" s="179" t="s">
        <v>101</v>
      </c>
      <c r="E179" s="180">
        <v>8</v>
      </c>
      <c r="F179" s="273"/>
      <c r="G179" s="181">
        <f t="shared" si="48"/>
        <v>0</v>
      </c>
      <c r="O179" s="175">
        <v>2</v>
      </c>
      <c r="AA179" s="151">
        <v>1</v>
      </c>
      <c r="AB179" s="151">
        <v>7</v>
      </c>
      <c r="AC179" s="151">
        <v>7</v>
      </c>
      <c r="AZ179" s="151">
        <v>2</v>
      </c>
      <c r="BA179" s="151">
        <f t="shared" si="49"/>
        <v>0</v>
      </c>
      <c r="BB179" s="151">
        <f t="shared" si="50"/>
        <v>0</v>
      </c>
      <c r="BC179" s="151">
        <f t="shared" si="51"/>
        <v>0</v>
      </c>
      <c r="BD179" s="151">
        <f t="shared" si="52"/>
        <v>0</v>
      </c>
      <c r="BE179" s="151">
        <f t="shared" si="53"/>
        <v>0</v>
      </c>
      <c r="CA179" s="182">
        <v>1</v>
      </c>
      <c r="CB179" s="182">
        <v>7</v>
      </c>
      <c r="CZ179" s="151">
        <v>0</v>
      </c>
    </row>
    <row r="180" spans="1:104" ht="12.75">
      <c r="A180" s="176">
        <v>116</v>
      </c>
      <c r="B180" s="177" t="s">
        <v>362</v>
      </c>
      <c r="C180" s="178" t="s">
        <v>363</v>
      </c>
      <c r="D180" s="179" t="s">
        <v>101</v>
      </c>
      <c r="E180" s="180">
        <v>1</v>
      </c>
      <c r="F180" s="273"/>
      <c r="G180" s="181">
        <f t="shared" si="48"/>
        <v>0</v>
      </c>
      <c r="O180" s="175">
        <v>2</v>
      </c>
      <c r="AA180" s="151">
        <v>1</v>
      </c>
      <c r="AB180" s="151">
        <v>7</v>
      </c>
      <c r="AC180" s="151">
        <v>7</v>
      </c>
      <c r="AZ180" s="151">
        <v>2</v>
      </c>
      <c r="BA180" s="151">
        <f t="shared" si="49"/>
        <v>0</v>
      </c>
      <c r="BB180" s="151">
        <f t="shared" si="50"/>
        <v>0</v>
      </c>
      <c r="BC180" s="151">
        <f t="shared" si="51"/>
        <v>0</v>
      </c>
      <c r="BD180" s="151">
        <f t="shared" si="52"/>
        <v>0</v>
      </c>
      <c r="BE180" s="151">
        <f t="shared" si="53"/>
        <v>0</v>
      </c>
      <c r="CA180" s="182">
        <v>1</v>
      </c>
      <c r="CB180" s="182">
        <v>7</v>
      </c>
      <c r="CZ180" s="151">
        <v>0.105</v>
      </c>
    </row>
    <row r="181" spans="1:104" ht="22.5">
      <c r="A181" s="176">
        <v>117</v>
      </c>
      <c r="B181" s="177" t="s">
        <v>364</v>
      </c>
      <c r="C181" s="178" t="s">
        <v>365</v>
      </c>
      <c r="D181" s="179" t="s">
        <v>101</v>
      </c>
      <c r="E181" s="180">
        <v>1</v>
      </c>
      <c r="F181" s="273"/>
      <c r="G181" s="181">
        <f t="shared" si="48"/>
        <v>0</v>
      </c>
      <c r="O181" s="175">
        <v>2</v>
      </c>
      <c r="AA181" s="151">
        <v>1</v>
      </c>
      <c r="AB181" s="151">
        <v>7</v>
      </c>
      <c r="AC181" s="151">
        <v>7</v>
      </c>
      <c r="AZ181" s="151">
        <v>2</v>
      </c>
      <c r="BA181" s="151">
        <f t="shared" si="49"/>
        <v>0</v>
      </c>
      <c r="BB181" s="151">
        <f t="shared" si="50"/>
        <v>0</v>
      </c>
      <c r="BC181" s="151">
        <f t="shared" si="51"/>
        <v>0</v>
      </c>
      <c r="BD181" s="151">
        <f t="shared" si="52"/>
        <v>0</v>
      </c>
      <c r="BE181" s="151">
        <f t="shared" si="53"/>
        <v>0</v>
      </c>
      <c r="CA181" s="182">
        <v>1</v>
      </c>
      <c r="CB181" s="182">
        <v>7</v>
      </c>
      <c r="CZ181" s="151">
        <v>0.0251</v>
      </c>
    </row>
    <row r="182" spans="1:104" ht="22.5">
      <c r="A182" s="176">
        <v>118</v>
      </c>
      <c r="B182" s="177" t="s">
        <v>366</v>
      </c>
      <c r="C182" s="178" t="s">
        <v>367</v>
      </c>
      <c r="D182" s="179" t="s">
        <v>101</v>
      </c>
      <c r="E182" s="180">
        <v>32</v>
      </c>
      <c r="F182" s="273"/>
      <c r="G182" s="181">
        <f t="shared" si="48"/>
        <v>0</v>
      </c>
      <c r="O182" s="175">
        <v>2</v>
      </c>
      <c r="AA182" s="151">
        <v>2</v>
      </c>
      <c r="AB182" s="151">
        <v>7</v>
      </c>
      <c r="AC182" s="151">
        <v>7</v>
      </c>
      <c r="AZ182" s="151">
        <v>2</v>
      </c>
      <c r="BA182" s="151">
        <f t="shared" si="49"/>
        <v>0</v>
      </c>
      <c r="BB182" s="151">
        <f t="shared" si="50"/>
        <v>0</v>
      </c>
      <c r="BC182" s="151">
        <f t="shared" si="51"/>
        <v>0</v>
      </c>
      <c r="BD182" s="151">
        <f t="shared" si="52"/>
        <v>0</v>
      </c>
      <c r="BE182" s="151">
        <f t="shared" si="53"/>
        <v>0</v>
      </c>
      <c r="CA182" s="182">
        <v>2</v>
      </c>
      <c r="CB182" s="182">
        <v>7</v>
      </c>
      <c r="CZ182" s="151">
        <v>0.04804</v>
      </c>
    </row>
    <row r="183" spans="1:104" ht="22.5">
      <c r="A183" s="176">
        <v>119</v>
      </c>
      <c r="B183" s="177" t="s">
        <v>368</v>
      </c>
      <c r="C183" s="178" t="s">
        <v>369</v>
      </c>
      <c r="D183" s="179" t="s">
        <v>101</v>
      </c>
      <c r="E183" s="180">
        <v>1</v>
      </c>
      <c r="F183" s="273"/>
      <c r="G183" s="181">
        <f t="shared" si="48"/>
        <v>0</v>
      </c>
      <c r="O183" s="175">
        <v>2</v>
      </c>
      <c r="AA183" s="151">
        <v>2</v>
      </c>
      <c r="AB183" s="151">
        <v>7</v>
      </c>
      <c r="AC183" s="151">
        <v>7</v>
      </c>
      <c r="AZ183" s="151">
        <v>2</v>
      </c>
      <c r="BA183" s="151">
        <f t="shared" si="49"/>
        <v>0</v>
      </c>
      <c r="BB183" s="151">
        <f t="shared" si="50"/>
        <v>0</v>
      </c>
      <c r="BC183" s="151">
        <f t="shared" si="51"/>
        <v>0</v>
      </c>
      <c r="BD183" s="151">
        <f t="shared" si="52"/>
        <v>0</v>
      </c>
      <c r="BE183" s="151">
        <f t="shared" si="53"/>
        <v>0</v>
      </c>
      <c r="CA183" s="182">
        <v>2</v>
      </c>
      <c r="CB183" s="182">
        <v>7</v>
      </c>
      <c r="CZ183" s="151">
        <v>0.116</v>
      </c>
    </row>
    <row r="184" spans="1:104" ht="12.75">
      <c r="A184" s="176">
        <v>120</v>
      </c>
      <c r="B184" s="177" t="s">
        <v>370</v>
      </c>
      <c r="C184" s="178" t="s">
        <v>371</v>
      </c>
      <c r="D184" s="179" t="s">
        <v>101</v>
      </c>
      <c r="E184" s="180">
        <v>1</v>
      </c>
      <c r="F184" s="273"/>
      <c r="G184" s="181">
        <f t="shared" si="48"/>
        <v>0</v>
      </c>
      <c r="O184" s="175">
        <v>2</v>
      </c>
      <c r="AA184" s="151">
        <v>3</v>
      </c>
      <c r="AB184" s="151">
        <v>7</v>
      </c>
      <c r="AC184" s="151">
        <v>61148300</v>
      </c>
      <c r="AZ184" s="151">
        <v>2</v>
      </c>
      <c r="BA184" s="151">
        <f t="shared" si="49"/>
        <v>0</v>
      </c>
      <c r="BB184" s="151">
        <f t="shared" si="50"/>
        <v>0</v>
      </c>
      <c r="BC184" s="151">
        <f t="shared" si="51"/>
        <v>0</v>
      </c>
      <c r="BD184" s="151">
        <f t="shared" si="52"/>
        <v>0</v>
      </c>
      <c r="BE184" s="151">
        <f t="shared" si="53"/>
        <v>0</v>
      </c>
      <c r="CA184" s="182">
        <v>3</v>
      </c>
      <c r="CB184" s="182">
        <v>7</v>
      </c>
      <c r="CZ184" s="151">
        <v>0.06</v>
      </c>
    </row>
    <row r="185" spans="1:104" ht="12.75">
      <c r="A185" s="176">
        <v>121</v>
      </c>
      <c r="B185" s="177" t="s">
        <v>372</v>
      </c>
      <c r="C185" s="178" t="s">
        <v>373</v>
      </c>
      <c r="D185" s="179" t="s">
        <v>101</v>
      </c>
      <c r="E185" s="180">
        <v>2</v>
      </c>
      <c r="F185" s="273"/>
      <c r="G185" s="181">
        <f t="shared" si="48"/>
        <v>0</v>
      </c>
      <c r="O185" s="175">
        <v>2</v>
      </c>
      <c r="AA185" s="151">
        <v>3</v>
      </c>
      <c r="AB185" s="151">
        <v>7</v>
      </c>
      <c r="AC185" s="151">
        <v>61165310</v>
      </c>
      <c r="AZ185" s="151">
        <v>2</v>
      </c>
      <c r="BA185" s="151">
        <f t="shared" si="49"/>
        <v>0</v>
      </c>
      <c r="BB185" s="151">
        <f t="shared" si="50"/>
        <v>0</v>
      </c>
      <c r="BC185" s="151">
        <f t="shared" si="51"/>
        <v>0</v>
      </c>
      <c r="BD185" s="151">
        <f t="shared" si="52"/>
        <v>0</v>
      </c>
      <c r="BE185" s="151">
        <f t="shared" si="53"/>
        <v>0</v>
      </c>
      <c r="CA185" s="182">
        <v>3</v>
      </c>
      <c r="CB185" s="182">
        <v>7</v>
      </c>
      <c r="CZ185" s="151">
        <v>0.038</v>
      </c>
    </row>
    <row r="186" spans="1:104" ht="12.75">
      <c r="A186" s="176" t="s">
        <v>480</v>
      </c>
      <c r="B186" s="177" t="s">
        <v>374</v>
      </c>
      <c r="C186" s="178" t="s">
        <v>375</v>
      </c>
      <c r="D186" s="179" t="s">
        <v>101</v>
      </c>
      <c r="E186" s="180">
        <v>6</v>
      </c>
      <c r="F186" s="273"/>
      <c r="G186" s="181">
        <f t="shared" si="48"/>
        <v>0</v>
      </c>
      <c r="O186" s="175">
        <v>2</v>
      </c>
      <c r="AA186" s="151">
        <v>3</v>
      </c>
      <c r="AB186" s="151">
        <v>7</v>
      </c>
      <c r="AC186" s="151">
        <v>61165314</v>
      </c>
      <c r="AZ186" s="151">
        <v>2</v>
      </c>
      <c r="BA186" s="151">
        <f t="shared" si="49"/>
        <v>0</v>
      </c>
      <c r="BB186" s="151">
        <f t="shared" si="50"/>
        <v>0</v>
      </c>
      <c r="BC186" s="151">
        <f t="shared" si="51"/>
        <v>0</v>
      </c>
      <c r="BD186" s="151">
        <f t="shared" si="52"/>
        <v>0</v>
      </c>
      <c r="BE186" s="151">
        <f t="shared" si="53"/>
        <v>0</v>
      </c>
      <c r="CA186" s="182">
        <v>3</v>
      </c>
      <c r="CB186" s="182">
        <v>7</v>
      </c>
      <c r="CZ186" s="151">
        <v>0.043</v>
      </c>
    </row>
    <row r="187" spans="1:104" ht="12.75">
      <c r="A187" s="176" t="s">
        <v>481</v>
      </c>
      <c r="B187" s="177" t="s">
        <v>478</v>
      </c>
      <c r="C187" s="178" t="s">
        <v>479</v>
      </c>
      <c r="D187" s="179" t="s">
        <v>101</v>
      </c>
      <c r="E187" s="180">
        <v>40</v>
      </c>
      <c r="F187" s="273"/>
      <c r="G187" s="181">
        <f>E187*F187</f>
        <v>0</v>
      </c>
      <c r="O187" s="175">
        <v>2</v>
      </c>
      <c r="AA187" s="151">
        <v>3</v>
      </c>
      <c r="AB187" s="151">
        <v>7</v>
      </c>
      <c r="AC187" s="151">
        <v>61165314</v>
      </c>
      <c r="AZ187" s="151">
        <v>2</v>
      </c>
      <c r="BA187" s="151">
        <f>IF(AZ187=1,G187,0)</f>
        <v>0</v>
      </c>
      <c r="BB187" s="151">
        <f>IF(AZ187=2,G187,0)</f>
        <v>0</v>
      </c>
      <c r="BC187" s="151">
        <f>IF(AZ187=3,G187,0)</f>
        <v>0</v>
      </c>
      <c r="BD187" s="151">
        <f>IF(AZ187=4,G187,0)</f>
        <v>0</v>
      </c>
      <c r="BE187" s="151">
        <f>IF(AZ187=5,G187,0)</f>
        <v>0</v>
      </c>
      <c r="CA187" s="182">
        <v>3</v>
      </c>
      <c r="CB187" s="182">
        <v>7</v>
      </c>
      <c r="CZ187" s="151">
        <v>0.043</v>
      </c>
    </row>
    <row r="188" spans="1:104" ht="12.75">
      <c r="A188" s="176">
        <v>123</v>
      </c>
      <c r="B188" s="177" t="s">
        <v>376</v>
      </c>
      <c r="C188" s="178" t="s">
        <v>377</v>
      </c>
      <c r="D188" s="179" t="s">
        <v>116</v>
      </c>
      <c r="E188" s="180">
        <v>0.54202</v>
      </c>
      <c r="F188" s="273"/>
      <c r="G188" s="181">
        <f t="shared" si="48"/>
        <v>0</v>
      </c>
      <c r="O188" s="175">
        <v>2</v>
      </c>
      <c r="AA188" s="151">
        <v>7</v>
      </c>
      <c r="AB188" s="151">
        <v>1001</v>
      </c>
      <c r="AC188" s="151">
        <v>5</v>
      </c>
      <c r="AZ188" s="151">
        <v>2</v>
      </c>
      <c r="BA188" s="151">
        <f t="shared" si="49"/>
        <v>0</v>
      </c>
      <c r="BB188" s="151">
        <f t="shared" si="50"/>
        <v>0</v>
      </c>
      <c r="BC188" s="151">
        <f t="shared" si="51"/>
        <v>0</v>
      </c>
      <c r="BD188" s="151">
        <f t="shared" si="52"/>
        <v>0</v>
      </c>
      <c r="BE188" s="151">
        <f t="shared" si="53"/>
        <v>0</v>
      </c>
      <c r="CA188" s="182">
        <v>7</v>
      </c>
      <c r="CB188" s="182">
        <v>1001</v>
      </c>
      <c r="CZ188" s="151">
        <v>0</v>
      </c>
    </row>
    <row r="189" spans="1:57" ht="12.75">
      <c r="A189" s="183"/>
      <c r="B189" s="184" t="s">
        <v>77</v>
      </c>
      <c r="C189" s="185" t="str">
        <f>CONCATENATE(B170," ",C170)</f>
        <v>766 Konstrukce truhlářské</v>
      </c>
      <c r="D189" s="186"/>
      <c r="E189" s="187"/>
      <c r="F189" s="274"/>
      <c r="G189" s="189">
        <f>SUM(G170:G188)</f>
        <v>0</v>
      </c>
      <c r="O189" s="175">
        <v>4</v>
      </c>
      <c r="BA189" s="190">
        <f>SUM(BA170:BA188)</f>
        <v>0</v>
      </c>
      <c r="BB189" s="190">
        <f>SUM(BB170:BB188)</f>
        <v>0</v>
      </c>
      <c r="BC189" s="190">
        <f>SUM(BC170:BC188)</f>
        <v>0</v>
      </c>
      <c r="BD189" s="190">
        <f>SUM(BD170:BD188)</f>
        <v>0</v>
      </c>
      <c r="BE189" s="190">
        <f>SUM(BE170:BE188)</f>
        <v>0</v>
      </c>
    </row>
    <row r="190" spans="1:15" ht="12.75">
      <c r="A190" s="168" t="s">
        <v>74</v>
      </c>
      <c r="B190" s="169" t="s">
        <v>378</v>
      </c>
      <c r="C190" s="170" t="s">
        <v>379</v>
      </c>
      <c r="D190" s="171"/>
      <c r="E190" s="172"/>
      <c r="F190" s="275"/>
      <c r="G190" s="173"/>
      <c r="H190" s="174"/>
      <c r="I190" s="174"/>
      <c r="O190" s="175">
        <v>1</v>
      </c>
    </row>
    <row r="191" spans="1:104" ht="22.5">
      <c r="A191" s="176">
        <v>124</v>
      </c>
      <c r="B191" s="177" t="s">
        <v>380</v>
      </c>
      <c r="C191" s="178" t="s">
        <v>381</v>
      </c>
      <c r="D191" s="179" t="s">
        <v>101</v>
      </c>
      <c r="E191" s="180">
        <v>6</v>
      </c>
      <c r="F191" s="273"/>
      <c r="G191" s="181">
        <f>E191*F191</f>
        <v>0</v>
      </c>
      <c r="O191" s="175">
        <v>2</v>
      </c>
      <c r="AA191" s="151">
        <v>1</v>
      </c>
      <c r="AB191" s="151">
        <v>7</v>
      </c>
      <c r="AC191" s="151">
        <v>7</v>
      </c>
      <c r="AZ191" s="151">
        <v>2</v>
      </c>
      <c r="BA191" s="151">
        <f>IF(AZ191=1,G191,0)</f>
        <v>0</v>
      </c>
      <c r="BB191" s="151">
        <f>IF(AZ191=2,G191,0)</f>
        <v>0</v>
      </c>
      <c r="BC191" s="151">
        <f>IF(AZ191=3,G191,0)</f>
        <v>0</v>
      </c>
      <c r="BD191" s="151">
        <f>IF(AZ191=4,G191,0)</f>
        <v>0</v>
      </c>
      <c r="BE191" s="151">
        <f>IF(AZ191=5,G191,0)</f>
        <v>0</v>
      </c>
      <c r="CA191" s="182">
        <v>1</v>
      </c>
      <c r="CB191" s="182">
        <v>7</v>
      </c>
      <c r="CZ191" s="151">
        <v>0.003</v>
      </c>
    </row>
    <row r="192" spans="1:104" ht="12.75">
      <c r="A192" s="176">
        <v>125</v>
      </c>
      <c r="B192" s="177" t="s">
        <v>382</v>
      </c>
      <c r="C192" s="178" t="s">
        <v>383</v>
      </c>
      <c r="D192" s="179" t="s">
        <v>96</v>
      </c>
      <c r="E192" s="180">
        <v>40.17</v>
      </c>
      <c r="F192" s="273"/>
      <c r="G192" s="181">
        <f>E192*F192</f>
        <v>0</v>
      </c>
      <c r="O192" s="175">
        <v>2</v>
      </c>
      <c r="AA192" s="151">
        <v>1</v>
      </c>
      <c r="AB192" s="151">
        <v>7</v>
      </c>
      <c r="AC192" s="151">
        <v>7</v>
      </c>
      <c r="AZ192" s="151">
        <v>2</v>
      </c>
      <c r="BA192" s="151">
        <f>IF(AZ192=1,G192,0)</f>
        <v>0</v>
      </c>
      <c r="BB192" s="151">
        <f>IF(AZ192=2,G192,0)</f>
        <v>0</v>
      </c>
      <c r="BC192" s="151">
        <f>IF(AZ192=3,G192,0)</f>
        <v>0</v>
      </c>
      <c r="BD192" s="151">
        <f>IF(AZ192=4,G192,0)</f>
        <v>0</v>
      </c>
      <c r="BE192" s="151">
        <f>IF(AZ192=5,G192,0)</f>
        <v>0</v>
      </c>
      <c r="CA192" s="182">
        <v>1</v>
      </c>
      <c r="CB192" s="182">
        <v>7</v>
      </c>
      <c r="CZ192" s="151">
        <v>0</v>
      </c>
    </row>
    <row r="193" spans="1:15" ht="12.75">
      <c r="A193" s="191"/>
      <c r="B193" s="192"/>
      <c r="C193" s="312" t="s">
        <v>384</v>
      </c>
      <c r="D193" s="313"/>
      <c r="E193" s="193">
        <v>40.17</v>
      </c>
      <c r="F193" s="276"/>
      <c r="G193" s="194"/>
      <c r="M193" s="195" t="s">
        <v>384</v>
      </c>
      <c r="O193" s="175"/>
    </row>
    <row r="194" spans="1:104" ht="12.75">
      <c r="A194" s="176">
        <v>126</v>
      </c>
      <c r="B194" s="177" t="s">
        <v>385</v>
      </c>
      <c r="C194" s="178" t="s">
        <v>386</v>
      </c>
      <c r="D194" s="179" t="s">
        <v>116</v>
      </c>
      <c r="E194" s="180">
        <v>0.018</v>
      </c>
      <c r="F194" s="273"/>
      <c r="G194" s="181">
        <f>E194*F194</f>
        <v>0</v>
      </c>
      <c r="O194" s="175">
        <v>2</v>
      </c>
      <c r="AA194" s="151">
        <v>7</v>
      </c>
      <c r="AB194" s="151">
        <v>1001</v>
      </c>
      <c r="AC194" s="151">
        <v>5</v>
      </c>
      <c r="AZ194" s="151">
        <v>2</v>
      </c>
      <c r="BA194" s="151">
        <f>IF(AZ194=1,G194,0)</f>
        <v>0</v>
      </c>
      <c r="BB194" s="151">
        <f>IF(AZ194=2,G194,0)</f>
        <v>0</v>
      </c>
      <c r="BC194" s="151">
        <f>IF(AZ194=3,G194,0)</f>
        <v>0</v>
      </c>
      <c r="BD194" s="151">
        <f>IF(AZ194=4,G194,0)</f>
        <v>0</v>
      </c>
      <c r="BE194" s="151">
        <f>IF(AZ194=5,G194,0)</f>
        <v>0</v>
      </c>
      <c r="CA194" s="182">
        <v>7</v>
      </c>
      <c r="CB194" s="182">
        <v>1001</v>
      </c>
      <c r="CZ194" s="151">
        <v>0</v>
      </c>
    </row>
    <row r="195" spans="1:57" ht="12.75">
      <c r="A195" s="183"/>
      <c r="B195" s="184" t="s">
        <v>77</v>
      </c>
      <c r="C195" s="185" t="str">
        <f>CONCATENATE(B190," ",C190)</f>
        <v>767 Konstrukce zámečnické</v>
      </c>
      <c r="D195" s="186"/>
      <c r="E195" s="187"/>
      <c r="F195" s="274"/>
      <c r="G195" s="189">
        <f>SUM(G190:G194)</f>
        <v>0</v>
      </c>
      <c r="O195" s="175">
        <v>4</v>
      </c>
      <c r="BA195" s="190">
        <f>SUM(BA190:BA194)</f>
        <v>0</v>
      </c>
      <c r="BB195" s="190">
        <f>SUM(BB190:BB194)</f>
        <v>0</v>
      </c>
      <c r="BC195" s="190">
        <f>SUM(BC190:BC194)</f>
        <v>0</v>
      </c>
      <c r="BD195" s="190">
        <f>SUM(BD190:BD194)</f>
        <v>0</v>
      </c>
      <c r="BE195" s="190">
        <f>SUM(BE190:BE194)</f>
        <v>0</v>
      </c>
    </row>
    <row r="196" spans="1:15" ht="12.75">
      <c r="A196" s="168" t="s">
        <v>74</v>
      </c>
      <c r="B196" s="169" t="s">
        <v>387</v>
      </c>
      <c r="C196" s="170" t="s">
        <v>388</v>
      </c>
      <c r="D196" s="171"/>
      <c r="E196" s="172"/>
      <c r="F196" s="275"/>
      <c r="G196" s="173"/>
      <c r="H196" s="174"/>
      <c r="I196" s="174"/>
      <c r="O196" s="175">
        <v>1</v>
      </c>
    </row>
    <row r="197" spans="1:104" ht="12.75">
      <c r="A197" s="176">
        <v>127</v>
      </c>
      <c r="B197" s="177" t="s">
        <v>389</v>
      </c>
      <c r="C197" s="178" t="s">
        <v>390</v>
      </c>
      <c r="D197" s="179" t="s">
        <v>96</v>
      </c>
      <c r="E197" s="180">
        <v>6.62</v>
      </c>
      <c r="F197" s="273"/>
      <c r="G197" s="181">
        <f>E197*F197</f>
        <v>0</v>
      </c>
      <c r="O197" s="175">
        <v>2</v>
      </c>
      <c r="AA197" s="151">
        <v>2</v>
      </c>
      <c r="AB197" s="151">
        <v>7</v>
      </c>
      <c r="AC197" s="151">
        <v>7</v>
      </c>
      <c r="AZ197" s="151">
        <v>2</v>
      </c>
      <c r="BA197" s="151">
        <f>IF(AZ197=1,G197,0)</f>
        <v>0</v>
      </c>
      <c r="BB197" s="151">
        <f>IF(AZ197=2,G197,0)</f>
        <v>0</v>
      </c>
      <c r="BC197" s="151">
        <f>IF(AZ197=3,G197,0)</f>
        <v>0</v>
      </c>
      <c r="BD197" s="151">
        <f>IF(AZ197=4,G197,0)</f>
        <v>0</v>
      </c>
      <c r="BE197" s="151">
        <f>IF(AZ197=5,G197,0)</f>
        <v>0</v>
      </c>
      <c r="CA197" s="182">
        <v>2</v>
      </c>
      <c r="CB197" s="182">
        <v>7</v>
      </c>
      <c r="CZ197" s="151">
        <v>0.02563</v>
      </c>
    </row>
    <row r="198" spans="1:104" ht="12.75">
      <c r="A198" s="176">
        <v>128</v>
      </c>
      <c r="B198" s="177" t="s">
        <v>391</v>
      </c>
      <c r="C198" s="178" t="s">
        <v>392</v>
      </c>
      <c r="D198" s="179" t="s">
        <v>96</v>
      </c>
      <c r="E198" s="180">
        <v>6.7524</v>
      </c>
      <c r="F198" s="273"/>
      <c r="G198" s="181">
        <f>E198*F198</f>
        <v>0</v>
      </c>
      <c r="O198" s="175">
        <v>2</v>
      </c>
      <c r="AA198" s="151">
        <v>3</v>
      </c>
      <c r="AB198" s="151">
        <v>7</v>
      </c>
      <c r="AC198" s="151">
        <v>59764202</v>
      </c>
      <c r="AZ198" s="151">
        <v>2</v>
      </c>
      <c r="BA198" s="151">
        <f>IF(AZ198=1,G198,0)</f>
        <v>0</v>
      </c>
      <c r="BB198" s="151">
        <f>IF(AZ198=2,G198,0)</f>
        <v>0</v>
      </c>
      <c r="BC198" s="151">
        <f>IF(AZ198=3,G198,0)</f>
        <v>0</v>
      </c>
      <c r="BD198" s="151">
        <f>IF(AZ198=4,G198,0)</f>
        <v>0</v>
      </c>
      <c r="BE198" s="151">
        <f>IF(AZ198=5,G198,0)</f>
        <v>0</v>
      </c>
      <c r="CA198" s="182">
        <v>3</v>
      </c>
      <c r="CB198" s="182">
        <v>7</v>
      </c>
      <c r="CZ198" s="151">
        <v>0.0192</v>
      </c>
    </row>
    <row r="199" spans="1:15" ht="12.75">
      <c r="A199" s="191"/>
      <c r="B199" s="192"/>
      <c r="C199" s="312" t="s">
        <v>393</v>
      </c>
      <c r="D199" s="313"/>
      <c r="E199" s="193">
        <v>6.7524</v>
      </c>
      <c r="F199" s="276"/>
      <c r="G199" s="194"/>
      <c r="M199" s="195" t="s">
        <v>393</v>
      </c>
      <c r="O199" s="175"/>
    </row>
    <row r="200" spans="1:104" ht="12.75">
      <c r="A200" s="176">
        <v>129</v>
      </c>
      <c r="B200" s="177" t="s">
        <v>394</v>
      </c>
      <c r="C200" s="178" t="s">
        <v>395</v>
      </c>
      <c r="D200" s="179" t="s">
        <v>116</v>
      </c>
      <c r="E200" s="180">
        <v>0.12964608</v>
      </c>
      <c r="F200" s="273"/>
      <c r="G200" s="181">
        <f>E200*F200</f>
        <v>0</v>
      </c>
      <c r="O200" s="175">
        <v>2</v>
      </c>
      <c r="AA200" s="151">
        <v>7</v>
      </c>
      <c r="AB200" s="151">
        <v>1001</v>
      </c>
      <c r="AC200" s="151">
        <v>5</v>
      </c>
      <c r="AZ200" s="151">
        <v>2</v>
      </c>
      <c r="BA200" s="151">
        <f>IF(AZ200=1,G200,0)</f>
        <v>0</v>
      </c>
      <c r="BB200" s="151">
        <f>IF(AZ200=2,G200,0)</f>
        <v>0</v>
      </c>
      <c r="BC200" s="151">
        <f>IF(AZ200=3,G200,0)</f>
        <v>0</v>
      </c>
      <c r="BD200" s="151">
        <f>IF(AZ200=4,G200,0)</f>
        <v>0</v>
      </c>
      <c r="BE200" s="151">
        <f>IF(AZ200=5,G200,0)</f>
        <v>0</v>
      </c>
      <c r="CA200" s="182">
        <v>7</v>
      </c>
      <c r="CB200" s="182">
        <v>1001</v>
      </c>
      <c r="CZ200" s="151">
        <v>0</v>
      </c>
    </row>
    <row r="201" spans="1:57" ht="12.75">
      <c r="A201" s="183"/>
      <c r="B201" s="184" t="s">
        <v>77</v>
      </c>
      <c r="C201" s="185" t="str">
        <f>CONCATENATE(B196," ",C196)</f>
        <v>771 Podlahy z dlaždic a obklady</v>
      </c>
      <c r="D201" s="186"/>
      <c r="E201" s="187"/>
      <c r="F201" s="274"/>
      <c r="G201" s="189">
        <f>SUM(G196:G200)</f>
        <v>0</v>
      </c>
      <c r="O201" s="175">
        <v>4</v>
      </c>
      <c r="BA201" s="190">
        <f>SUM(BA196:BA200)</f>
        <v>0</v>
      </c>
      <c r="BB201" s="190">
        <f>SUM(BB196:BB200)</f>
        <v>0</v>
      </c>
      <c r="BC201" s="190">
        <f>SUM(BC196:BC200)</f>
        <v>0</v>
      </c>
      <c r="BD201" s="190">
        <f>SUM(BD196:BD200)</f>
        <v>0</v>
      </c>
      <c r="BE201" s="190">
        <f>SUM(BE196:BE200)</f>
        <v>0</v>
      </c>
    </row>
    <row r="202" spans="1:15" ht="12.75">
      <c r="A202" s="168" t="s">
        <v>74</v>
      </c>
      <c r="B202" s="169" t="s">
        <v>396</v>
      </c>
      <c r="C202" s="170" t="s">
        <v>397</v>
      </c>
      <c r="D202" s="171"/>
      <c r="E202" s="172"/>
      <c r="F202" s="275"/>
      <c r="G202" s="173"/>
      <c r="H202" s="174"/>
      <c r="I202" s="174"/>
      <c r="O202" s="175">
        <v>1</v>
      </c>
    </row>
    <row r="203" spans="1:104" ht="22.5">
      <c r="A203" s="176">
        <v>130</v>
      </c>
      <c r="B203" s="177" t="s">
        <v>398</v>
      </c>
      <c r="C203" s="178" t="s">
        <v>399</v>
      </c>
      <c r="D203" s="179" t="s">
        <v>96</v>
      </c>
      <c r="E203" s="180">
        <v>93.32</v>
      </c>
      <c r="F203" s="273"/>
      <c r="G203" s="181">
        <f>E203*F203</f>
        <v>0</v>
      </c>
      <c r="O203" s="175">
        <v>2</v>
      </c>
      <c r="AA203" s="151">
        <v>1</v>
      </c>
      <c r="AB203" s="151">
        <v>7</v>
      </c>
      <c r="AC203" s="151">
        <v>7</v>
      </c>
      <c r="AZ203" s="151">
        <v>2</v>
      </c>
      <c r="BA203" s="151">
        <f>IF(AZ203=1,G203,0)</f>
        <v>0</v>
      </c>
      <c r="BB203" s="151">
        <f>IF(AZ203=2,G203,0)</f>
        <v>0</v>
      </c>
      <c r="BC203" s="151">
        <f>IF(AZ203=3,G203,0)</f>
        <v>0</v>
      </c>
      <c r="BD203" s="151">
        <f>IF(AZ203=4,G203,0)</f>
        <v>0</v>
      </c>
      <c r="BE203" s="151">
        <f>IF(AZ203=5,G203,0)</f>
        <v>0</v>
      </c>
      <c r="CA203" s="182">
        <v>1</v>
      </c>
      <c r="CB203" s="182">
        <v>7</v>
      </c>
      <c r="CZ203" s="151">
        <v>0</v>
      </c>
    </row>
    <row r="204" spans="1:15" ht="12.75">
      <c r="A204" s="191"/>
      <c r="B204" s="192"/>
      <c r="C204" s="312" t="s">
        <v>400</v>
      </c>
      <c r="D204" s="313"/>
      <c r="E204" s="193">
        <v>93.32</v>
      </c>
      <c r="F204" s="276"/>
      <c r="G204" s="194"/>
      <c r="M204" s="195" t="s">
        <v>400</v>
      </c>
      <c r="O204" s="175"/>
    </row>
    <row r="205" spans="1:104" ht="22.5">
      <c r="A205" s="176">
        <v>131</v>
      </c>
      <c r="B205" s="177" t="s">
        <v>401</v>
      </c>
      <c r="C205" s="178" t="s">
        <v>402</v>
      </c>
      <c r="D205" s="179" t="s">
        <v>96</v>
      </c>
      <c r="E205" s="180">
        <v>214.95</v>
      </c>
      <c r="F205" s="273"/>
      <c r="G205" s="181">
        <f>E205*F205</f>
        <v>0</v>
      </c>
      <c r="O205" s="175">
        <v>2</v>
      </c>
      <c r="AA205" s="151">
        <v>1</v>
      </c>
      <c r="AB205" s="151">
        <v>7</v>
      </c>
      <c r="AC205" s="151">
        <v>7</v>
      </c>
      <c r="AZ205" s="151">
        <v>2</v>
      </c>
      <c r="BA205" s="151">
        <f>IF(AZ205=1,G205,0)</f>
        <v>0</v>
      </c>
      <c r="BB205" s="151">
        <f>IF(AZ205=2,G205,0)</f>
        <v>0</v>
      </c>
      <c r="BC205" s="151">
        <f>IF(AZ205=3,G205,0)</f>
        <v>0</v>
      </c>
      <c r="BD205" s="151">
        <f>IF(AZ205=4,G205,0)</f>
        <v>0</v>
      </c>
      <c r="BE205" s="151">
        <f>IF(AZ205=5,G205,0)</f>
        <v>0</v>
      </c>
      <c r="CA205" s="182">
        <v>1</v>
      </c>
      <c r="CB205" s="182">
        <v>7</v>
      </c>
      <c r="CZ205" s="151">
        <v>0.0082</v>
      </c>
    </row>
    <row r="206" spans="1:104" ht="22.5">
      <c r="A206" s="176">
        <v>132</v>
      </c>
      <c r="B206" s="177" t="s">
        <v>403</v>
      </c>
      <c r="C206" s="178" t="s">
        <v>404</v>
      </c>
      <c r="D206" s="179" t="s">
        <v>108</v>
      </c>
      <c r="E206" s="180">
        <v>8.1</v>
      </c>
      <c r="F206" s="273"/>
      <c r="G206" s="181">
        <f>E206*F206</f>
        <v>0</v>
      </c>
      <c r="O206" s="175">
        <v>2</v>
      </c>
      <c r="AA206" s="151">
        <v>1</v>
      </c>
      <c r="AB206" s="151">
        <v>7</v>
      </c>
      <c r="AC206" s="151">
        <v>7</v>
      </c>
      <c r="AZ206" s="151">
        <v>2</v>
      </c>
      <c r="BA206" s="151">
        <f>IF(AZ206=1,G206,0)</f>
        <v>0</v>
      </c>
      <c r="BB206" s="151">
        <f>IF(AZ206=2,G206,0)</f>
        <v>0</v>
      </c>
      <c r="BC206" s="151">
        <f>IF(AZ206=3,G206,0)</f>
        <v>0</v>
      </c>
      <c r="BD206" s="151">
        <f>IF(AZ206=4,G206,0)</f>
        <v>0</v>
      </c>
      <c r="BE206" s="151">
        <f>IF(AZ206=5,G206,0)</f>
        <v>0</v>
      </c>
      <c r="CA206" s="182">
        <v>1</v>
      </c>
      <c r="CB206" s="182">
        <v>7</v>
      </c>
      <c r="CZ206" s="151">
        <v>0.00017</v>
      </c>
    </row>
    <row r="207" spans="1:15" ht="12.75">
      <c r="A207" s="191"/>
      <c r="B207" s="192"/>
      <c r="C207" s="312" t="s">
        <v>405</v>
      </c>
      <c r="D207" s="313"/>
      <c r="E207" s="193">
        <v>8.1</v>
      </c>
      <c r="F207" s="276"/>
      <c r="G207" s="194"/>
      <c r="M207" s="195" t="s">
        <v>405</v>
      </c>
      <c r="O207" s="175"/>
    </row>
    <row r="208" spans="1:104" ht="22.5">
      <c r="A208" s="176">
        <v>133</v>
      </c>
      <c r="B208" s="177" t="s">
        <v>406</v>
      </c>
      <c r="C208" s="178" t="s">
        <v>407</v>
      </c>
      <c r="D208" s="179" t="s">
        <v>96</v>
      </c>
      <c r="E208" s="180">
        <v>214.95</v>
      </c>
      <c r="F208" s="273"/>
      <c r="G208" s="181">
        <f>E208*F208</f>
        <v>0</v>
      </c>
      <c r="O208" s="175">
        <v>2</v>
      </c>
      <c r="AA208" s="151">
        <v>1</v>
      </c>
      <c r="AB208" s="151">
        <v>0</v>
      </c>
      <c r="AC208" s="151">
        <v>0</v>
      </c>
      <c r="AZ208" s="151">
        <v>2</v>
      </c>
      <c r="BA208" s="151">
        <f>IF(AZ208=1,G208,0)</f>
        <v>0</v>
      </c>
      <c r="BB208" s="151">
        <f>IF(AZ208=2,G208,0)</f>
        <v>0</v>
      </c>
      <c r="BC208" s="151">
        <f>IF(AZ208=3,G208,0)</f>
        <v>0</v>
      </c>
      <c r="BD208" s="151">
        <f>IF(AZ208=4,G208,0)</f>
        <v>0</v>
      </c>
      <c r="BE208" s="151">
        <f>IF(AZ208=5,G208,0)</f>
        <v>0</v>
      </c>
      <c r="CA208" s="182">
        <v>1</v>
      </c>
      <c r="CB208" s="182">
        <v>0</v>
      </c>
      <c r="CZ208" s="151">
        <v>0</v>
      </c>
    </row>
    <row r="209" spans="1:104" ht="12.75">
      <c r="A209" s="176">
        <v>134</v>
      </c>
      <c r="B209" s="177" t="s">
        <v>408</v>
      </c>
      <c r="C209" s="178" t="s">
        <v>409</v>
      </c>
      <c r="D209" s="179" t="s">
        <v>116</v>
      </c>
      <c r="E209" s="180">
        <v>1.763967</v>
      </c>
      <c r="F209" s="273"/>
      <c r="G209" s="181">
        <f>E209*F209</f>
        <v>0</v>
      </c>
      <c r="O209" s="175">
        <v>2</v>
      </c>
      <c r="AA209" s="151">
        <v>7</v>
      </c>
      <c r="AB209" s="151">
        <v>1001</v>
      </c>
      <c r="AC209" s="151">
        <v>5</v>
      </c>
      <c r="AZ209" s="151">
        <v>2</v>
      </c>
      <c r="BA209" s="151">
        <f>IF(AZ209=1,G209,0)</f>
        <v>0</v>
      </c>
      <c r="BB209" s="151">
        <f>IF(AZ209=2,G209,0)</f>
        <v>0</v>
      </c>
      <c r="BC209" s="151">
        <f>IF(AZ209=3,G209,0)</f>
        <v>0</v>
      </c>
      <c r="BD209" s="151">
        <f>IF(AZ209=4,G209,0)</f>
        <v>0</v>
      </c>
      <c r="BE209" s="151">
        <f>IF(AZ209=5,G209,0)</f>
        <v>0</v>
      </c>
      <c r="CA209" s="182">
        <v>7</v>
      </c>
      <c r="CB209" s="182">
        <v>1001</v>
      </c>
      <c r="CZ209" s="151">
        <v>0</v>
      </c>
    </row>
    <row r="210" spans="1:57" ht="12.75">
      <c r="A210" s="183"/>
      <c r="B210" s="184" t="s">
        <v>77</v>
      </c>
      <c r="C210" s="185" t="str">
        <f>CONCATENATE(B202," ",C202)</f>
        <v>776 Podlahy povlakové</v>
      </c>
      <c r="D210" s="186"/>
      <c r="E210" s="187"/>
      <c r="F210" s="274"/>
      <c r="G210" s="189">
        <f>SUM(G202:G209)</f>
        <v>0</v>
      </c>
      <c r="O210" s="175">
        <v>4</v>
      </c>
      <c r="BA210" s="190">
        <f>SUM(BA202:BA209)</f>
        <v>0</v>
      </c>
      <c r="BB210" s="190">
        <f>SUM(BB202:BB209)</f>
        <v>0</v>
      </c>
      <c r="BC210" s="190">
        <f>SUM(BC202:BC209)</f>
        <v>0</v>
      </c>
      <c r="BD210" s="190">
        <f>SUM(BD202:BD209)</f>
        <v>0</v>
      </c>
      <c r="BE210" s="190">
        <f>SUM(BE202:BE209)</f>
        <v>0</v>
      </c>
    </row>
    <row r="211" spans="1:15" ht="12.75">
      <c r="A211" s="168" t="s">
        <v>74</v>
      </c>
      <c r="B211" s="169" t="s">
        <v>410</v>
      </c>
      <c r="C211" s="170" t="s">
        <v>411</v>
      </c>
      <c r="D211" s="171"/>
      <c r="E211" s="172"/>
      <c r="F211" s="275"/>
      <c r="G211" s="173"/>
      <c r="H211" s="174"/>
      <c r="I211" s="174"/>
      <c r="O211" s="175">
        <v>1</v>
      </c>
    </row>
    <row r="212" spans="1:104" ht="22.5">
      <c r="A212" s="176">
        <v>135</v>
      </c>
      <c r="B212" s="177" t="s">
        <v>412</v>
      </c>
      <c r="C212" s="178" t="s">
        <v>413</v>
      </c>
      <c r="D212" s="179" t="s">
        <v>96</v>
      </c>
      <c r="E212" s="180">
        <v>12.35</v>
      </c>
      <c r="F212" s="273"/>
      <c r="G212" s="181">
        <f>E212*F212</f>
        <v>0</v>
      </c>
      <c r="O212" s="175">
        <v>2</v>
      </c>
      <c r="AA212" s="151">
        <v>2</v>
      </c>
      <c r="AB212" s="151">
        <v>7</v>
      </c>
      <c r="AC212" s="151">
        <v>7</v>
      </c>
      <c r="AZ212" s="151">
        <v>2</v>
      </c>
      <c r="BA212" s="151">
        <f>IF(AZ212=1,G212,0)</f>
        <v>0</v>
      </c>
      <c r="BB212" s="151">
        <f>IF(AZ212=2,G212,0)</f>
        <v>0</v>
      </c>
      <c r="BC212" s="151">
        <f>IF(AZ212=3,G212,0)</f>
        <v>0</v>
      </c>
      <c r="BD212" s="151">
        <f>IF(AZ212=4,G212,0)</f>
        <v>0</v>
      </c>
      <c r="BE212" s="151">
        <f>IF(AZ212=5,G212,0)</f>
        <v>0</v>
      </c>
      <c r="CA212" s="182">
        <v>2</v>
      </c>
      <c r="CB212" s="182">
        <v>7</v>
      </c>
      <c r="CZ212" s="151">
        <v>0.05673</v>
      </c>
    </row>
    <row r="213" spans="1:104" ht="12.75">
      <c r="A213" s="176">
        <v>136</v>
      </c>
      <c r="B213" s="177" t="s">
        <v>414</v>
      </c>
      <c r="C213" s="178" t="s">
        <v>415</v>
      </c>
      <c r="D213" s="179" t="s">
        <v>96</v>
      </c>
      <c r="E213" s="180">
        <v>32.4</v>
      </c>
      <c r="F213" s="273"/>
      <c r="G213" s="181">
        <f>E213*F213</f>
        <v>0</v>
      </c>
      <c r="O213" s="175">
        <v>2</v>
      </c>
      <c r="AA213" s="151">
        <v>2</v>
      </c>
      <c r="AB213" s="151">
        <v>7</v>
      </c>
      <c r="AC213" s="151">
        <v>7</v>
      </c>
      <c r="AZ213" s="151">
        <v>2</v>
      </c>
      <c r="BA213" s="151">
        <f>IF(AZ213=1,G213,0)</f>
        <v>0</v>
      </c>
      <c r="BB213" s="151">
        <f>IF(AZ213=2,G213,0)</f>
        <v>0</v>
      </c>
      <c r="BC213" s="151">
        <f>IF(AZ213=3,G213,0)</f>
        <v>0</v>
      </c>
      <c r="BD213" s="151">
        <f>IF(AZ213=4,G213,0)</f>
        <v>0</v>
      </c>
      <c r="BE213" s="151">
        <f>IF(AZ213=5,G213,0)</f>
        <v>0</v>
      </c>
      <c r="CA213" s="182">
        <v>2</v>
      </c>
      <c r="CB213" s="182">
        <v>7</v>
      </c>
      <c r="CZ213" s="151">
        <v>0</v>
      </c>
    </row>
    <row r="214" spans="1:104" ht="12.75">
      <c r="A214" s="176">
        <v>137</v>
      </c>
      <c r="B214" s="177" t="s">
        <v>416</v>
      </c>
      <c r="C214" s="178" t="s">
        <v>417</v>
      </c>
      <c r="D214" s="179" t="s">
        <v>96</v>
      </c>
      <c r="E214" s="180">
        <v>12.597</v>
      </c>
      <c r="F214" s="273"/>
      <c r="G214" s="181">
        <f>E214*F214</f>
        <v>0</v>
      </c>
      <c r="O214" s="175">
        <v>2</v>
      </c>
      <c r="AA214" s="151">
        <v>3</v>
      </c>
      <c r="AB214" s="151">
        <v>7</v>
      </c>
      <c r="AC214" s="151">
        <v>59764203</v>
      </c>
      <c r="AZ214" s="151">
        <v>2</v>
      </c>
      <c r="BA214" s="151">
        <f>IF(AZ214=1,G214,0)</f>
        <v>0</v>
      </c>
      <c r="BB214" s="151">
        <f>IF(AZ214=2,G214,0)</f>
        <v>0</v>
      </c>
      <c r="BC214" s="151">
        <f>IF(AZ214=3,G214,0)</f>
        <v>0</v>
      </c>
      <c r="BD214" s="151">
        <f>IF(AZ214=4,G214,0)</f>
        <v>0</v>
      </c>
      <c r="BE214" s="151">
        <f>IF(AZ214=5,G214,0)</f>
        <v>0</v>
      </c>
      <c r="CA214" s="182">
        <v>3</v>
      </c>
      <c r="CB214" s="182">
        <v>7</v>
      </c>
      <c r="CZ214" s="151">
        <v>0.0192</v>
      </c>
    </row>
    <row r="215" spans="1:15" ht="12.75">
      <c r="A215" s="191"/>
      <c r="B215" s="192"/>
      <c r="C215" s="312" t="s">
        <v>418</v>
      </c>
      <c r="D215" s="313"/>
      <c r="E215" s="193">
        <v>12.597</v>
      </c>
      <c r="F215" s="276"/>
      <c r="G215" s="194"/>
      <c r="M215" s="195" t="s">
        <v>418</v>
      </c>
      <c r="O215" s="175"/>
    </row>
    <row r="216" spans="1:104" ht="12.75">
      <c r="A216" s="176">
        <v>138</v>
      </c>
      <c r="B216" s="177" t="s">
        <v>419</v>
      </c>
      <c r="C216" s="178" t="s">
        <v>420</v>
      </c>
      <c r="D216" s="179" t="s">
        <v>116</v>
      </c>
      <c r="E216" s="180">
        <v>0.2418624</v>
      </c>
      <c r="F216" s="273"/>
      <c r="G216" s="181">
        <f>E216*F216</f>
        <v>0</v>
      </c>
      <c r="O216" s="175">
        <v>2</v>
      </c>
      <c r="AA216" s="151">
        <v>7</v>
      </c>
      <c r="AB216" s="151">
        <v>1001</v>
      </c>
      <c r="AC216" s="151">
        <v>5</v>
      </c>
      <c r="AZ216" s="151">
        <v>2</v>
      </c>
      <c r="BA216" s="151">
        <f>IF(AZ216=1,G216,0)</f>
        <v>0</v>
      </c>
      <c r="BB216" s="151">
        <f>IF(AZ216=2,G216,0)</f>
        <v>0</v>
      </c>
      <c r="BC216" s="151">
        <f>IF(AZ216=3,G216,0)</f>
        <v>0</v>
      </c>
      <c r="BD216" s="151">
        <f>IF(AZ216=4,G216,0)</f>
        <v>0</v>
      </c>
      <c r="BE216" s="151">
        <f>IF(AZ216=5,G216,0)</f>
        <v>0</v>
      </c>
      <c r="CA216" s="182">
        <v>7</v>
      </c>
      <c r="CB216" s="182">
        <v>1001</v>
      </c>
      <c r="CZ216" s="151">
        <v>0</v>
      </c>
    </row>
    <row r="217" spans="1:57" ht="12.75">
      <c r="A217" s="183"/>
      <c r="B217" s="184" t="s">
        <v>77</v>
      </c>
      <c r="C217" s="185" t="str">
        <f>CONCATENATE(B211," ",C211)</f>
        <v>781 Obklady keramické</v>
      </c>
      <c r="D217" s="186"/>
      <c r="E217" s="187"/>
      <c r="F217" s="274"/>
      <c r="G217" s="189">
        <f>SUM(G211:G216)</f>
        <v>0</v>
      </c>
      <c r="O217" s="175">
        <v>4</v>
      </c>
      <c r="BA217" s="190">
        <f>SUM(BA211:BA216)</f>
        <v>0</v>
      </c>
      <c r="BB217" s="190">
        <f>SUM(BB211:BB216)</f>
        <v>0</v>
      </c>
      <c r="BC217" s="190">
        <f>SUM(BC211:BC216)</f>
        <v>0</v>
      </c>
      <c r="BD217" s="190">
        <f>SUM(BD211:BD216)</f>
        <v>0</v>
      </c>
      <c r="BE217" s="190">
        <f>SUM(BE211:BE216)</f>
        <v>0</v>
      </c>
    </row>
    <row r="218" spans="1:15" ht="12.75">
      <c r="A218" s="168" t="s">
        <v>74</v>
      </c>
      <c r="B218" s="169" t="s">
        <v>421</v>
      </c>
      <c r="C218" s="170" t="s">
        <v>422</v>
      </c>
      <c r="D218" s="171"/>
      <c r="E218" s="172"/>
      <c r="F218" s="275"/>
      <c r="G218" s="173"/>
      <c r="H218" s="174"/>
      <c r="I218" s="174"/>
      <c r="O218" s="175">
        <v>1</v>
      </c>
    </row>
    <row r="219" spans="1:104" ht="12.75">
      <c r="A219" s="176">
        <v>139</v>
      </c>
      <c r="B219" s="177" t="s">
        <v>423</v>
      </c>
      <c r="C219" s="178" t="s">
        <v>424</v>
      </c>
      <c r="D219" s="179" t="s">
        <v>96</v>
      </c>
      <c r="E219" s="180">
        <v>579</v>
      </c>
      <c r="F219" s="273"/>
      <c r="G219" s="181">
        <f>E219*F219</f>
        <v>0</v>
      </c>
      <c r="O219" s="175">
        <v>2</v>
      </c>
      <c r="AA219" s="151">
        <v>1</v>
      </c>
      <c r="AB219" s="151">
        <v>7</v>
      </c>
      <c r="AC219" s="151">
        <v>7</v>
      </c>
      <c r="AZ219" s="151">
        <v>2</v>
      </c>
      <c r="BA219" s="151">
        <f>IF(AZ219=1,G219,0)</f>
        <v>0</v>
      </c>
      <c r="BB219" s="151">
        <f>IF(AZ219=2,G219,0)</f>
        <v>0</v>
      </c>
      <c r="BC219" s="151">
        <f>IF(AZ219=3,G219,0)</f>
        <v>0</v>
      </c>
      <c r="BD219" s="151">
        <f>IF(AZ219=4,G219,0)</f>
        <v>0</v>
      </c>
      <c r="BE219" s="151">
        <f>IF(AZ219=5,G219,0)</f>
        <v>0</v>
      </c>
      <c r="CA219" s="182">
        <v>1</v>
      </c>
      <c r="CB219" s="182">
        <v>7</v>
      </c>
      <c r="CZ219" s="151">
        <v>0.00016</v>
      </c>
    </row>
    <row r="220" spans="1:104" ht="22.5">
      <c r="A220" s="176">
        <v>140</v>
      </c>
      <c r="B220" s="177" t="s">
        <v>425</v>
      </c>
      <c r="C220" s="178" t="s">
        <v>426</v>
      </c>
      <c r="D220" s="179" t="s">
        <v>96</v>
      </c>
      <c r="E220" s="180">
        <v>12.948</v>
      </c>
      <c r="F220" s="273"/>
      <c r="G220" s="181">
        <f>E220*F220</f>
        <v>0</v>
      </c>
      <c r="O220" s="175">
        <v>2</v>
      </c>
      <c r="AA220" s="151">
        <v>2</v>
      </c>
      <c r="AB220" s="151">
        <v>7</v>
      </c>
      <c r="AC220" s="151">
        <v>7</v>
      </c>
      <c r="AZ220" s="151">
        <v>2</v>
      </c>
      <c r="BA220" s="151">
        <f>IF(AZ220=1,G220,0)</f>
        <v>0</v>
      </c>
      <c r="BB220" s="151">
        <f>IF(AZ220=2,G220,0)</f>
        <v>0</v>
      </c>
      <c r="BC220" s="151">
        <f>IF(AZ220=3,G220,0)</f>
        <v>0</v>
      </c>
      <c r="BD220" s="151">
        <f>IF(AZ220=4,G220,0)</f>
        <v>0</v>
      </c>
      <c r="BE220" s="151">
        <f>IF(AZ220=5,G220,0)</f>
        <v>0</v>
      </c>
      <c r="CA220" s="182">
        <v>2</v>
      </c>
      <c r="CB220" s="182">
        <v>7</v>
      </c>
      <c r="CZ220" s="151">
        <v>0.00032</v>
      </c>
    </row>
    <row r="221" spans="1:15" ht="12.75">
      <c r="A221" s="191"/>
      <c r="B221" s="192"/>
      <c r="C221" s="312" t="s">
        <v>427</v>
      </c>
      <c r="D221" s="313"/>
      <c r="E221" s="193">
        <v>8.532</v>
      </c>
      <c r="F221" s="276"/>
      <c r="G221" s="194"/>
      <c r="M221" s="195" t="s">
        <v>427</v>
      </c>
      <c r="O221" s="175"/>
    </row>
    <row r="222" spans="1:15" ht="12.75">
      <c r="A222" s="191"/>
      <c r="B222" s="192"/>
      <c r="C222" s="312" t="s">
        <v>428</v>
      </c>
      <c r="D222" s="313"/>
      <c r="E222" s="193">
        <v>2.904</v>
      </c>
      <c r="F222" s="276"/>
      <c r="G222" s="194"/>
      <c r="M222" s="195" t="s">
        <v>428</v>
      </c>
      <c r="O222" s="175"/>
    </row>
    <row r="223" spans="1:15" ht="12.75">
      <c r="A223" s="191"/>
      <c r="B223" s="192"/>
      <c r="C223" s="312" t="s">
        <v>429</v>
      </c>
      <c r="D223" s="313"/>
      <c r="E223" s="193">
        <v>1.512</v>
      </c>
      <c r="F223" s="276"/>
      <c r="G223" s="194"/>
      <c r="M223" s="195" t="s">
        <v>429</v>
      </c>
      <c r="O223" s="175"/>
    </row>
    <row r="224" spans="1:57" ht="12.75">
      <c r="A224" s="183"/>
      <c r="B224" s="184" t="s">
        <v>77</v>
      </c>
      <c r="C224" s="185" t="str">
        <f>CONCATENATE(B218," ",C218)</f>
        <v>783 Nátěry</v>
      </c>
      <c r="D224" s="186"/>
      <c r="E224" s="187"/>
      <c r="F224" s="274"/>
      <c r="G224" s="189">
        <f>SUM(G218:G223)</f>
        <v>0</v>
      </c>
      <c r="O224" s="175">
        <v>4</v>
      </c>
      <c r="BA224" s="190">
        <f>SUM(BA218:BA223)</f>
        <v>0</v>
      </c>
      <c r="BB224" s="190">
        <f>SUM(BB218:BB223)</f>
        <v>0</v>
      </c>
      <c r="BC224" s="190">
        <f>SUM(BC218:BC223)</f>
        <v>0</v>
      </c>
      <c r="BD224" s="190">
        <f>SUM(BD218:BD223)</f>
        <v>0</v>
      </c>
      <c r="BE224" s="190">
        <f>SUM(BE218:BE223)</f>
        <v>0</v>
      </c>
    </row>
    <row r="225" spans="1:15" ht="12.75">
      <c r="A225" s="168" t="s">
        <v>74</v>
      </c>
      <c r="B225" s="169" t="s">
        <v>430</v>
      </c>
      <c r="C225" s="170" t="s">
        <v>431</v>
      </c>
      <c r="D225" s="171"/>
      <c r="E225" s="172"/>
      <c r="F225" s="275"/>
      <c r="G225" s="173"/>
      <c r="H225" s="174"/>
      <c r="I225" s="174"/>
      <c r="O225" s="175">
        <v>1</v>
      </c>
    </row>
    <row r="226" spans="1:104" ht="12.75">
      <c r="A226" s="176">
        <v>141</v>
      </c>
      <c r="B226" s="177" t="s">
        <v>432</v>
      </c>
      <c r="C226" s="178" t="s">
        <v>433</v>
      </c>
      <c r="D226" s="179" t="s">
        <v>96</v>
      </c>
      <c r="E226" s="180">
        <v>698</v>
      </c>
      <c r="F226" s="273"/>
      <c r="G226" s="181">
        <f>E226*F226</f>
        <v>0</v>
      </c>
      <c r="O226" s="175">
        <v>2</v>
      </c>
      <c r="AA226" s="151">
        <v>1</v>
      </c>
      <c r="AB226" s="151">
        <v>0</v>
      </c>
      <c r="AC226" s="151">
        <v>0</v>
      </c>
      <c r="AZ226" s="151">
        <v>2</v>
      </c>
      <c r="BA226" s="151">
        <f>IF(AZ226=1,G226,0)</f>
        <v>0</v>
      </c>
      <c r="BB226" s="151">
        <f>IF(AZ226=2,G226,0)</f>
        <v>0</v>
      </c>
      <c r="BC226" s="151">
        <f>IF(AZ226=3,G226,0)</f>
        <v>0</v>
      </c>
      <c r="BD226" s="151">
        <f>IF(AZ226=4,G226,0)</f>
        <v>0</v>
      </c>
      <c r="BE226" s="151">
        <f>IF(AZ226=5,G226,0)</f>
        <v>0</v>
      </c>
      <c r="CA226" s="182">
        <v>1</v>
      </c>
      <c r="CB226" s="182">
        <v>0</v>
      </c>
      <c r="CZ226" s="151">
        <v>0.00015</v>
      </c>
    </row>
    <row r="227" spans="1:57" ht="12.75">
      <c r="A227" s="183"/>
      <c r="B227" s="184" t="s">
        <v>77</v>
      </c>
      <c r="C227" s="185" t="str">
        <f>CONCATENATE(B225," ",C225)</f>
        <v>784 Malby</v>
      </c>
      <c r="D227" s="186"/>
      <c r="E227" s="187"/>
      <c r="F227" s="274"/>
      <c r="G227" s="189">
        <f>SUM(G225:G226)</f>
        <v>0</v>
      </c>
      <c r="O227" s="175">
        <v>4</v>
      </c>
      <c r="BA227" s="190">
        <f>SUM(BA225:BA226)</f>
        <v>0</v>
      </c>
      <c r="BB227" s="190">
        <f>SUM(BB225:BB226)</f>
        <v>0</v>
      </c>
      <c r="BC227" s="190">
        <f>SUM(BC225:BC226)</f>
        <v>0</v>
      </c>
      <c r="BD227" s="190">
        <f>SUM(BD225:BD226)</f>
        <v>0</v>
      </c>
      <c r="BE227" s="190">
        <f>SUM(BE225:BE226)</f>
        <v>0</v>
      </c>
    </row>
    <row r="228" spans="1:15" ht="12.75">
      <c r="A228" s="168" t="s">
        <v>74</v>
      </c>
      <c r="B228" s="169" t="s">
        <v>434</v>
      </c>
      <c r="C228" s="170" t="s">
        <v>435</v>
      </c>
      <c r="D228" s="171"/>
      <c r="E228" s="172"/>
      <c r="F228" s="275"/>
      <c r="G228" s="173"/>
      <c r="H228" s="174"/>
      <c r="I228" s="174"/>
      <c r="O228" s="175">
        <v>1</v>
      </c>
    </row>
    <row r="229" spans="1:104" ht="12.75">
      <c r="A229" s="176">
        <v>142</v>
      </c>
      <c r="B229" s="177" t="s">
        <v>436</v>
      </c>
      <c r="C229" s="178" t="s">
        <v>437</v>
      </c>
      <c r="D229" s="179" t="s">
        <v>101</v>
      </c>
      <c r="E229" s="180">
        <v>1</v>
      </c>
      <c r="F229" s="273"/>
      <c r="G229" s="181">
        <f aca="true" t="shared" si="54" ref="G229:G237">E229*F229</f>
        <v>0</v>
      </c>
      <c r="O229" s="175">
        <v>2</v>
      </c>
      <c r="AA229" s="151">
        <v>1</v>
      </c>
      <c r="AB229" s="151">
        <v>9</v>
      </c>
      <c r="AC229" s="151">
        <v>9</v>
      </c>
      <c r="AZ229" s="151">
        <v>4</v>
      </c>
      <c r="BA229" s="151">
        <f aca="true" t="shared" si="55" ref="BA229:BA237">IF(AZ229=1,G229,0)</f>
        <v>0</v>
      </c>
      <c r="BB229" s="151">
        <f aca="true" t="shared" si="56" ref="BB229:BB237">IF(AZ229=2,G229,0)</f>
        <v>0</v>
      </c>
      <c r="BC229" s="151">
        <f aca="true" t="shared" si="57" ref="BC229:BC237">IF(AZ229=3,G229,0)</f>
        <v>0</v>
      </c>
      <c r="BD229" s="151">
        <f aca="true" t="shared" si="58" ref="BD229:BD237">IF(AZ229=4,G229,0)</f>
        <v>0</v>
      </c>
      <c r="BE229" s="151">
        <f aca="true" t="shared" si="59" ref="BE229:BE237">IF(AZ229=5,G229,0)</f>
        <v>0</v>
      </c>
      <c r="CA229" s="182">
        <v>1</v>
      </c>
      <c r="CB229" s="182">
        <v>9</v>
      </c>
      <c r="CZ229" s="151">
        <v>0</v>
      </c>
    </row>
    <row r="230" spans="1:104" ht="12.75">
      <c r="A230" s="176">
        <v>143</v>
      </c>
      <c r="B230" s="177" t="s">
        <v>438</v>
      </c>
      <c r="C230" s="178" t="s">
        <v>439</v>
      </c>
      <c r="D230" s="179" t="s">
        <v>101</v>
      </c>
      <c r="E230" s="180">
        <v>1</v>
      </c>
      <c r="F230" s="273"/>
      <c r="G230" s="181">
        <f t="shared" si="54"/>
        <v>0</v>
      </c>
      <c r="O230" s="175">
        <v>2</v>
      </c>
      <c r="AA230" s="151">
        <v>1</v>
      </c>
      <c r="AB230" s="151">
        <v>9</v>
      </c>
      <c r="AC230" s="151">
        <v>9</v>
      </c>
      <c r="AZ230" s="151">
        <v>4</v>
      </c>
      <c r="BA230" s="151">
        <f t="shared" si="55"/>
        <v>0</v>
      </c>
      <c r="BB230" s="151">
        <f t="shared" si="56"/>
        <v>0</v>
      </c>
      <c r="BC230" s="151">
        <f t="shared" si="57"/>
        <v>0</v>
      </c>
      <c r="BD230" s="151">
        <f t="shared" si="58"/>
        <v>0</v>
      </c>
      <c r="BE230" s="151">
        <f t="shared" si="59"/>
        <v>0</v>
      </c>
      <c r="CA230" s="182">
        <v>1</v>
      </c>
      <c r="CB230" s="182">
        <v>9</v>
      </c>
      <c r="CZ230" s="151">
        <v>0</v>
      </c>
    </row>
    <row r="231" spans="1:104" ht="12.75">
      <c r="A231" s="176">
        <v>144</v>
      </c>
      <c r="B231" s="177" t="s">
        <v>440</v>
      </c>
      <c r="C231" s="178" t="s">
        <v>441</v>
      </c>
      <c r="D231" s="179" t="s">
        <v>108</v>
      </c>
      <c r="E231" s="180">
        <v>5.9</v>
      </c>
      <c r="F231" s="273"/>
      <c r="G231" s="181">
        <f t="shared" si="54"/>
        <v>0</v>
      </c>
      <c r="O231" s="175">
        <v>2</v>
      </c>
      <c r="AA231" s="151">
        <v>1</v>
      </c>
      <c r="AB231" s="151">
        <v>9</v>
      </c>
      <c r="AC231" s="151">
        <v>9</v>
      </c>
      <c r="AZ231" s="151">
        <v>4</v>
      </c>
      <c r="BA231" s="151">
        <f t="shared" si="55"/>
        <v>0</v>
      </c>
      <c r="BB231" s="151">
        <f t="shared" si="56"/>
        <v>0</v>
      </c>
      <c r="BC231" s="151">
        <f t="shared" si="57"/>
        <v>0</v>
      </c>
      <c r="BD231" s="151">
        <f t="shared" si="58"/>
        <v>0</v>
      </c>
      <c r="BE231" s="151">
        <f t="shared" si="59"/>
        <v>0</v>
      </c>
      <c r="CA231" s="182">
        <v>1</v>
      </c>
      <c r="CB231" s="182">
        <v>9</v>
      </c>
      <c r="CZ231" s="151">
        <v>0</v>
      </c>
    </row>
    <row r="232" spans="1:104" ht="12.75">
      <c r="A232" s="176">
        <v>145</v>
      </c>
      <c r="B232" s="177" t="s">
        <v>442</v>
      </c>
      <c r="C232" s="178" t="s">
        <v>443</v>
      </c>
      <c r="D232" s="179" t="s">
        <v>108</v>
      </c>
      <c r="E232" s="180">
        <v>5.2</v>
      </c>
      <c r="F232" s="273"/>
      <c r="G232" s="181">
        <f t="shared" si="54"/>
        <v>0</v>
      </c>
      <c r="O232" s="175">
        <v>2</v>
      </c>
      <c r="AA232" s="151">
        <v>1</v>
      </c>
      <c r="AB232" s="151">
        <v>9</v>
      </c>
      <c r="AC232" s="151">
        <v>9</v>
      </c>
      <c r="AZ232" s="151">
        <v>4</v>
      </c>
      <c r="BA232" s="151">
        <f t="shared" si="55"/>
        <v>0</v>
      </c>
      <c r="BB232" s="151">
        <f t="shared" si="56"/>
        <v>0</v>
      </c>
      <c r="BC232" s="151">
        <f t="shared" si="57"/>
        <v>0</v>
      </c>
      <c r="BD232" s="151">
        <f t="shared" si="58"/>
        <v>0</v>
      </c>
      <c r="BE232" s="151">
        <f t="shared" si="59"/>
        <v>0</v>
      </c>
      <c r="CA232" s="182">
        <v>1</v>
      </c>
      <c r="CB232" s="182">
        <v>9</v>
      </c>
      <c r="CZ232" s="151">
        <v>0</v>
      </c>
    </row>
    <row r="233" spans="1:104" ht="12.75">
      <c r="A233" s="176">
        <v>146</v>
      </c>
      <c r="B233" s="177" t="s">
        <v>444</v>
      </c>
      <c r="C233" s="178" t="s">
        <v>445</v>
      </c>
      <c r="D233" s="179" t="s">
        <v>101</v>
      </c>
      <c r="E233" s="180">
        <v>1</v>
      </c>
      <c r="F233" s="273"/>
      <c r="G233" s="181">
        <f t="shared" si="54"/>
        <v>0</v>
      </c>
      <c r="O233" s="175">
        <v>2</v>
      </c>
      <c r="AA233" s="151">
        <v>1</v>
      </c>
      <c r="AB233" s="151">
        <v>0</v>
      </c>
      <c r="AC233" s="151">
        <v>0</v>
      </c>
      <c r="AZ233" s="151">
        <v>4</v>
      </c>
      <c r="BA233" s="151">
        <f t="shared" si="55"/>
        <v>0</v>
      </c>
      <c r="BB233" s="151">
        <f t="shared" si="56"/>
        <v>0</v>
      </c>
      <c r="BC233" s="151">
        <f t="shared" si="57"/>
        <v>0</v>
      </c>
      <c r="BD233" s="151">
        <f t="shared" si="58"/>
        <v>0</v>
      </c>
      <c r="BE233" s="151">
        <f t="shared" si="59"/>
        <v>0</v>
      </c>
      <c r="CA233" s="182">
        <v>1</v>
      </c>
      <c r="CB233" s="182">
        <v>0</v>
      </c>
      <c r="CZ233" s="151">
        <v>0</v>
      </c>
    </row>
    <row r="234" spans="1:104" ht="12.75">
      <c r="A234" s="176">
        <v>147</v>
      </c>
      <c r="B234" s="177" t="s">
        <v>444</v>
      </c>
      <c r="C234" s="178" t="s">
        <v>446</v>
      </c>
      <c r="D234" s="179" t="s">
        <v>101</v>
      </c>
      <c r="E234" s="180">
        <v>1</v>
      </c>
      <c r="F234" s="273"/>
      <c r="G234" s="181">
        <f t="shared" si="54"/>
        <v>0</v>
      </c>
      <c r="O234" s="175">
        <v>2</v>
      </c>
      <c r="AA234" s="151">
        <v>1</v>
      </c>
      <c r="AB234" s="151">
        <v>1</v>
      </c>
      <c r="AC234" s="151">
        <v>1</v>
      </c>
      <c r="AZ234" s="151">
        <v>4</v>
      </c>
      <c r="BA234" s="151">
        <f t="shared" si="55"/>
        <v>0</v>
      </c>
      <c r="BB234" s="151">
        <f t="shared" si="56"/>
        <v>0</v>
      </c>
      <c r="BC234" s="151">
        <f t="shared" si="57"/>
        <v>0</v>
      </c>
      <c r="BD234" s="151">
        <f t="shared" si="58"/>
        <v>0</v>
      </c>
      <c r="BE234" s="151">
        <f t="shared" si="59"/>
        <v>0</v>
      </c>
      <c r="CA234" s="182">
        <v>1</v>
      </c>
      <c r="CB234" s="182">
        <v>1</v>
      </c>
      <c r="CZ234" s="151">
        <v>0</v>
      </c>
    </row>
    <row r="235" spans="1:104" ht="12.75">
      <c r="A235" s="176">
        <v>148</v>
      </c>
      <c r="B235" s="177" t="s">
        <v>447</v>
      </c>
      <c r="C235" s="178" t="s">
        <v>448</v>
      </c>
      <c r="D235" s="179" t="s">
        <v>101</v>
      </c>
      <c r="E235" s="180">
        <v>7</v>
      </c>
      <c r="F235" s="273"/>
      <c r="G235" s="181">
        <f t="shared" si="54"/>
        <v>0</v>
      </c>
      <c r="O235" s="175">
        <v>2</v>
      </c>
      <c r="AA235" s="151">
        <v>1</v>
      </c>
      <c r="AB235" s="151">
        <v>9</v>
      </c>
      <c r="AC235" s="151">
        <v>9</v>
      </c>
      <c r="AZ235" s="151">
        <v>4</v>
      </c>
      <c r="BA235" s="151">
        <f t="shared" si="55"/>
        <v>0</v>
      </c>
      <c r="BB235" s="151">
        <f t="shared" si="56"/>
        <v>0</v>
      </c>
      <c r="BC235" s="151">
        <f t="shared" si="57"/>
        <v>0</v>
      </c>
      <c r="BD235" s="151">
        <f t="shared" si="58"/>
        <v>0</v>
      </c>
      <c r="BE235" s="151">
        <f t="shared" si="59"/>
        <v>0</v>
      </c>
      <c r="CA235" s="182">
        <v>1</v>
      </c>
      <c r="CB235" s="182">
        <v>9</v>
      </c>
      <c r="CZ235" s="151">
        <v>0</v>
      </c>
    </row>
    <row r="236" spans="1:104" ht="12.75">
      <c r="A236" s="176">
        <v>149</v>
      </c>
      <c r="B236" s="177" t="s">
        <v>449</v>
      </c>
      <c r="C236" s="178" t="s">
        <v>198</v>
      </c>
      <c r="D236" s="179" t="s">
        <v>199</v>
      </c>
      <c r="E236" s="180">
        <v>1</v>
      </c>
      <c r="F236" s="273"/>
      <c r="G236" s="181">
        <f t="shared" si="54"/>
        <v>0</v>
      </c>
      <c r="O236" s="175">
        <v>2</v>
      </c>
      <c r="AA236" s="151">
        <v>1</v>
      </c>
      <c r="AB236" s="151">
        <v>9</v>
      </c>
      <c r="AC236" s="151">
        <v>9</v>
      </c>
      <c r="AZ236" s="151">
        <v>4</v>
      </c>
      <c r="BA236" s="151">
        <f t="shared" si="55"/>
        <v>0</v>
      </c>
      <c r="BB236" s="151">
        <f t="shared" si="56"/>
        <v>0</v>
      </c>
      <c r="BC236" s="151">
        <f t="shared" si="57"/>
        <v>0</v>
      </c>
      <c r="BD236" s="151">
        <f t="shared" si="58"/>
        <v>0</v>
      </c>
      <c r="BE236" s="151">
        <f t="shared" si="59"/>
        <v>0</v>
      </c>
      <c r="CA236" s="182">
        <v>1</v>
      </c>
      <c r="CB236" s="182">
        <v>9</v>
      </c>
      <c r="CZ236" s="151">
        <v>0</v>
      </c>
    </row>
    <row r="237" spans="1:104" ht="12.75">
      <c r="A237" s="176">
        <v>150</v>
      </c>
      <c r="B237" s="177" t="s">
        <v>450</v>
      </c>
      <c r="C237" s="178" t="s">
        <v>451</v>
      </c>
      <c r="D237" s="179" t="s">
        <v>108</v>
      </c>
      <c r="E237" s="180">
        <v>11.1</v>
      </c>
      <c r="F237" s="273"/>
      <c r="G237" s="181">
        <f t="shared" si="54"/>
        <v>0</v>
      </c>
      <c r="O237" s="175">
        <v>2</v>
      </c>
      <c r="AA237" s="151">
        <v>1</v>
      </c>
      <c r="AB237" s="151">
        <v>0</v>
      </c>
      <c r="AC237" s="151">
        <v>0</v>
      </c>
      <c r="AZ237" s="151">
        <v>4</v>
      </c>
      <c r="BA237" s="151">
        <f t="shared" si="55"/>
        <v>0</v>
      </c>
      <c r="BB237" s="151">
        <f t="shared" si="56"/>
        <v>0</v>
      </c>
      <c r="BC237" s="151">
        <f t="shared" si="57"/>
        <v>0</v>
      </c>
      <c r="BD237" s="151">
        <f t="shared" si="58"/>
        <v>0</v>
      </c>
      <c r="BE237" s="151">
        <f t="shared" si="59"/>
        <v>0</v>
      </c>
      <c r="CA237" s="182">
        <v>1</v>
      </c>
      <c r="CB237" s="182">
        <v>0</v>
      </c>
      <c r="CZ237" s="151">
        <v>0</v>
      </c>
    </row>
    <row r="238" spans="1:57" ht="12.75">
      <c r="A238" s="183"/>
      <c r="B238" s="184" t="s">
        <v>77</v>
      </c>
      <c r="C238" s="185" t="str">
        <f>CONCATENATE(B228," ",C228)</f>
        <v>M24 Montáže vzduchotechnických zařízení</v>
      </c>
      <c r="D238" s="186"/>
      <c r="E238" s="187"/>
      <c r="F238" s="274"/>
      <c r="G238" s="189">
        <f>SUM(G228:G237)</f>
        <v>0</v>
      </c>
      <c r="O238" s="175">
        <v>4</v>
      </c>
      <c r="BA238" s="190">
        <f>SUM(BA228:BA237)</f>
        <v>0</v>
      </c>
      <c r="BB238" s="190">
        <f>SUM(BB228:BB237)</f>
        <v>0</v>
      </c>
      <c r="BC238" s="190">
        <f>SUM(BC228:BC237)</f>
        <v>0</v>
      </c>
      <c r="BD238" s="190">
        <f>SUM(BD228:BD237)</f>
        <v>0</v>
      </c>
      <c r="BE238" s="190">
        <f>SUM(BE228:BE237)</f>
        <v>0</v>
      </c>
    </row>
    <row r="239" spans="1:15" ht="12.75">
      <c r="A239" s="168" t="s">
        <v>74</v>
      </c>
      <c r="B239" s="169" t="s">
        <v>452</v>
      </c>
      <c r="C239" s="170" t="s">
        <v>453</v>
      </c>
      <c r="D239" s="171"/>
      <c r="E239" s="172"/>
      <c r="F239" s="275"/>
      <c r="G239" s="173"/>
      <c r="H239" s="174"/>
      <c r="I239" s="174"/>
      <c r="O239" s="175">
        <v>1</v>
      </c>
    </row>
    <row r="240" spans="1:104" ht="12.75">
      <c r="A240" s="176">
        <v>151</v>
      </c>
      <c r="B240" s="177" t="s">
        <v>454</v>
      </c>
      <c r="C240" s="178" t="s">
        <v>455</v>
      </c>
      <c r="D240" s="179" t="s">
        <v>116</v>
      </c>
      <c r="E240" s="180">
        <v>74.6224502</v>
      </c>
      <c r="F240" s="273"/>
      <c r="G240" s="181">
        <f aca="true" t="shared" si="60" ref="G240:G247">E240*F240</f>
        <v>0</v>
      </c>
      <c r="O240" s="175">
        <v>2</v>
      </c>
      <c r="AA240" s="151">
        <v>8</v>
      </c>
      <c r="AB240" s="151">
        <v>0</v>
      </c>
      <c r="AC240" s="151">
        <v>3</v>
      </c>
      <c r="AZ240" s="151">
        <v>1</v>
      </c>
      <c r="BA240" s="151">
        <f aca="true" t="shared" si="61" ref="BA240:BA247">IF(AZ240=1,G240,0)</f>
        <v>0</v>
      </c>
      <c r="BB240" s="151">
        <f aca="true" t="shared" si="62" ref="BB240:BB247">IF(AZ240=2,G240,0)</f>
        <v>0</v>
      </c>
      <c r="BC240" s="151">
        <f aca="true" t="shared" si="63" ref="BC240:BC247">IF(AZ240=3,G240,0)</f>
        <v>0</v>
      </c>
      <c r="BD240" s="151">
        <f aca="true" t="shared" si="64" ref="BD240:BD247">IF(AZ240=4,G240,0)</f>
        <v>0</v>
      </c>
      <c r="BE240" s="151">
        <f aca="true" t="shared" si="65" ref="BE240:BE247">IF(AZ240=5,G240,0)</f>
        <v>0</v>
      </c>
      <c r="CA240" s="182">
        <v>8</v>
      </c>
      <c r="CB240" s="182">
        <v>0</v>
      </c>
      <c r="CZ240" s="151">
        <v>0</v>
      </c>
    </row>
    <row r="241" spans="1:104" ht="12.75">
      <c r="A241" s="176">
        <v>152</v>
      </c>
      <c r="B241" s="177" t="s">
        <v>456</v>
      </c>
      <c r="C241" s="178" t="s">
        <v>457</v>
      </c>
      <c r="D241" s="179" t="s">
        <v>116</v>
      </c>
      <c r="E241" s="180">
        <v>74.6224502</v>
      </c>
      <c r="F241" s="273"/>
      <c r="G241" s="181">
        <f t="shared" si="60"/>
        <v>0</v>
      </c>
      <c r="O241" s="175">
        <v>2</v>
      </c>
      <c r="AA241" s="151">
        <v>8</v>
      </c>
      <c r="AB241" s="151">
        <v>0</v>
      </c>
      <c r="AC241" s="151">
        <v>3</v>
      </c>
      <c r="AZ241" s="151">
        <v>1</v>
      </c>
      <c r="BA241" s="151">
        <f t="shared" si="61"/>
        <v>0</v>
      </c>
      <c r="BB241" s="151">
        <f t="shared" si="62"/>
        <v>0</v>
      </c>
      <c r="BC241" s="151">
        <f t="shared" si="63"/>
        <v>0</v>
      </c>
      <c r="BD241" s="151">
        <f t="shared" si="64"/>
        <v>0</v>
      </c>
      <c r="BE241" s="151">
        <f t="shared" si="65"/>
        <v>0</v>
      </c>
      <c r="CA241" s="182">
        <v>8</v>
      </c>
      <c r="CB241" s="182">
        <v>0</v>
      </c>
      <c r="CZ241" s="151">
        <v>0</v>
      </c>
    </row>
    <row r="242" spans="1:104" ht="12.75">
      <c r="A242" s="176">
        <v>153</v>
      </c>
      <c r="B242" s="177" t="s">
        <v>458</v>
      </c>
      <c r="C242" s="178" t="s">
        <v>459</v>
      </c>
      <c r="D242" s="179" t="s">
        <v>116</v>
      </c>
      <c r="E242" s="180">
        <v>74.6224502</v>
      </c>
      <c r="F242" s="273"/>
      <c r="G242" s="181">
        <f t="shared" si="60"/>
        <v>0</v>
      </c>
      <c r="O242" s="175">
        <v>2</v>
      </c>
      <c r="AA242" s="151">
        <v>8</v>
      </c>
      <c r="AB242" s="151">
        <v>0</v>
      </c>
      <c r="AC242" s="151">
        <v>3</v>
      </c>
      <c r="AZ242" s="151">
        <v>1</v>
      </c>
      <c r="BA242" s="151">
        <f t="shared" si="61"/>
        <v>0</v>
      </c>
      <c r="BB242" s="151">
        <f t="shared" si="62"/>
        <v>0</v>
      </c>
      <c r="BC242" s="151">
        <f t="shared" si="63"/>
        <v>0</v>
      </c>
      <c r="BD242" s="151">
        <f t="shared" si="64"/>
        <v>0</v>
      </c>
      <c r="BE242" s="151">
        <f t="shared" si="65"/>
        <v>0</v>
      </c>
      <c r="CA242" s="182">
        <v>8</v>
      </c>
      <c r="CB242" s="182">
        <v>0</v>
      </c>
      <c r="CZ242" s="151">
        <v>0</v>
      </c>
    </row>
    <row r="243" spans="1:104" ht="12.75">
      <c r="A243" s="176">
        <v>154</v>
      </c>
      <c r="B243" s="177" t="s">
        <v>460</v>
      </c>
      <c r="C243" s="178" t="s">
        <v>461</v>
      </c>
      <c r="D243" s="179" t="s">
        <v>116</v>
      </c>
      <c r="E243" s="180">
        <v>1417.8265538</v>
      </c>
      <c r="F243" s="273"/>
      <c r="G243" s="181">
        <f t="shared" si="60"/>
        <v>0</v>
      </c>
      <c r="O243" s="175">
        <v>2</v>
      </c>
      <c r="AA243" s="151">
        <v>8</v>
      </c>
      <c r="AB243" s="151">
        <v>0</v>
      </c>
      <c r="AC243" s="151">
        <v>3</v>
      </c>
      <c r="AZ243" s="151">
        <v>1</v>
      </c>
      <c r="BA243" s="151">
        <f t="shared" si="61"/>
        <v>0</v>
      </c>
      <c r="BB243" s="151">
        <f t="shared" si="62"/>
        <v>0</v>
      </c>
      <c r="BC243" s="151">
        <f t="shared" si="63"/>
        <v>0</v>
      </c>
      <c r="BD243" s="151">
        <f t="shared" si="64"/>
        <v>0</v>
      </c>
      <c r="BE243" s="151">
        <f t="shared" si="65"/>
        <v>0</v>
      </c>
      <c r="CA243" s="182">
        <v>8</v>
      </c>
      <c r="CB243" s="182">
        <v>0</v>
      </c>
      <c r="CZ243" s="151">
        <v>0</v>
      </c>
    </row>
    <row r="244" spans="1:104" ht="12.75">
      <c r="A244" s="176">
        <v>155</v>
      </c>
      <c r="B244" s="177" t="s">
        <v>462</v>
      </c>
      <c r="C244" s="178" t="s">
        <v>463</v>
      </c>
      <c r="D244" s="179" t="s">
        <v>116</v>
      </c>
      <c r="E244" s="180">
        <v>74.6224502</v>
      </c>
      <c r="F244" s="273"/>
      <c r="G244" s="181">
        <f t="shared" si="60"/>
        <v>0</v>
      </c>
      <c r="O244" s="175">
        <v>2</v>
      </c>
      <c r="AA244" s="151">
        <v>8</v>
      </c>
      <c r="AB244" s="151">
        <v>0</v>
      </c>
      <c r="AC244" s="151">
        <v>3</v>
      </c>
      <c r="AZ244" s="151">
        <v>1</v>
      </c>
      <c r="BA244" s="151">
        <f t="shared" si="61"/>
        <v>0</v>
      </c>
      <c r="BB244" s="151">
        <f t="shared" si="62"/>
        <v>0</v>
      </c>
      <c r="BC244" s="151">
        <f t="shared" si="63"/>
        <v>0</v>
      </c>
      <c r="BD244" s="151">
        <f t="shared" si="64"/>
        <v>0</v>
      </c>
      <c r="BE244" s="151">
        <f t="shared" si="65"/>
        <v>0</v>
      </c>
      <c r="CA244" s="182">
        <v>8</v>
      </c>
      <c r="CB244" s="182">
        <v>0</v>
      </c>
      <c r="CZ244" s="151">
        <v>0</v>
      </c>
    </row>
    <row r="245" spans="1:104" ht="12.75">
      <c r="A245" s="176">
        <v>156</v>
      </c>
      <c r="B245" s="177" t="s">
        <v>464</v>
      </c>
      <c r="C245" s="178" t="s">
        <v>465</v>
      </c>
      <c r="D245" s="179" t="s">
        <v>116</v>
      </c>
      <c r="E245" s="180">
        <v>746.224502</v>
      </c>
      <c r="F245" s="273"/>
      <c r="G245" s="181">
        <f t="shared" si="60"/>
        <v>0</v>
      </c>
      <c r="O245" s="175">
        <v>2</v>
      </c>
      <c r="AA245" s="151">
        <v>8</v>
      </c>
      <c r="AB245" s="151">
        <v>0</v>
      </c>
      <c r="AC245" s="151">
        <v>3</v>
      </c>
      <c r="AZ245" s="151">
        <v>1</v>
      </c>
      <c r="BA245" s="151">
        <f t="shared" si="61"/>
        <v>0</v>
      </c>
      <c r="BB245" s="151">
        <f t="shared" si="62"/>
        <v>0</v>
      </c>
      <c r="BC245" s="151">
        <f t="shared" si="63"/>
        <v>0</v>
      </c>
      <c r="BD245" s="151">
        <f t="shared" si="64"/>
        <v>0</v>
      </c>
      <c r="BE245" s="151">
        <f t="shared" si="65"/>
        <v>0</v>
      </c>
      <c r="CA245" s="182">
        <v>8</v>
      </c>
      <c r="CB245" s="182">
        <v>0</v>
      </c>
      <c r="CZ245" s="151">
        <v>0</v>
      </c>
    </row>
    <row r="246" spans="1:104" ht="12.75">
      <c r="A246" s="176">
        <v>157</v>
      </c>
      <c r="B246" s="177" t="s">
        <v>466</v>
      </c>
      <c r="C246" s="178" t="s">
        <v>467</v>
      </c>
      <c r="D246" s="179" t="s">
        <v>116</v>
      </c>
      <c r="E246" s="180">
        <v>74.6224502</v>
      </c>
      <c r="F246" s="273"/>
      <c r="G246" s="181">
        <f t="shared" si="60"/>
        <v>0</v>
      </c>
      <c r="O246" s="175">
        <v>2</v>
      </c>
      <c r="AA246" s="151">
        <v>8</v>
      </c>
      <c r="AB246" s="151">
        <v>0</v>
      </c>
      <c r="AC246" s="151">
        <v>3</v>
      </c>
      <c r="AZ246" s="151">
        <v>1</v>
      </c>
      <c r="BA246" s="151">
        <f t="shared" si="61"/>
        <v>0</v>
      </c>
      <c r="BB246" s="151">
        <f t="shared" si="62"/>
        <v>0</v>
      </c>
      <c r="BC246" s="151">
        <f t="shared" si="63"/>
        <v>0</v>
      </c>
      <c r="BD246" s="151">
        <f t="shared" si="64"/>
        <v>0</v>
      </c>
      <c r="BE246" s="151">
        <f t="shared" si="65"/>
        <v>0</v>
      </c>
      <c r="CA246" s="182">
        <v>8</v>
      </c>
      <c r="CB246" s="182">
        <v>0</v>
      </c>
      <c r="CZ246" s="151">
        <v>0</v>
      </c>
    </row>
    <row r="247" spans="1:104" ht="12.75">
      <c r="A247" s="176">
        <v>158</v>
      </c>
      <c r="B247" s="177" t="s">
        <v>468</v>
      </c>
      <c r="C247" s="178" t="s">
        <v>469</v>
      </c>
      <c r="D247" s="179" t="s">
        <v>116</v>
      </c>
      <c r="E247" s="180">
        <v>74.6224502</v>
      </c>
      <c r="F247" s="273"/>
      <c r="G247" s="181">
        <f t="shared" si="60"/>
        <v>0</v>
      </c>
      <c r="O247" s="175">
        <v>2</v>
      </c>
      <c r="AA247" s="151">
        <v>8</v>
      </c>
      <c r="AB247" s="151">
        <v>0</v>
      </c>
      <c r="AC247" s="151">
        <v>3</v>
      </c>
      <c r="AZ247" s="151">
        <v>1</v>
      </c>
      <c r="BA247" s="151">
        <f t="shared" si="61"/>
        <v>0</v>
      </c>
      <c r="BB247" s="151">
        <f t="shared" si="62"/>
        <v>0</v>
      </c>
      <c r="BC247" s="151">
        <f t="shared" si="63"/>
        <v>0</v>
      </c>
      <c r="BD247" s="151">
        <f t="shared" si="64"/>
        <v>0</v>
      </c>
      <c r="BE247" s="151">
        <f t="shared" si="65"/>
        <v>0</v>
      </c>
      <c r="CA247" s="182">
        <v>8</v>
      </c>
      <c r="CB247" s="182">
        <v>0</v>
      </c>
      <c r="CZ247" s="151">
        <v>0</v>
      </c>
    </row>
    <row r="248" spans="1:57" ht="12.75">
      <c r="A248" s="183"/>
      <c r="B248" s="184" t="s">
        <v>77</v>
      </c>
      <c r="C248" s="185" t="str">
        <f>CONCATENATE(B239," ",C239)</f>
        <v>D96 Přesuny suti a vybouraných hmot</v>
      </c>
      <c r="D248" s="186"/>
      <c r="E248" s="187"/>
      <c r="F248" s="188"/>
      <c r="G248" s="189">
        <f>SUM(G239:G247)</f>
        <v>0</v>
      </c>
      <c r="O248" s="175">
        <v>4</v>
      </c>
      <c r="BA248" s="190">
        <f>SUM(BA239:BA247)</f>
        <v>0</v>
      </c>
      <c r="BB248" s="190">
        <f>SUM(BB239:BB247)</f>
        <v>0</v>
      </c>
      <c r="BC248" s="190">
        <f>SUM(BC239:BC247)</f>
        <v>0</v>
      </c>
      <c r="BD248" s="190">
        <f>SUM(BD239:BD247)</f>
        <v>0</v>
      </c>
      <c r="BE248" s="190">
        <f>SUM(BE239:BE247)</f>
        <v>0</v>
      </c>
    </row>
    <row r="249" ht="12.75">
      <c r="E249" s="151"/>
    </row>
    <row r="250" ht="12.75">
      <c r="E250" s="151"/>
    </row>
    <row r="251" ht="12.75">
      <c r="E251" s="151"/>
    </row>
    <row r="252" ht="12.75">
      <c r="E252" s="151"/>
    </row>
    <row r="253" ht="12.75">
      <c r="E253" s="151"/>
    </row>
    <row r="254" ht="12.75">
      <c r="E254" s="151"/>
    </row>
    <row r="255" ht="12.75">
      <c r="E255" s="151"/>
    </row>
    <row r="256" ht="12.75">
      <c r="E256" s="151"/>
    </row>
    <row r="257" ht="12.75">
      <c r="E257" s="151"/>
    </row>
    <row r="258" ht="12.75">
      <c r="E258" s="151"/>
    </row>
    <row r="259" ht="12.75">
      <c r="E259" s="151"/>
    </row>
    <row r="260" ht="12.75">
      <c r="E260" s="151"/>
    </row>
    <row r="261" ht="12.75">
      <c r="E261" s="151"/>
    </row>
    <row r="262" ht="12.75">
      <c r="E262" s="151"/>
    </row>
    <row r="263" ht="12.75">
      <c r="E263" s="151"/>
    </row>
    <row r="264" ht="12.75">
      <c r="E264" s="151"/>
    </row>
    <row r="265" ht="12.75">
      <c r="E265" s="151"/>
    </row>
    <row r="266" ht="12.75">
      <c r="E266" s="151"/>
    </row>
    <row r="267" ht="12.75">
      <c r="E267" s="151"/>
    </row>
    <row r="268" ht="12.75">
      <c r="E268" s="151"/>
    </row>
    <row r="269" ht="12.75">
      <c r="E269" s="151"/>
    </row>
    <row r="270" ht="12.75">
      <c r="E270" s="151"/>
    </row>
    <row r="271" ht="12.75">
      <c r="E271" s="151"/>
    </row>
    <row r="272" spans="1:7" ht="12.75">
      <c r="A272" s="197"/>
      <c r="B272" s="197"/>
      <c r="C272" s="197"/>
      <c r="D272" s="197"/>
      <c r="E272" s="197"/>
      <c r="F272" s="197"/>
      <c r="G272" s="197"/>
    </row>
    <row r="273" spans="1:7" ht="12.75">
      <c r="A273" s="197"/>
      <c r="B273" s="197"/>
      <c r="C273" s="197"/>
      <c r="D273" s="197"/>
      <c r="E273" s="197"/>
      <c r="F273" s="197"/>
      <c r="G273" s="197"/>
    </row>
    <row r="274" spans="1:7" ht="12.75">
      <c r="A274" s="197"/>
      <c r="B274" s="197"/>
      <c r="C274" s="197"/>
      <c r="D274" s="197"/>
      <c r="E274" s="197"/>
      <c r="F274" s="197"/>
      <c r="G274" s="197"/>
    </row>
    <row r="275" spans="1:7" ht="12.75">
      <c r="A275" s="197"/>
      <c r="B275" s="197"/>
      <c r="C275" s="197"/>
      <c r="D275" s="197"/>
      <c r="E275" s="197"/>
      <c r="F275" s="197"/>
      <c r="G275" s="197"/>
    </row>
    <row r="276" ht="12.75">
      <c r="E276" s="151"/>
    </row>
    <row r="277" ht="12.75">
      <c r="E277" s="151"/>
    </row>
    <row r="278" ht="12.75">
      <c r="E278" s="151"/>
    </row>
    <row r="279" ht="12.75">
      <c r="E279" s="151"/>
    </row>
    <row r="280" ht="12.75">
      <c r="E280" s="151"/>
    </row>
    <row r="281" ht="12.75">
      <c r="E281" s="151"/>
    </row>
    <row r="282" ht="12.75">
      <c r="E282" s="151"/>
    </row>
    <row r="283" ht="12.75">
      <c r="E283" s="151"/>
    </row>
    <row r="284" ht="12.75">
      <c r="E284" s="151"/>
    </row>
    <row r="285" ht="12.75">
      <c r="E285" s="151"/>
    </row>
    <row r="286" ht="12.75">
      <c r="E286" s="151"/>
    </row>
    <row r="287" ht="12.75">
      <c r="E287" s="151"/>
    </row>
    <row r="288" ht="12.75">
      <c r="E288" s="151"/>
    </row>
    <row r="289" ht="12.75">
      <c r="E289" s="151"/>
    </row>
    <row r="290" ht="12.75">
      <c r="E290" s="151"/>
    </row>
    <row r="291" ht="12.75">
      <c r="E291" s="151"/>
    </row>
    <row r="292" ht="12.75">
      <c r="E292" s="151"/>
    </row>
    <row r="293" ht="12.75">
      <c r="E293" s="151"/>
    </row>
    <row r="294" ht="12.75">
      <c r="E294" s="151"/>
    </row>
    <row r="295" ht="12.75">
      <c r="E295" s="151"/>
    </row>
    <row r="296" ht="12.75">
      <c r="E296" s="151"/>
    </row>
    <row r="297" ht="12.75">
      <c r="E297" s="151"/>
    </row>
    <row r="298" ht="12.75">
      <c r="E298" s="151"/>
    </row>
    <row r="299" ht="12.75">
      <c r="E299" s="151"/>
    </row>
    <row r="300" ht="12.75">
      <c r="E300" s="151"/>
    </row>
    <row r="301" ht="12.75">
      <c r="E301" s="151"/>
    </row>
    <row r="302" ht="12.75">
      <c r="E302" s="151"/>
    </row>
    <row r="303" ht="12.75">
      <c r="E303" s="151"/>
    </row>
    <row r="304" ht="12.75">
      <c r="E304" s="151"/>
    </row>
    <row r="305" ht="12.75">
      <c r="E305" s="151"/>
    </row>
    <row r="306" ht="12.75">
      <c r="E306" s="151"/>
    </row>
    <row r="307" spans="1:2" ht="12.75">
      <c r="A307" s="198"/>
      <c r="B307" s="198"/>
    </row>
    <row r="308" spans="1:7" ht="12.75">
      <c r="A308" s="197"/>
      <c r="B308" s="197"/>
      <c r="C308" s="200"/>
      <c r="D308" s="200"/>
      <c r="E308" s="201"/>
      <c r="F308" s="200"/>
      <c r="G308" s="202"/>
    </row>
    <row r="309" spans="1:7" ht="12.75">
      <c r="A309" s="203"/>
      <c r="B309" s="203"/>
      <c r="C309" s="197"/>
      <c r="D309" s="197"/>
      <c r="E309" s="204"/>
      <c r="F309" s="197"/>
      <c r="G309" s="197"/>
    </row>
    <row r="310" spans="1:7" ht="12.75">
      <c r="A310" s="197"/>
      <c r="B310" s="197"/>
      <c r="C310" s="197"/>
      <c r="D310" s="197"/>
      <c r="E310" s="204"/>
      <c r="F310" s="197"/>
      <c r="G310" s="197"/>
    </row>
    <row r="311" spans="1:7" ht="12.75">
      <c r="A311" s="197"/>
      <c r="B311" s="197"/>
      <c r="C311" s="197"/>
      <c r="D311" s="197"/>
      <c r="E311" s="204"/>
      <c r="F311" s="197"/>
      <c r="G311" s="197"/>
    </row>
    <row r="312" spans="1:7" ht="12.75">
      <c r="A312" s="197"/>
      <c r="B312" s="197"/>
      <c r="C312" s="197"/>
      <c r="D312" s="197"/>
      <c r="E312" s="204"/>
      <c r="F312" s="197"/>
      <c r="G312" s="197"/>
    </row>
    <row r="313" spans="1:7" ht="12.75">
      <c r="A313" s="197"/>
      <c r="B313" s="197"/>
      <c r="C313" s="197"/>
      <c r="D313" s="197"/>
      <c r="E313" s="204"/>
      <c r="F313" s="197"/>
      <c r="G313" s="197"/>
    </row>
    <row r="314" spans="1:7" ht="12.75">
      <c r="A314" s="197"/>
      <c r="B314" s="197"/>
      <c r="C314" s="197"/>
      <c r="D314" s="197"/>
      <c r="E314" s="204"/>
      <c r="F314" s="197"/>
      <c r="G314" s="197"/>
    </row>
    <row r="315" spans="1:7" ht="12.75">
      <c r="A315" s="197"/>
      <c r="B315" s="197"/>
      <c r="C315" s="197"/>
      <c r="D315" s="197"/>
      <c r="E315" s="204"/>
      <c r="F315" s="197"/>
      <c r="G315" s="197"/>
    </row>
    <row r="316" spans="1:7" ht="12.75">
      <c r="A316" s="197"/>
      <c r="B316" s="197"/>
      <c r="C316" s="197"/>
      <c r="D316" s="197"/>
      <c r="E316" s="204"/>
      <c r="F316" s="197"/>
      <c r="G316" s="197"/>
    </row>
    <row r="317" spans="1:7" ht="12.75">
      <c r="A317" s="197"/>
      <c r="B317" s="197"/>
      <c r="C317" s="197"/>
      <c r="D317" s="197"/>
      <c r="E317" s="204"/>
      <c r="F317" s="197"/>
      <c r="G317" s="197"/>
    </row>
    <row r="318" spans="1:7" ht="12.75">
      <c r="A318" s="197"/>
      <c r="B318" s="197"/>
      <c r="C318" s="197"/>
      <c r="D318" s="197"/>
      <c r="E318" s="204"/>
      <c r="F318" s="197"/>
      <c r="G318" s="197"/>
    </row>
    <row r="319" spans="1:7" ht="12.75">
      <c r="A319" s="197"/>
      <c r="B319" s="197"/>
      <c r="C319" s="197"/>
      <c r="D319" s="197"/>
      <c r="E319" s="204"/>
      <c r="F319" s="197"/>
      <c r="G319" s="197"/>
    </row>
    <row r="320" spans="1:7" ht="12.75">
      <c r="A320" s="197"/>
      <c r="B320" s="197"/>
      <c r="C320" s="197"/>
      <c r="D320" s="197"/>
      <c r="E320" s="204"/>
      <c r="F320" s="197"/>
      <c r="G320" s="197"/>
    </row>
    <row r="321" spans="1:7" ht="12.75">
      <c r="A321" s="197"/>
      <c r="B321" s="197"/>
      <c r="C321" s="197"/>
      <c r="D321" s="197"/>
      <c r="E321" s="204"/>
      <c r="F321" s="197"/>
      <c r="G321" s="197"/>
    </row>
  </sheetData>
  <sheetProtection password="CBEB" sheet="1" objects="1" scenarios="1"/>
  <mergeCells count="19">
    <mergeCell ref="C222:D222"/>
    <mergeCell ref="C223:D223"/>
    <mergeCell ref="C204:D204"/>
    <mergeCell ref="C207:D207"/>
    <mergeCell ref="C215:D215"/>
    <mergeCell ref="C193:D193"/>
    <mergeCell ref="C199:D199"/>
    <mergeCell ref="C172:D172"/>
    <mergeCell ref="C146:D146"/>
    <mergeCell ref="C148:D148"/>
    <mergeCell ref="C221:D221"/>
    <mergeCell ref="A1:G1"/>
    <mergeCell ref="A3:B3"/>
    <mergeCell ref="A4:B4"/>
    <mergeCell ref="E4:G4"/>
    <mergeCell ref="C66:D66"/>
    <mergeCell ref="C56:D56"/>
    <mergeCell ref="C22:D22"/>
    <mergeCell ref="C25:D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showGridLines="0" view="pageBreakPreview" zoomScaleSheetLayoutView="100" zoomScalePageLayoutView="0" workbookViewId="0" topLeftCell="A1">
      <selection activeCell="G20" sqref="G20"/>
    </sheetView>
  </sheetViews>
  <sheetFormatPr defaultColWidth="9.00390625" defaultRowHeight="12" customHeight="1"/>
  <cols>
    <col min="1" max="1" width="6.125" style="267" customWidth="1"/>
    <col min="2" max="2" width="6.875" style="268" customWidth="1"/>
    <col min="3" max="3" width="10.375" style="269" customWidth="1"/>
    <col min="4" max="4" width="50.375" style="269" customWidth="1"/>
    <col min="5" max="5" width="5.00390625" style="269" customWidth="1"/>
    <col min="6" max="6" width="12.375" style="270" customWidth="1"/>
    <col min="7" max="7" width="9.875" style="271" customWidth="1"/>
    <col min="8" max="8" width="11.00390625" style="271" customWidth="1"/>
    <col min="9" max="9" width="11.625" style="271" customWidth="1"/>
    <col min="10" max="10" width="11.875" style="271" customWidth="1"/>
    <col min="11" max="11" width="11.75390625" style="271" customWidth="1"/>
    <col min="12" max="16384" width="9.00390625" style="272" customWidth="1"/>
  </cols>
  <sheetData>
    <row r="1" spans="1:11" s="207" customFormat="1" ht="17.25" customHeight="1">
      <c r="A1" s="205" t="s">
        <v>482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s="207" customFormat="1" ht="15" customHeight="1">
      <c r="A2" s="208" t="s">
        <v>483</v>
      </c>
      <c r="B2" s="209"/>
      <c r="C2" s="209"/>
      <c r="D2" s="209"/>
      <c r="E2" s="209"/>
      <c r="F2" s="209"/>
      <c r="G2" s="209"/>
      <c r="H2" s="206"/>
      <c r="I2" s="206"/>
      <c r="J2" s="206"/>
      <c r="K2" s="206"/>
    </row>
    <row r="3" spans="1:11" s="207" customFormat="1" ht="12.75" customHeight="1">
      <c r="A3" s="208" t="s">
        <v>484</v>
      </c>
      <c r="B3" s="209"/>
      <c r="C3" s="209"/>
      <c r="D3" s="209"/>
      <c r="E3" s="209"/>
      <c r="F3" s="209"/>
      <c r="G3" s="209" t="s">
        <v>485</v>
      </c>
      <c r="H3" s="206"/>
      <c r="I3" s="206"/>
      <c r="J3" s="206"/>
      <c r="K3" s="206"/>
    </row>
    <row r="4" spans="1:11" s="207" customFormat="1" ht="12.75" customHeight="1">
      <c r="A4" s="208"/>
      <c r="B4" s="209"/>
      <c r="C4" s="208"/>
      <c r="D4" s="209"/>
      <c r="E4" s="209"/>
      <c r="F4" s="209"/>
      <c r="G4" s="209" t="s">
        <v>486</v>
      </c>
      <c r="H4" s="206"/>
      <c r="I4" s="206"/>
      <c r="J4" s="206"/>
      <c r="K4" s="206"/>
    </row>
    <row r="5" spans="1:11" s="207" customFormat="1" ht="12.75" customHeight="1">
      <c r="A5" s="209" t="s">
        <v>487</v>
      </c>
      <c r="B5" s="209"/>
      <c r="C5" s="209"/>
      <c r="D5" s="209"/>
      <c r="E5" s="209"/>
      <c r="F5" s="209"/>
      <c r="G5" s="209" t="s">
        <v>672</v>
      </c>
      <c r="H5" s="206"/>
      <c r="I5" s="206"/>
      <c r="J5" s="206"/>
      <c r="K5" s="206"/>
    </row>
    <row r="6" spans="1:11" s="207" customFormat="1" ht="6" customHeight="1">
      <c r="A6" s="206"/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11" s="207" customFormat="1" ht="22.5" customHeight="1">
      <c r="A7" s="210" t="s">
        <v>488</v>
      </c>
      <c r="B7" s="210" t="s">
        <v>489</v>
      </c>
      <c r="C7" s="210" t="s">
        <v>490</v>
      </c>
      <c r="D7" s="210" t="s">
        <v>491</v>
      </c>
      <c r="E7" s="210" t="s">
        <v>70</v>
      </c>
      <c r="F7" s="210" t="s">
        <v>492</v>
      </c>
      <c r="G7" s="210" t="s">
        <v>493</v>
      </c>
      <c r="H7" s="210" t="s">
        <v>56</v>
      </c>
      <c r="I7" s="210" t="s">
        <v>57</v>
      </c>
      <c r="J7" s="210" t="s">
        <v>494</v>
      </c>
      <c r="K7" s="210" t="s">
        <v>495</v>
      </c>
    </row>
    <row r="8" spans="1:11" s="207" customFormat="1" ht="12.75" customHeight="1">
      <c r="A8" s="210" t="s">
        <v>75</v>
      </c>
      <c r="B8" s="210" t="s">
        <v>496</v>
      </c>
      <c r="C8" s="210" t="s">
        <v>90</v>
      </c>
      <c r="D8" s="210" t="s">
        <v>118</v>
      </c>
      <c r="E8" s="210" t="s">
        <v>497</v>
      </c>
      <c r="F8" s="210" t="s">
        <v>498</v>
      </c>
      <c r="G8" s="210" t="s">
        <v>499</v>
      </c>
      <c r="H8" s="210" t="s">
        <v>500</v>
      </c>
      <c r="I8" s="210" t="s">
        <v>501</v>
      </c>
      <c r="J8" s="210" t="s">
        <v>502</v>
      </c>
      <c r="K8" s="210" t="s">
        <v>503</v>
      </c>
    </row>
    <row r="9" spans="1:11" s="207" customFormat="1" ht="10.5" customHeight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</row>
    <row r="10" spans="1:11" s="207" customFormat="1" ht="21" customHeight="1">
      <c r="A10" s="211"/>
      <c r="B10" s="212"/>
      <c r="C10" s="213" t="s">
        <v>55</v>
      </c>
      <c r="D10" s="213" t="s">
        <v>504</v>
      </c>
      <c r="E10" s="213"/>
      <c r="F10" s="214"/>
      <c r="G10" s="215"/>
      <c r="H10" s="215">
        <f>SUM(H11:H75)/2</f>
        <v>0</v>
      </c>
      <c r="I10" s="215">
        <f>SUM(I11:I75)/2</f>
        <v>0</v>
      </c>
      <c r="J10" s="215">
        <f>SUM(J11:J75)/2</f>
        <v>0</v>
      </c>
      <c r="K10" s="215">
        <f>SUM(K11:K75)/2</f>
        <v>0</v>
      </c>
    </row>
    <row r="11" spans="1:11" s="207" customFormat="1" ht="21" customHeight="1">
      <c r="A11" s="211"/>
      <c r="B11" s="212"/>
      <c r="C11" s="213" t="s">
        <v>505</v>
      </c>
      <c r="D11" s="213" t="s">
        <v>506</v>
      </c>
      <c r="E11" s="213"/>
      <c r="F11" s="214"/>
      <c r="G11" s="215"/>
      <c r="H11" s="215">
        <f>SUM(H12)</f>
        <v>0</v>
      </c>
      <c r="I11" s="215">
        <f>SUM(I12)</f>
        <v>0</v>
      </c>
      <c r="J11" s="215">
        <f>SUM(J12)</f>
        <v>0</v>
      </c>
      <c r="K11" s="215">
        <f>SUM(K12)</f>
        <v>0</v>
      </c>
    </row>
    <row r="12" spans="1:11" s="207" customFormat="1" ht="13.5" customHeight="1">
      <c r="A12" s="216">
        <v>61</v>
      </c>
      <c r="B12" s="217" t="s">
        <v>507</v>
      </c>
      <c r="C12" s="218" t="s">
        <v>508</v>
      </c>
      <c r="D12" s="218" t="s">
        <v>509</v>
      </c>
      <c r="E12" s="218" t="s">
        <v>101</v>
      </c>
      <c r="F12" s="219">
        <v>1</v>
      </c>
      <c r="G12" s="277"/>
      <c r="H12" s="220">
        <v>0</v>
      </c>
      <c r="I12" s="220">
        <f>G12*F12</f>
        <v>0</v>
      </c>
      <c r="J12" s="220">
        <v>0</v>
      </c>
      <c r="K12" s="221">
        <f>J12+I12+H12</f>
        <v>0</v>
      </c>
    </row>
    <row r="13" spans="1:11" s="207" customFormat="1" ht="21" customHeight="1">
      <c r="A13" s="211"/>
      <c r="B13" s="212"/>
      <c r="C13" s="213" t="s">
        <v>510</v>
      </c>
      <c r="D13" s="213" t="s">
        <v>511</v>
      </c>
      <c r="E13" s="213"/>
      <c r="F13" s="214"/>
      <c r="G13" s="278"/>
      <c r="H13" s="215">
        <f>SUM(H14:H15)</f>
        <v>0</v>
      </c>
      <c r="I13" s="215">
        <f>SUM(I14:I15)</f>
        <v>0</v>
      </c>
      <c r="J13" s="215">
        <f>SUM(J14:J15)</f>
        <v>0</v>
      </c>
      <c r="K13" s="215">
        <f>SUM(K14:K15)</f>
        <v>0</v>
      </c>
    </row>
    <row r="14" spans="1:11" s="207" customFormat="1" ht="13.5" customHeight="1">
      <c r="A14" s="216">
        <v>44</v>
      </c>
      <c r="B14" s="217" t="s">
        <v>507</v>
      </c>
      <c r="C14" s="218" t="s">
        <v>512</v>
      </c>
      <c r="D14" s="218" t="s">
        <v>513</v>
      </c>
      <c r="E14" s="218" t="s">
        <v>101</v>
      </c>
      <c r="F14" s="219">
        <v>1</v>
      </c>
      <c r="G14" s="277"/>
      <c r="H14" s="220">
        <v>0</v>
      </c>
      <c r="I14" s="220">
        <f>G14*F14</f>
        <v>0</v>
      </c>
      <c r="J14" s="220">
        <v>0</v>
      </c>
      <c r="K14" s="221">
        <f>J14+I14+H14</f>
        <v>0</v>
      </c>
    </row>
    <row r="15" spans="1:11" s="207" customFormat="1" ht="13.5" customHeight="1">
      <c r="A15" s="222">
        <v>45</v>
      </c>
      <c r="B15" s="223" t="s">
        <v>514</v>
      </c>
      <c r="C15" s="224" t="s">
        <v>515</v>
      </c>
      <c r="D15" s="224" t="s">
        <v>516</v>
      </c>
      <c r="E15" s="224" t="s">
        <v>101</v>
      </c>
      <c r="F15" s="225">
        <v>1</v>
      </c>
      <c r="G15" s="279"/>
      <c r="H15" s="226">
        <f>G15*F15</f>
        <v>0</v>
      </c>
      <c r="I15" s="226">
        <v>0</v>
      </c>
      <c r="J15" s="226">
        <v>0</v>
      </c>
      <c r="K15" s="221">
        <f>J15+I15+H15</f>
        <v>0</v>
      </c>
    </row>
    <row r="16" spans="1:11" s="207" customFormat="1" ht="21" customHeight="1">
      <c r="A16" s="211"/>
      <c r="B16" s="212"/>
      <c r="C16" s="213" t="s">
        <v>517</v>
      </c>
      <c r="D16" s="213" t="s">
        <v>518</v>
      </c>
      <c r="E16" s="213"/>
      <c r="F16" s="214"/>
      <c r="G16" s="278"/>
      <c r="H16" s="215">
        <f>SUM(H17:H31)</f>
        <v>0</v>
      </c>
      <c r="I16" s="215">
        <f>SUM(I17:I31)</f>
        <v>0</v>
      </c>
      <c r="J16" s="215">
        <f>SUM(J17:J31)</f>
        <v>0</v>
      </c>
      <c r="K16" s="215">
        <f>SUM(K17:K31)</f>
        <v>0</v>
      </c>
    </row>
    <row r="17" spans="1:11" s="207" customFormat="1" ht="13.5" customHeight="1">
      <c r="A17" s="216">
        <v>14</v>
      </c>
      <c r="B17" s="217" t="s">
        <v>507</v>
      </c>
      <c r="C17" s="218" t="s">
        <v>519</v>
      </c>
      <c r="D17" s="218" t="s">
        <v>520</v>
      </c>
      <c r="E17" s="218" t="s">
        <v>108</v>
      </c>
      <c r="F17" s="219">
        <v>80</v>
      </c>
      <c r="G17" s="277"/>
      <c r="H17" s="220">
        <v>0</v>
      </c>
      <c r="I17" s="220">
        <f>G17*F17</f>
        <v>0</v>
      </c>
      <c r="J17" s="220">
        <v>0</v>
      </c>
      <c r="K17" s="221">
        <f aca="true" t="shared" si="0" ref="K17:K26">J17+I17+H17</f>
        <v>0</v>
      </c>
    </row>
    <row r="18" spans="1:11" s="207" customFormat="1" ht="13.5" customHeight="1">
      <c r="A18" s="222">
        <v>15</v>
      </c>
      <c r="B18" s="223" t="s">
        <v>521</v>
      </c>
      <c r="C18" s="224" t="s">
        <v>522</v>
      </c>
      <c r="D18" s="224" t="s">
        <v>523</v>
      </c>
      <c r="E18" s="224" t="s">
        <v>108</v>
      </c>
      <c r="F18" s="225">
        <v>80</v>
      </c>
      <c r="G18" s="279"/>
      <c r="H18" s="226">
        <f>G18*F18</f>
        <v>0</v>
      </c>
      <c r="I18" s="226">
        <v>0</v>
      </c>
      <c r="J18" s="226">
        <v>0</v>
      </c>
      <c r="K18" s="221">
        <f t="shared" si="0"/>
        <v>0</v>
      </c>
    </row>
    <row r="19" spans="1:11" s="207" customFormat="1" ht="13.5" customHeight="1">
      <c r="A19" s="216">
        <v>17</v>
      </c>
      <c r="B19" s="217" t="s">
        <v>507</v>
      </c>
      <c r="C19" s="218" t="s">
        <v>524</v>
      </c>
      <c r="D19" s="218" t="s">
        <v>525</v>
      </c>
      <c r="E19" s="218" t="s">
        <v>108</v>
      </c>
      <c r="F19" s="219">
        <v>10</v>
      </c>
      <c r="G19" s="277"/>
      <c r="H19" s="220">
        <v>0</v>
      </c>
      <c r="I19" s="220">
        <f>G19*F19</f>
        <v>0</v>
      </c>
      <c r="J19" s="220">
        <v>0</v>
      </c>
      <c r="K19" s="221">
        <f t="shared" si="0"/>
        <v>0</v>
      </c>
    </row>
    <row r="20" spans="1:11" s="207" customFormat="1" ht="13.5" customHeight="1">
      <c r="A20" s="222">
        <v>18</v>
      </c>
      <c r="B20" s="223" t="s">
        <v>521</v>
      </c>
      <c r="C20" s="224" t="s">
        <v>526</v>
      </c>
      <c r="D20" s="224" t="s">
        <v>527</v>
      </c>
      <c r="E20" s="224" t="s">
        <v>108</v>
      </c>
      <c r="F20" s="225">
        <v>10</v>
      </c>
      <c r="G20" s="279"/>
      <c r="H20" s="226">
        <f>G20*F20</f>
        <v>0</v>
      </c>
      <c r="I20" s="226">
        <v>0</v>
      </c>
      <c r="J20" s="226">
        <v>0</v>
      </c>
      <c r="K20" s="221">
        <f t="shared" si="0"/>
        <v>0</v>
      </c>
    </row>
    <row r="21" spans="1:11" s="207" customFormat="1" ht="13.5" customHeight="1" thickBot="1">
      <c r="A21" s="216">
        <v>32</v>
      </c>
      <c r="B21" s="217" t="s">
        <v>507</v>
      </c>
      <c r="C21" s="218" t="s">
        <v>528</v>
      </c>
      <c r="D21" s="218" t="s">
        <v>529</v>
      </c>
      <c r="E21" s="218" t="s">
        <v>101</v>
      </c>
      <c r="F21" s="219">
        <v>80</v>
      </c>
      <c r="G21" s="277"/>
      <c r="H21" s="220">
        <v>0</v>
      </c>
      <c r="I21" s="220">
        <f>G21*F21</f>
        <v>0</v>
      </c>
      <c r="J21" s="220">
        <v>0</v>
      </c>
      <c r="K21" s="221">
        <f t="shared" si="0"/>
        <v>0</v>
      </c>
    </row>
    <row r="22" spans="1:11" s="207" customFormat="1" ht="13.5" customHeight="1" thickBot="1">
      <c r="A22" s="227">
        <v>33</v>
      </c>
      <c r="B22" s="228" t="s">
        <v>521</v>
      </c>
      <c r="C22" s="229" t="s">
        <v>530</v>
      </c>
      <c r="D22" s="229" t="s">
        <v>531</v>
      </c>
      <c r="E22" s="229" t="s">
        <v>101</v>
      </c>
      <c r="F22" s="230">
        <v>54</v>
      </c>
      <c r="G22" s="280"/>
      <c r="H22" s="226">
        <f>G22*F22</f>
        <v>0</v>
      </c>
      <c r="I22" s="231">
        <v>0</v>
      </c>
      <c r="J22" s="231">
        <v>0</v>
      </c>
      <c r="K22" s="221">
        <f t="shared" si="0"/>
        <v>0</v>
      </c>
    </row>
    <row r="23" spans="1:11" s="207" customFormat="1" ht="13.5" customHeight="1" thickBot="1">
      <c r="A23" s="232">
        <v>34</v>
      </c>
      <c r="B23" s="233" t="s">
        <v>521</v>
      </c>
      <c r="C23" s="234" t="s">
        <v>532</v>
      </c>
      <c r="D23" s="234" t="s">
        <v>533</v>
      </c>
      <c r="E23" s="234" t="s">
        <v>101</v>
      </c>
      <c r="F23" s="235">
        <v>14</v>
      </c>
      <c r="G23" s="281"/>
      <c r="H23" s="226">
        <f>G23*F23</f>
        <v>0</v>
      </c>
      <c r="I23" s="236">
        <v>0</v>
      </c>
      <c r="J23" s="236">
        <v>0</v>
      </c>
      <c r="K23" s="221">
        <f t="shared" si="0"/>
        <v>0</v>
      </c>
    </row>
    <row r="24" spans="1:11" s="207" customFormat="1" ht="13.5" customHeight="1" thickBot="1">
      <c r="A24" s="237">
        <v>35</v>
      </c>
      <c r="B24" s="238" t="s">
        <v>521</v>
      </c>
      <c r="C24" s="239" t="s">
        <v>534</v>
      </c>
      <c r="D24" s="239" t="s">
        <v>535</v>
      </c>
      <c r="E24" s="239" t="s">
        <v>101</v>
      </c>
      <c r="F24" s="240">
        <v>12</v>
      </c>
      <c r="G24" s="282"/>
      <c r="H24" s="226">
        <f>G24*F24</f>
        <v>0</v>
      </c>
      <c r="I24" s="241">
        <v>0</v>
      </c>
      <c r="J24" s="241">
        <v>0</v>
      </c>
      <c r="K24" s="221">
        <f t="shared" si="0"/>
        <v>0</v>
      </c>
    </row>
    <row r="25" spans="1:11" s="207" customFormat="1" ht="13.5" customHeight="1" thickBot="1">
      <c r="A25" s="216">
        <v>19</v>
      </c>
      <c r="B25" s="217" t="s">
        <v>507</v>
      </c>
      <c r="C25" s="218" t="s">
        <v>536</v>
      </c>
      <c r="D25" s="218" t="s">
        <v>537</v>
      </c>
      <c r="E25" s="218" t="s">
        <v>108</v>
      </c>
      <c r="F25" s="219">
        <v>15</v>
      </c>
      <c r="G25" s="277"/>
      <c r="H25" s="220">
        <v>0</v>
      </c>
      <c r="I25" s="220">
        <f>G25*F25</f>
        <v>0</v>
      </c>
      <c r="J25" s="220">
        <v>0</v>
      </c>
      <c r="K25" s="221">
        <f t="shared" si="0"/>
        <v>0</v>
      </c>
    </row>
    <row r="26" spans="1:11" s="207" customFormat="1" ht="13.5" customHeight="1">
      <c r="A26" s="222">
        <v>20</v>
      </c>
      <c r="B26" s="223" t="s">
        <v>538</v>
      </c>
      <c r="C26" s="224" t="s">
        <v>539</v>
      </c>
      <c r="D26" s="224" t="s">
        <v>540</v>
      </c>
      <c r="E26" s="224" t="s">
        <v>541</v>
      </c>
      <c r="F26" s="225">
        <v>6</v>
      </c>
      <c r="G26" s="279"/>
      <c r="H26" s="226">
        <f>G26*F26</f>
        <v>0</v>
      </c>
      <c r="I26" s="226">
        <v>0</v>
      </c>
      <c r="J26" s="226">
        <v>0</v>
      </c>
      <c r="K26" s="221">
        <f t="shared" si="0"/>
        <v>0</v>
      </c>
    </row>
    <row r="27" spans="1:11" s="207" customFormat="1" ht="13.5" customHeight="1">
      <c r="A27" s="242"/>
      <c r="B27" s="243"/>
      <c r="C27" s="244"/>
      <c r="D27" s="244" t="s">
        <v>542</v>
      </c>
      <c r="E27" s="244"/>
      <c r="F27" s="245"/>
      <c r="G27" s="283"/>
      <c r="H27" s="246"/>
      <c r="I27" s="246"/>
      <c r="J27" s="246"/>
      <c r="K27" s="246"/>
    </row>
    <row r="28" spans="1:11" s="207" customFormat="1" ht="13.5" customHeight="1" thickBot="1">
      <c r="A28" s="216">
        <v>21</v>
      </c>
      <c r="B28" s="217" t="s">
        <v>507</v>
      </c>
      <c r="C28" s="218" t="s">
        <v>543</v>
      </c>
      <c r="D28" s="218" t="s">
        <v>544</v>
      </c>
      <c r="E28" s="218" t="s">
        <v>101</v>
      </c>
      <c r="F28" s="219">
        <v>4</v>
      </c>
      <c r="G28" s="277"/>
      <c r="H28" s="220">
        <v>0</v>
      </c>
      <c r="I28" s="220">
        <f>G28*F28</f>
        <v>0</v>
      </c>
      <c r="J28" s="220">
        <v>0</v>
      </c>
      <c r="K28" s="221">
        <f>J28+I28+H28</f>
        <v>0</v>
      </c>
    </row>
    <row r="29" spans="1:11" s="207" customFormat="1" ht="13.5" customHeight="1" thickBot="1">
      <c r="A29" s="227">
        <v>22</v>
      </c>
      <c r="B29" s="228" t="s">
        <v>538</v>
      </c>
      <c r="C29" s="229" t="s">
        <v>545</v>
      </c>
      <c r="D29" s="229" t="s">
        <v>546</v>
      </c>
      <c r="E29" s="229" t="s">
        <v>101</v>
      </c>
      <c r="F29" s="230">
        <v>1</v>
      </c>
      <c r="G29" s="280"/>
      <c r="H29" s="226">
        <f>G29*F29</f>
        <v>0</v>
      </c>
      <c r="I29" s="231">
        <v>0</v>
      </c>
      <c r="J29" s="231">
        <v>0</v>
      </c>
      <c r="K29" s="221">
        <f>J29+I29+H29</f>
        <v>0</v>
      </c>
    </row>
    <row r="30" spans="1:11" s="207" customFormat="1" ht="13.5" customHeight="1" thickBot="1">
      <c r="A30" s="232">
        <v>23</v>
      </c>
      <c r="B30" s="233" t="s">
        <v>538</v>
      </c>
      <c r="C30" s="234" t="s">
        <v>547</v>
      </c>
      <c r="D30" s="234" t="s">
        <v>548</v>
      </c>
      <c r="E30" s="234" t="s">
        <v>101</v>
      </c>
      <c r="F30" s="235">
        <v>3</v>
      </c>
      <c r="G30" s="281"/>
      <c r="H30" s="226">
        <f>G30*F30</f>
        <v>0</v>
      </c>
      <c r="I30" s="236">
        <v>0</v>
      </c>
      <c r="J30" s="236">
        <v>0</v>
      </c>
      <c r="K30" s="221">
        <f>J30+I30+H30</f>
        <v>0</v>
      </c>
    </row>
    <row r="31" spans="1:11" s="207" customFormat="1" ht="13.5" customHeight="1" thickBot="1">
      <c r="A31" s="237">
        <v>24</v>
      </c>
      <c r="B31" s="238" t="s">
        <v>538</v>
      </c>
      <c r="C31" s="239" t="s">
        <v>549</v>
      </c>
      <c r="D31" s="239" t="s">
        <v>550</v>
      </c>
      <c r="E31" s="239" t="s">
        <v>101</v>
      </c>
      <c r="F31" s="240">
        <v>8</v>
      </c>
      <c r="G31" s="282"/>
      <c r="H31" s="226">
        <f>G31*F31</f>
        <v>0</v>
      </c>
      <c r="I31" s="241">
        <v>0</v>
      </c>
      <c r="J31" s="241">
        <v>0</v>
      </c>
      <c r="K31" s="221">
        <f>J31+I31+H31</f>
        <v>0</v>
      </c>
    </row>
    <row r="32" spans="1:11" s="207" customFormat="1" ht="21" customHeight="1" thickBot="1">
      <c r="A32" s="211"/>
      <c r="B32" s="212"/>
      <c r="C32" s="213" t="s">
        <v>551</v>
      </c>
      <c r="D32" s="213" t="s">
        <v>552</v>
      </c>
      <c r="E32" s="213"/>
      <c r="F32" s="214"/>
      <c r="G32" s="278"/>
      <c r="H32" s="215">
        <f>SUM(H33:H41)</f>
        <v>0</v>
      </c>
      <c r="I32" s="215">
        <f>SUM(I33:I41)</f>
        <v>0</v>
      </c>
      <c r="J32" s="215">
        <f>SUM(J33:J41)</f>
        <v>0</v>
      </c>
      <c r="K32" s="215">
        <f>SUM(K33:K41)</f>
        <v>0</v>
      </c>
    </row>
    <row r="33" spans="1:11" s="207" customFormat="1" ht="13.5" customHeight="1" thickBot="1">
      <c r="A33" s="216">
        <v>7</v>
      </c>
      <c r="B33" s="217" t="s">
        <v>507</v>
      </c>
      <c r="C33" s="218" t="s">
        <v>553</v>
      </c>
      <c r="D33" s="218" t="s">
        <v>554</v>
      </c>
      <c r="E33" s="218" t="s">
        <v>108</v>
      </c>
      <c r="F33" s="219">
        <v>12</v>
      </c>
      <c r="G33" s="277"/>
      <c r="H33" s="220">
        <v>0</v>
      </c>
      <c r="I33" s="220">
        <f>G33*F33</f>
        <v>0</v>
      </c>
      <c r="J33" s="220">
        <v>0</v>
      </c>
      <c r="K33" s="221">
        <f aca="true" t="shared" si="1" ref="K33:K41">J33+I33+H33</f>
        <v>0</v>
      </c>
    </row>
    <row r="34" spans="1:11" s="207" customFormat="1" ht="13.5" customHeight="1" thickBot="1">
      <c r="A34" s="227">
        <v>8</v>
      </c>
      <c r="B34" s="228" t="s">
        <v>555</v>
      </c>
      <c r="C34" s="229" t="s">
        <v>556</v>
      </c>
      <c r="D34" s="229" t="s">
        <v>557</v>
      </c>
      <c r="E34" s="229" t="s">
        <v>108</v>
      </c>
      <c r="F34" s="230">
        <v>12</v>
      </c>
      <c r="G34" s="280"/>
      <c r="H34" s="226">
        <f>G34*F34</f>
        <v>0</v>
      </c>
      <c r="I34" s="231">
        <v>0</v>
      </c>
      <c r="J34" s="231">
        <v>0</v>
      </c>
      <c r="K34" s="221">
        <f t="shared" si="1"/>
        <v>0</v>
      </c>
    </row>
    <row r="35" spans="1:11" s="207" customFormat="1" ht="13.5" customHeight="1" thickBot="1">
      <c r="A35" s="237">
        <v>9</v>
      </c>
      <c r="B35" s="238" t="s">
        <v>555</v>
      </c>
      <c r="C35" s="239" t="s">
        <v>558</v>
      </c>
      <c r="D35" s="239" t="s">
        <v>559</v>
      </c>
      <c r="E35" s="239" t="s">
        <v>108</v>
      </c>
      <c r="F35" s="240">
        <v>20</v>
      </c>
      <c r="G35" s="282"/>
      <c r="H35" s="226">
        <f>G35*F35</f>
        <v>0</v>
      </c>
      <c r="I35" s="241">
        <v>0</v>
      </c>
      <c r="J35" s="241">
        <v>0</v>
      </c>
      <c r="K35" s="221">
        <f t="shared" si="1"/>
        <v>0</v>
      </c>
    </row>
    <row r="36" spans="1:11" s="207" customFormat="1" ht="13.5" customHeight="1" thickBot="1">
      <c r="A36" s="216">
        <v>1</v>
      </c>
      <c r="B36" s="217" t="s">
        <v>507</v>
      </c>
      <c r="C36" s="218" t="s">
        <v>560</v>
      </c>
      <c r="D36" s="218" t="s">
        <v>561</v>
      </c>
      <c r="E36" s="218" t="s">
        <v>108</v>
      </c>
      <c r="F36" s="219">
        <v>450</v>
      </c>
      <c r="G36" s="277"/>
      <c r="H36" s="220">
        <v>0</v>
      </c>
      <c r="I36" s="220">
        <f>G36*F36</f>
        <v>0</v>
      </c>
      <c r="J36" s="220">
        <v>0</v>
      </c>
      <c r="K36" s="221">
        <f t="shared" si="1"/>
        <v>0</v>
      </c>
    </row>
    <row r="37" spans="1:11" s="207" customFormat="1" ht="13.5" customHeight="1">
      <c r="A37" s="222">
        <v>2</v>
      </c>
      <c r="B37" s="223" t="s">
        <v>555</v>
      </c>
      <c r="C37" s="224" t="s">
        <v>562</v>
      </c>
      <c r="D37" s="224" t="s">
        <v>563</v>
      </c>
      <c r="E37" s="224" t="s">
        <v>108</v>
      </c>
      <c r="F37" s="225">
        <v>450</v>
      </c>
      <c r="G37" s="279"/>
      <c r="H37" s="226">
        <f>G37*F37</f>
        <v>0</v>
      </c>
      <c r="I37" s="226">
        <v>0</v>
      </c>
      <c r="J37" s="226">
        <v>0</v>
      </c>
      <c r="K37" s="221">
        <f t="shared" si="1"/>
        <v>0</v>
      </c>
    </row>
    <row r="38" spans="1:11" s="207" customFormat="1" ht="13.5" customHeight="1">
      <c r="A38" s="216">
        <v>3</v>
      </c>
      <c r="B38" s="217" t="s">
        <v>507</v>
      </c>
      <c r="C38" s="218" t="s">
        <v>564</v>
      </c>
      <c r="D38" s="218" t="s">
        <v>565</v>
      </c>
      <c r="E38" s="218" t="s">
        <v>108</v>
      </c>
      <c r="F38" s="219">
        <v>300</v>
      </c>
      <c r="G38" s="277"/>
      <c r="H38" s="220">
        <v>0</v>
      </c>
      <c r="I38" s="220">
        <f>G38*F38</f>
        <v>0</v>
      </c>
      <c r="J38" s="220">
        <v>0</v>
      </c>
      <c r="K38" s="221">
        <f t="shared" si="1"/>
        <v>0</v>
      </c>
    </row>
    <row r="39" spans="1:11" s="207" customFormat="1" ht="13.5" customHeight="1">
      <c r="A39" s="222">
        <v>4</v>
      </c>
      <c r="B39" s="223" t="s">
        <v>555</v>
      </c>
      <c r="C39" s="224" t="s">
        <v>566</v>
      </c>
      <c r="D39" s="224" t="s">
        <v>567</v>
      </c>
      <c r="E39" s="224" t="s">
        <v>108</v>
      </c>
      <c r="F39" s="225">
        <v>300</v>
      </c>
      <c r="G39" s="279"/>
      <c r="H39" s="226">
        <f>G39*F39</f>
        <v>0</v>
      </c>
      <c r="I39" s="226">
        <v>0</v>
      </c>
      <c r="J39" s="226">
        <v>0</v>
      </c>
      <c r="K39" s="221">
        <f t="shared" si="1"/>
        <v>0</v>
      </c>
    </row>
    <row r="40" spans="1:11" s="207" customFormat="1" ht="13.5" customHeight="1">
      <c r="A40" s="216">
        <v>5</v>
      </c>
      <c r="B40" s="217" t="s">
        <v>507</v>
      </c>
      <c r="C40" s="218" t="s">
        <v>568</v>
      </c>
      <c r="D40" s="218" t="s">
        <v>569</v>
      </c>
      <c r="E40" s="218" t="s">
        <v>108</v>
      </c>
      <c r="F40" s="219">
        <v>12</v>
      </c>
      <c r="G40" s="277"/>
      <c r="H40" s="220">
        <v>0</v>
      </c>
      <c r="I40" s="220">
        <f>G40*F40</f>
        <v>0</v>
      </c>
      <c r="J40" s="220">
        <v>0</v>
      </c>
      <c r="K40" s="221">
        <f t="shared" si="1"/>
        <v>0</v>
      </c>
    </row>
    <row r="41" spans="1:11" s="207" customFormat="1" ht="13.5" customHeight="1">
      <c r="A41" s="222">
        <v>6</v>
      </c>
      <c r="B41" s="223" t="s">
        <v>555</v>
      </c>
      <c r="C41" s="224" t="s">
        <v>570</v>
      </c>
      <c r="D41" s="224" t="s">
        <v>571</v>
      </c>
      <c r="E41" s="224" t="s">
        <v>108</v>
      </c>
      <c r="F41" s="225">
        <v>12</v>
      </c>
      <c r="G41" s="279"/>
      <c r="H41" s="226">
        <f>G41*F41</f>
        <v>0</v>
      </c>
      <c r="I41" s="226">
        <v>0</v>
      </c>
      <c r="J41" s="226">
        <v>0</v>
      </c>
      <c r="K41" s="221">
        <f t="shared" si="1"/>
        <v>0</v>
      </c>
    </row>
    <row r="42" spans="1:11" s="207" customFormat="1" ht="21" customHeight="1">
      <c r="A42" s="211"/>
      <c r="B42" s="212"/>
      <c r="C42" s="213" t="s">
        <v>572</v>
      </c>
      <c r="D42" s="213" t="s">
        <v>573</v>
      </c>
      <c r="E42" s="213"/>
      <c r="F42" s="214"/>
      <c r="G42" s="278"/>
      <c r="H42" s="215">
        <f>SUM(H43)</f>
        <v>0</v>
      </c>
      <c r="I42" s="215">
        <f>SUM(I43)</f>
        <v>0</v>
      </c>
      <c r="J42" s="215">
        <f>SUM(J43)</f>
        <v>0</v>
      </c>
      <c r="K42" s="215">
        <f>SUM(K43)</f>
        <v>0</v>
      </c>
    </row>
    <row r="43" spans="1:11" s="207" customFormat="1" ht="13.5" customHeight="1">
      <c r="A43" s="216">
        <v>60</v>
      </c>
      <c r="B43" s="217" t="s">
        <v>507</v>
      </c>
      <c r="C43" s="218" t="s">
        <v>574</v>
      </c>
      <c r="D43" s="218" t="s">
        <v>575</v>
      </c>
      <c r="E43" s="218" t="s">
        <v>101</v>
      </c>
      <c r="F43" s="219">
        <v>240</v>
      </c>
      <c r="G43" s="277"/>
      <c r="H43" s="220">
        <v>0</v>
      </c>
      <c r="I43" s="220">
        <f>G43*F43</f>
        <v>0</v>
      </c>
      <c r="J43" s="220">
        <v>0</v>
      </c>
      <c r="K43" s="221">
        <f>J43+I43+H43</f>
        <v>0</v>
      </c>
    </row>
    <row r="44" spans="1:11" s="207" customFormat="1" ht="21" customHeight="1">
      <c r="A44" s="211"/>
      <c r="B44" s="212"/>
      <c r="C44" s="213" t="s">
        <v>576</v>
      </c>
      <c r="D44" s="213" t="s">
        <v>577</v>
      </c>
      <c r="E44" s="213"/>
      <c r="F44" s="214"/>
      <c r="G44" s="278"/>
      <c r="H44" s="215">
        <f>SUM(H45:H64)</f>
        <v>0</v>
      </c>
      <c r="I44" s="215">
        <f>SUM(I45:I64)</f>
        <v>0</v>
      </c>
      <c r="J44" s="215">
        <f>SUM(J45:J64)</f>
        <v>0</v>
      </c>
      <c r="K44" s="215">
        <f>SUM(K45:K64)</f>
        <v>0</v>
      </c>
    </row>
    <row r="45" spans="1:11" s="207" customFormat="1" ht="13.5" customHeight="1">
      <c r="A45" s="216">
        <v>36</v>
      </c>
      <c r="B45" s="217" t="s">
        <v>507</v>
      </c>
      <c r="C45" s="218" t="s">
        <v>578</v>
      </c>
      <c r="D45" s="218" t="s">
        <v>579</v>
      </c>
      <c r="E45" s="218" t="s">
        <v>101</v>
      </c>
      <c r="F45" s="219">
        <v>9</v>
      </c>
      <c r="G45" s="277"/>
      <c r="H45" s="220">
        <v>0</v>
      </c>
      <c r="I45" s="220">
        <f>G45*F45</f>
        <v>0</v>
      </c>
      <c r="J45" s="220">
        <v>0</v>
      </c>
      <c r="K45" s="221">
        <f aca="true" t="shared" si="2" ref="K45:K64">J45+I45+H45</f>
        <v>0</v>
      </c>
    </row>
    <row r="46" spans="1:11" s="207" customFormat="1" ht="13.5" customHeight="1">
      <c r="A46" s="222">
        <v>37</v>
      </c>
      <c r="B46" s="223" t="s">
        <v>521</v>
      </c>
      <c r="C46" s="224" t="s">
        <v>580</v>
      </c>
      <c r="D46" s="224" t="s">
        <v>581</v>
      </c>
      <c r="E46" s="224" t="s">
        <v>101</v>
      </c>
      <c r="F46" s="225">
        <v>9</v>
      </c>
      <c r="G46" s="279"/>
      <c r="H46" s="226">
        <f>G46*F46</f>
        <v>0</v>
      </c>
      <c r="I46" s="226">
        <v>0</v>
      </c>
      <c r="J46" s="226">
        <v>0</v>
      </c>
      <c r="K46" s="221">
        <f t="shared" si="2"/>
        <v>0</v>
      </c>
    </row>
    <row r="47" spans="1:11" s="207" customFormat="1" ht="24" customHeight="1">
      <c r="A47" s="216">
        <v>38</v>
      </c>
      <c r="B47" s="217" t="s">
        <v>507</v>
      </c>
      <c r="C47" s="218" t="s">
        <v>582</v>
      </c>
      <c r="D47" s="218" t="s">
        <v>583</v>
      </c>
      <c r="E47" s="218" t="s">
        <v>101</v>
      </c>
      <c r="F47" s="219">
        <v>7</v>
      </c>
      <c r="G47" s="277"/>
      <c r="H47" s="220">
        <v>0</v>
      </c>
      <c r="I47" s="220">
        <f>G47*F47</f>
        <v>0</v>
      </c>
      <c r="J47" s="220">
        <v>0</v>
      </c>
      <c r="K47" s="221">
        <f t="shared" si="2"/>
        <v>0</v>
      </c>
    </row>
    <row r="48" spans="1:11" s="207" customFormat="1" ht="13.5" customHeight="1">
      <c r="A48" s="222">
        <v>39</v>
      </c>
      <c r="B48" s="223" t="s">
        <v>521</v>
      </c>
      <c r="C48" s="224" t="s">
        <v>584</v>
      </c>
      <c r="D48" s="224" t="s">
        <v>585</v>
      </c>
      <c r="E48" s="224" t="s">
        <v>101</v>
      </c>
      <c r="F48" s="225">
        <v>7</v>
      </c>
      <c r="G48" s="279"/>
      <c r="H48" s="226">
        <f>G48*F48</f>
        <v>0</v>
      </c>
      <c r="I48" s="226">
        <v>0</v>
      </c>
      <c r="J48" s="226">
        <v>0</v>
      </c>
      <c r="K48" s="221">
        <f t="shared" si="2"/>
        <v>0</v>
      </c>
    </row>
    <row r="49" spans="1:11" s="207" customFormat="1" ht="13.5" customHeight="1">
      <c r="A49" s="216">
        <v>40</v>
      </c>
      <c r="B49" s="217" t="s">
        <v>507</v>
      </c>
      <c r="C49" s="218" t="s">
        <v>586</v>
      </c>
      <c r="D49" s="218" t="s">
        <v>587</v>
      </c>
      <c r="E49" s="218" t="s">
        <v>101</v>
      </c>
      <c r="F49" s="219">
        <v>4</v>
      </c>
      <c r="G49" s="277"/>
      <c r="H49" s="220">
        <v>0</v>
      </c>
      <c r="I49" s="220">
        <f>G49*F49</f>
        <v>0</v>
      </c>
      <c r="J49" s="220">
        <v>0</v>
      </c>
      <c r="K49" s="221">
        <f t="shared" si="2"/>
        <v>0</v>
      </c>
    </row>
    <row r="50" spans="1:11" s="207" customFormat="1" ht="13.5" customHeight="1">
      <c r="A50" s="222">
        <v>41</v>
      </c>
      <c r="B50" s="223" t="s">
        <v>521</v>
      </c>
      <c r="C50" s="224" t="s">
        <v>588</v>
      </c>
      <c r="D50" s="224" t="s">
        <v>589</v>
      </c>
      <c r="E50" s="224" t="s">
        <v>101</v>
      </c>
      <c r="F50" s="225">
        <v>4</v>
      </c>
      <c r="G50" s="279"/>
      <c r="H50" s="226">
        <f>G50*F50</f>
        <v>0</v>
      </c>
      <c r="I50" s="226">
        <v>0</v>
      </c>
      <c r="J50" s="226">
        <v>0</v>
      </c>
      <c r="K50" s="221">
        <f t="shared" si="2"/>
        <v>0</v>
      </c>
    </row>
    <row r="51" spans="1:11" s="207" customFormat="1" ht="13.5" customHeight="1">
      <c r="A51" s="216">
        <v>48</v>
      </c>
      <c r="B51" s="217" t="s">
        <v>507</v>
      </c>
      <c r="C51" s="218" t="s">
        <v>590</v>
      </c>
      <c r="D51" s="218" t="s">
        <v>591</v>
      </c>
      <c r="E51" s="218" t="s">
        <v>101</v>
      </c>
      <c r="F51" s="219">
        <v>1</v>
      </c>
      <c r="G51" s="277"/>
      <c r="H51" s="220">
        <v>0</v>
      </c>
      <c r="I51" s="220">
        <f>G51*F51</f>
        <v>0</v>
      </c>
      <c r="J51" s="220">
        <v>0</v>
      </c>
      <c r="K51" s="221">
        <f t="shared" si="2"/>
        <v>0</v>
      </c>
    </row>
    <row r="52" spans="1:11" s="207" customFormat="1" ht="13.5" customHeight="1">
      <c r="A52" s="222">
        <v>49</v>
      </c>
      <c r="B52" s="223" t="s">
        <v>592</v>
      </c>
      <c r="C52" s="224" t="s">
        <v>593</v>
      </c>
      <c r="D52" s="224" t="s">
        <v>594</v>
      </c>
      <c r="E52" s="224" t="s">
        <v>101</v>
      </c>
      <c r="F52" s="225">
        <v>1</v>
      </c>
      <c r="G52" s="279"/>
      <c r="H52" s="226">
        <f>G52*F52</f>
        <v>0</v>
      </c>
      <c r="I52" s="226">
        <v>0</v>
      </c>
      <c r="J52" s="226">
        <v>0</v>
      </c>
      <c r="K52" s="221">
        <f t="shared" si="2"/>
        <v>0</v>
      </c>
    </row>
    <row r="53" spans="1:11" s="207" customFormat="1" ht="24" customHeight="1">
      <c r="A53" s="216">
        <v>42</v>
      </c>
      <c r="B53" s="217" t="s">
        <v>507</v>
      </c>
      <c r="C53" s="218" t="s">
        <v>595</v>
      </c>
      <c r="D53" s="218" t="s">
        <v>596</v>
      </c>
      <c r="E53" s="218" t="s">
        <v>101</v>
      </c>
      <c r="F53" s="219">
        <v>34</v>
      </c>
      <c r="G53" s="277"/>
      <c r="H53" s="220">
        <v>0</v>
      </c>
      <c r="I53" s="220">
        <f>G53*F53</f>
        <v>0</v>
      </c>
      <c r="J53" s="220">
        <v>0</v>
      </c>
      <c r="K53" s="221">
        <f t="shared" si="2"/>
        <v>0</v>
      </c>
    </row>
    <row r="54" spans="1:11" s="207" customFormat="1" ht="13.5" customHeight="1">
      <c r="A54" s="222">
        <v>43</v>
      </c>
      <c r="B54" s="223" t="s">
        <v>521</v>
      </c>
      <c r="C54" s="224" t="s">
        <v>597</v>
      </c>
      <c r="D54" s="224" t="s">
        <v>598</v>
      </c>
      <c r="E54" s="224" t="s">
        <v>101</v>
      </c>
      <c r="F54" s="225">
        <v>34</v>
      </c>
      <c r="G54" s="279"/>
      <c r="H54" s="226">
        <f>G54*F54</f>
        <v>0</v>
      </c>
      <c r="I54" s="226">
        <v>0</v>
      </c>
      <c r="J54" s="226">
        <v>0</v>
      </c>
      <c r="K54" s="221">
        <f t="shared" si="2"/>
        <v>0</v>
      </c>
    </row>
    <row r="55" spans="1:11" s="207" customFormat="1" ht="13.5" customHeight="1" thickBot="1">
      <c r="A55" s="216">
        <v>50</v>
      </c>
      <c r="B55" s="217" t="s">
        <v>507</v>
      </c>
      <c r="C55" s="218" t="s">
        <v>599</v>
      </c>
      <c r="D55" s="218" t="s">
        <v>600</v>
      </c>
      <c r="E55" s="218" t="s">
        <v>101</v>
      </c>
      <c r="F55" s="219">
        <v>12</v>
      </c>
      <c r="G55" s="277"/>
      <c r="H55" s="220">
        <v>0</v>
      </c>
      <c r="I55" s="220">
        <f>G55*F55</f>
        <v>0</v>
      </c>
      <c r="J55" s="220">
        <v>0</v>
      </c>
      <c r="K55" s="221">
        <f t="shared" si="2"/>
        <v>0</v>
      </c>
    </row>
    <row r="56" spans="1:11" s="207" customFormat="1" ht="13.5" customHeight="1" thickBot="1">
      <c r="A56" s="227">
        <v>51</v>
      </c>
      <c r="B56" s="228" t="s">
        <v>592</v>
      </c>
      <c r="C56" s="229" t="s">
        <v>601</v>
      </c>
      <c r="D56" s="229" t="s">
        <v>602</v>
      </c>
      <c r="E56" s="229" t="s">
        <v>101</v>
      </c>
      <c r="F56" s="230">
        <v>4</v>
      </c>
      <c r="G56" s="280"/>
      <c r="H56" s="226">
        <f>G56*F56</f>
        <v>0</v>
      </c>
      <c r="I56" s="231">
        <v>0</v>
      </c>
      <c r="J56" s="231">
        <v>0</v>
      </c>
      <c r="K56" s="221">
        <f t="shared" si="2"/>
        <v>0</v>
      </c>
    </row>
    <row r="57" spans="1:11" s="207" customFormat="1" ht="13.5" customHeight="1" thickBot="1">
      <c r="A57" s="237">
        <v>52</v>
      </c>
      <c r="B57" s="238" t="s">
        <v>592</v>
      </c>
      <c r="C57" s="239" t="s">
        <v>603</v>
      </c>
      <c r="D57" s="239" t="s">
        <v>604</v>
      </c>
      <c r="E57" s="239" t="s">
        <v>101</v>
      </c>
      <c r="F57" s="240">
        <v>8</v>
      </c>
      <c r="G57" s="282"/>
      <c r="H57" s="226">
        <f>G57*F57</f>
        <v>0</v>
      </c>
      <c r="I57" s="241">
        <v>0</v>
      </c>
      <c r="J57" s="241">
        <v>0</v>
      </c>
      <c r="K57" s="221">
        <f t="shared" si="2"/>
        <v>0</v>
      </c>
    </row>
    <row r="58" spans="1:11" s="207" customFormat="1" ht="13.5" customHeight="1" thickBot="1">
      <c r="A58" s="216">
        <v>46</v>
      </c>
      <c r="B58" s="217" t="s">
        <v>507</v>
      </c>
      <c r="C58" s="218" t="s">
        <v>605</v>
      </c>
      <c r="D58" s="218" t="s">
        <v>606</v>
      </c>
      <c r="E58" s="218" t="s">
        <v>101</v>
      </c>
      <c r="F58" s="219">
        <v>1</v>
      </c>
      <c r="G58" s="277"/>
      <c r="H58" s="220">
        <v>0</v>
      </c>
      <c r="I58" s="220">
        <f>G58*F58</f>
        <v>0</v>
      </c>
      <c r="J58" s="220">
        <v>0</v>
      </c>
      <c r="K58" s="221">
        <f t="shared" si="2"/>
        <v>0</v>
      </c>
    </row>
    <row r="59" spans="1:11" s="207" customFormat="1" ht="13.5" customHeight="1">
      <c r="A59" s="222">
        <v>47</v>
      </c>
      <c r="B59" s="223" t="s">
        <v>592</v>
      </c>
      <c r="C59" s="224" t="s">
        <v>607</v>
      </c>
      <c r="D59" s="224" t="s">
        <v>608</v>
      </c>
      <c r="E59" s="224" t="s">
        <v>101</v>
      </c>
      <c r="F59" s="225">
        <v>1</v>
      </c>
      <c r="G59" s="279"/>
      <c r="H59" s="226">
        <f>G59*F59</f>
        <v>0</v>
      </c>
      <c r="I59" s="226">
        <v>0</v>
      </c>
      <c r="J59" s="226">
        <v>0</v>
      </c>
      <c r="K59" s="221">
        <f t="shared" si="2"/>
        <v>0</v>
      </c>
    </row>
    <row r="60" spans="1:11" s="207" customFormat="1" ht="13.5" customHeight="1">
      <c r="A60" s="216">
        <v>53</v>
      </c>
      <c r="B60" s="217" t="s">
        <v>507</v>
      </c>
      <c r="C60" s="218" t="s">
        <v>609</v>
      </c>
      <c r="D60" s="218" t="s">
        <v>610</v>
      </c>
      <c r="E60" s="218" t="s">
        <v>101</v>
      </c>
      <c r="F60" s="219">
        <v>1</v>
      </c>
      <c r="G60" s="277"/>
      <c r="H60" s="220">
        <v>0</v>
      </c>
      <c r="I60" s="220">
        <f>G60*F60</f>
        <v>0</v>
      </c>
      <c r="J60" s="220">
        <v>0</v>
      </c>
      <c r="K60" s="221">
        <f t="shared" si="2"/>
        <v>0</v>
      </c>
    </row>
    <row r="61" spans="1:11" s="207" customFormat="1" ht="13.5" customHeight="1">
      <c r="A61" s="222">
        <v>54</v>
      </c>
      <c r="B61" s="223" t="s">
        <v>592</v>
      </c>
      <c r="C61" s="224" t="s">
        <v>611</v>
      </c>
      <c r="D61" s="224" t="s">
        <v>612</v>
      </c>
      <c r="E61" s="224" t="s">
        <v>101</v>
      </c>
      <c r="F61" s="225">
        <v>1</v>
      </c>
      <c r="G61" s="279"/>
      <c r="H61" s="226">
        <f>G61*F61</f>
        <v>0</v>
      </c>
      <c r="I61" s="226">
        <v>0</v>
      </c>
      <c r="J61" s="226">
        <v>0</v>
      </c>
      <c r="K61" s="221">
        <f t="shared" si="2"/>
        <v>0</v>
      </c>
    </row>
    <row r="62" spans="1:11" s="207" customFormat="1" ht="13.5" customHeight="1">
      <c r="A62" s="216">
        <v>30</v>
      </c>
      <c r="B62" s="217" t="s">
        <v>507</v>
      </c>
      <c r="C62" s="218" t="s">
        <v>613</v>
      </c>
      <c r="D62" s="218" t="s">
        <v>614</v>
      </c>
      <c r="E62" s="218" t="s">
        <v>101</v>
      </c>
      <c r="F62" s="219">
        <v>1</v>
      </c>
      <c r="G62" s="277"/>
      <c r="H62" s="220">
        <v>0</v>
      </c>
      <c r="I62" s="220">
        <f>G62*F62</f>
        <v>0</v>
      </c>
      <c r="J62" s="220">
        <v>0</v>
      </c>
      <c r="K62" s="221">
        <f t="shared" si="2"/>
        <v>0</v>
      </c>
    </row>
    <row r="63" spans="1:11" s="207" customFormat="1" ht="13.5" customHeight="1">
      <c r="A63" s="222">
        <v>31</v>
      </c>
      <c r="B63" s="223" t="s">
        <v>592</v>
      </c>
      <c r="C63" s="224" t="s">
        <v>615</v>
      </c>
      <c r="D63" s="224" t="s">
        <v>616</v>
      </c>
      <c r="E63" s="224" t="s">
        <v>101</v>
      </c>
      <c r="F63" s="225">
        <v>1</v>
      </c>
      <c r="G63" s="279"/>
      <c r="H63" s="226">
        <f>G63*F63</f>
        <v>0</v>
      </c>
      <c r="I63" s="226">
        <v>0</v>
      </c>
      <c r="J63" s="226">
        <v>0</v>
      </c>
      <c r="K63" s="221">
        <f t="shared" si="2"/>
        <v>0</v>
      </c>
    </row>
    <row r="64" spans="1:11" s="207" customFormat="1" ht="13.5" customHeight="1">
      <c r="A64" s="216">
        <v>62</v>
      </c>
      <c r="B64" s="217" t="s">
        <v>507</v>
      </c>
      <c r="C64" s="218" t="s">
        <v>617</v>
      </c>
      <c r="D64" s="218" t="s">
        <v>618</v>
      </c>
      <c r="E64" s="218" t="s">
        <v>101</v>
      </c>
      <c r="F64" s="219">
        <v>1</v>
      </c>
      <c r="G64" s="277"/>
      <c r="H64" s="220">
        <v>0</v>
      </c>
      <c r="I64" s="220">
        <f>G64*F64</f>
        <v>0</v>
      </c>
      <c r="J64" s="220">
        <v>0</v>
      </c>
      <c r="K64" s="221">
        <f t="shared" si="2"/>
        <v>0</v>
      </c>
    </row>
    <row r="65" spans="1:11" s="207" customFormat="1" ht="21" customHeight="1">
      <c r="A65" s="211"/>
      <c r="B65" s="212"/>
      <c r="C65" s="213" t="s">
        <v>619</v>
      </c>
      <c r="D65" s="213" t="s">
        <v>620</v>
      </c>
      <c r="E65" s="213"/>
      <c r="F65" s="214"/>
      <c r="G65" s="278"/>
      <c r="H65" s="215">
        <f>SUM(H66:H75)</f>
        <v>0</v>
      </c>
      <c r="I65" s="215">
        <f>SUM(I66:I75)</f>
        <v>0</v>
      </c>
      <c r="J65" s="215">
        <f>SUM(J66:J75)</f>
        <v>0</v>
      </c>
      <c r="K65" s="215">
        <f>SUM(K66:K75)</f>
        <v>0</v>
      </c>
    </row>
    <row r="66" spans="1:11" s="207" customFormat="1" ht="13.5" customHeight="1">
      <c r="A66" s="216">
        <v>55</v>
      </c>
      <c r="B66" s="217" t="s">
        <v>507</v>
      </c>
      <c r="C66" s="218" t="s">
        <v>621</v>
      </c>
      <c r="D66" s="218" t="s">
        <v>622</v>
      </c>
      <c r="E66" s="218" t="s">
        <v>101</v>
      </c>
      <c r="F66" s="219">
        <v>68</v>
      </c>
      <c r="G66" s="277"/>
      <c r="H66" s="220">
        <v>0</v>
      </c>
      <c r="I66" s="220">
        <f>G66*F66</f>
        <v>0</v>
      </c>
      <c r="J66" s="220">
        <v>0</v>
      </c>
      <c r="K66" s="221">
        <f>J66+I66+H66</f>
        <v>0</v>
      </c>
    </row>
    <row r="67" spans="1:11" s="207" customFormat="1" ht="24" customHeight="1">
      <c r="A67" s="222">
        <v>56</v>
      </c>
      <c r="B67" s="223" t="s">
        <v>623</v>
      </c>
      <c r="C67" s="224" t="s">
        <v>624</v>
      </c>
      <c r="D67" s="224" t="s">
        <v>625</v>
      </c>
      <c r="E67" s="224" t="s">
        <v>101</v>
      </c>
      <c r="F67" s="225">
        <v>43</v>
      </c>
      <c r="G67" s="279"/>
      <c r="H67" s="226">
        <f>G67*F67</f>
        <v>0</v>
      </c>
      <c r="I67" s="226">
        <v>0</v>
      </c>
      <c r="J67" s="226">
        <v>0</v>
      </c>
      <c r="K67" s="221">
        <f>J67+I67+H67</f>
        <v>0</v>
      </c>
    </row>
    <row r="68" spans="1:11" s="207" customFormat="1" ht="13.5" customHeight="1">
      <c r="A68" s="242"/>
      <c r="B68" s="243"/>
      <c r="C68" s="244"/>
      <c r="D68" s="244" t="s">
        <v>626</v>
      </c>
      <c r="E68" s="244"/>
      <c r="F68" s="245"/>
      <c r="G68" s="283"/>
      <c r="H68" s="246"/>
      <c r="I68" s="246"/>
      <c r="J68" s="246"/>
      <c r="K68" s="246"/>
    </row>
    <row r="69" spans="1:11" s="207" customFormat="1" ht="24" customHeight="1" thickBot="1">
      <c r="A69" s="222">
        <v>57</v>
      </c>
      <c r="B69" s="223" t="s">
        <v>623</v>
      </c>
      <c r="C69" s="224" t="s">
        <v>627</v>
      </c>
      <c r="D69" s="224" t="s">
        <v>628</v>
      </c>
      <c r="E69" s="224" t="s">
        <v>101</v>
      </c>
      <c r="F69" s="225">
        <v>3</v>
      </c>
      <c r="G69" s="279"/>
      <c r="H69" s="226">
        <f>G69*F69</f>
        <v>0</v>
      </c>
      <c r="I69" s="226">
        <v>0</v>
      </c>
      <c r="J69" s="226">
        <v>0</v>
      </c>
      <c r="K69" s="221">
        <f>J69+I69+H69</f>
        <v>0</v>
      </c>
    </row>
    <row r="70" spans="1:11" s="207" customFormat="1" ht="13.5" customHeight="1" thickBot="1">
      <c r="A70" s="242"/>
      <c r="B70" s="243"/>
      <c r="C70" s="244"/>
      <c r="D70" s="244" t="s">
        <v>629</v>
      </c>
      <c r="E70" s="244"/>
      <c r="F70" s="245"/>
      <c r="G70" s="283"/>
      <c r="H70" s="246"/>
      <c r="I70" s="246"/>
      <c r="J70" s="246"/>
      <c r="K70" s="246"/>
    </row>
    <row r="71" spans="1:11" s="207" customFormat="1" ht="13.5" customHeight="1" thickBot="1">
      <c r="A71" s="222">
        <v>58</v>
      </c>
      <c r="B71" s="223" t="s">
        <v>623</v>
      </c>
      <c r="C71" s="224" t="s">
        <v>630</v>
      </c>
      <c r="D71" s="224" t="s">
        <v>631</v>
      </c>
      <c r="E71" s="224" t="s">
        <v>101</v>
      </c>
      <c r="F71" s="225">
        <v>18</v>
      </c>
      <c r="G71" s="279"/>
      <c r="H71" s="226">
        <f>G71*F71</f>
        <v>0</v>
      </c>
      <c r="I71" s="226">
        <v>0</v>
      </c>
      <c r="J71" s="226">
        <v>0</v>
      </c>
      <c r="K71" s="221">
        <f>J71+I71+H71</f>
        <v>0</v>
      </c>
    </row>
    <row r="72" spans="1:11" s="207" customFormat="1" ht="13.5" customHeight="1">
      <c r="A72" s="242"/>
      <c r="B72" s="243"/>
      <c r="C72" s="244"/>
      <c r="D72" s="244" t="s">
        <v>632</v>
      </c>
      <c r="E72" s="244"/>
      <c r="F72" s="245"/>
      <c r="G72" s="283"/>
      <c r="H72" s="246"/>
      <c r="I72" s="246"/>
      <c r="J72" s="246"/>
      <c r="K72" s="246"/>
    </row>
    <row r="73" spans="1:11" s="207" customFormat="1" ht="24" customHeight="1">
      <c r="A73" s="222">
        <v>59</v>
      </c>
      <c r="B73" s="223" t="s">
        <v>623</v>
      </c>
      <c r="C73" s="224" t="s">
        <v>633</v>
      </c>
      <c r="D73" s="224" t="s">
        <v>634</v>
      </c>
      <c r="E73" s="224" t="s">
        <v>101</v>
      </c>
      <c r="F73" s="225">
        <v>4</v>
      </c>
      <c r="G73" s="279"/>
      <c r="H73" s="226">
        <f>G73*F73</f>
        <v>0</v>
      </c>
      <c r="I73" s="226">
        <v>0</v>
      </c>
      <c r="J73" s="226">
        <v>0</v>
      </c>
      <c r="K73" s="221">
        <f>J73+I73+H73</f>
        <v>0</v>
      </c>
    </row>
    <row r="74" spans="1:11" s="207" customFormat="1" ht="13.5" customHeight="1">
      <c r="A74" s="242"/>
      <c r="B74" s="243"/>
      <c r="C74" s="244"/>
      <c r="D74" s="244" t="s">
        <v>632</v>
      </c>
      <c r="E74" s="244"/>
      <c r="F74" s="245"/>
      <c r="G74" s="283"/>
      <c r="H74" s="246"/>
      <c r="I74" s="246"/>
      <c r="J74" s="246"/>
      <c r="K74" s="246"/>
    </row>
    <row r="75" spans="1:11" s="207" customFormat="1" ht="24" customHeight="1">
      <c r="A75" s="216">
        <v>63</v>
      </c>
      <c r="B75" s="217" t="s">
        <v>507</v>
      </c>
      <c r="C75" s="218" t="s">
        <v>635</v>
      </c>
      <c r="D75" s="218" t="s">
        <v>636</v>
      </c>
      <c r="E75" s="218" t="s">
        <v>86</v>
      </c>
      <c r="F75" s="219">
        <v>1</v>
      </c>
      <c r="G75" s="277"/>
      <c r="H75" s="220">
        <v>0</v>
      </c>
      <c r="I75" s="220">
        <f>G75*F75</f>
        <v>0</v>
      </c>
      <c r="J75" s="220">
        <v>0</v>
      </c>
      <c r="K75" s="221">
        <f>J75+I75+H75</f>
        <v>0</v>
      </c>
    </row>
    <row r="76" spans="1:11" s="207" customFormat="1" ht="21" customHeight="1">
      <c r="A76" s="211"/>
      <c r="B76" s="212"/>
      <c r="C76" s="213" t="s">
        <v>637</v>
      </c>
      <c r="D76" s="213" t="s">
        <v>638</v>
      </c>
      <c r="E76" s="213"/>
      <c r="F76" s="214"/>
      <c r="G76" s="278"/>
      <c r="H76" s="215">
        <f>SUM(H77:H88)/2</f>
        <v>0</v>
      </c>
      <c r="I76" s="215">
        <f>SUM(I77:I88)/2</f>
        <v>0</v>
      </c>
      <c r="J76" s="215">
        <f>SUM(J77:J88)/2</f>
        <v>0</v>
      </c>
      <c r="K76" s="215">
        <f>SUM(K77:K88)/2</f>
        <v>0</v>
      </c>
    </row>
    <row r="77" spans="1:11" s="207" customFormat="1" ht="21" customHeight="1" thickBot="1">
      <c r="A77" s="211"/>
      <c r="B77" s="212"/>
      <c r="C77" s="213" t="s">
        <v>639</v>
      </c>
      <c r="D77" s="213" t="s">
        <v>640</v>
      </c>
      <c r="E77" s="213"/>
      <c r="F77" s="214"/>
      <c r="G77" s="278"/>
      <c r="H77" s="215">
        <f>SUM(H78:H84)</f>
        <v>0</v>
      </c>
      <c r="I77" s="215">
        <f>SUM(I78:I84)</f>
        <v>0</v>
      </c>
      <c r="J77" s="215">
        <f>SUM(J78:J84)</f>
        <v>0</v>
      </c>
      <c r="K77" s="215">
        <f>SUM(K78:K84)</f>
        <v>0</v>
      </c>
    </row>
    <row r="78" spans="1:11" s="207" customFormat="1" ht="13.5" customHeight="1" thickBot="1">
      <c r="A78" s="247">
        <v>16</v>
      </c>
      <c r="B78" s="248" t="s">
        <v>641</v>
      </c>
      <c r="C78" s="249" t="s">
        <v>642</v>
      </c>
      <c r="D78" s="249" t="s">
        <v>643</v>
      </c>
      <c r="E78" s="249" t="s">
        <v>644</v>
      </c>
      <c r="F78" s="250">
        <v>1</v>
      </c>
      <c r="G78" s="284"/>
      <c r="H78" s="251">
        <v>0</v>
      </c>
      <c r="I78" s="220">
        <f>G78*F78</f>
        <v>0</v>
      </c>
      <c r="J78" s="251">
        <v>0</v>
      </c>
      <c r="K78" s="221">
        <f aca="true" t="shared" si="3" ref="K78:K84">J78+I78+H78</f>
        <v>0</v>
      </c>
    </row>
    <row r="79" spans="1:11" s="207" customFormat="1" ht="13.5" customHeight="1" thickBot="1">
      <c r="A79" s="252">
        <v>28</v>
      </c>
      <c r="B79" s="253" t="s">
        <v>641</v>
      </c>
      <c r="C79" s="254" t="s">
        <v>645</v>
      </c>
      <c r="D79" s="254" t="s">
        <v>646</v>
      </c>
      <c r="E79" s="254" t="s">
        <v>101</v>
      </c>
      <c r="F79" s="255">
        <v>2</v>
      </c>
      <c r="G79" s="285"/>
      <c r="H79" s="256">
        <v>0</v>
      </c>
      <c r="I79" s="220">
        <f>G79*F79</f>
        <v>0</v>
      </c>
      <c r="J79" s="256">
        <v>0</v>
      </c>
      <c r="K79" s="221">
        <f t="shared" si="3"/>
        <v>0</v>
      </c>
    </row>
    <row r="80" spans="1:11" s="207" customFormat="1" ht="13.5" customHeight="1" thickBot="1">
      <c r="A80" s="222">
        <v>29</v>
      </c>
      <c r="B80" s="223" t="s">
        <v>647</v>
      </c>
      <c r="C80" s="224" t="s">
        <v>648</v>
      </c>
      <c r="D80" s="224" t="s">
        <v>649</v>
      </c>
      <c r="E80" s="224" t="s">
        <v>101</v>
      </c>
      <c r="F80" s="225">
        <v>2</v>
      </c>
      <c r="G80" s="279"/>
      <c r="H80" s="226">
        <f>G80*F80</f>
        <v>0</v>
      </c>
      <c r="I80" s="226">
        <v>0</v>
      </c>
      <c r="J80" s="226">
        <v>0</v>
      </c>
      <c r="K80" s="221">
        <f t="shared" si="3"/>
        <v>0</v>
      </c>
    </row>
    <row r="81" spans="1:11" s="207" customFormat="1" ht="13.5" customHeight="1">
      <c r="A81" s="216">
        <v>10</v>
      </c>
      <c r="B81" s="217" t="s">
        <v>641</v>
      </c>
      <c r="C81" s="218" t="s">
        <v>650</v>
      </c>
      <c r="D81" s="218" t="s">
        <v>651</v>
      </c>
      <c r="E81" s="218" t="s">
        <v>108</v>
      </c>
      <c r="F81" s="219">
        <v>160</v>
      </c>
      <c r="G81" s="277"/>
      <c r="H81" s="220">
        <v>0</v>
      </c>
      <c r="I81" s="220">
        <f>G81*F81</f>
        <v>0</v>
      </c>
      <c r="J81" s="220">
        <v>0</v>
      </c>
      <c r="K81" s="221">
        <f t="shared" si="3"/>
        <v>0</v>
      </c>
    </row>
    <row r="82" spans="1:11" s="207" customFormat="1" ht="13.5" customHeight="1">
      <c r="A82" s="222">
        <v>11</v>
      </c>
      <c r="B82" s="223" t="s">
        <v>555</v>
      </c>
      <c r="C82" s="224" t="s">
        <v>652</v>
      </c>
      <c r="D82" s="224" t="s">
        <v>653</v>
      </c>
      <c r="E82" s="224" t="s">
        <v>108</v>
      </c>
      <c r="F82" s="225">
        <v>160</v>
      </c>
      <c r="G82" s="279"/>
      <c r="H82" s="226">
        <f>G82*F82</f>
        <v>0</v>
      </c>
      <c r="I82" s="226">
        <v>0</v>
      </c>
      <c r="J82" s="226">
        <v>0</v>
      </c>
      <c r="K82" s="221">
        <f t="shared" si="3"/>
        <v>0</v>
      </c>
    </row>
    <row r="83" spans="1:11" s="207" customFormat="1" ht="13.5" customHeight="1">
      <c r="A83" s="216">
        <v>12</v>
      </c>
      <c r="B83" s="217" t="s">
        <v>641</v>
      </c>
      <c r="C83" s="218" t="s">
        <v>654</v>
      </c>
      <c r="D83" s="218" t="s">
        <v>655</v>
      </c>
      <c r="E83" s="218" t="s">
        <v>101</v>
      </c>
      <c r="F83" s="219">
        <v>4</v>
      </c>
      <c r="G83" s="277"/>
      <c r="H83" s="220">
        <v>0</v>
      </c>
      <c r="I83" s="220">
        <f>G83*F83</f>
        <v>0</v>
      </c>
      <c r="J83" s="220">
        <v>0</v>
      </c>
      <c r="K83" s="221">
        <f t="shared" si="3"/>
        <v>0</v>
      </c>
    </row>
    <row r="84" spans="1:11" s="207" customFormat="1" ht="13.5" customHeight="1">
      <c r="A84" s="222">
        <v>13</v>
      </c>
      <c r="B84" s="223" t="s">
        <v>656</v>
      </c>
      <c r="C84" s="224" t="s">
        <v>657</v>
      </c>
      <c r="D84" s="224" t="s">
        <v>658</v>
      </c>
      <c r="E84" s="224" t="s">
        <v>101</v>
      </c>
      <c r="F84" s="225">
        <v>4</v>
      </c>
      <c r="G84" s="279"/>
      <c r="H84" s="226">
        <f>G84*F84</f>
        <v>0</v>
      </c>
      <c r="I84" s="226">
        <v>0</v>
      </c>
      <c r="J84" s="226">
        <v>0</v>
      </c>
      <c r="K84" s="221">
        <f t="shared" si="3"/>
        <v>0</v>
      </c>
    </row>
    <row r="85" spans="1:11" s="207" customFormat="1" ht="21" customHeight="1" thickBot="1">
      <c r="A85" s="211"/>
      <c r="B85" s="212"/>
      <c r="C85" s="213" t="s">
        <v>659</v>
      </c>
      <c r="D85" s="213" t="s">
        <v>660</v>
      </c>
      <c r="E85" s="213"/>
      <c r="F85" s="214"/>
      <c r="G85" s="278"/>
      <c r="H85" s="215">
        <f>SUM(H86:H88)</f>
        <v>0</v>
      </c>
      <c r="I85" s="215">
        <f>SUM(I86:I88)</f>
        <v>0</v>
      </c>
      <c r="J85" s="215">
        <f>SUM(J86:J88)</f>
        <v>0</v>
      </c>
      <c r="K85" s="215">
        <f>SUM(K86:K88)</f>
        <v>0</v>
      </c>
    </row>
    <row r="86" spans="1:11" s="207" customFormat="1" ht="24" customHeight="1" thickBot="1">
      <c r="A86" s="247">
        <v>25</v>
      </c>
      <c r="B86" s="248" t="s">
        <v>661</v>
      </c>
      <c r="C86" s="249" t="s">
        <v>662</v>
      </c>
      <c r="D86" s="249" t="s">
        <v>663</v>
      </c>
      <c r="E86" s="249" t="s">
        <v>101</v>
      </c>
      <c r="F86" s="250">
        <v>16</v>
      </c>
      <c r="G86" s="284"/>
      <c r="H86" s="251">
        <v>0</v>
      </c>
      <c r="I86" s="220">
        <f>G86*F86</f>
        <v>0</v>
      </c>
      <c r="J86" s="251">
        <v>0</v>
      </c>
      <c r="K86" s="221">
        <f>J86+I86+H86</f>
        <v>0</v>
      </c>
    </row>
    <row r="87" spans="1:11" s="207" customFormat="1" ht="13.5" customHeight="1" thickBot="1">
      <c r="A87" s="257">
        <v>27</v>
      </c>
      <c r="B87" s="258" t="s">
        <v>661</v>
      </c>
      <c r="C87" s="259" t="s">
        <v>664</v>
      </c>
      <c r="D87" s="259" t="s">
        <v>665</v>
      </c>
      <c r="E87" s="259" t="s">
        <v>101</v>
      </c>
      <c r="F87" s="260">
        <v>80</v>
      </c>
      <c r="G87" s="286"/>
      <c r="H87" s="261">
        <v>0</v>
      </c>
      <c r="I87" s="220">
        <f>G87*F87</f>
        <v>0</v>
      </c>
      <c r="J87" s="261">
        <v>0</v>
      </c>
      <c r="K87" s="221">
        <f>J87+I87+H87</f>
        <v>0</v>
      </c>
    </row>
    <row r="88" spans="1:11" s="207" customFormat="1" ht="24" customHeight="1" thickBot="1">
      <c r="A88" s="252">
        <v>26</v>
      </c>
      <c r="B88" s="253" t="s">
        <v>661</v>
      </c>
      <c r="C88" s="254" t="s">
        <v>666</v>
      </c>
      <c r="D88" s="254" t="s">
        <v>667</v>
      </c>
      <c r="E88" s="254" t="s">
        <v>108</v>
      </c>
      <c r="F88" s="255">
        <v>370</v>
      </c>
      <c r="G88" s="285"/>
      <c r="H88" s="256">
        <v>0</v>
      </c>
      <c r="I88" s="220">
        <f>G88*F88</f>
        <v>0</v>
      </c>
      <c r="J88" s="256">
        <v>0</v>
      </c>
      <c r="K88" s="221">
        <f>J88+I88+H88</f>
        <v>0</v>
      </c>
    </row>
    <row r="89" spans="1:11" s="207" customFormat="1" ht="21" customHeight="1">
      <c r="A89" s="262"/>
      <c r="B89" s="263"/>
      <c r="C89" s="264"/>
      <c r="D89" s="264" t="s">
        <v>668</v>
      </c>
      <c r="E89" s="264"/>
      <c r="F89" s="265"/>
      <c r="G89" s="266"/>
      <c r="H89" s="266">
        <f>SUM(H10:H88)/3</f>
        <v>0</v>
      </c>
      <c r="I89" s="266">
        <f>SUM(I10:I88)/3</f>
        <v>0</v>
      </c>
      <c r="J89" s="266">
        <f>SUM(J10:J88)/3</f>
        <v>0</v>
      </c>
      <c r="K89" s="266">
        <f>SUM(K10:K88)/3</f>
        <v>0</v>
      </c>
    </row>
  </sheetData>
  <sheetProtection password="CBEB" sheet="1" objects="1" scenarios="1"/>
  <printOptions/>
  <pageMargins left="0.39370079040527345" right="0.39370079040527345" top="0.7874015808105469" bottom="0.7874015808105469" header="0" footer="0"/>
  <pageSetup fitToHeight="0" fitToWidth="1" orientation="landscape" paperSize="9" scale="81" r:id="rId1"/>
  <headerFooter alignWithMargins="0">
    <oddFooter>&amp;C   Strana &amp;P  z &amp;N</oddFooter>
  </headerFooter>
  <rowBreaks count="2" manualBreakCount="2">
    <brk id="41" max="13" man="1"/>
    <brk id="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Procházka, Jan</cp:lastModifiedBy>
  <cp:lastPrinted>2018-03-01T10:42:22Z</cp:lastPrinted>
  <dcterms:created xsi:type="dcterms:W3CDTF">2017-07-03T15:11:35Z</dcterms:created>
  <dcterms:modified xsi:type="dcterms:W3CDTF">2018-03-05T06:04:45Z</dcterms:modified>
  <cp:category/>
  <cp:version/>
  <cp:contentType/>
  <cp:contentStatus/>
</cp:coreProperties>
</file>