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04" yWindow="564" windowWidth="15996" windowHeight="7620" activeTab="0"/>
  </bookViews>
  <sheets>
    <sheet name="Rekapitulace stavby" sheetId="1" r:id="rId1"/>
    <sheet name="D.1.1 - Architektonicko s..." sheetId="2" r:id="rId2"/>
    <sheet name="D.1.4a - ZTI - budova E" sheetId="3" r:id="rId3"/>
    <sheet name="EL - Elektroinstalace" sheetId="4" r:id="rId4"/>
    <sheet name="Pokyny pro vyplnění" sheetId="5" r:id="rId5"/>
  </sheets>
  <definedNames>
    <definedName name="_xlnm._FilterDatabase" localSheetId="1" hidden="1">'D.1.1 - Architektonicko s...'!$C$110:$K$583</definedName>
    <definedName name="_xlnm._FilterDatabase" localSheetId="2" hidden="1">'D.1.4a - ZTI - budova E'!$C$88:$K$333</definedName>
    <definedName name="_xlnm._FilterDatabase" localSheetId="3" hidden="1">'EL - Elektroinstalace'!$C$77:$K$83</definedName>
    <definedName name="_xlnm.Print_Area" localSheetId="1">'D.1.1 - Architektonicko s...'!$C$4:$J$38,'D.1.1 - Architektonicko s...'!$C$44:$J$90,'D.1.1 - Architektonicko s...'!$C$96:$K$583</definedName>
    <definedName name="_xlnm.Print_Area" localSheetId="2">'D.1.4a - ZTI - budova E'!$C$4:$J$38,'D.1.4a - ZTI - budova E'!$C$44:$J$68,'D.1.4a - ZTI - budova E'!$C$74:$K$333</definedName>
    <definedName name="_xlnm.Print_Area" localSheetId="3">'EL - Elektroinstalace'!$C$4:$J$36,'EL - Elektroinstalace'!$C$42:$J$59,'EL - Elektroinstalace'!$C$65:$K$83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Titles" localSheetId="0">'Rekapitulace stavby'!$49:$49</definedName>
    <definedName name="_xlnm.Print_Titles" localSheetId="1">'D.1.1 - Architektonicko s...'!$110:$110</definedName>
    <definedName name="_xlnm.Print_Titles" localSheetId="2">'D.1.4a - ZTI - budova E'!$88:$88</definedName>
    <definedName name="_xlnm.Print_Titles" localSheetId="3">'EL - Elektroinstalace'!$77:$77</definedName>
  </definedNames>
  <calcPr calcId="124519"/>
</workbook>
</file>

<file path=xl/sharedStrings.xml><?xml version="1.0" encoding="utf-8"?>
<sst xmlns="http://schemas.openxmlformats.org/spreadsheetml/2006/main" count="7526" uniqueCount="1399">
  <si>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</si>
  <si>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</si>
  <si>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</si>
  <si>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</si>
  <si>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</si>
  <si>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</si>
  <si>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</si>
  <si>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{7c18c475-6a2d-4ab4-ad31-007b9cec2d3b}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</si>
  <si>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</si>
  <si>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</si>
  <si>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</si>
  <si>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</si>
  <si>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</si>
  <si>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</si>
  <si>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</si>
  <si>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</si>
  <si>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2017-43E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</si>
  <si>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</si>
  <si>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</si>
  <si>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ZŠ Pionýrů - stavební úpravy sociálního zařízení - pavilon dílen E</t>
  </si>
  <si>
    <t>KSO:</t>
  </si>
  <si>
    <t/>
  </si>
  <si>
    <t>CC-CZ:</t>
  </si>
  <si>
    <t>Místo:</t>
  </si>
  <si>
    <t>Sokolov</t>
  </si>
  <si>
    <t>Datum:</t>
  </si>
  <si>
    <t>16.3.2018</t>
  </si>
  <si>
    <t>Zadavatel:</t>
  </si>
  <si>
    <t>IČ:</t>
  </si>
  <si>
    <t>Město Sokolov, Rokycanova 1929, Sokolov</t>
  </si>
  <si>
    <t>DIČ:</t>
  </si>
  <si>
    <t>Uchazeč:</t>
  </si>
  <si>
    <t>Vyplň údaj</t>
  </si>
  <si>
    <t>Projektant:</t>
  </si>
  <si>
    <t>Petr Holan, Lidická 450/35, Karlovy Vary</t>
  </si>
  <si>
    <t>True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</si>
  <si>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</si>
  <si>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
Jména výrobců a obchodní názvy u položek jsou pouze informativní, uvedené jako reference technických parametrů,
vzájemné kompatibility zařízení a dostupnosti odborného servisu. Lze použít výrobky ekvivalentních vlastností jiných výrobců.
Nedílnou součástí Rozpočtu a Výkazu výměr je projektová dokumentace. Nabídkové ceny mohou být vytvářeny dle Výkazu výměr pouze s projektem a jeho Výkazem výměr.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</si>
  <si>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</si>
  <si>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</si>
  <si>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</si>
  <si>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</si>
  <si>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</si>
  <si>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</si>
  <si>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</si>
  <si>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</si>
  <si>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</si>
  <si>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</si>
  <si>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</si>
  <si>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</si>
  <si>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</si>
  <si>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</si>
  <si>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</si>
  <si>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</si>
  <si>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</si>
  <si>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</si>
  <si>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</si>
  <si>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</si>
  <si>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</si>
  <si>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</si>
  <si>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</si>
  <si>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</si>
  <si>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</si>
  <si>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</si>
  <si>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</si>
  <si>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</si>
  <si>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</si>
  <si>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</si>
  <si>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</si>
  <si>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</si>
  <si>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</si>
  <si>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</si>
  <si>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</si>
  <si>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</si>
  <si>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</si>
  <si>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</si>
  <si>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E - ZŠ Pionýrů 1614</t>
  </si>
  <si>
    <t>Budova E</t>
  </si>
  <si>
    <t>STA</t>
  </si>
  <si>
    <t>1</t>
  </si>
  <si>
    <t>{9743aff5-2ab7-4031-aff6-91588f4dd5eb}</t>
  </si>
  <si>
    <t>2</t>
  </si>
  <si>
    <t>/</t>
  </si>
  <si>
    <t>D.1.1</t>
  </si>
  <si>
    <t>Architektonicko stavební řešení - E</t>
  </si>
  <si>
    <t>Soupis</t>
  </si>
  <si>
    <t>{bdb25d4e-e4f3-4ab5-8dd1-32a9db19b213}</t>
  </si>
  <si>
    <t>D.1.4a</t>
  </si>
  <si>
    <t>ZTI - budova E</t>
  </si>
  <si>
    <t>{b6f5fd1f-a562-4224-b9cc-1a003a8a0886}</t>
  </si>
  <si>
    <t>EL</t>
  </si>
  <si>
    <t>Elektroinstalace</t>
  </si>
  <si>
    <t>{448286bc-3790-476d-8946-b4775c89cdda}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</si>
  <si>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</si>
  <si>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</si>
  <si>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</si>
  <si>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</si>
  <si>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</si>
  <si>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</si>
  <si>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</si>
  <si>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E - ZŠ Pionýrů 1614 - Budova E</t>
  </si>
  <si>
    <t>Soupis:</t>
  </si>
  <si>
    <t>D.1.1 - Architektonicko stavební řešení - 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</si>
  <si>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</si>
  <si>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</si>
  <si>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</si>
  <si>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</si>
  <si>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</si>
  <si>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</si>
  <si>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</si>
  <si>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</si>
  <si>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  61 - Úprava povrchů vnitřních</t>
  </si>
  <si>
    <t xml:space="preserve">      64 - Osazování výplní otvorů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</si>
  <si>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</si>
  <si>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</si>
  <si>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</si>
  <si>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</si>
  <si>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  97 - Prorážení otvorů a ostatní bourací práce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</si>
  <si>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</si>
  <si>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</si>
  <si>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</si>
  <si>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</si>
  <si>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733 - Ústřední vytápění - rozvodné potrubí</t>
  </si>
  <si>
    <t xml:space="preserve">    735 - Ústřední vytápění - otopná tělesa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</si>
  <si>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</si>
  <si>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</si>
  <si>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</si>
  <si>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</si>
  <si>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</si>
  <si>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</si>
  <si>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</si>
  <si>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</si>
  <si>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</si>
  <si>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</si>
  <si>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</si>
  <si>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</si>
  <si>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</si>
  <si>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</si>
  <si>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</si>
  <si>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</si>
  <si>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</si>
  <si>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</si>
  <si>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</si>
  <si>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</si>
  <si>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</si>
  <si>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</si>
  <si>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</si>
  <si>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</si>
  <si>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</si>
  <si>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</si>
  <si>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</si>
  <si>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</si>
  <si>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</si>
  <si>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</si>
  <si>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</si>
  <si>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</si>
  <si>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</si>
  <si>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317142221</t>
  </si>
  <si>
    <t>Překlady nenosné přímé z pórobetonu Ytong v příčkách tl 100 mm pro světlost otvoru do 1010 mm</t>
  </si>
  <si>
    <t>kus</t>
  </si>
  <si>
    <t>CS ÚRS 2017 01</t>
  </si>
  <si>
    <t>4</t>
  </si>
  <si>
    <t>-1546308936</t>
  </si>
  <si>
    <t>PP</t>
  </si>
  <si>
    <t>Překlady nenosné prefabrikované z pórobetonu [YTONG] osazené do tenkého maltového lože, v příčkách přímé, světlost otvoru do 1010 mm tl. 100 mm</t>
  </si>
  <si>
    <t>317142321</t>
  </si>
  <si>
    <t>Překlady nenosné přímé z pórobetonu Ytong v příčkách tl 125 mm pro světlost otvoru do 1010 mm</t>
  </si>
  <si>
    <t>500604541</t>
  </si>
  <si>
    <t>Překlady nenosné prefabrikované z pórobetonu [YTONG] osazené do tenkého maltového lože, v příčkách přímé, světlost otvoru do 1010 mm tl. 125 mm</t>
  </si>
  <si>
    <t>342272423</t>
  </si>
  <si>
    <t>Příčky tl 125 mm z pórobetonových přesných hladkých příčkovek objemové hmotnosti 500 kg/m3</t>
  </si>
  <si>
    <t>m2</t>
  </si>
  <si>
    <t>609279159</t>
  </si>
  <si>
    <t>Příčky z pórobetonových přesných příčkovek [YTONG] hladkých, objemové hmotnosti 500 kg/m3 na tenké maltové lože, tloušťky příčky 125 mm</t>
  </si>
  <si>
    <t>VV</t>
  </si>
  <si>
    <t>"1.NP"</t>
  </si>
  <si>
    <t>3,526*(3,749+1,05+3,462+2,82-1,924+1,7+0,125)-(2*0,8*1,97+0,7*1,97)</t>
  </si>
  <si>
    <t>"2.NP"</t>
  </si>
  <si>
    <t>3,234*(3,749+1,05+3,462+2,82-1,924+1,7+0,125)-(2*0,8*1,97+0,7*1,97)</t>
  </si>
  <si>
    <t>342273323</t>
  </si>
  <si>
    <t>Příčky tl 100 mm z pórobetonových přesných příčkovek na pero a drážku objemové hmotnosti 500 kg/m3</t>
  </si>
  <si>
    <t>1297754083</t>
  </si>
  <si>
    <t>Příčky z pórobetonových přesných příčkovek [YTONG] na pero a drážku, objemové hmotnosti 500 kg/m3 na tenké maltové lože, tloušťky příčky 100 mm</t>
  </si>
  <si>
    <t>3,526*(1,7+1,0+1,75+0,1+0,95+1,2+2,607+0,1+1,28+1,565+0,1+0,919+0,1+0,919+1,28+0,35)-5*0,7*1,97</t>
  </si>
  <si>
    <t>2,3*0,7</t>
  </si>
  <si>
    <t>3,234*(1,7+1,0+1,75+0,1+0,95+1,2+2,607+0,1+1,28+1,565+0,1+0,919+0,1+0,919+1,28+0,35)-5*0,7*1,97</t>
  </si>
  <si>
    <t>5</t>
  </si>
  <si>
    <t>342291121</t>
  </si>
  <si>
    <t>Ukotvení příček k cihelným konstrukcím plochými kotvami</t>
  </si>
  <si>
    <t>m</t>
  </si>
  <si>
    <t>-2043091683</t>
  </si>
  <si>
    <t>Ukotvení příček plochými kotvami, do konstrukce cihelné</t>
  </si>
  <si>
    <t>"nové příčky"</t>
  </si>
  <si>
    <t>7*(3,526+3,234)</t>
  </si>
  <si>
    <t>6</t>
  </si>
  <si>
    <t>Úpravy povrchů, podlahy a osazování výplní</t>
  </si>
  <si>
    <t>61</t>
  </si>
  <si>
    <t>Úprava povrchů vnitřních</t>
  </si>
  <si>
    <t>612131121</t>
  </si>
  <si>
    <t>Penetrace akrylát-silikonová vnitřních stěn nanášená ručně</t>
  </si>
  <si>
    <t>879728228</t>
  </si>
  <si>
    <t>Podkladní a spojovací vrstva vnitřních omítaných ploch penetrace akrylát-silikonová nanášená ručně stěn</t>
  </si>
  <si>
    <t>"pod vyrovnávku nového keram. obkladu"</t>
  </si>
  <si>
    <t>"1.NP - 2.NP"</t>
  </si>
  <si>
    <t>2*2,0*(1,185+0,9+1,1+5,096)</t>
  </si>
  <si>
    <t>"pod opravu malby sádrovou stěrkou - viz malby"</t>
  </si>
  <si>
    <t>"1.NP a 2.NP"</t>
  </si>
  <si>
    <t>(3,234-2,0)*(1,185+0,9+1,1+5,096)</t>
  </si>
  <si>
    <t>3,234*(5,287+2,82)</t>
  </si>
  <si>
    <t>(3,526-2,0)*(1,185+0,9+1,1+5,096)</t>
  </si>
  <si>
    <t>3,526*(5,287+2,82)</t>
  </si>
  <si>
    <t>"ostění a nadpraží"</t>
  </si>
  <si>
    <t>2*0,3*(2*(2,35+2*2,0)+3*(0,518+2*0,835))</t>
  </si>
  <si>
    <t>-2*(2*(2,35*2,0)+3*(0,518*0,835))</t>
  </si>
  <si>
    <t>7</t>
  </si>
  <si>
    <t>612142001</t>
  </si>
  <si>
    <t>Potažení vnitřních stěn sklovláknitým pletivem vtlačeným do tenkovrstvé hmoty</t>
  </si>
  <si>
    <t>-182341967</t>
  </si>
  <si>
    <t>Potažení vnitřních ploch pletivem v ploše nebo pruzích, na plném podkladu sklovláknitým vtlačením do tmelu stěn</t>
  </si>
  <si>
    <t>"nové zdivo"</t>
  </si>
  <si>
    <t>2*(3,526*(3,749+1,05+3,462+2,82-1,924+1,7+0,125)-(2*0,8*1,97+0,7*1,97))</t>
  </si>
  <si>
    <t>2*(3,234*(3,749+1,05+3,462+2,82-1,924+1,7+0,125)-(2*0,8*1,97+0,7*1,97))</t>
  </si>
  <si>
    <t>2*(3,526*(1,7+1,0+1,75+0,1+0,95+1,2+2,607+0,1+1,28+1,565+0,1+0,919+0,1+0,919+1,28+0,35)-5*0,7*1,97)</t>
  </si>
  <si>
    <t>2*2,3*0,7</t>
  </si>
  <si>
    <t>2*(3,234*(1,7+1,0+1,75+0,1+0,95+1,2+2,607+0,1+1,28+1,565+0,1+0,919+0,1+0,919+1,28+0,35)-5*0,7*1,97)</t>
  </si>
  <si>
    <t>8</t>
  </si>
  <si>
    <t>612311131</t>
  </si>
  <si>
    <t>Potažení vnitřních stěn vápenným štukem tloušťky do 3 mm</t>
  </si>
  <si>
    <t>-2090510143</t>
  </si>
  <si>
    <t>Potažení vnitřních ploch štukem tloušťky do 3 mm svislých konstrukcí stěn</t>
  </si>
  <si>
    <t>"odečet keram. obkladů"</t>
  </si>
  <si>
    <t>-2*2,3*(2*(1,7+1,6)+2*(1,2+0,95)+2*(2,607+1,875)+2*2*(1,28+0,919)+2*(0,9+1,565)+2*((5,287-0,9-1,3)+1,629)+0,7)</t>
  </si>
  <si>
    <t>-(-2*(2*0,8*1,97+9*0,7*1,97))</t>
  </si>
  <si>
    <t>9</t>
  </si>
  <si>
    <t>629991011</t>
  </si>
  <si>
    <t>Zakrytí výplní otvorů a svislých ploch fólií přilepenou lepící páskou</t>
  </si>
  <si>
    <t>1146868838</t>
  </si>
  <si>
    <t>Zakrytí vnějších ploch před znečištěním včetně pozdějšího odkrytí výplní otvorů a svislých ploch fólií přilepenou lepící páskou</t>
  </si>
  <si>
    <t>2*(3*0,518*0,835+2,35*2,0)</t>
  </si>
  <si>
    <t>64</t>
  </si>
  <si>
    <t>Osazování výplní otvorů</t>
  </si>
  <si>
    <t>10</t>
  </si>
  <si>
    <t>642942111</t>
  </si>
  <si>
    <t>Osazování zárubní nebo rámů dveřních kovových do 2,5 m2 na MC</t>
  </si>
  <si>
    <t>-1902764202</t>
  </si>
  <si>
    <t>Osazování zárubní nebo rámů kovových dveřních lisovaných nebo z úhelníků bez dveřních křídel, na cementovou maltu, plochy otvoru do 2,5 m2</t>
  </si>
  <si>
    <t>"1.NP"   8</t>
  </si>
  <si>
    <t>"2.NP"   8</t>
  </si>
  <si>
    <t>11</t>
  </si>
  <si>
    <t>M</t>
  </si>
  <si>
    <t>553313500</t>
  </si>
  <si>
    <t>zárubeň ocelová pro porobeton YH 100 800 L/P</t>
  </si>
  <si>
    <t>-96412862</t>
  </si>
  <si>
    <t>zárubeň ocelová pro porobeton 100 800 L/P</t>
  </si>
  <si>
    <t>12</t>
  </si>
  <si>
    <t>553313480</t>
  </si>
  <si>
    <t>zárubeň ocelová pro porobeton YH 100 700 L/P</t>
  </si>
  <si>
    <t>233335168</t>
  </si>
  <si>
    <t>zárubeň ocelová pro porobeton 100 700 L/P</t>
  </si>
  <si>
    <t>Ostatní konstrukce a práce, bourání</t>
  </si>
  <si>
    <t>94</t>
  </si>
  <si>
    <t>Lešení a stavební výtahy</t>
  </si>
  <si>
    <t>13</t>
  </si>
  <si>
    <t>949101111</t>
  </si>
  <si>
    <t>Lešení pomocné pro objekty pozemních staveb s lešeňovou podlahou v do 1,9 m zatížení do 150 kg/m2</t>
  </si>
  <si>
    <t>-2025009355</t>
  </si>
  <si>
    <t>Lešení pomocné pracovní pro objekty pozemních staveb pro zatížení do 150 kg/m2, o výšce lešeňové podlahy do 1,9 m</t>
  </si>
  <si>
    <t>2,7+1,25+4,9+1,2+1,2+4,45+1,45+13,6+35,2+27,0+4,2+15,2</t>
  </si>
  <si>
    <t>2,7+1,25+4,9+1,2+1,2+4,45+1,45+13,6+35,2+15,2</t>
  </si>
  <si>
    <t>95</t>
  </si>
  <si>
    <t>Různé dokončovací konstrukce a práce pozemních staveb</t>
  </si>
  <si>
    <t>14</t>
  </si>
  <si>
    <t>950960001R1</t>
  </si>
  <si>
    <t>D+M školní lavice pro tělesně postižené 80x70 cm</t>
  </si>
  <si>
    <t>1198589549</t>
  </si>
  <si>
    <t>P</t>
  </si>
  <si>
    <t>Poznámka k položce:
Školní lavice pro tělesně postižené 80x70 cm, pracovní deska s vykrojením, výškově stavitelná, nastavení výšky v rozmezí vel. 3 – 6, nastavení náklonu pracovní desky, maximální náklon desky 20°, barva dle vzorníku RAL 
- učebna fyziky</t>
  </si>
  <si>
    <t>952901111</t>
  </si>
  <si>
    <t>Vyčištění budov bytové a občanské výstavby při výšce podlaží do 4 m</t>
  </si>
  <si>
    <t>1383321655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</si>
  <si>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</si>
  <si>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96</t>
  </si>
  <si>
    <t>Bourání konstrukcí</t>
  </si>
  <si>
    <t>16</t>
  </si>
  <si>
    <t>962031132</t>
  </si>
  <si>
    <t>Bourání příček z cihel pálených na MVC tl do 100 mm</t>
  </si>
  <si>
    <t>-293219286</t>
  </si>
  <si>
    <t>Bourání příček z cihel, tvárnic nebo příčkovek z cihel pálených, plných nebo dutých na maltu vápennou nebo vápenocementovou, tl. do 100 mm</t>
  </si>
  <si>
    <t>3,526*(2*3,016+0,9)-2*0,6*1,97</t>
  </si>
  <si>
    <t>3,234*(2*3,016+0,9)-2*0,6*1,97</t>
  </si>
  <si>
    <t>17</t>
  </si>
  <si>
    <t>962031133</t>
  </si>
  <si>
    <t>Bourání příček z cihel pálených na MVC tl do 150 mm</t>
  </si>
  <si>
    <t>-920348993</t>
  </si>
  <si>
    <t>Bourání příček z cihel, tvárnic nebo příčkovek z cihel pálených, plných nebo dutých na maltu vápennou nebo vápenocementovou, tl. do 150 mm</t>
  </si>
  <si>
    <t>3,526*(5,096+1,93+1,6+0,15+1,635)-2*0,6*1,97</t>
  </si>
  <si>
    <t>3,234*(5,096+1,93+1,6+0,15+1,635)-2*0,6*1,97</t>
  </si>
  <si>
    <t>18</t>
  </si>
  <si>
    <t>962081131</t>
  </si>
  <si>
    <t>Bourání příček ze skleněných tvárnic tl do 100 mm</t>
  </si>
  <si>
    <t>-739492985</t>
  </si>
  <si>
    <t>Bourání zdiva příček nebo vybourání otvorů ze skleněných tvárnic, tl. do 100 mm</t>
  </si>
  <si>
    <t>3,526*6,549-(0,9*1,97+2*0,6*1,97)</t>
  </si>
  <si>
    <t>3,234*6,549-(0,9*1,97+2*0,6*1,97)</t>
  </si>
  <si>
    <t>19</t>
  </si>
  <si>
    <t>968072455</t>
  </si>
  <si>
    <t>Vybourání kovových dveřních zárubní pl do 2 m2</t>
  </si>
  <si>
    <t>1011557053</t>
  </si>
  <si>
    <t>Vybourání kovových rámů oken s křídly, dveřních zárubní, vrat, stěn, ostění nebo obkladů dveřních zárubní, plochy do 2 m2</t>
  </si>
  <si>
    <t>"1.NP - 2.NP"   2*(0,9*1,97+6*0,6*1,97)</t>
  </si>
  <si>
    <t>97</t>
  </si>
  <si>
    <t>Prorážení otvorů a ostatní bourací práce</t>
  </si>
  <si>
    <t>20</t>
  </si>
  <si>
    <t>978059541</t>
  </si>
  <si>
    <t>Odsekání a odebrání obkladů stěn z vnitřních obkládaček plochy přes 1 m2</t>
  </si>
  <si>
    <t>-1415264765</t>
  </si>
  <si>
    <t>Odsekání obkladů stěn včetně otlučení podkladní omítky až na zdivo z obkládaček vnitřních, z jakýchkoliv materiálů, plochy přes 1 m2</t>
  </si>
  <si>
    <t>977151123</t>
  </si>
  <si>
    <t>Jádrové vrty diamantovými korunkami do D 150 mm do stavebních materiálů</t>
  </si>
  <si>
    <t>-1066240829</t>
  </si>
  <si>
    <t>Jádrové vrty diamantovými korunkami do stavebních materiálů (železobetonu, betonu, cihel, obkladů, dlažeb, kamene) průměru přes 130 do 150 mm</t>
  </si>
  <si>
    <t>"pro VZT"   2*0,5</t>
  </si>
  <si>
    <t>997</t>
  </si>
  <si>
    <t>Přesun sutě</t>
  </si>
  <si>
    <t>22</t>
  </si>
  <si>
    <t>997013213</t>
  </si>
  <si>
    <t>Vnitrostaveništní doprava suti a vybouraných hmot pro budovy v do 12 m ručně</t>
  </si>
  <si>
    <t>t</t>
  </si>
  <si>
    <t>2060604879</t>
  </si>
  <si>
    <t>Vnitrostaveništní doprava suti a vybouraných hmot vodorovně do 50 m svisle ručně (nošením po schodech) pro budovy a haly výšky přes 9 do 12 m</t>
  </si>
  <si>
    <t>23</t>
  </si>
  <si>
    <t>997013501</t>
  </si>
  <si>
    <t>Odvoz suti a vybouraných hmot na skládku nebo meziskládku do 1 km se složením</t>
  </si>
  <si>
    <t>1556049334</t>
  </si>
  <si>
    <t>Odvoz suti a vybouraných hmot na skládku nebo meziskládku se složením, na vzdálenost do 1 km</t>
  </si>
  <si>
    <t>24</t>
  </si>
  <si>
    <t>997013509</t>
  </si>
  <si>
    <t>Příplatek k odvozu suti a vybouraných hmot na skládku ZKD 1 km přes 1 km</t>
  </si>
  <si>
    <t>-626321566</t>
  </si>
  <si>
    <t>Odvoz suti a vybouraných hmot na skládku nebo meziskládku se složením, na vzdálenost Příplatek k ceně za každý další i započatý 1 km přes 1 km</t>
  </si>
  <si>
    <t>Poznámka k položce:
- skládka Vřesová 17 km</t>
  </si>
  <si>
    <t>30,104*16 'Přepočtené koeficientem množství</t>
  </si>
  <si>
    <t>25</t>
  </si>
  <si>
    <t>997013831</t>
  </si>
  <si>
    <t>Poplatek za uložení stavebního směsného odpadu na skládce (skládkovné)</t>
  </si>
  <si>
    <t>30651382</t>
  </si>
  <si>
    <t>Poplatek za uložení stavebního odpadu na skládce (skládkovné) směsného</t>
  </si>
  <si>
    <t>998</t>
  </si>
  <si>
    <t>Přesun hmot</t>
  </si>
  <si>
    <t>26</t>
  </si>
  <si>
    <t>998018001</t>
  </si>
  <si>
    <t>Přesun hmot ruční pro budovy v do 6 m</t>
  </si>
  <si>
    <t>2030275995</t>
  </si>
  <si>
    <t>Přesun hmot pro budovy občanské výstavby, bydlení, výrobu a služby ruční - bez užití mechanizace vodorovná dopravní vzdálenost do 100 m pro budovy s jakoukoliv nosnou konstrukcí výšky do 6 m</t>
  </si>
  <si>
    <t>PSV</t>
  </si>
  <si>
    <t>Práce a dodávky PSV</t>
  </si>
  <si>
    <t>725</t>
  </si>
  <si>
    <t>Zdravotechnika - zařizovací předměty</t>
  </si>
  <si>
    <t>27</t>
  </si>
  <si>
    <t>725110811</t>
  </si>
  <si>
    <t>Demontáž klozetů splachovací s nádrží</t>
  </si>
  <si>
    <t>soubor</t>
  </si>
  <si>
    <t>946589837</t>
  </si>
  <si>
    <t>Demontáž klozetů splachovacích s nádrží nebo tlakovým splachovačem</t>
  </si>
  <si>
    <t>"1.NP - 2.NP"   2*2</t>
  </si>
  <si>
    <t>28</t>
  </si>
  <si>
    <t>725122817</t>
  </si>
  <si>
    <t>Demontáž pisoárových stání bez nádrže a jedním záchodkem</t>
  </si>
  <si>
    <t>437519027</t>
  </si>
  <si>
    <t>Demontáž pisoárů bez nádrže s rohovým ventilem s 1 záchodkem</t>
  </si>
  <si>
    <t>"1.NP - 2.NP"   2*1</t>
  </si>
  <si>
    <t>29</t>
  </si>
  <si>
    <t>725210821</t>
  </si>
  <si>
    <t>Demontáž umyvadel bez výtokových armatur</t>
  </si>
  <si>
    <t>-549795521</t>
  </si>
  <si>
    <t>Demontáž umyvadel bez výtokových armatur umyvadel</t>
  </si>
  <si>
    <t>"1.NP - 2.NP"   2*4</t>
  </si>
  <si>
    <t>30</t>
  </si>
  <si>
    <t>725291511</t>
  </si>
  <si>
    <t>Doplňky zařízení koupelen a záchodů plastové dávkovač tekutého mýdla na 350 ml</t>
  </si>
  <si>
    <t>-1225624037</t>
  </si>
  <si>
    <t>31</t>
  </si>
  <si>
    <t>725291511R1</t>
  </si>
  <si>
    <t>Doplňky zařízení koupelen a záchodů plastové WC štětka</t>
  </si>
  <si>
    <t>461770729</t>
  </si>
  <si>
    <t>32</t>
  </si>
  <si>
    <t>725291521</t>
  </si>
  <si>
    <t>Doplňky zařízení koupelen a záchodů plastové zásobník toaletních papírů</t>
  </si>
  <si>
    <t>-1186050358</t>
  </si>
  <si>
    <t>"držák toal. papíru + rezervní držák toal. papíru"</t>
  </si>
  <si>
    <t>2*(4+4)</t>
  </si>
  <si>
    <t>33</t>
  </si>
  <si>
    <t>725291531</t>
  </si>
  <si>
    <t>Doplňky zařízení koupelen a záchodů plastové zásobník papírových ručníků</t>
  </si>
  <si>
    <t>643568328</t>
  </si>
  <si>
    <t>34</t>
  </si>
  <si>
    <t>725291641R1</t>
  </si>
  <si>
    <t>Doplňky zařízení koupelen a záchodů nerezové koš nášlapný 5l</t>
  </si>
  <si>
    <t>-651284374</t>
  </si>
  <si>
    <t>35</t>
  </si>
  <si>
    <t>725291641R2</t>
  </si>
  <si>
    <t>Doplňky zařízení koupelen a záchodů nerezové háček na oblečení</t>
  </si>
  <si>
    <t>-43372454</t>
  </si>
  <si>
    <t>36</t>
  </si>
  <si>
    <t>725330820</t>
  </si>
  <si>
    <t>Demontáž výlevka diturvitová</t>
  </si>
  <si>
    <t>-1011288393</t>
  </si>
  <si>
    <t>Demontáž výlevek bez výtokových armatur a bez nádrže a splachovacího potrubí diturvitových</t>
  </si>
  <si>
    <t>37</t>
  </si>
  <si>
    <t>725820802</t>
  </si>
  <si>
    <t>Demontáž baterie stojánkové do jednoho otvoru</t>
  </si>
  <si>
    <t>-1866448262</t>
  </si>
  <si>
    <t>Demontáž baterií stojánkových do 1 otvoru</t>
  </si>
  <si>
    <t>"1.NP - 2.NP"   2*(4+1)</t>
  </si>
  <si>
    <t>38</t>
  </si>
  <si>
    <t>725860811</t>
  </si>
  <si>
    <t>Demontáž uzávěrů zápachu jednoduchých</t>
  </si>
  <si>
    <t>1652466901</t>
  </si>
  <si>
    <t>Demontáž zápachových uzávěrek pro zařizovací předměty jednoduchých</t>
  </si>
  <si>
    <t>39</t>
  </si>
  <si>
    <t>998725101</t>
  </si>
  <si>
    <t>Přesun hmot tonážní pro zařizovací předměty v objektech v do 6 m</t>
  </si>
  <si>
    <t>-683286864</t>
  </si>
  <si>
    <t>Přesun hmot pro zařizovací předměty stanovený z hmotnosti přesunovaného materiálu vodorovná dopravní vzdálenost do 50 m v objektech výšky do 6 m</t>
  </si>
  <si>
    <t>733</t>
  </si>
  <si>
    <t>Ústřední vytápění - rozvodné potrubí</t>
  </si>
  <si>
    <t>40</t>
  </si>
  <si>
    <t>733110806</t>
  </si>
  <si>
    <t>Demontáž potrubí ocelového závitového do DN 32</t>
  </si>
  <si>
    <t>973973875</t>
  </si>
  <si>
    <t>Demontáž potrubí z trubek ocelových závitových DN přes 15 do 32</t>
  </si>
  <si>
    <t>41</t>
  </si>
  <si>
    <t>733221103</t>
  </si>
  <si>
    <t>Potrubí měděné měkké spojované měkkým pájením D 18x1</t>
  </si>
  <si>
    <t>557019870</t>
  </si>
  <si>
    <t>Potrubí z trubek měděných měkkých spojovaných měkkým pájením D 18/1</t>
  </si>
  <si>
    <t>42</t>
  </si>
  <si>
    <t>733221104</t>
  </si>
  <si>
    <t>Potrubí měděné měkké spojované měkkým pájením D 22x1</t>
  </si>
  <si>
    <t>-1561594071</t>
  </si>
  <si>
    <t>Potrubí z trubek měděných měkkých spojovaných měkkým pájením D 22/1</t>
  </si>
  <si>
    <t>43</t>
  </si>
  <si>
    <t>998733101</t>
  </si>
  <si>
    <t>Přesun hmot tonážní pro rozvody potrubí v objektech v do 6 m</t>
  </si>
  <si>
    <t>669180282</t>
  </si>
  <si>
    <t>Přesun hmot pro rozvody potrubí stanovený z hmotnosti přesunovaného materiálu vodorovná dopravní vzdálenost do 50 m v objektech výšky do 6 m</t>
  </si>
  <si>
    <t>735</t>
  </si>
  <si>
    <t>Ústřední vytápění - otopná tělesa</t>
  </si>
  <si>
    <t>44</t>
  </si>
  <si>
    <t>735151811</t>
  </si>
  <si>
    <t>Demontáž otopného tělesa panelového jednořadého délka do 1500 mm</t>
  </si>
  <si>
    <t>-1048537260</t>
  </si>
  <si>
    <t>Demontáž otopných těles panelových jednořadých stavební délky do 1500 mm</t>
  </si>
  <si>
    <t>45</t>
  </si>
  <si>
    <t>735152473</t>
  </si>
  <si>
    <t>Otopné těleso panelové VK dvoudeskové 1 přídavná přestupní plocha výška/délka 600/600 mm výkon 773 W</t>
  </si>
  <si>
    <t>-470346843</t>
  </si>
  <si>
    <t>Otopná tělesa panelová (VK) PN 1,0 MPa, T do 110 st.C dvoudesková s jednou přídavnou přestupní plochou [KORADO Radik VK, typ 21] výšky tělesa 600 mm 600 mm / 773 W stavební délky / výkonu</t>
  </si>
  <si>
    <t>46</t>
  </si>
  <si>
    <t>735152479</t>
  </si>
  <si>
    <t>Otopné těleso panelové VK dvoudeskové 1 přídavná přestupní plocha výška/délka 600/1200mm výkon 1546W</t>
  </si>
  <si>
    <t>547133578</t>
  </si>
  <si>
    <t>Otopná tělesa panelová (VK) PN 1,0 MPa, T do 110 st.C dvoudesková s jednou přídavnou přestupní plochou [KORADO Radik VK, typ 21] výšky tělesa 600 mm 1200 mm / 1546 W stavební délky / výkonu</t>
  </si>
  <si>
    <t>47</t>
  </si>
  <si>
    <t>998735101</t>
  </si>
  <si>
    <t>Přesun hmot tonážní pro otopná tělesa v objektech v do 6 m</t>
  </si>
  <si>
    <t>-2103610156</t>
  </si>
  <si>
    <t>Přesun hmot pro otopná tělesa stanovený z hmotnosti přesunovaného materiálu vodorovná dopravní vzdálenost do 50 m v objektech výšky do 6 m</t>
  </si>
  <si>
    <t>751</t>
  </si>
  <si>
    <t>Vzduchotechnika</t>
  </si>
  <si>
    <t>48</t>
  </si>
  <si>
    <t>751133012</t>
  </si>
  <si>
    <t>Mtž vent diag ntl potrubního nevýbušného D do 200 mm</t>
  </si>
  <si>
    <t>-1269643481</t>
  </si>
  <si>
    <t>Montáž ventilátoru diagonálního nízkotlakého potrubního nevýbušného, průměru přes 100 do 200 mm</t>
  </si>
  <si>
    <t>49</t>
  </si>
  <si>
    <t>429141030R</t>
  </si>
  <si>
    <t>ventilátor TD 350/125 T IP44</t>
  </si>
  <si>
    <t>1760189317</t>
  </si>
  <si>
    <t>50</t>
  </si>
  <si>
    <t>751322011</t>
  </si>
  <si>
    <t>Mtž talířového ventilu D do 100 mm</t>
  </si>
  <si>
    <t>-927092837</t>
  </si>
  <si>
    <t>Montáž talířových ventilů, anemostatů, dýz talířového ventilu, průměru do 100 mm</t>
  </si>
  <si>
    <t>51</t>
  </si>
  <si>
    <t>429141010R</t>
  </si>
  <si>
    <t>talířový ventil plastový BDOP 160</t>
  </si>
  <si>
    <t>-1297602165</t>
  </si>
  <si>
    <t>52</t>
  </si>
  <si>
    <t>751398041</t>
  </si>
  <si>
    <t>Mtž protidešťové žaluzie potrubí D do 300 mm</t>
  </si>
  <si>
    <t>2086053435</t>
  </si>
  <si>
    <t>Montáž ostatních zařízení protidešťové žaluzie nebo žaluziové klapky na kruhové potrubí, průměru do 300 mm</t>
  </si>
  <si>
    <t>53</t>
  </si>
  <si>
    <t>429824000R</t>
  </si>
  <si>
    <t>PER 125 W žaluziová klapka</t>
  </si>
  <si>
    <t>-1154648264</t>
  </si>
  <si>
    <t>54</t>
  </si>
  <si>
    <t>751510041</t>
  </si>
  <si>
    <t>Vzduchotechnické potrubí pozink kruhové spirálně vinuté D do 100 mm</t>
  </si>
  <si>
    <t>1960010510</t>
  </si>
  <si>
    <t>Vzduchotechnické potrubí z pozinkovaného plechu kruhové, trouba spirálně vinutá bez příruby, průměru do 100 mm</t>
  </si>
  <si>
    <t>55</t>
  </si>
  <si>
    <t>751510042</t>
  </si>
  <si>
    <t>Vzduchotechnické potrubí pozink kruhové spirálně vinuté D do 200 mm</t>
  </si>
  <si>
    <t>1512040018</t>
  </si>
  <si>
    <t>Vzduchotechnické potrubí z pozinkovaného plechu kruhové, trouba spirálně vinutá bez příruby, průměru přes 100 do 200 mm</t>
  </si>
  <si>
    <t>56</t>
  </si>
  <si>
    <t>751514662</t>
  </si>
  <si>
    <t>Mtž škrtící klapky do plech potrubí kruhové s přírubou D do 200 mm</t>
  </si>
  <si>
    <t>-1983590472</t>
  </si>
  <si>
    <t>Montáž škrtící klapky nebo zpětné klapky do plechového potrubí kruhové s přírubou, průměru přes 100 do 200 mm</t>
  </si>
  <si>
    <t>57</t>
  </si>
  <si>
    <t>429813120</t>
  </si>
  <si>
    <t>klapka regulační KR. d1=200 mm</t>
  </si>
  <si>
    <t>823082050</t>
  </si>
  <si>
    <t>klapka regulační D 200 mm</t>
  </si>
  <si>
    <t>58</t>
  </si>
  <si>
    <t>998751101</t>
  </si>
  <si>
    <t>Přesun hmot tonážní pro vzduchotechniku v objektech v do 12 m</t>
  </si>
  <si>
    <t>1702552673</t>
  </si>
  <si>
    <t>Přesun hmot pro vzduchotechniku stanovený z hmotnosti přesunovaného materiálu vodorovná dopravní vzdálenost do 100 m v objektech výšky do 12 m</t>
  </si>
  <si>
    <t>763</t>
  </si>
  <si>
    <t>Konstrukce suché výstavby</t>
  </si>
  <si>
    <t>59</t>
  </si>
  <si>
    <t>763113343</t>
  </si>
  <si>
    <t>SDK příčka instalační tl 205 mm zdvojený profil CW+UW 75 desky 2xH2 12,5 TI 60 mm EI 60 Rw 52 dB</t>
  </si>
  <si>
    <t>-1910286862</t>
  </si>
  <si>
    <t>Příčka instalační ze sádrokartonových desek s nosnou konstrukcí ze zdvojených ocelových profilů UW, CW s mezerou, CW profily navzájem spojeny páskem sádry dvojitě opláštěná deskami impregnovanými H2 tl. 2 x 12,5 mm, EI 60, příčka tl. 205 mm, profil 75 TI tl. 60 mm, Rw 52 dB</t>
  </si>
  <si>
    <t>2*1,2*(1,6+0,9+2*0,919)</t>
  </si>
  <si>
    <t>60</t>
  </si>
  <si>
    <t>763431011</t>
  </si>
  <si>
    <t>Montáž minerálního podhledu s vyjímatelnými panely vel. do 0,36 m2 na zavěšený polozapuštěný rošt</t>
  </si>
  <si>
    <t>1835605050</t>
  </si>
  <si>
    <t>Montáž podhledu minerálního včetně zavěšeného roštu polozapuštěného s panely vyjímatelnými, velikosti panelů do 0,36 m2</t>
  </si>
  <si>
    <t>2*(2,7+4,9+2*1,2+1,45+4,45)</t>
  </si>
  <si>
    <t>590305700</t>
  </si>
  <si>
    <t>podhled kazetový GYPTONE Base 31, hrana A, tl. 10 mm, 600 x 600 mm</t>
  </si>
  <si>
    <t>-1998802083</t>
  </si>
  <si>
    <t>podhled kazetový bez děrování, viditelný rastr, tl. 10 mm, 600 x 600 mm</t>
  </si>
  <si>
    <t>31,71*1,05 'Přepočtené koeficientem množství</t>
  </si>
  <si>
    <t>62</t>
  </si>
  <si>
    <t>763431201</t>
  </si>
  <si>
    <t>Napojení minerálního podhledu na stěnu obvodovou lištou</t>
  </si>
  <si>
    <t>813672100</t>
  </si>
  <si>
    <t>Montáž podhledu minerálního napojení na stěnu lištou obvodovou</t>
  </si>
  <si>
    <t>2*(2*(1,7+1,6)+2*(2,607+1,875)+2*2*(1,28+0,919)+2*(0,9+1,565)+2*((5,287-0,9-1,3)+1,629))</t>
  </si>
  <si>
    <t>63</t>
  </si>
  <si>
    <t>998763100</t>
  </si>
  <si>
    <t>Přesun hmot tonážní pro dřevostavby v objektech v do 6 m</t>
  </si>
  <si>
    <t>-1836178597</t>
  </si>
  <si>
    <t>Přesun hmot pro dřevostavby stanovený z hmotnosti přesunovaného materiálu vodorovná dopravní vzdálenost do 50 m v objektech výšky do 6 m</t>
  </si>
  <si>
    <t>766</t>
  </si>
  <si>
    <t>Konstrukce truhlářské</t>
  </si>
  <si>
    <t>766660001</t>
  </si>
  <si>
    <t>Montáž dveřních křídel otvíravých 1křídlových š do 0,8 m do ocelové zárubně</t>
  </si>
  <si>
    <t>-1362886118</t>
  </si>
  <si>
    <t>Montáž dveřních křídel dřevěných nebo plastových otevíravých do ocelové zárubně povrchově upravených jednokřídlových, šířky do 800 mm</t>
  </si>
  <si>
    <t>65</t>
  </si>
  <si>
    <t>611601920</t>
  </si>
  <si>
    <t>dveře dřevěné vnitřní hladké plné 1křídlové bílé 80x197 cm KLASIK</t>
  </si>
  <si>
    <t>639245727</t>
  </si>
  <si>
    <t>dveře dřevěné vnitřní hladké plné 1křídlové bílé 80x197 cm</t>
  </si>
  <si>
    <t>66</t>
  </si>
  <si>
    <t>611601620</t>
  </si>
  <si>
    <t>dveře dřevěné vnitřní hladké plné 1křídlové bílé solo 70x197 cm KLASIK</t>
  </si>
  <si>
    <t>-132335946</t>
  </si>
  <si>
    <t>dveře dřevěné vnitřní hladké plné 1křídlové bílé solo 70x197 cm</t>
  </si>
  <si>
    <t>67</t>
  </si>
  <si>
    <t>766660722</t>
  </si>
  <si>
    <t>Montáž dveřního kování - zámku</t>
  </si>
  <si>
    <t>-527627938</t>
  </si>
  <si>
    <t>Montáž dveřních křídel dřevěných nebo plastových ostatní práce dveřního kování zámku</t>
  </si>
  <si>
    <t>68</t>
  </si>
  <si>
    <t>549146200</t>
  </si>
  <si>
    <t>klika včetně rozet a montážního materiálu Ilsa R PZ nerez PK</t>
  </si>
  <si>
    <t>-1737572898</t>
  </si>
  <si>
    <t>kování vrchní dveřní klika včetně rozet a montážního materiálu R PZ nerez PK</t>
  </si>
  <si>
    <t>Poznámka k položce:
- pro unvalidní WC
č.zboží ACE00086 cena zahrnuje kování včetně rozet a montážního materiálu.</t>
  </si>
  <si>
    <t>69</t>
  </si>
  <si>
    <t>549146100</t>
  </si>
  <si>
    <t>klika včetně rozet a montážního materiálu Una R BB nerez PK</t>
  </si>
  <si>
    <t>-882714121</t>
  </si>
  <si>
    <t>kování vrchní dveřní klika včetně rozet a montážního materiálu R BB nerez PK</t>
  </si>
  <si>
    <t>Poznámka k položce:
č.zboží ACE00018, cena zahrnuje kování včetně rozet a montážního materiálu.</t>
  </si>
  <si>
    <t>70</t>
  </si>
  <si>
    <t>766691914</t>
  </si>
  <si>
    <t>Vyvěšení nebo zavěšení dřevěných křídel dveří pl do 2 m2</t>
  </si>
  <si>
    <t>480845755</t>
  </si>
  <si>
    <t>Ostatní práce vyvěšení nebo zavěšení křídel s případným uložením a opětovným zavěšením po provedení stavebních změn dřevěných dveřních, plochy do 2 m2</t>
  </si>
  <si>
    <t>"vyvěšení a zpětné zavěšení"</t>
  </si>
  <si>
    <t>"1.NP - kancelář"   2*1</t>
  </si>
  <si>
    <t>"2.NP - kancelář"   2*1</t>
  </si>
  <si>
    <t>71</t>
  </si>
  <si>
    <t>766695212</t>
  </si>
  <si>
    <t>Montáž truhlářských prahů dveří 1křídlových šířky do 10 cm</t>
  </si>
  <si>
    <t>-518249491</t>
  </si>
  <si>
    <t>Montáž ostatních truhlářských konstrukcí prahů dveří jednokřídlových, šířky do 100 mm</t>
  </si>
  <si>
    <t>"1.NP - 2.NP"   2*8</t>
  </si>
  <si>
    <t>72</t>
  </si>
  <si>
    <t>553431180</t>
  </si>
  <si>
    <t>hliníkový přechodový profil Multifloor 40 bronz</t>
  </si>
  <si>
    <t>-1153280307</t>
  </si>
  <si>
    <t>hliníkový přechodový profil narážecí 40 mm bronz</t>
  </si>
  <si>
    <t>2*(2*0,8+6*0,7)</t>
  </si>
  <si>
    <t>11,6*1,05 'Přepočtené koeficientem množství</t>
  </si>
  <si>
    <t>73</t>
  </si>
  <si>
    <t>998766101</t>
  </si>
  <si>
    <t>Přesun hmot tonážní pro konstrukce truhlářské v objektech v do 6 m</t>
  </si>
  <si>
    <t>448017843</t>
  </si>
  <si>
    <t>Přesun hmot pro konstrukce truhlářské stanovený z hmotnosti přesunovaného materiálu vodorovná dopravní vzdálenost do 50 m v objektech výšky do 6 m</t>
  </si>
  <si>
    <t>767</t>
  </si>
  <si>
    <t>Konstrukce zámečnické</t>
  </si>
  <si>
    <t>74</t>
  </si>
  <si>
    <t>767649194</t>
  </si>
  <si>
    <t>Montáž dveří - madla</t>
  </si>
  <si>
    <t>623023059</t>
  </si>
  <si>
    <t>Montáž dveří ocelových doplňků dveří madel</t>
  </si>
  <si>
    <t>"na dveře"</t>
  </si>
  <si>
    <t>"1.NP - 2.NP - WC"   1+1</t>
  </si>
  <si>
    <t>75</t>
  </si>
  <si>
    <t>551470540</t>
  </si>
  <si>
    <t>madlo invalidní rovné č 8. bílé 70 cm</t>
  </si>
  <si>
    <t>1889320234</t>
  </si>
  <si>
    <t>Poznámka k položce:
- na dveře</t>
  </si>
  <si>
    <t>76</t>
  </si>
  <si>
    <t>998767101</t>
  </si>
  <si>
    <t>Přesun hmot tonážní pro zámečnické konstrukce v objektech v do 6 m</t>
  </si>
  <si>
    <t>-818299639</t>
  </si>
  <si>
    <t>Přesun hmot pro zámečnické konstrukce stanovený z hmotnosti přesunovaného materiálu vodorovná dopravní vzdálenost do 50 m v objektech výšky do 6 m</t>
  </si>
  <si>
    <t>771</t>
  </si>
  <si>
    <t>Podlahy z dlaždic</t>
  </si>
  <si>
    <t>77</t>
  </si>
  <si>
    <t>771573810</t>
  </si>
  <si>
    <t>Demontáž podlah z dlaždic keramických lepených</t>
  </si>
  <si>
    <t>806558736</t>
  </si>
  <si>
    <t xml:space="preserve">"1.NP a 2.NP - WC" </t>
  </si>
  <si>
    <t>2*(1,93*(1,6+1,635)+(1,5+0,1+1,516)*(1,1+1,185)+1,5*0,9+1,516*0,9)</t>
  </si>
  <si>
    <t>78</t>
  </si>
  <si>
    <t>771571916</t>
  </si>
  <si>
    <t>Oprava podlah z keramických dlaždic režných do malty do 25 ks/m2</t>
  </si>
  <si>
    <t>-2122885539</t>
  </si>
  <si>
    <t>Opravy podlah z dlaždic keramických kladených do malty režných nebo glazovaných, při velikosti dlaždic přes 22 do 25 ks/ m2</t>
  </si>
  <si>
    <t>"1.NP a 2.NP - chodba"</t>
  </si>
  <si>
    <t>2*33</t>
  </si>
  <si>
    <t>79</t>
  </si>
  <si>
    <t>597611560</t>
  </si>
  <si>
    <t>dlaždice keramické RAKO - koupelny LUCIE  (barevné) 20 x 20 x 0,75 cm II. j.</t>
  </si>
  <si>
    <t>1262763529</t>
  </si>
  <si>
    <t>dlaždice keramické - koupelny (barevné) 20 x 20 x 0,75 cm II. j.</t>
  </si>
  <si>
    <t>Poznámka k položce:
- protiskluzné R10</t>
  </si>
  <si>
    <t>"oprava podlah"</t>
  </si>
  <si>
    <t>2*0,2*6,549</t>
  </si>
  <si>
    <t>2,62*1,15 'Přepočtené koeficientem množství</t>
  </si>
  <si>
    <t>80</t>
  </si>
  <si>
    <t>771474112</t>
  </si>
  <si>
    <t>Montáž soklíků z dlaždic keramických rovných flexibilní lepidlo v do 90 mm</t>
  </si>
  <si>
    <t>-1487896889</t>
  </si>
  <si>
    <t>Montáž soklíků z dlaždic keramických lepených flexibilním lepidlem rovných výšky přes 65 do 90 mm</t>
  </si>
  <si>
    <t>2*(6,549+2*1,325)-(2*0,8+3*0,7)</t>
  </si>
  <si>
    <t>81</t>
  </si>
  <si>
    <t>771574113</t>
  </si>
  <si>
    <t>Montáž podlah keramických režných hladkých lepených flexibilním lepidlem do 12 ks/m2</t>
  </si>
  <si>
    <t>1306843584</t>
  </si>
  <si>
    <t>Montáž podlah z dlaždic keramických lepených flexibilním lepidlem režných nebo glazovaných hladkých přes 9 do 12 ks/ m2</t>
  </si>
  <si>
    <t>13,3+2,7+4,44+1,39+1,12+1,13+4,89+1,14</t>
  </si>
  <si>
    <t>2,7+4,44+1,39+1,12+1,13+4,89+1,14</t>
  </si>
  <si>
    <t>82</t>
  </si>
  <si>
    <t>597611350</t>
  </si>
  <si>
    <t>dlaždice keramické RAKO - koupelny ELECTRA (barevné) 30 x 30 x 0,8 cm I. j.</t>
  </si>
  <si>
    <t>1147265418</t>
  </si>
  <si>
    <t>dlaždice keramické - koupelny (barevné) 30 x 30 x 0,8 cm I. j.</t>
  </si>
  <si>
    <t>0,09*(2*(6,549+2*1,325)-(2*0,8+3*0,7))</t>
  </si>
  <si>
    <t>48,243*1,1 'Přepočtené koeficientem množství</t>
  </si>
  <si>
    <t>83</t>
  </si>
  <si>
    <t>771579191</t>
  </si>
  <si>
    <t>Příplatek k montáž podlah keramických za plochu do 5 m2</t>
  </si>
  <si>
    <t>-627337328</t>
  </si>
  <si>
    <t>Montáž podlah z dlaždic keramických Příplatek k cenám za plochu do 5 m2 jednotlivě</t>
  </si>
  <si>
    <t>2*(2,7+4,44+1,39+1,12+1,13+4,89+1,14)</t>
  </si>
  <si>
    <t>84</t>
  </si>
  <si>
    <t>771591111</t>
  </si>
  <si>
    <t>Podlahy penetrace podkladu</t>
  </si>
  <si>
    <t>716919601</t>
  </si>
  <si>
    <t>Podlahy - ostatní práce penetrace podkladu</t>
  </si>
  <si>
    <t>2*(13,3+2,7+4,44+1,39+1,12+1,13+4,89+1,14)</t>
  </si>
  <si>
    <t>85</t>
  </si>
  <si>
    <t>771591115</t>
  </si>
  <si>
    <t>Podlahy spárování silikonem</t>
  </si>
  <si>
    <t>246644882</t>
  </si>
  <si>
    <t>Podlahy - ostatní práce spárování silikonem</t>
  </si>
  <si>
    <t>(2*(1,7+1,6)+2*(1,2+0,95)+2*(2,607+1,875)+2*2*(1,28+0,919)+2*(0,9+1,565)+2*((5,287-0,9-1,3)+1,629)+0,7)</t>
  </si>
  <si>
    <t>2*6,549</t>
  </si>
  <si>
    <t>86</t>
  </si>
  <si>
    <t>771990112</t>
  </si>
  <si>
    <t>Vyrovnání podkladu samonivelační stěrkou tl 4 mm pevnosti 30 Mpa</t>
  </si>
  <si>
    <t>1192742323</t>
  </si>
  <si>
    <t>Vyrovnání podkladní vrstvy samonivelační stěrkou tl. 4 mm, min. pevnosti 30 MPa</t>
  </si>
  <si>
    <t>87</t>
  </si>
  <si>
    <t>998771101</t>
  </si>
  <si>
    <t>Přesun hmot tonážní pro podlahy z dlaždic v objektech v do 6 m</t>
  </si>
  <si>
    <t>-980191413</t>
  </si>
  <si>
    <t>Přesun hmot pro podlahy z dlaždic stanovený z hmotnosti přesunovaného materiálu vodorovná dopravní vzdálenost do 50 m v objektech výšky do 6 m</t>
  </si>
  <si>
    <t>776</t>
  </si>
  <si>
    <t>Podlahy povlakové</t>
  </si>
  <si>
    <t>88</t>
  </si>
  <si>
    <t>776111116</t>
  </si>
  <si>
    <t>Odstranění zbytků lepidla z podkladu povlakových podlah broušením</t>
  </si>
  <si>
    <t>-1839649931</t>
  </si>
  <si>
    <t>Příprava podkladu broušení podlah stávajícího podkladu pro odstranění lepidla (po starých krytinách)</t>
  </si>
  <si>
    <t>"1.NP - kancelář"</t>
  </si>
  <si>
    <t>5,096*3,014</t>
  </si>
  <si>
    <t>"2.NP - kancelář"</t>
  </si>
  <si>
    <t>89</t>
  </si>
  <si>
    <t>776111311</t>
  </si>
  <si>
    <t>Vysátí podkladu povlakových podlah</t>
  </si>
  <si>
    <t>1902882699</t>
  </si>
  <si>
    <t>Příprava podkladu vysátí podlah</t>
  </si>
  <si>
    <t>90</t>
  </si>
  <si>
    <t>776201811</t>
  </si>
  <si>
    <t>Demontáž lepených povlakových podlah bez podložky ručně</t>
  </si>
  <si>
    <t>-740374282</t>
  </si>
  <si>
    <t>Demontáž povlakových podlahovin lepených ručně bez podložky</t>
  </si>
  <si>
    <t>91</t>
  </si>
  <si>
    <t>776221111</t>
  </si>
  <si>
    <t>Lepení pásů z PVC standardním lepidlem</t>
  </si>
  <si>
    <t>1535930725</t>
  </si>
  <si>
    <t>Montáž podlahovin z PVC lepením standardním lepidlem z pásů standardních</t>
  </si>
  <si>
    <t>"2.NP"   13,30</t>
  </si>
  <si>
    <t>92</t>
  </si>
  <si>
    <t>284110170</t>
  </si>
  <si>
    <t>PVC heterogenní zátěžové, nášlapná vrstva 0,70 mm, R 10, zátěž 34/43, otlak do 0,02 mm, stálost do 0,10%,Bfl S1</t>
  </si>
  <si>
    <t>2130420584</t>
  </si>
  <si>
    <t>13,3*1,1 'Přepočtené koeficientem množství</t>
  </si>
  <si>
    <t>93</t>
  </si>
  <si>
    <t>776411112</t>
  </si>
  <si>
    <t>Montáž obvodových soklíků výšky  do 100 mm</t>
  </si>
  <si>
    <t>45182517</t>
  </si>
  <si>
    <t>Montáž soklíků lepením obvodových, výšky přes 80 do 100 mm</t>
  </si>
  <si>
    <t>2*(1,825+3,462+2,82)</t>
  </si>
  <si>
    <t>284110100</t>
  </si>
  <si>
    <t>lišta speciální soklová PVC 10340 20 x 100 mm role 50 m</t>
  </si>
  <si>
    <t>295541173</t>
  </si>
  <si>
    <t>lišta speciální soklová PVC 20 x 100 mm role 50 m</t>
  </si>
  <si>
    <t>16,214*1,02 'Přepočtené koeficientem množství</t>
  </si>
  <si>
    <t>781</t>
  </si>
  <si>
    <t>Dokončovací práce - obklady</t>
  </si>
  <si>
    <t>781474114</t>
  </si>
  <si>
    <t>Montáž obkladů vnitřních keramických hladkých do 22 ks/m2 lepených flexibilním lepidlem</t>
  </si>
  <si>
    <t>-551351544</t>
  </si>
  <si>
    <t>Montáž obkladů vnitřních stěn z dlaždic keramických lepených flexibilním lepidlem režných nebo glazovaných hladkých přes 19 do 22 ks/m2</t>
  </si>
  <si>
    <t>2*2,3*(2*(1,7+1,6)+2*(1,2+0,95)+2*(2,607+1,875)+2*2*(1,28+0,919)+2*(0,9+1,565)+2*((5,287-0,9-1,3)+1,629)+0,7)</t>
  </si>
  <si>
    <t>-2*(2*0,8*1,97+9*0,7*1,97)</t>
  </si>
  <si>
    <t>781674113</t>
  </si>
  <si>
    <t>Montáž obkladů parapetů šířky do 200 mm z dlaždic keramických lepených flexibilním lepidlem</t>
  </si>
  <si>
    <t>840720466</t>
  </si>
  <si>
    <t>Montáž obkladů parapetů z dlaždic keramických lepených flexibilním lepidlem, šířky parapetu přes 150 do 200 mm</t>
  </si>
  <si>
    <t>"1.NP a 2.NP - parapet SDK předstěny"</t>
  </si>
  <si>
    <t>2*(1,6+0,9+2*0,919)</t>
  </si>
  <si>
    <t>597610390</t>
  </si>
  <si>
    <t>obkládačky keramické RAKO - koupelny NEO (bílé i barevné) 20 x 25 x 0,68 cm I. j.</t>
  </si>
  <si>
    <t>-2061179485</t>
  </si>
  <si>
    <t>obkládačky keramické koupelnové (bílé i barevné) 20 x 25 x 0,68 cm I. j.</t>
  </si>
  <si>
    <t>2*0,2*(1,6+0,9+2*0,919)</t>
  </si>
  <si>
    <t>171,73*1,1 'Přepočtené koeficientem množství</t>
  </si>
  <si>
    <t>98</t>
  </si>
  <si>
    <t>781479194</t>
  </si>
  <si>
    <t>Příplatek k montáži obkladů vnitřních keramických hladkých za nerovný povrch</t>
  </si>
  <si>
    <t>-2143417536</t>
  </si>
  <si>
    <t>Montáž obkladů vnitřních stěn z dlaždic keramických Příplatek k cenám za vyrovnání nerovného povrchu</t>
  </si>
  <si>
    <t>99</t>
  </si>
  <si>
    <t>781494111</t>
  </si>
  <si>
    <t>Plastové profily rohové lepené flexibilním lepidlem</t>
  </si>
  <si>
    <t>1041690801</t>
  </si>
  <si>
    <t>Ostatní prvky plastové profily ukončovací a dilatační lepené flexibilním lepidlem rohové</t>
  </si>
  <si>
    <t>2*2,3*6</t>
  </si>
  <si>
    <t>100</t>
  </si>
  <si>
    <t>781494511</t>
  </si>
  <si>
    <t>Plastové profily ukončovací lepené flexibilním lepidlem</t>
  </si>
  <si>
    <t>1011542760</t>
  </si>
  <si>
    <t>Ostatní prvky plastové profily ukončovací a dilatační lepené flexibilním lepidlem ukončovací</t>
  </si>
  <si>
    <t>2*(2*(1,7+1,6)+2*(1,2+0,95)+2*(2,607+1,875)+2*2*(1,28+0,919)+2*(0,9+1,565)+2*((5,287-0,9-1,3)*1,629)+0,7)</t>
  </si>
  <si>
    <t>101</t>
  </si>
  <si>
    <t>781495115</t>
  </si>
  <si>
    <t>Spárování vnitřních obkladů silikonem</t>
  </si>
  <si>
    <t>1855107012</t>
  </si>
  <si>
    <t>Ostatní prvky ostatní práce spárování silikonem</t>
  </si>
  <si>
    <t>2*2,3*38</t>
  </si>
  <si>
    <t>102</t>
  </si>
  <si>
    <t>781491021</t>
  </si>
  <si>
    <t>Montáž zrcadel plochy do 1 m2 lepených silikonovým tmelem na keramický obklad</t>
  </si>
  <si>
    <t>2114509562</t>
  </si>
  <si>
    <t>Montáž zrcadel lepených silikonovým tmelem na keramický obklad, plochy do 1 m2</t>
  </si>
  <si>
    <t>2*4*0,4*0,6</t>
  </si>
  <si>
    <t>103</t>
  </si>
  <si>
    <t>634651220</t>
  </si>
  <si>
    <t>zrcadlo nemontované čiré tl. 3 mm, max. rozměr 3210 x 2250 mm</t>
  </si>
  <si>
    <t>-1454406450</t>
  </si>
  <si>
    <t>1,92*1,1 'Přepočtené koeficientem množství</t>
  </si>
  <si>
    <t>104</t>
  </si>
  <si>
    <t>781491021R</t>
  </si>
  <si>
    <t>D+M sklopné zrcadlo pro tělesně postižené 600 x 450 mm tl. 5 mm</t>
  </si>
  <si>
    <t>1284061791</t>
  </si>
  <si>
    <t>105</t>
  </si>
  <si>
    <t>998781101</t>
  </si>
  <si>
    <t>Přesun hmot tonážní pro obklady keramické v objektech v do 6 m</t>
  </si>
  <si>
    <t>-1365674899</t>
  </si>
  <si>
    <t>Přesun hmot pro obklady keramické stanovený z hmotnosti přesunovaného materiálu vodorovná dopravní vzdálenost do 50 m v objektech výšky do 6 m</t>
  </si>
  <si>
    <t>783</t>
  </si>
  <si>
    <t>Dokončovací práce - nátěry</t>
  </si>
  <si>
    <t>106</t>
  </si>
  <si>
    <t>783317101</t>
  </si>
  <si>
    <t>Krycí jednonásobný syntetický standardní nátěr zámečnických konstrukcí</t>
  </si>
  <si>
    <t>-245212398</t>
  </si>
  <si>
    <t>Krycí nátěr (email) zámečnických konstrukcí jednonásobný syntetický standardní</t>
  </si>
  <si>
    <t>"ocel. zárubně - 2x nátěr"</t>
  </si>
  <si>
    <t>2*2*2*(2*0,05+0,1)*(2*2,02+0,8)</t>
  </si>
  <si>
    <t>2*2*6*(2*0,05+0,1)*(2*2,02+0,7)</t>
  </si>
  <si>
    <t>784</t>
  </si>
  <si>
    <t>Dokončovací práce - malby a tapety</t>
  </si>
  <si>
    <t>107</t>
  </si>
  <si>
    <t>784121001</t>
  </si>
  <si>
    <t>Oškrabání malby v mísnostech výšky do 3,80 m</t>
  </si>
  <si>
    <t>654684458</t>
  </si>
  <si>
    <t>Oškrabání malby v místnostech výšky do 3,80 m</t>
  </si>
  <si>
    <t>108</t>
  </si>
  <si>
    <t>784161411</t>
  </si>
  <si>
    <t>Celoplošné vyrovnání podkladu sádrovou stěrkou v místnostech výšky do 3,80 m</t>
  </si>
  <si>
    <t>-541414435</t>
  </si>
  <si>
    <t>Celoplošné vyrovnání podkladu sádrovou stěrkou, tloušťky do 3 mm vyrovnáním v místnostech výšky do 3,80 m</t>
  </si>
  <si>
    <t>109</t>
  </si>
  <si>
    <t>784181121</t>
  </si>
  <si>
    <t>Hloubková jednonásobná penetrace podkladu v místnostech výšky do 3,80 m</t>
  </si>
  <si>
    <t>1146071420</t>
  </si>
  <si>
    <t>Penetrace podkladu jednonásobná hloubková v místnostech výšky do 3,80 m</t>
  </si>
  <si>
    <t>Poznámka k položce:
+ 20% opravy</t>
  </si>
  <si>
    <t>512,59*1,2 'Přepočtené koeficientem množství</t>
  </si>
  <si>
    <t>110</t>
  </si>
  <si>
    <t>784221101</t>
  </si>
  <si>
    <t>Dvojnásobné bílé malby  ze směsí za sucha dobře otěruvzdorných v místnostech do 3,80 m</t>
  </si>
  <si>
    <t>1036018167</t>
  </si>
  <si>
    <t>Malby z malířských směsí otěruvzdorných za sucha dvojnásobné, bílé za sucha otěruvzdorné dobře v místnostech výšky do 3,80 m</t>
  </si>
  <si>
    <t>"stropy"</t>
  </si>
  <si>
    <t>2*(35,2+13,6+1,25)</t>
  </si>
  <si>
    <t>"stěny"</t>
  </si>
  <si>
    <t>(3,526+3,234)*(2*(1,825+3,462+2,82)+2*(1,7+1,6)+2*(1,2+1,05))</t>
  </si>
  <si>
    <t>(3,526+3,234)*(2*(5,287-0,9-1,3+0,7)+2*(2,607+1,875)+2*2*(2,5+0,919)+2*(0,9+1,565))</t>
  </si>
  <si>
    <t>(3,526+3,234)*(2*(6,549+0,15+4*0,45+1,58+2,25+1,371+0,1))</t>
  </si>
  <si>
    <t>-(2,33*2,775+2*2,25*2,775+2,33*2,0+3,1*2,37+3,1*3,36+2*2*2,35*2,0)</t>
  </si>
  <si>
    <t>"1.NP a 2.NP odečet linkrusty"</t>
  </si>
  <si>
    <t>-(2*1,4*(6,549+2*1,3)-(2*0,8*1,4+3*0,7*1,4))</t>
  </si>
  <si>
    <t>"1.NP a 2.NP odečet keram. obkladu"</t>
  </si>
  <si>
    <t>427,158*1,2 'Přepočtené koeficientem množství</t>
  </si>
  <si>
    <t>111</t>
  </si>
  <si>
    <t>784221153</t>
  </si>
  <si>
    <t>Příplatek k cenám 2x maleb za sucha otěruvzdorných za barevnou malbu v odstínu středně sytém</t>
  </si>
  <si>
    <t>-1319966150</t>
  </si>
  <si>
    <t>Malby z malířských směsí otěruvzdorných za sucha Příplatek k cenám dvojnásobných maleb na tónovacích automatech, v odstínu středně sytém</t>
  </si>
  <si>
    <t>112</t>
  </si>
  <si>
    <t>784660111</t>
  </si>
  <si>
    <t>Linkrustace s vrchním nátěrem syntetickým v místnosti výšky do 3,80 m</t>
  </si>
  <si>
    <t>-2015362650</t>
  </si>
  <si>
    <t>Linkrustace s vrchním nátěrem syntetickým v místnostech výšky do 3,80 m</t>
  </si>
  <si>
    <t>"1.NP a 2.NP chodba - nové stěny"</t>
  </si>
  <si>
    <t>2*1,4*(6,549+2*1,3)-(2*0,8*1,4+3*0,7*1,4)</t>
  </si>
  <si>
    <t>HZS</t>
  </si>
  <si>
    <t>Hodinové zúčtovací sazby</t>
  </si>
  <si>
    <t>113</t>
  </si>
  <si>
    <t>HZS2491</t>
  </si>
  <si>
    <t>Hodinová zúčtovací sazba dělník zednických výpomocí</t>
  </si>
  <si>
    <t>hod</t>
  </si>
  <si>
    <t>512</t>
  </si>
  <si>
    <t>753907808</t>
  </si>
  <si>
    <t>Hodinové zúčtovací sazby profesí PSV zednické výpomoci a pomocné práce PSV dělník zednických výpomocí</t>
  </si>
  <si>
    <t>VRN</t>
  </si>
  <si>
    <t>Vedlejší rozpočtové náklady</t>
  </si>
  <si>
    <t>VRN3</t>
  </si>
  <si>
    <t>Zařízení staveniště</t>
  </si>
  <si>
    <t>114</t>
  </si>
  <si>
    <t>030001000</t>
  </si>
  <si>
    <t>1024</t>
  </si>
  <si>
    <t>-672653266</t>
  </si>
  <si>
    <t>Základní rozdělení průvodních činností a nákladů zařízení staveniště</t>
  </si>
  <si>
    <t>VRN9</t>
  </si>
  <si>
    <t>Ostatní náklady</t>
  </si>
  <si>
    <t>115</t>
  </si>
  <si>
    <t>090001000</t>
  </si>
  <si>
    <t>-1762482115</t>
  </si>
  <si>
    <t>Základní rozdělení průvodních činností a nákladů ostatní náklady</t>
  </si>
  <si>
    <t>D.1.4a - ZTI - budova E</t>
  </si>
  <si>
    <t xml:space="preserve">    713 - Izolace tepelné</t>
  </si>
  <si>
    <t xml:space="preserve">    721 - VNITRNI KANALIZACE</t>
  </si>
  <si>
    <t xml:space="preserve">    722 - VNITRNI VODOVOD</t>
  </si>
  <si>
    <t xml:space="preserve">    725 - ZARIZOVACI PREDMETY</t>
  </si>
  <si>
    <t xml:space="preserve">    726 - Zdravotechnika - předstěnové instalace</t>
  </si>
  <si>
    <t>713</t>
  </si>
  <si>
    <t>Izolace tepelné</t>
  </si>
  <si>
    <t>713463121</t>
  </si>
  <si>
    <t>Montáž izolace tepelné potrubí potrubními pouzdry bez úpravy uchycenými sponami 1x</t>
  </si>
  <si>
    <t>1524317695</t>
  </si>
  <si>
    <t>Montáž izolace tepelné potrubí a ohybů tvarovkami nebo deskami potrubními pouzdry bez povrchové úpravy (izolační materiál ve specifikaci) uchycenými sponami potrubí jednovrstvá</t>
  </si>
  <si>
    <t>"1.NP"  19+10,5+6,5+3,5+3</t>
  </si>
  <si>
    <t>"2.NP"  19+10,5+7+4+3</t>
  </si>
  <si>
    <t>283771020</t>
  </si>
  <si>
    <t>izolace potrubí Mirelon Pro 22 x 6 mm</t>
  </si>
  <si>
    <t>291804118</t>
  </si>
  <si>
    <t>izolace tepelná potrubí z pěnového polyetylenu 22 x 6 mm</t>
  </si>
  <si>
    <t>19+19</t>
  </si>
  <si>
    <t>283771040</t>
  </si>
  <si>
    <t>izolace potrubí Mirelon Pro 22 x 13 mm</t>
  </si>
  <si>
    <t>-948771304</t>
  </si>
  <si>
    <t>izolace tepelná potrubí z pěnového polyetylenu 22 x 13 mm</t>
  </si>
  <si>
    <t>10,5+10,5</t>
  </si>
  <si>
    <t>283771090</t>
  </si>
  <si>
    <t>izolace potrubí Mirelon Pro 28 x 6 mm</t>
  </si>
  <si>
    <t>1977811141</t>
  </si>
  <si>
    <t>izolace tepelná potrubí z pěnového polyetylenu 28 x 6 mm</t>
  </si>
  <si>
    <t>6,5+7</t>
  </si>
  <si>
    <t>283771120</t>
  </si>
  <si>
    <t>izolace potrubí Mirelon Pro 28 x 13 mm</t>
  </si>
  <si>
    <t>-1333848944</t>
  </si>
  <si>
    <t>izolace tepelná potrubí z pěnového polyetylenu 28 x 13 mm</t>
  </si>
  <si>
    <t>3,5+4</t>
  </si>
  <si>
    <t>283770480</t>
  </si>
  <si>
    <t>izolace potrubí Mirelon Pro 28 x 20 mm</t>
  </si>
  <si>
    <t>-322750544</t>
  </si>
  <si>
    <t>izolace tepelná potrubí z pěnového polyetylenu 28 x 20 mm</t>
  </si>
  <si>
    <t>4+3</t>
  </si>
  <si>
    <t>998713102</t>
  </si>
  <si>
    <t>Přesun hmot tonážní pro izolace tepelné v objektech v do 12 m</t>
  </si>
  <si>
    <t>1395314259</t>
  </si>
  <si>
    <t>Přesun hmot pro izolace tepelné stanovený z hmotnosti přesunovaného materiálu vodorovná dopravní vzdálenost do 50 m v objektech výšky přes 6 m do 12 m</t>
  </si>
  <si>
    <t>721</t>
  </si>
  <si>
    <t>VNITRNI KANALIZACE</t>
  </si>
  <si>
    <t>721140906</t>
  </si>
  <si>
    <t>Potrubí litinové vsazení odbočky DN 125</t>
  </si>
  <si>
    <t>-784213130</t>
  </si>
  <si>
    <t>Opravy odpadního potrubí litinového vsazení odbočky do potrubí DN 125</t>
  </si>
  <si>
    <t>"1.NP"  2</t>
  </si>
  <si>
    <t>286119940</t>
  </si>
  <si>
    <t>přechod litina/PPKG bez těsnění GA set PPKGUG-DN 125</t>
  </si>
  <si>
    <t>1869257630</t>
  </si>
  <si>
    <t>přechod kanalizační KG litina-plast bez těsnění DN 125</t>
  </si>
  <si>
    <t>Poznámka k položce:
OSMA, kód výrobku: 78420</t>
  </si>
  <si>
    <t>721174042</t>
  </si>
  <si>
    <t>Potrubí kanalizační z PP připojovací systém HT DN 40</t>
  </si>
  <si>
    <t>Potrubí z PP HT Systém</t>
  </si>
  <si>
    <t>Poznámka k položce:
připojovací hrdlové DN 40</t>
  </si>
  <si>
    <t xml:space="preserve">"1.NP"  0.5+0.3+0.3*2+0.5+0.3+0.3+0.5+0.3*2+0.4  </t>
  </si>
  <si>
    <t xml:space="preserve">"2.NP"  0.5+0.3+0.3*2+0.5+0.3+0.3+0.5+0.3*2+0.4      </t>
  </si>
  <si>
    <t>Součet</t>
  </si>
  <si>
    <t>721174043</t>
  </si>
  <si>
    <t>Potrubí kanalizační z PP připojovací systém HT DN 50</t>
  </si>
  <si>
    <t>Poznámka k položce:
připojovací hrdlové DN 50</t>
  </si>
  <si>
    <t xml:space="preserve">"1.NP"  0.4+1.8+1.6+1.3+1.1+0.2+0.2+0.4               </t>
  </si>
  <si>
    <t xml:space="preserve">"2.NP"  0.4+1.8+1.6+1.3+1.1+0.2+0.2+0.4                                            </t>
  </si>
  <si>
    <t>721174024</t>
  </si>
  <si>
    <t>Potrubí kanalizační z PP odpadní systém HT DN 70</t>
  </si>
  <si>
    <t>-950412499</t>
  </si>
  <si>
    <t>Potrubí z plastových trub polypropylenové [HT systém] odpadní (svislé) DN 70</t>
  </si>
  <si>
    <t>"1.NP"  1+0,5</t>
  </si>
  <si>
    <t>"2.NP"  1+0,5+2,5</t>
  </si>
  <si>
    <t>721174025</t>
  </si>
  <si>
    <t>Potrubí kanalizační z PP odpadní systém HT DN 100</t>
  </si>
  <si>
    <t>Poznámka k položce:
odpadní hrdlové DN 100</t>
  </si>
  <si>
    <t>"1.NP"   3+0.5+0.3+1.6+0.3+0.3+0.6+1+0.4</t>
  </si>
  <si>
    <t>"2.NP"  3+2.5+0.3+1.6+0.3+0.3+0.6+1+0.4+2.5</t>
  </si>
  <si>
    <t>721174026</t>
  </si>
  <si>
    <t>Potrubí kanalizační z PP odpadní systém HT DN 125</t>
  </si>
  <si>
    <t>-873927924</t>
  </si>
  <si>
    <t>Potrubí z plastových trub polypropylenové [HT systém] odpadní (svislé) DN 125</t>
  </si>
  <si>
    <t xml:space="preserve">"1.NP"  0.7+1.3+3.5+3.5 </t>
  </si>
  <si>
    <t>"2.NP"  4,5+4,5</t>
  </si>
  <si>
    <t>286156040</t>
  </si>
  <si>
    <t>čistící tvarovka HTRE, DN 125</t>
  </si>
  <si>
    <t>1859780737</t>
  </si>
  <si>
    <t>Poznámka k položce:
OSMA, kód výrobku: 18410</t>
  </si>
  <si>
    <t>721194104</t>
  </si>
  <si>
    <t>Vyvedení a upevnění odpadních výpustek DN 40</t>
  </si>
  <si>
    <t>Vyvedení kanal výpustek D 40</t>
  </si>
  <si>
    <t>"1.NP"  7</t>
  </si>
  <si>
    <t>"2.NP"  7</t>
  </si>
  <si>
    <t>721194105</t>
  </si>
  <si>
    <t>Vyvedení a upevnění odpadních výpustek DN 50</t>
  </si>
  <si>
    <t>Vyvedení kanal výpustek D 50</t>
  </si>
  <si>
    <t>"2.NP"  2</t>
  </si>
  <si>
    <t>721194109</t>
  </si>
  <si>
    <t>Vyvedení a upevnění odpadních výpustek DN 100</t>
  </si>
  <si>
    <t>Vyvedení kanal výpustek D 110</t>
  </si>
  <si>
    <t>"1.NP"  4</t>
  </si>
  <si>
    <t>"2.NP"  4</t>
  </si>
  <si>
    <t>721273153</t>
  </si>
  <si>
    <t>Hlavice ventilační polypropylen PP DN 110</t>
  </si>
  <si>
    <t>-232188079</t>
  </si>
  <si>
    <t>Ventilační hlavice z polypropylenu (PP) DN 110 [HL 810]</t>
  </si>
  <si>
    <t>721290111</t>
  </si>
  <si>
    <t>Zkouška těsnosti potrubí kanalizace vodou do DN 125</t>
  </si>
  <si>
    <t>Zkouška těs kanal vodou -DN 125</t>
  </si>
  <si>
    <t xml:space="preserve">"1.NP"  4+7+1.5+8+9  </t>
  </si>
  <si>
    <t>"2.NP"  4+7+4+12.5+9</t>
  </si>
  <si>
    <t>998721102</t>
  </si>
  <si>
    <t>Přesun hmot tonážní pro vnitřní kanalizace v objektech v do 12 m</t>
  </si>
  <si>
    <t>Přesun hm kanalizace výška 12m</t>
  </si>
  <si>
    <t>722</t>
  </si>
  <si>
    <t>VNITRNI VODOVOD</t>
  </si>
  <si>
    <t>722130992</t>
  </si>
  <si>
    <t>Potrubí pozinkované závitové vsazení odbočky do potrubí oboustranná svěrná spojka DN 25 / G 3/4</t>
  </si>
  <si>
    <t>-2111503394</t>
  </si>
  <si>
    <t>Opravy vodovodního potrubí z ocelových trubek pozinkovaných závitových vsazení odbočky do potrubí oboustrannými svěrnými spojkami [QT] DN potrubí / G odbočky DN 25 / G 3/4</t>
  </si>
  <si>
    <t>722220233</t>
  </si>
  <si>
    <t>Přechodka dGK PPR PN 20 D 32 x G 1 s kovovým vnitřním závitem</t>
  </si>
  <si>
    <t>1702417419</t>
  </si>
  <si>
    <t>Armatury s jedním závitem přechodové tvarovky PPR, PN 20 (SDR 6) s kovovým závitem vnitřním přechodky dGK D 32 x G 1</t>
  </si>
  <si>
    <t>722174002</t>
  </si>
  <si>
    <t>Potrubí vodovodní plastové PPR svar polyfuze PN 16 D 20 x 2,8 mm</t>
  </si>
  <si>
    <t>-2124731941</t>
  </si>
  <si>
    <t>Potrubí z plastových trubek z polypropylenu (PPR) svařovaných polyfuzně PN 16 (SDR 7,4) D 20 x 2,8</t>
  </si>
  <si>
    <t xml:space="preserve">"studená"                                             </t>
  </si>
  <si>
    <t xml:space="preserve">4.9+0.5+0.5+0.5*2+1.5+0.3*2+1.5+0.4+1.7+1.5+0.4+3+0.3*2+0.2+0.3+0.4  </t>
  </si>
  <si>
    <t xml:space="preserve">"teplá"                                                 </t>
  </si>
  <si>
    <t xml:space="preserve">2.3+0.4*4+1.3+0.4+1.8+1.2+0.3+1+0.3*2 </t>
  </si>
  <si>
    <t xml:space="preserve">"studená"                                                           </t>
  </si>
  <si>
    <t>4.9+0.5+0.5+0.5*2+1.5+0.3*2+1.5+0.4+1.7+1.5+0.4+3+0.3*2+0.2+0.3+0.4</t>
  </si>
  <si>
    <t xml:space="preserve">"teplá"                                            </t>
  </si>
  <si>
    <t xml:space="preserve">2.3+0.4*4+1.3+0.4+1.8+1.2+0.3+1+0.3*2  </t>
  </si>
  <si>
    <t>722174003</t>
  </si>
  <si>
    <t>Potrubí vodovodní plastové PPR svar polyfuze PN 16 D 25 x 3,5 mm</t>
  </si>
  <si>
    <t>-251583126</t>
  </si>
  <si>
    <t>Potrubí z plastových trubek z polypropylenu (PPR) svařovaných polyfuzně PN 16 (SDR 7,4) D 25 x 3,5</t>
  </si>
  <si>
    <t>2+1+3,5</t>
  </si>
  <si>
    <t>2+1+2,5+1,5</t>
  </si>
  <si>
    <t>722190401</t>
  </si>
  <si>
    <t>Vyvedení a upevnění výpustku do DN 25</t>
  </si>
  <si>
    <t>Upev vypust DN 15</t>
  </si>
  <si>
    <t xml:space="preserve">"1.NP"  (7+1)*2+4+1   </t>
  </si>
  <si>
    <t xml:space="preserve">"2.NP"  (7+1)*2+4+1        </t>
  </si>
  <si>
    <t>722220111</t>
  </si>
  <si>
    <t>Nástěnka pro výtokový ventil G 1/2 s jedním závitem</t>
  </si>
  <si>
    <t>Nástěnka K 247 G 1/2</t>
  </si>
  <si>
    <t>"1.NP"  5</t>
  </si>
  <si>
    <t>"2.NP"  5</t>
  </si>
  <si>
    <t>722220121</t>
  </si>
  <si>
    <t>Nástěnka pro baterii G 1/2 s jedním závitem</t>
  </si>
  <si>
    <t>pár</t>
  </si>
  <si>
    <t>1418228941</t>
  </si>
  <si>
    <t>"1.NP"  7+1</t>
  </si>
  <si>
    <t>"2.NP"  7+1</t>
  </si>
  <si>
    <t>722239102</t>
  </si>
  <si>
    <t>Montáž armatur vodovodních se dvěma závity G 3/4</t>
  </si>
  <si>
    <t>-477638030</t>
  </si>
  <si>
    <t>Armatury se dvěma závity montáž vodovodních armatur se dvěma závity ostatních typů G 3/4</t>
  </si>
  <si>
    <t>551142120</t>
  </si>
  <si>
    <t>kohout kulový s vypouštěním PN 42, T 185 C, chromovaný R250DS 3/4"</t>
  </si>
  <si>
    <t>-1383909915</t>
  </si>
  <si>
    <t>kulový kohout s vypouštěním PN 42, T 185 C, chromovaný R250DS 3/4"</t>
  </si>
  <si>
    <t>Poznámka k položce:
Giacomini, kód: R250SX004</t>
  </si>
  <si>
    <t>722290226</t>
  </si>
  <si>
    <t>Zkouška těsnosti vodovodního potrubí závitového do DN 50</t>
  </si>
  <si>
    <t>Zkouška tlak potr -DN 50</t>
  </si>
  <si>
    <t>"1.NP"  29,5+13</t>
  </si>
  <si>
    <t>"2.NP"  29,5+14</t>
  </si>
  <si>
    <t>722290234</t>
  </si>
  <si>
    <t>Proplach a dezinfekce vodovodního potrubí do DN 80</t>
  </si>
  <si>
    <t>Proplach a dezinfekce -DN 80</t>
  </si>
  <si>
    <t>998722102</t>
  </si>
  <si>
    <t>Přesun hmot tonážní pro vnitřní vodovod v objektech v do 12 m</t>
  </si>
  <si>
    <t>Přesun hm vodovod výška 12m</t>
  </si>
  <si>
    <t>ZARIZOVACI PREDMETY</t>
  </si>
  <si>
    <t>725119125</t>
  </si>
  <si>
    <t>Montáž klozetových mís závěsných na nosné stěny</t>
  </si>
  <si>
    <t>-1634111098</t>
  </si>
  <si>
    <t>Zařízení záchodů montáž klozetových mís závěsných na nosné stěny</t>
  </si>
  <si>
    <t>"1.NP"  3+1</t>
  </si>
  <si>
    <t>"2.NP"  3+1</t>
  </si>
  <si>
    <t>642360510</t>
  </si>
  <si>
    <t>klozet keramický závěsný hluboké splachování handicap (OLYMP 820642) bílý</t>
  </si>
  <si>
    <t>345650830</t>
  </si>
  <si>
    <t>klozet keramický závěsný hluboké splachování handicap bílý</t>
  </si>
  <si>
    <t>642360410</t>
  </si>
  <si>
    <t>klozet keramický závěsný hluboké splachování (OLYMP 820611) bílý</t>
  </si>
  <si>
    <t>953699233</t>
  </si>
  <si>
    <t>klozet keramický závěsný hluboké splachováníbílý</t>
  </si>
  <si>
    <t>551673940</t>
  </si>
  <si>
    <t>sedátko záchodové TOPOLINO Antibak - Duroplast- univerzální bílé</t>
  </si>
  <si>
    <t>-1519493068</t>
  </si>
  <si>
    <t>sedátko záchodové antibakteriální duroplastové bílé</t>
  </si>
  <si>
    <t>552817940</t>
  </si>
  <si>
    <t>tlačítko pro ovládání WC zepředu Samba, plast, dvě množství vody, 24,6 x 16,4 cm</t>
  </si>
  <si>
    <t>635176039</t>
  </si>
  <si>
    <t>tlačítko pro ovládání WC zepředu, plast, dvě množství vody, 24,6 x 16,4 cm</t>
  </si>
  <si>
    <t>725129101</t>
  </si>
  <si>
    <t>Montáž pisoáru keramického</t>
  </si>
  <si>
    <t>1907595147</t>
  </si>
  <si>
    <t>Pisoárové záchodky montáž ostatních typů keramických</t>
  </si>
  <si>
    <t>"1.NP"  1</t>
  </si>
  <si>
    <t>"2.NP"  1</t>
  </si>
  <si>
    <t>642507600</t>
  </si>
  <si>
    <t>urinál keramický s otvorem DOMINO 4110.1 bílý</t>
  </si>
  <si>
    <t>1957560612</t>
  </si>
  <si>
    <t>urinál keramický s otvorem bílý</t>
  </si>
  <si>
    <t>551456410</t>
  </si>
  <si>
    <t>splachovač pisoárů automatický AUP2 s montážní krabicí,kulový ventil</t>
  </si>
  <si>
    <t>2125651543</t>
  </si>
  <si>
    <t>splachovač pisoárů automatický s montážní krabicí,kulový ventil</t>
  </si>
  <si>
    <t>725219101</t>
  </si>
  <si>
    <t>Montáž umyvadla připevněného na konzoly</t>
  </si>
  <si>
    <t>969671841</t>
  </si>
  <si>
    <t>Umyvadla montáž umyvadel ostatních typů na konzoly</t>
  </si>
  <si>
    <t>642110230</t>
  </si>
  <si>
    <t>umyvadlo keramické závěsné bezbariérové MIO 64 x 55 cm bílé</t>
  </si>
  <si>
    <t>-215260647</t>
  </si>
  <si>
    <t>umyvadlo keramické závěsné bezbariérové 64 x 55 cm bílé</t>
  </si>
  <si>
    <t>642110120</t>
  </si>
  <si>
    <t>umyvadlo keramické závěsné MIO 55 x 43 cm bílé</t>
  </si>
  <si>
    <t>-1042900305</t>
  </si>
  <si>
    <t>umyvadlo keramické závěsné 55 x 43 cm bílé</t>
  </si>
  <si>
    <t>725331111</t>
  </si>
  <si>
    <t>Výlevka bez výtokových armatur keramická se sklopnou plastovou mřížkou 425 mm</t>
  </si>
  <si>
    <t>1780227711</t>
  </si>
  <si>
    <t>Výlevky bez výtokových armatur a splachovací nádrže keramické se sklopnou plastovou mřížkou 425 mm</t>
  </si>
  <si>
    <t>725819401</t>
  </si>
  <si>
    <t>Montáž ventilů rohových G 1/2 s připojovací trubičkou</t>
  </si>
  <si>
    <t>-34704156</t>
  </si>
  <si>
    <t>Ventily montáž ventilů ostatních typů rohových s připojovací trubičkou G 1/2</t>
  </si>
  <si>
    <t>"1.NP"  7*2+4</t>
  </si>
  <si>
    <t>"2.NP"  7*2+4</t>
  </si>
  <si>
    <t>551410400</t>
  </si>
  <si>
    <t>ventil rohový mosazný 1TE66 DN 15 1/2"</t>
  </si>
  <si>
    <t>-1975735131</t>
  </si>
  <si>
    <t>ventil rohový mosazný DN 15 1/2"</t>
  </si>
  <si>
    <t>725821312</t>
  </si>
  <si>
    <t>Baterie dřezové nástěnné pákové s otáčivým kulatým ústím a délkou ramínka 300 mm</t>
  </si>
  <si>
    <t>-542698317</t>
  </si>
  <si>
    <t>725829131</t>
  </si>
  <si>
    <t>Montáž baterie umyvadlové stojánkové G 1/2 ostatní typ</t>
  </si>
  <si>
    <t>-1431985751</t>
  </si>
  <si>
    <t>Baterie umyvadlové montáž ostatních typů stojánkových G 1/2</t>
  </si>
  <si>
    <t>551456860</t>
  </si>
  <si>
    <t>baterie umyvadlová stojánková páková Safira New 1010F-NEW</t>
  </si>
  <si>
    <t>-231367886</t>
  </si>
  <si>
    <t>baterie umyvadlová stojánková páková</t>
  </si>
  <si>
    <t>Poznámka k položce:
Pevné výtokové rameno a perlátor. Uživatelsky příjemný tvar páky, který je vhodný pro všechna užití. V baterii jsou zabudovány prvky umožňující nastavit optimální teplotu a maximální průtok vody.F = flexibilní hadičky</t>
  </si>
  <si>
    <t>551456920</t>
  </si>
  <si>
    <t>baterie umyvadlová stojánková páková Safira Easy New 1091F s prodlouženou pákou (lékařská)</t>
  </si>
  <si>
    <t>1282453311</t>
  </si>
  <si>
    <t>baterie umyvadlová stojánková páková s prodlouženou pákou (lékařská)</t>
  </si>
  <si>
    <t>725900952</t>
  </si>
  <si>
    <t>Přišroubování doplňků koupelen</t>
  </si>
  <si>
    <t>Upev dopl zaříz koupelny vč za vrut</t>
  </si>
  <si>
    <t>551470570</t>
  </si>
  <si>
    <t>madlo invalidní rovné č 8. bílé 100 cm</t>
  </si>
  <si>
    <t>-1833594263</t>
  </si>
  <si>
    <t>551470610</t>
  </si>
  <si>
    <t>madlo invalidní krakorcové sklopné č.12 bílé 83,4 cm</t>
  </si>
  <si>
    <t>1891185740</t>
  </si>
  <si>
    <t>554310920</t>
  </si>
  <si>
    <t>zásobníky toaletních papírů komaxit, bílý d = 310 mm</t>
  </si>
  <si>
    <t>-2096805548</t>
  </si>
  <si>
    <t>554310890</t>
  </si>
  <si>
    <t>zásobník PE sáčků WC BAG,bílý</t>
  </si>
  <si>
    <t>1887389936</t>
  </si>
  <si>
    <t>zásobník PE sáčků,bílý</t>
  </si>
  <si>
    <t>554310990</t>
  </si>
  <si>
    <t>dávkovač tekutého mýdla BODY 350 ml bílý</t>
  </si>
  <si>
    <t>1534825031</t>
  </si>
  <si>
    <t>dávkovač tekutého mýdla 350 ml bílý</t>
  </si>
  <si>
    <t>725869101</t>
  </si>
  <si>
    <t>Montáž zápachových uzávěrek umyvadlových do DN 40</t>
  </si>
  <si>
    <t>Mtž uzávěrka zápach -D 40 umyv</t>
  </si>
  <si>
    <t>"1.NP"  6+1</t>
  </si>
  <si>
    <t>"2.NP"  6+1</t>
  </si>
  <si>
    <t>551613150</t>
  </si>
  <si>
    <t>uzávěrka zápachová umyvadlová podomítková HL134.0DN40</t>
  </si>
  <si>
    <t>-1066261422</t>
  </si>
  <si>
    <t>uzávěrka zápachová umyvadlová podomítková DN40</t>
  </si>
  <si>
    <t>Poznámka k položce:
Umyvadlová zápachová uzávěrka podomítková DN40 s vyjímatelnou vložkou tvořící zápachový uzávěr</t>
  </si>
  <si>
    <t>551613220</t>
  </si>
  <si>
    <t>uzávěrka zápachová umyvadlová s krycí růžicí odtoku HL132/40 DN 40</t>
  </si>
  <si>
    <t>1880059609</t>
  </si>
  <si>
    <t>uzávěrka zápachová umyvadlová s krycí růžicí odtoku DN 40</t>
  </si>
  <si>
    <t>Poznámka k položce:
Umyvadlová zápachová uzávěrka DN40 x 5/4” s krycí růžicí odtoku</t>
  </si>
  <si>
    <t>551613200</t>
  </si>
  <si>
    <t>souprava připojovací HL134.1k bílá stavitelná</t>
  </si>
  <si>
    <t>-2112986759</t>
  </si>
  <si>
    <t>souprava připojovací  bílá stavitelná</t>
  </si>
  <si>
    <t>Poznámka k položce:
Připojovací souprava DN32 x 5/4” z plastu, barva bílá, výškově nastavitelná, vhodná pro HL134(.0)(.2)</t>
  </si>
  <si>
    <t>998725102</t>
  </si>
  <si>
    <t>Přesun hmot tonážní pro zařizovací předměty v objektech v do 12 m</t>
  </si>
  <si>
    <t>Zařiz předm přesun hmot vyska -12m</t>
  </si>
  <si>
    <t>726</t>
  </si>
  <si>
    <t>Zdravotechnika - předstěnové instalace</t>
  </si>
  <si>
    <t>726131043</t>
  </si>
  <si>
    <t>Instalační předstěna - klozet závěsný v 1120 mm s ovládáním zepředu pro postižené do stěn s kov kcí</t>
  </si>
  <si>
    <t>1126967000</t>
  </si>
  <si>
    <t>Předstěnové instalační systémy do lehkých stěn [GEBERIT] s kovovou konstrukcí pro závěsné klozety ovládání zepředu, stavební výšky 1120 mm pro tělesně postižené</t>
  </si>
  <si>
    <t>998726112</t>
  </si>
  <si>
    <t>Přesun hmot tonážní pro instalační prefabrikáty v objektech v do 12 m</t>
  </si>
  <si>
    <t>338972238</t>
  </si>
  <si>
    <t>Přesun hmot pro instalační prefabrikáty stanovený z hmotnosti přesunovaného materiálu vodorovná dopravní vzdálenost do 50 m v objektech výšky přes 6 m do 12 m</t>
  </si>
  <si>
    <t>HZS1301</t>
  </si>
  <si>
    <t>Hodinová zúčtovací sazba zedník</t>
  </si>
  <si>
    <t>-1907265920</t>
  </si>
  <si>
    <t>Hodinové zúčtovací sazby profesí HSV provádění konstrukcí zedník</t>
  </si>
  <si>
    <t>"1.NP"  30</t>
  </si>
  <si>
    <t>"2.NP"  30</t>
  </si>
  <si>
    <t>HZS2211</t>
  </si>
  <si>
    <t>Hodinová zúčtovací sazba instalatér</t>
  </si>
  <si>
    <t>234416668</t>
  </si>
  <si>
    <t>Hodinové zúčtovací sazby profesí PSV provádění stavebních instalací instalatér</t>
  </si>
  <si>
    <t>Poznámka k položce:
- demontáž stávajících rozvodů ZTI</t>
  </si>
  <si>
    <t>"1.NP"  15</t>
  </si>
  <si>
    <t>"2.NP"  15</t>
  </si>
  <si>
    <t>EL - Elektroinstalace</t>
  </si>
  <si>
    <t xml:space="preserve">    741 - Elektroinstalace</t>
  </si>
  <si>
    <t>741</t>
  </si>
  <si>
    <t>741960001R</t>
  </si>
  <si>
    <t>286924827</t>
  </si>
  <si>
    <t>Poznámka k položce:
- viz samostatný rozpočet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</si>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</sst>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1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2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21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5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166" fontId="36" fillId="0" borderId="14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8" fillId="0" borderId="0" xfId="0" applyFont="1" applyBorder="1" applyAlignment="1" applyProtection="1">
      <alignment horizontal="left" vertical="center"/>
      <protection/>
    </xf>
    <xf numFmtId="0" fontId="39" fillId="0" borderId="0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left" vertical="center" wrapText="1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40" fillId="0" borderId="27" xfId="0" applyFont="1" applyBorder="1" applyAlignment="1" applyProtection="1">
      <alignment horizontal="center" vertical="center"/>
      <protection/>
    </xf>
    <xf numFmtId="49" fontId="40" fillId="0" borderId="27" xfId="0" applyNumberFormat="1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center" vertical="center" wrapText="1"/>
      <protection/>
    </xf>
    <xf numFmtId="167" fontId="40" fillId="0" borderId="27" xfId="0" applyNumberFormat="1" applyFont="1" applyBorder="1" applyAlignment="1" applyProtection="1">
      <alignment vertical="center"/>
      <protection/>
    </xf>
    <xf numFmtId="4" fontId="40" fillId="3" borderId="27" xfId="0" applyNumberFormat="1" applyFont="1" applyFill="1" applyBorder="1" applyAlignment="1" applyProtection="1">
      <alignment vertical="center"/>
      <protection locked="0"/>
    </xf>
    <xf numFmtId="4" fontId="40" fillId="0" borderId="27" xfId="0" applyNumberFormat="1" applyFont="1" applyBorder="1" applyAlignment="1" applyProtection="1">
      <alignment vertical="center"/>
      <protection/>
    </xf>
    <xf numFmtId="0" fontId="40" fillId="0" borderId="4" xfId="0" applyFont="1" applyBorder="1" applyAlignment="1">
      <alignment vertical="center"/>
    </xf>
    <xf numFmtId="0" fontId="40" fillId="3" borderId="27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vertical="center" wrapText="1"/>
      <protection/>
    </xf>
    <xf numFmtId="0" fontId="41" fillId="0" borderId="0" xfId="0" applyFont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3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3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" customHeight="1">
      <c r="AR2" s="398"/>
      <c r="AS2" s="398"/>
      <c r="AT2" s="398"/>
      <c r="AU2" s="398"/>
      <c r="AV2" s="398"/>
      <c r="AW2" s="398"/>
      <c r="AX2" s="398"/>
      <c r="AY2" s="398"/>
      <c r="AZ2" s="398"/>
      <c r="BA2" s="398"/>
      <c r="BB2" s="398"/>
      <c r="BC2" s="398"/>
      <c r="BD2" s="398"/>
      <c r="BE2" s="398"/>
      <c r="BS2" s="24" t="s">
        <v>8</v>
      </c>
      <c r="BT2" s="24" t="s">
        <v>9</v>
      </c>
    </row>
    <row r="3" spans="2:72" ht="6.9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9" t="s">
        <v>16</v>
      </c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29"/>
      <c r="AQ5" s="31"/>
      <c r="BE5" s="357" t="s">
        <v>17</v>
      </c>
      <c r="BS5" s="24" t="s">
        <v>8</v>
      </c>
    </row>
    <row r="6" spans="2:71" ht="36.9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61" t="s">
        <v>19</v>
      </c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29"/>
      <c r="AQ6" s="31"/>
      <c r="BE6" s="358"/>
      <c r="BS6" s="24" t="s">
        <v>8</v>
      </c>
    </row>
    <row r="7" spans="2:71" ht="14.4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21</v>
      </c>
      <c r="AO7" s="29"/>
      <c r="AP7" s="29"/>
      <c r="AQ7" s="31"/>
      <c r="BE7" s="358"/>
      <c r="BS7" s="24" t="s">
        <v>8</v>
      </c>
    </row>
    <row r="8" spans="2:71" ht="14.4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58"/>
      <c r="BS8" s="24" t="s">
        <v>8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58"/>
      <c r="BS9" s="24" t="s">
        <v>8</v>
      </c>
    </row>
    <row r="10" spans="2:71" ht="14.4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21</v>
      </c>
      <c r="AO10" s="29"/>
      <c r="AP10" s="29"/>
      <c r="AQ10" s="31"/>
      <c r="BE10" s="358"/>
      <c r="BS10" s="24" t="s">
        <v>8</v>
      </c>
    </row>
    <row r="11" spans="2:71" ht="18.45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30</v>
      </c>
      <c r="AL11" s="29"/>
      <c r="AM11" s="29"/>
      <c r="AN11" s="35" t="s">
        <v>21</v>
      </c>
      <c r="AO11" s="29"/>
      <c r="AP11" s="29"/>
      <c r="AQ11" s="31"/>
      <c r="BE11" s="358"/>
      <c r="BS11" s="24" t="s">
        <v>8</v>
      </c>
    </row>
    <row r="12" spans="2:71" ht="6.9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58"/>
      <c r="BS12" s="24" t="s">
        <v>8</v>
      </c>
    </row>
    <row r="13" spans="2:71" ht="14.4" customHeight="1">
      <c r="B13" s="28"/>
      <c r="C13" s="29"/>
      <c r="D13" s="37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32</v>
      </c>
      <c r="AO13" s="29"/>
      <c r="AP13" s="29"/>
      <c r="AQ13" s="31"/>
      <c r="BE13" s="358"/>
      <c r="BS13" s="24" t="s">
        <v>8</v>
      </c>
    </row>
    <row r="14" spans="2:71" ht="13.2">
      <c r="B14" s="28"/>
      <c r="C14" s="29"/>
      <c r="D14" s="29"/>
      <c r="E14" s="362" t="s">
        <v>32</v>
      </c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7" t="s">
        <v>30</v>
      </c>
      <c r="AL14" s="29"/>
      <c r="AM14" s="29"/>
      <c r="AN14" s="39" t="s">
        <v>32</v>
      </c>
      <c r="AO14" s="29"/>
      <c r="AP14" s="29"/>
      <c r="AQ14" s="31"/>
      <c r="BE14" s="358"/>
      <c r="BS14" s="24" t="s">
        <v>8</v>
      </c>
    </row>
    <row r="15" spans="2:71" ht="6.9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58"/>
      <c r="BS15" s="24" t="s">
        <v>6</v>
      </c>
    </row>
    <row r="16" spans="2:71" ht="14.4" customHeight="1">
      <c r="B16" s="28"/>
      <c r="C16" s="29"/>
      <c r="D16" s="37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21</v>
      </c>
      <c r="AO16" s="29"/>
      <c r="AP16" s="29"/>
      <c r="AQ16" s="31"/>
      <c r="BE16" s="358"/>
      <c r="BS16" s="24" t="s">
        <v>6</v>
      </c>
    </row>
    <row r="17" spans="2:71" ht="18.45" customHeight="1">
      <c r="B17" s="28"/>
      <c r="C17" s="29"/>
      <c r="D17" s="29"/>
      <c r="E17" s="35" t="s">
        <v>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30</v>
      </c>
      <c r="AL17" s="29"/>
      <c r="AM17" s="29"/>
      <c r="AN17" s="35" t="s">
        <v>21</v>
      </c>
      <c r="AO17" s="29"/>
      <c r="AP17" s="29"/>
      <c r="AQ17" s="31"/>
      <c r="BE17" s="358"/>
      <c r="BS17" s="24" t="s">
        <v>35</v>
      </c>
    </row>
    <row r="18" spans="2:71" ht="6.9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58"/>
      <c r="BS18" s="24" t="s">
        <v>8</v>
      </c>
    </row>
    <row r="19" spans="2:71" ht="14.4" customHeight="1">
      <c r="B19" s="28"/>
      <c r="C19" s="29"/>
      <c r="D19" s="37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58"/>
      <c r="BS19" s="24" t="s">
        <v>8</v>
      </c>
    </row>
    <row r="20" spans="2:71" ht="132" customHeight="1">
      <c r="B20" s="28"/>
      <c r="C20" s="29"/>
      <c r="D20" s="29"/>
      <c r="E20" s="364" t="s">
        <v>37</v>
      </c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29"/>
      <c r="AP20" s="29"/>
      <c r="AQ20" s="31"/>
      <c r="BE20" s="358"/>
      <c r="BS20" s="24" t="s">
        <v>6</v>
      </c>
    </row>
    <row r="21" spans="2:57" ht="6.9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58"/>
    </row>
    <row r="22" spans="2:57" ht="6.9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58"/>
    </row>
    <row r="23" spans="2:57" s="1" customFormat="1" ht="25.95" customHeight="1">
      <c r="B23" s="41"/>
      <c r="C23" s="42"/>
      <c r="D23" s="43" t="s">
        <v>38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65">
        <f>ROUND(AG51,2)</f>
        <v>0</v>
      </c>
      <c r="AL23" s="366"/>
      <c r="AM23" s="366"/>
      <c r="AN23" s="366"/>
      <c r="AO23" s="366"/>
      <c r="AP23" s="42"/>
      <c r="AQ23" s="45"/>
      <c r="BE23" s="358"/>
    </row>
    <row r="24" spans="2:57" s="1" customFormat="1" ht="6.9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58"/>
    </row>
    <row r="25" spans="2:57" s="1" customFormat="1" ht="12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67" t="s">
        <v>39</v>
      </c>
      <c r="M25" s="367"/>
      <c r="N25" s="367"/>
      <c r="O25" s="367"/>
      <c r="P25" s="42"/>
      <c r="Q25" s="42"/>
      <c r="R25" s="42"/>
      <c r="S25" s="42"/>
      <c r="T25" s="42"/>
      <c r="U25" s="42"/>
      <c r="V25" s="42"/>
      <c r="W25" s="367" t="s">
        <v>40</v>
      </c>
      <c r="X25" s="367"/>
      <c r="Y25" s="367"/>
      <c r="Z25" s="367"/>
      <c r="AA25" s="367"/>
      <c r="AB25" s="367"/>
      <c r="AC25" s="367"/>
      <c r="AD25" s="367"/>
      <c r="AE25" s="367"/>
      <c r="AF25" s="42"/>
      <c r="AG25" s="42"/>
      <c r="AH25" s="42"/>
      <c r="AI25" s="42"/>
      <c r="AJ25" s="42"/>
      <c r="AK25" s="367" t="s">
        <v>41</v>
      </c>
      <c r="AL25" s="367"/>
      <c r="AM25" s="367"/>
      <c r="AN25" s="367"/>
      <c r="AO25" s="367"/>
      <c r="AP25" s="42"/>
      <c r="AQ25" s="45"/>
      <c r="BE25" s="358"/>
    </row>
    <row r="26" spans="2:57" s="2" customFormat="1" ht="14.4" customHeight="1">
      <c r="B26" s="47"/>
      <c r="C26" s="48"/>
      <c r="D26" s="49" t="s">
        <v>42</v>
      </c>
      <c r="E26" s="48"/>
      <c r="F26" s="49" t="s">
        <v>43</v>
      </c>
      <c r="G26" s="48"/>
      <c r="H26" s="48"/>
      <c r="I26" s="48"/>
      <c r="J26" s="48"/>
      <c r="K26" s="48"/>
      <c r="L26" s="368">
        <v>0.21</v>
      </c>
      <c r="M26" s="369"/>
      <c r="N26" s="369"/>
      <c r="O26" s="369"/>
      <c r="P26" s="48"/>
      <c r="Q26" s="48"/>
      <c r="R26" s="48"/>
      <c r="S26" s="48"/>
      <c r="T26" s="48"/>
      <c r="U26" s="48"/>
      <c r="V26" s="48"/>
      <c r="W26" s="370">
        <f>ROUND(AZ51,2)</f>
        <v>0</v>
      </c>
      <c r="X26" s="369"/>
      <c r="Y26" s="369"/>
      <c r="Z26" s="369"/>
      <c r="AA26" s="369"/>
      <c r="AB26" s="369"/>
      <c r="AC26" s="369"/>
      <c r="AD26" s="369"/>
      <c r="AE26" s="369"/>
      <c r="AF26" s="48"/>
      <c r="AG26" s="48"/>
      <c r="AH26" s="48"/>
      <c r="AI26" s="48"/>
      <c r="AJ26" s="48"/>
      <c r="AK26" s="370">
        <f>ROUND(AV51,2)</f>
        <v>0</v>
      </c>
      <c r="AL26" s="369"/>
      <c r="AM26" s="369"/>
      <c r="AN26" s="369"/>
      <c r="AO26" s="369"/>
      <c r="AP26" s="48"/>
      <c r="AQ26" s="50"/>
      <c r="BE26" s="358"/>
    </row>
    <row r="27" spans="2:57" s="2" customFormat="1" ht="14.4" customHeight="1">
      <c r="B27" s="47"/>
      <c r="C27" s="48"/>
      <c r="D27" s="48"/>
      <c r="E27" s="48"/>
      <c r="F27" s="49" t="s">
        <v>44</v>
      </c>
      <c r="G27" s="48"/>
      <c r="H27" s="48"/>
      <c r="I27" s="48"/>
      <c r="J27" s="48"/>
      <c r="K27" s="48"/>
      <c r="L27" s="368">
        <v>0.15</v>
      </c>
      <c r="M27" s="369"/>
      <c r="N27" s="369"/>
      <c r="O27" s="369"/>
      <c r="P27" s="48"/>
      <c r="Q27" s="48"/>
      <c r="R27" s="48"/>
      <c r="S27" s="48"/>
      <c r="T27" s="48"/>
      <c r="U27" s="48"/>
      <c r="V27" s="48"/>
      <c r="W27" s="370">
        <f>ROUND(BA51,2)</f>
        <v>0</v>
      </c>
      <c r="X27" s="369"/>
      <c r="Y27" s="369"/>
      <c r="Z27" s="369"/>
      <c r="AA27" s="369"/>
      <c r="AB27" s="369"/>
      <c r="AC27" s="369"/>
      <c r="AD27" s="369"/>
      <c r="AE27" s="369"/>
      <c r="AF27" s="48"/>
      <c r="AG27" s="48"/>
      <c r="AH27" s="48"/>
      <c r="AI27" s="48"/>
      <c r="AJ27" s="48"/>
      <c r="AK27" s="370">
        <f>ROUND(AW51,2)</f>
        <v>0</v>
      </c>
      <c r="AL27" s="369"/>
      <c r="AM27" s="369"/>
      <c r="AN27" s="369"/>
      <c r="AO27" s="369"/>
      <c r="AP27" s="48"/>
      <c r="AQ27" s="50"/>
      <c r="BE27" s="358"/>
    </row>
    <row r="28" spans="2:57" s="2" customFormat="1" ht="14.4" customHeight="1" hidden="1">
      <c r="B28" s="47"/>
      <c r="C28" s="48"/>
      <c r="D28" s="48"/>
      <c r="E28" s="48"/>
      <c r="F28" s="49" t="s">
        <v>45</v>
      </c>
      <c r="G28" s="48"/>
      <c r="H28" s="48"/>
      <c r="I28" s="48"/>
      <c r="J28" s="48"/>
      <c r="K28" s="48"/>
      <c r="L28" s="368">
        <v>0.21</v>
      </c>
      <c r="M28" s="369"/>
      <c r="N28" s="369"/>
      <c r="O28" s="369"/>
      <c r="P28" s="48"/>
      <c r="Q28" s="48"/>
      <c r="R28" s="48"/>
      <c r="S28" s="48"/>
      <c r="T28" s="48"/>
      <c r="U28" s="48"/>
      <c r="V28" s="48"/>
      <c r="W28" s="370">
        <f>ROUND(BB51,2)</f>
        <v>0</v>
      </c>
      <c r="X28" s="369"/>
      <c r="Y28" s="369"/>
      <c r="Z28" s="369"/>
      <c r="AA28" s="369"/>
      <c r="AB28" s="369"/>
      <c r="AC28" s="369"/>
      <c r="AD28" s="369"/>
      <c r="AE28" s="369"/>
      <c r="AF28" s="48"/>
      <c r="AG28" s="48"/>
      <c r="AH28" s="48"/>
      <c r="AI28" s="48"/>
      <c r="AJ28" s="48"/>
      <c r="AK28" s="370">
        <v>0</v>
      </c>
      <c r="AL28" s="369"/>
      <c r="AM28" s="369"/>
      <c r="AN28" s="369"/>
      <c r="AO28" s="369"/>
      <c r="AP28" s="48"/>
      <c r="AQ28" s="50"/>
      <c r="BE28" s="358"/>
    </row>
    <row r="29" spans="2:57" s="2" customFormat="1" ht="14.4" customHeight="1" hidden="1">
      <c r="B29" s="47"/>
      <c r="C29" s="48"/>
      <c r="D29" s="48"/>
      <c r="E29" s="48"/>
      <c r="F29" s="49" t="s">
        <v>46</v>
      </c>
      <c r="G29" s="48"/>
      <c r="H29" s="48"/>
      <c r="I29" s="48"/>
      <c r="J29" s="48"/>
      <c r="K29" s="48"/>
      <c r="L29" s="368">
        <v>0.15</v>
      </c>
      <c r="M29" s="369"/>
      <c r="N29" s="369"/>
      <c r="O29" s="369"/>
      <c r="P29" s="48"/>
      <c r="Q29" s="48"/>
      <c r="R29" s="48"/>
      <c r="S29" s="48"/>
      <c r="T29" s="48"/>
      <c r="U29" s="48"/>
      <c r="V29" s="48"/>
      <c r="W29" s="370">
        <f>ROUND(BC51,2)</f>
        <v>0</v>
      </c>
      <c r="X29" s="369"/>
      <c r="Y29" s="369"/>
      <c r="Z29" s="369"/>
      <c r="AA29" s="369"/>
      <c r="AB29" s="369"/>
      <c r="AC29" s="369"/>
      <c r="AD29" s="369"/>
      <c r="AE29" s="369"/>
      <c r="AF29" s="48"/>
      <c r="AG29" s="48"/>
      <c r="AH29" s="48"/>
      <c r="AI29" s="48"/>
      <c r="AJ29" s="48"/>
      <c r="AK29" s="370">
        <v>0</v>
      </c>
      <c r="AL29" s="369"/>
      <c r="AM29" s="369"/>
      <c r="AN29" s="369"/>
      <c r="AO29" s="369"/>
      <c r="AP29" s="48"/>
      <c r="AQ29" s="50"/>
      <c r="BE29" s="358"/>
    </row>
    <row r="30" spans="2:57" s="2" customFormat="1" ht="14.4" customHeight="1" hidden="1">
      <c r="B30" s="47"/>
      <c r="C30" s="48"/>
      <c r="D30" s="48"/>
      <c r="E30" s="48"/>
      <c r="F30" s="49" t="s">
        <v>47</v>
      </c>
      <c r="G30" s="48"/>
      <c r="H30" s="48"/>
      <c r="I30" s="48"/>
      <c r="J30" s="48"/>
      <c r="K30" s="48"/>
      <c r="L30" s="368">
        <v>0</v>
      </c>
      <c r="M30" s="369"/>
      <c r="N30" s="369"/>
      <c r="O30" s="369"/>
      <c r="P30" s="48"/>
      <c r="Q30" s="48"/>
      <c r="R30" s="48"/>
      <c r="S30" s="48"/>
      <c r="T30" s="48"/>
      <c r="U30" s="48"/>
      <c r="V30" s="48"/>
      <c r="W30" s="370">
        <f>ROUND(BD51,2)</f>
        <v>0</v>
      </c>
      <c r="X30" s="369"/>
      <c r="Y30" s="369"/>
      <c r="Z30" s="369"/>
      <c r="AA30" s="369"/>
      <c r="AB30" s="369"/>
      <c r="AC30" s="369"/>
      <c r="AD30" s="369"/>
      <c r="AE30" s="369"/>
      <c r="AF30" s="48"/>
      <c r="AG30" s="48"/>
      <c r="AH30" s="48"/>
      <c r="AI30" s="48"/>
      <c r="AJ30" s="48"/>
      <c r="AK30" s="370">
        <v>0</v>
      </c>
      <c r="AL30" s="369"/>
      <c r="AM30" s="369"/>
      <c r="AN30" s="369"/>
      <c r="AO30" s="369"/>
      <c r="AP30" s="48"/>
      <c r="AQ30" s="50"/>
      <c r="BE30" s="358"/>
    </row>
    <row r="31" spans="2:57" s="1" customFormat="1" ht="6.9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58"/>
    </row>
    <row r="32" spans="2:57" s="1" customFormat="1" ht="25.95" customHeight="1">
      <c r="B32" s="41"/>
      <c r="C32" s="51"/>
      <c r="D32" s="52" t="s">
        <v>48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49</v>
      </c>
      <c r="U32" s="53"/>
      <c r="V32" s="53"/>
      <c r="W32" s="53"/>
      <c r="X32" s="371" t="s">
        <v>50</v>
      </c>
      <c r="Y32" s="372"/>
      <c r="Z32" s="372"/>
      <c r="AA32" s="372"/>
      <c r="AB32" s="372"/>
      <c r="AC32" s="53"/>
      <c r="AD32" s="53"/>
      <c r="AE32" s="53"/>
      <c r="AF32" s="53"/>
      <c r="AG32" s="53"/>
      <c r="AH32" s="53"/>
      <c r="AI32" s="53"/>
      <c r="AJ32" s="53"/>
      <c r="AK32" s="373">
        <f>SUM(AK23:AK30)</f>
        <v>0</v>
      </c>
      <c r="AL32" s="372"/>
      <c r="AM32" s="372"/>
      <c r="AN32" s="372"/>
      <c r="AO32" s="374"/>
      <c r="AP32" s="51"/>
      <c r="AQ32" s="55"/>
      <c r="BE32" s="358"/>
    </row>
    <row r="33" spans="2:43" s="1" customFormat="1" ht="6.9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" customHeight="1">
      <c r="B39" s="41"/>
      <c r="C39" s="62" t="s">
        <v>51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2017-43E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75" t="str">
        <f>K6</f>
        <v>ZŠ Pionýrů - stavební úpravy sociálního zařízení - pavilon dílen E</v>
      </c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76"/>
      <c r="AD42" s="376"/>
      <c r="AE42" s="376"/>
      <c r="AF42" s="376"/>
      <c r="AG42" s="376"/>
      <c r="AH42" s="376"/>
      <c r="AI42" s="376"/>
      <c r="AJ42" s="376"/>
      <c r="AK42" s="376"/>
      <c r="AL42" s="376"/>
      <c r="AM42" s="376"/>
      <c r="AN42" s="376"/>
      <c r="AO42" s="376"/>
      <c r="AP42" s="70"/>
      <c r="AQ42" s="70"/>
      <c r="AR42" s="71"/>
    </row>
    <row r="43" spans="2:44" s="1" customFormat="1" ht="6.9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2">
      <c r="B44" s="41"/>
      <c r="C44" s="65" t="s">
        <v>23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Sokolov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25</v>
      </c>
      <c r="AJ44" s="63"/>
      <c r="AK44" s="63"/>
      <c r="AL44" s="63"/>
      <c r="AM44" s="377" t="str">
        <f>IF(AN8="","",AN8)</f>
        <v>16.3.2018</v>
      </c>
      <c r="AN44" s="377"/>
      <c r="AO44" s="63"/>
      <c r="AP44" s="63"/>
      <c r="AQ44" s="63"/>
      <c r="AR44" s="61"/>
    </row>
    <row r="45" spans="2:44" s="1" customFormat="1" ht="6.9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2">
      <c r="B46" s="41"/>
      <c r="C46" s="65" t="s">
        <v>27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Město Sokolov, Rokycanova 1929, Sokolov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33</v>
      </c>
      <c r="AJ46" s="63"/>
      <c r="AK46" s="63"/>
      <c r="AL46" s="63"/>
      <c r="AM46" s="378" t="str">
        <f>IF(E17="","",E17)</f>
        <v>Petr Holan, Lidická 450/35, Karlovy Vary</v>
      </c>
      <c r="AN46" s="378"/>
      <c r="AO46" s="378"/>
      <c r="AP46" s="378"/>
      <c r="AQ46" s="63"/>
      <c r="AR46" s="61"/>
      <c r="AS46" s="379" t="s">
        <v>52</v>
      </c>
      <c r="AT46" s="380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2">
      <c r="B47" s="41"/>
      <c r="C47" s="65" t="s">
        <v>31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81"/>
      <c r="AT47" s="382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8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83"/>
      <c r="AT48" s="384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85" t="s">
        <v>53</v>
      </c>
      <c r="D49" s="386"/>
      <c r="E49" s="386"/>
      <c r="F49" s="386"/>
      <c r="G49" s="386"/>
      <c r="H49" s="79"/>
      <c r="I49" s="387" t="s">
        <v>54</v>
      </c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8" t="s">
        <v>55</v>
      </c>
      <c r="AH49" s="386"/>
      <c r="AI49" s="386"/>
      <c r="AJ49" s="386"/>
      <c r="AK49" s="386"/>
      <c r="AL49" s="386"/>
      <c r="AM49" s="386"/>
      <c r="AN49" s="387" t="s">
        <v>56</v>
      </c>
      <c r="AO49" s="386"/>
      <c r="AP49" s="386"/>
      <c r="AQ49" s="80" t="s">
        <v>57</v>
      </c>
      <c r="AR49" s="61"/>
      <c r="AS49" s="81" t="s">
        <v>58</v>
      </c>
      <c r="AT49" s="82" t="s">
        <v>59</v>
      </c>
      <c r="AU49" s="82" t="s">
        <v>60</v>
      </c>
      <c r="AV49" s="82" t="s">
        <v>61</v>
      </c>
      <c r="AW49" s="82" t="s">
        <v>62</v>
      </c>
      <c r="AX49" s="82" t="s">
        <v>63</v>
      </c>
      <c r="AY49" s="82" t="s">
        <v>64</v>
      </c>
      <c r="AZ49" s="82" t="s">
        <v>65</v>
      </c>
      <c r="BA49" s="82" t="s">
        <v>66</v>
      </c>
      <c r="BB49" s="82" t="s">
        <v>67</v>
      </c>
      <c r="BC49" s="82" t="s">
        <v>68</v>
      </c>
      <c r="BD49" s="83" t="s">
        <v>69</v>
      </c>
    </row>
    <row r="50" spans="2:56" s="1" customFormat="1" ht="10.8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" customHeight="1">
      <c r="B51" s="68"/>
      <c r="C51" s="87" t="s">
        <v>70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96">
        <f>ROUND(AG52+AG55,2)</f>
        <v>0</v>
      </c>
      <c r="AH51" s="396"/>
      <c r="AI51" s="396"/>
      <c r="AJ51" s="396"/>
      <c r="AK51" s="396"/>
      <c r="AL51" s="396"/>
      <c r="AM51" s="396"/>
      <c r="AN51" s="397">
        <f>SUM(AG51,AT51)</f>
        <v>0</v>
      </c>
      <c r="AO51" s="397"/>
      <c r="AP51" s="397"/>
      <c r="AQ51" s="89" t="s">
        <v>21</v>
      </c>
      <c r="AR51" s="71"/>
      <c r="AS51" s="90">
        <f>ROUND(AS52+AS55,2)</f>
        <v>0</v>
      </c>
      <c r="AT51" s="91">
        <f>ROUND(SUM(AV51:AW51),2)</f>
        <v>0</v>
      </c>
      <c r="AU51" s="92">
        <f>ROUND(AU52+AU55,5)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ROUND(AZ52+AZ55,2)</f>
        <v>0</v>
      </c>
      <c r="BA51" s="91">
        <f>ROUND(BA52+BA55,2)</f>
        <v>0</v>
      </c>
      <c r="BB51" s="91">
        <f>ROUND(BB52+BB55,2)</f>
        <v>0</v>
      </c>
      <c r="BC51" s="91">
        <f>ROUND(BC52+BC55,2)</f>
        <v>0</v>
      </c>
      <c r="BD51" s="93">
        <f>ROUND(BD52+BD55,2)</f>
        <v>0</v>
      </c>
      <c r="BS51" s="94" t="s">
        <v>71</v>
      </c>
      <c r="BT51" s="94" t="s">
        <v>72</v>
      </c>
      <c r="BU51" s="95" t="s">
        <v>73</v>
      </c>
      <c r="BV51" s="94" t="s">
        <v>74</v>
      </c>
      <c r="BW51" s="94" t="s">
        <v>7</v>
      </c>
      <c r="BX51" s="94" t="s">
        <v>75</v>
      </c>
      <c r="CL51" s="94" t="s">
        <v>21</v>
      </c>
    </row>
    <row r="52" spans="2:91" s="5" customFormat="1" ht="49.2" customHeight="1">
      <c r="B52" s="96"/>
      <c r="C52" s="97"/>
      <c r="D52" s="392" t="s">
        <v>76</v>
      </c>
      <c r="E52" s="392"/>
      <c r="F52" s="392"/>
      <c r="G52" s="392"/>
      <c r="H52" s="392"/>
      <c r="I52" s="98"/>
      <c r="J52" s="392" t="s">
        <v>77</v>
      </c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392"/>
      <c r="AC52" s="392"/>
      <c r="AD52" s="392"/>
      <c r="AE52" s="392"/>
      <c r="AF52" s="392"/>
      <c r="AG52" s="391">
        <f>ROUND(SUM(AG53:AG54),2)</f>
        <v>0</v>
      </c>
      <c r="AH52" s="390"/>
      <c r="AI52" s="390"/>
      <c r="AJ52" s="390"/>
      <c r="AK52" s="390"/>
      <c r="AL52" s="390"/>
      <c r="AM52" s="390"/>
      <c r="AN52" s="389">
        <f>SUM(AG52,AT52)</f>
        <v>0</v>
      </c>
      <c r="AO52" s="390"/>
      <c r="AP52" s="390"/>
      <c r="AQ52" s="99" t="s">
        <v>78</v>
      </c>
      <c r="AR52" s="100"/>
      <c r="AS52" s="101">
        <f>ROUND(SUM(AS53:AS54),2)</f>
        <v>0</v>
      </c>
      <c r="AT52" s="102">
        <f>ROUND(SUM(AV52:AW52),2)</f>
        <v>0</v>
      </c>
      <c r="AU52" s="103">
        <f>ROUND(SUM(AU53:AU54),5)</f>
        <v>0</v>
      </c>
      <c r="AV52" s="102">
        <f>ROUND(AZ52*L26,2)</f>
        <v>0</v>
      </c>
      <c r="AW52" s="102">
        <f>ROUND(BA52*L27,2)</f>
        <v>0</v>
      </c>
      <c r="AX52" s="102">
        <f>ROUND(BB52*L26,2)</f>
        <v>0</v>
      </c>
      <c r="AY52" s="102">
        <f>ROUND(BC52*L27,2)</f>
        <v>0</v>
      </c>
      <c r="AZ52" s="102">
        <f>ROUND(SUM(AZ53:AZ54),2)</f>
        <v>0</v>
      </c>
      <c r="BA52" s="102">
        <f>ROUND(SUM(BA53:BA54),2)</f>
        <v>0</v>
      </c>
      <c r="BB52" s="102">
        <f>ROUND(SUM(BB53:BB54),2)</f>
        <v>0</v>
      </c>
      <c r="BC52" s="102">
        <f>ROUND(SUM(BC53:BC54),2)</f>
        <v>0</v>
      </c>
      <c r="BD52" s="104">
        <f>ROUND(SUM(BD53:BD54),2)</f>
        <v>0</v>
      </c>
      <c r="BS52" s="105" t="s">
        <v>71</v>
      </c>
      <c r="BT52" s="105" t="s">
        <v>79</v>
      </c>
      <c r="BU52" s="105" t="s">
        <v>73</v>
      </c>
      <c r="BV52" s="105" t="s">
        <v>74</v>
      </c>
      <c r="BW52" s="105" t="s">
        <v>80</v>
      </c>
      <c r="BX52" s="105" t="s">
        <v>7</v>
      </c>
      <c r="CL52" s="105" t="s">
        <v>21</v>
      </c>
      <c r="CM52" s="105" t="s">
        <v>81</v>
      </c>
    </row>
    <row r="53" spans="1:90" s="6" customFormat="1" ht="20.4" customHeight="1">
      <c r="A53" s="106" t="s">
        <v>82</v>
      </c>
      <c r="B53" s="107"/>
      <c r="C53" s="108"/>
      <c r="D53" s="108"/>
      <c r="E53" s="395" t="s">
        <v>83</v>
      </c>
      <c r="F53" s="395"/>
      <c r="G53" s="395"/>
      <c r="H53" s="395"/>
      <c r="I53" s="395"/>
      <c r="J53" s="108"/>
      <c r="K53" s="395" t="s">
        <v>84</v>
      </c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5"/>
      <c r="AC53" s="395"/>
      <c r="AD53" s="395"/>
      <c r="AE53" s="395"/>
      <c r="AF53" s="395"/>
      <c r="AG53" s="393">
        <f>'D.1.1 - Architektonicko s...'!J29</f>
        <v>0</v>
      </c>
      <c r="AH53" s="394"/>
      <c r="AI53" s="394"/>
      <c r="AJ53" s="394"/>
      <c r="AK53" s="394"/>
      <c r="AL53" s="394"/>
      <c r="AM53" s="394"/>
      <c r="AN53" s="393">
        <f>SUM(AG53,AT53)</f>
        <v>0</v>
      </c>
      <c r="AO53" s="394"/>
      <c r="AP53" s="394"/>
      <c r="AQ53" s="109" t="s">
        <v>85</v>
      </c>
      <c r="AR53" s="110"/>
      <c r="AS53" s="111">
        <v>0</v>
      </c>
      <c r="AT53" s="112">
        <f>ROUND(SUM(AV53:AW53),2)</f>
        <v>0</v>
      </c>
      <c r="AU53" s="113">
        <f>'D.1.1 - Architektonicko s...'!P111</f>
        <v>0</v>
      </c>
      <c r="AV53" s="112">
        <f>'D.1.1 - Architektonicko s...'!J32</f>
        <v>0</v>
      </c>
      <c r="AW53" s="112">
        <f>'D.1.1 - Architektonicko s...'!J33</f>
        <v>0</v>
      </c>
      <c r="AX53" s="112">
        <f>'D.1.1 - Architektonicko s...'!J34</f>
        <v>0</v>
      </c>
      <c r="AY53" s="112">
        <f>'D.1.1 - Architektonicko s...'!J35</f>
        <v>0</v>
      </c>
      <c r="AZ53" s="112">
        <f>'D.1.1 - Architektonicko s...'!F32</f>
        <v>0</v>
      </c>
      <c r="BA53" s="112">
        <f>'D.1.1 - Architektonicko s...'!F33</f>
        <v>0</v>
      </c>
      <c r="BB53" s="112">
        <f>'D.1.1 - Architektonicko s...'!F34</f>
        <v>0</v>
      </c>
      <c r="BC53" s="112">
        <f>'D.1.1 - Architektonicko s...'!F35</f>
        <v>0</v>
      </c>
      <c r="BD53" s="114">
        <f>'D.1.1 - Architektonicko s...'!F36</f>
        <v>0</v>
      </c>
      <c r="BT53" s="115" t="s">
        <v>81</v>
      </c>
      <c r="BV53" s="115" t="s">
        <v>74</v>
      </c>
      <c r="BW53" s="115" t="s">
        <v>86</v>
      </c>
      <c r="BX53" s="115" t="s">
        <v>80</v>
      </c>
      <c r="CL53" s="115" t="s">
        <v>21</v>
      </c>
    </row>
    <row r="54" spans="1:90" s="6" customFormat="1" ht="20.4" customHeight="1">
      <c r="A54" s="106" t="s">
        <v>82</v>
      </c>
      <c r="B54" s="107"/>
      <c r="C54" s="108"/>
      <c r="D54" s="108"/>
      <c r="E54" s="395" t="s">
        <v>87</v>
      </c>
      <c r="F54" s="395"/>
      <c r="G54" s="395"/>
      <c r="H54" s="395"/>
      <c r="I54" s="395"/>
      <c r="J54" s="108"/>
      <c r="K54" s="395" t="s">
        <v>88</v>
      </c>
      <c r="L54" s="395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  <c r="AA54" s="395"/>
      <c r="AB54" s="395"/>
      <c r="AC54" s="395"/>
      <c r="AD54" s="395"/>
      <c r="AE54" s="395"/>
      <c r="AF54" s="395"/>
      <c r="AG54" s="393">
        <f>'D.1.4a - ZTI - budova E'!J29</f>
        <v>0</v>
      </c>
      <c r="AH54" s="394"/>
      <c r="AI54" s="394"/>
      <c r="AJ54" s="394"/>
      <c r="AK54" s="394"/>
      <c r="AL54" s="394"/>
      <c r="AM54" s="394"/>
      <c r="AN54" s="393">
        <f>SUM(AG54,AT54)</f>
        <v>0</v>
      </c>
      <c r="AO54" s="394"/>
      <c r="AP54" s="394"/>
      <c r="AQ54" s="109" t="s">
        <v>85</v>
      </c>
      <c r="AR54" s="110"/>
      <c r="AS54" s="111">
        <v>0</v>
      </c>
      <c r="AT54" s="112">
        <f>ROUND(SUM(AV54:AW54),2)</f>
        <v>0</v>
      </c>
      <c r="AU54" s="113">
        <f>'D.1.4a - ZTI - budova E'!P89</f>
        <v>0</v>
      </c>
      <c r="AV54" s="112">
        <f>'D.1.4a - ZTI - budova E'!J32</f>
        <v>0</v>
      </c>
      <c r="AW54" s="112">
        <f>'D.1.4a - ZTI - budova E'!J33</f>
        <v>0</v>
      </c>
      <c r="AX54" s="112">
        <f>'D.1.4a - ZTI - budova E'!J34</f>
        <v>0</v>
      </c>
      <c r="AY54" s="112">
        <f>'D.1.4a - ZTI - budova E'!J35</f>
        <v>0</v>
      </c>
      <c r="AZ54" s="112">
        <f>'D.1.4a - ZTI - budova E'!F32</f>
        <v>0</v>
      </c>
      <c r="BA54" s="112">
        <f>'D.1.4a - ZTI - budova E'!F33</f>
        <v>0</v>
      </c>
      <c r="BB54" s="112">
        <f>'D.1.4a - ZTI - budova E'!F34</f>
        <v>0</v>
      </c>
      <c r="BC54" s="112">
        <f>'D.1.4a - ZTI - budova E'!F35</f>
        <v>0</v>
      </c>
      <c r="BD54" s="114">
        <f>'D.1.4a - ZTI - budova E'!F36</f>
        <v>0</v>
      </c>
      <c r="BT54" s="115" t="s">
        <v>81</v>
      </c>
      <c r="BV54" s="115" t="s">
        <v>74</v>
      </c>
      <c r="BW54" s="115" t="s">
        <v>89</v>
      </c>
      <c r="BX54" s="115" t="s">
        <v>80</v>
      </c>
      <c r="CL54" s="115" t="s">
        <v>21</v>
      </c>
    </row>
    <row r="55" spans="1:91" s="5" customFormat="1" ht="20.4" customHeight="1">
      <c r="A55" s="106" t="s">
        <v>82</v>
      </c>
      <c r="B55" s="96"/>
      <c r="C55" s="97"/>
      <c r="D55" s="392" t="s">
        <v>90</v>
      </c>
      <c r="E55" s="392"/>
      <c r="F55" s="392"/>
      <c r="G55" s="392"/>
      <c r="H55" s="392"/>
      <c r="I55" s="98"/>
      <c r="J55" s="392" t="s">
        <v>91</v>
      </c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2"/>
      <c r="Y55" s="392"/>
      <c r="Z55" s="392"/>
      <c r="AA55" s="392"/>
      <c r="AB55" s="392"/>
      <c r="AC55" s="392"/>
      <c r="AD55" s="392"/>
      <c r="AE55" s="392"/>
      <c r="AF55" s="392"/>
      <c r="AG55" s="389">
        <f>'EL - Elektroinstalace'!J27</f>
        <v>0</v>
      </c>
      <c r="AH55" s="390"/>
      <c r="AI55" s="390"/>
      <c r="AJ55" s="390"/>
      <c r="AK55" s="390"/>
      <c r="AL55" s="390"/>
      <c r="AM55" s="390"/>
      <c r="AN55" s="389">
        <f>SUM(AG55,AT55)</f>
        <v>0</v>
      </c>
      <c r="AO55" s="390"/>
      <c r="AP55" s="390"/>
      <c r="AQ55" s="99" t="s">
        <v>78</v>
      </c>
      <c r="AR55" s="100"/>
      <c r="AS55" s="116">
        <v>0</v>
      </c>
      <c r="AT55" s="117">
        <f>ROUND(SUM(AV55:AW55),2)</f>
        <v>0</v>
      </c>
      <c r="AU55" s="118">
        <f>'EL - Elektroinstalace'!P78</f>
        <v>0</v>
      </c>
      <c r="AV55" s="117">
        <f>'EL - Elektroinstalace'!J30</f>
        <v>0</v>
      </c>
      <c r="AW55" s="117">
        <f>'EL - Elektroinstalace'!J31</f>
        <v>0</v>
      </c>
      <c r="AX55" s="117">
        <f>'EL - Elektroinstalace'!J32</f>
        <v>0</v>
      </c>
      <c r="AY55" s="117">
        <f>'EL - Elektroinstalace'!J33</f>
        <v>0</v>
      </c>
      <c r="AZ55" s="117">
        <f>'EL - Elektroinstalace'!F30</f>
        <v>0</v>
      </c>
      <c r="BA55" s="117">
        <f>'EL - Elektroinstalace'!F31</f>
        <v>0</v>
      </c>
      <c r="BB55" s="117">
        <f>'EL - Elektroinstalace'!F32</f>
        <v>0</v>
      </c>
      <c r="BC55" s="117">
        <f>'EL - Elektroinstalace'!F33</f>
        <v>0</v>
      </c>
      <c r="BD55" s="119">
        <f>'EL - Elektroinstalace'!F34</f>
        <v>0</v>
      </c>
      <c r="BT55" s="105" t="s">
        <v>79</v>
      </c>
      <c r="BV55" s="105" t="s">
        <v>74</v>
      </c>
      <c r="BW55" s="105" t="s">
        <v>92</v>
      </c>
      <c r="BX55" s="105" t="s">
        <v>7</v>
      </c>
      <c r="CL55" s="105" t="s">
        <v>21</v>
      </c>
      <c r="CM55" s="105" t="s">
        <v>81</v>
      </c>
    </row>
    <row r="56" spans="2:44" s="1" customFormat="1" ht="30" customHeight="1">
      <c r="B56" s="41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1"/>
    </row>
    <row r="57" spans="2:44" s="1" customFormat="1" ht="6.9" customHeight="1"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61"/>
    </row>
  </sheetData>
  <sheetProtection password="CC35" sheet="1" objects="1" scenarios="1" formatCells="0" formatColumns="0" formatRows="0" sort="0" autoFilter="0"/>
  <mergeCells count="53">
    <mergeCell ref="AG51:AM51"/>
    <mergeCell ref="AN51:AP51"/>
    <mergeCell ref="AR2:BE2"/>
    <mergeCell ref="AN54:AP54"/>
    <mergeCell ref="AG54:AM54"/>
    <mergeCell ref="E54:I54"/>
    <mergeCell ref="K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3" location="'D.1.1 - Architektonicko s...'!C2" display="/"/>
    <hyperlink ref="A54" location="'D.1.4a - ZTI - budova E'!C2" display="/"/>
    <hyperlink ref="A55" location="'EL - Elektroinstalace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8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20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93</v>
      </c>
      <c r="G1" s="406" t="s">
        <v>94</v>
      </c>
      <c r="H1" s="406"/>
      <c r="I1" s="124"/>
      <c r="J1" s="123" t="s">
        <v>95</v>
      </c>
      <c r="K1" s="122" t="s">
        <v>96</v>
      </c>
      <c r="L1" s="123" t="s">
        <v>97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AT2" s="24" t="s">
        <v>86</v>
      </c>
    </row>
    <row r="3" spans="2:46" ht="6.9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81</v>
      </c>
    </row>
    <row r="4" spans="2:46" ht="36.9" customHeight="1">
      <c r="B4" s="28"/>
      <c r="C4" s="29"/>
      <c r="D4" s="30" t="s">
        <v>98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0.4" customHeight="1">
      <c r="B7" s="28"/>
      <c r="C7" s="29"/>
      <c r="D7" s="29"/>
      <c r="E7" s="399" t="str">
        <f>'Rekapitulace stavby'!K6</f>
        <v>ZŠ Pionýrů - stavební úpravy sociálního zařízení - pavilon dílen E</v>
      </c>
      <c r="F7" s="400"/>
      <c r="G7" s="400"/>
      <c r="H7" s="400"/>
      <c r="I7" s="126"/>
      <c r="J7" s="29"/>
      <c r="K7" s="31"/>
    </row>
    <row r="8" spans="2:11" ht="13.2">
      <c r="B8" s="28"/>
      <c r="C8" s="29"/>
      <c r="D8" s="37" t="s">
        <v>99</v>
      </c>
      <c r="E8" s="29"/>
      <c r="F8" s="29"/>
      <c r="G8" s="29"/>
      <c r="H8" s="29"/>
      <c r="I8" s="126"/>
      <c r="J8" s="29"/>
      <c r="K8" s="31"/>
    </row>
    <row r="9" spans="2:11" s="1" customFormat="1" ht="20.4" customHeight="1">
      <c r="B9" s="41"/>
      <c r="C9" s="42"/>
      <c r="D9" s="42"/>
      <c r="E9" s="399" t="s">
        <v>100</v>
      </c>
      <c r="F9" s="401"/>
      <c r="G9" s="401"/>
      <c r="H9" s="401"/>
      <c r="I9" s="127"/>
      <c r="J9" s="42"/>
      <c r="K9" s="45"/>
    </row>
    <row r="10" spans="2:11" s="1" customFormat="1" ht="13.2">
      <c r="B10" s="41"/>
      <c r="C10" s="42"/>
      <c r="D10" s="37" t="s">
        <v>101</v>
      </c>
      <c r="E10" s="42"/>
      <c r="F10" s="42"/>
      <c r="G10" s="42"/>
      <c r="H10" s="42"/>
      <c r="I10" s="127"/>
      <c r="J10" s="42"/>
      <c r="K10" s="45"/>
    </row>
    <row r="11" spans="2:11" s="1" customFormat="1" ht="36.9" customHeight="1">
      <c r="B11" s="41"/>
      <c r="C11" s="42"/>
      <c r="D11" s="42"/>
      <c r="E11" s="402" t="s">
        <v>102</v>
      </c>
      <c r="F11" s="401"/>
      <c r="G11" s="401"/>
      <c r="H11" s="401"/>
      <c r="I11" s="127"/>
      <c r="J11" s="42"/>
      <c r="K11" s="45"/>
    </row>
    <row r="12" spans="2:11" s="1" customFormat="1" ht="12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8" t="s">
        <v>22</v>
      </c>
      <c r="J13" s="35" t="s">
        <v>21</v>
      </c>
      <c r="K13" s="45"/>
    </row>
    <row r="14" spans="2:11" s="1" customFormat="1" ht="14.4" customHeight="1">
      <c r="B14" s="41"/>
      <c r="C14" s="42"/>
      <c r="D14" s="37" t="s">
        <v>23</v>
      </c>
      <c r="E14" s="42"/>
      <c r="F14" s="35" t="s">
        <v>24</v>
      </c>
      <c r="G14" s="42"/>
      <c r="H14" s="42"/>
      <c r="I14" s="128" t="s">
        <v>25</v>
      </c>
      <c r="J14" s="129" t="str">
        <f>'Rekapitulace stavby'!AN8</f>
        <v>16.3.2018</v>
      </c>
      <c r="K14" s="45"/>
    </row>
    <row r="15" spans="2:11" s="1" customFormat="1" ht="10.8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" customHeight="1">
      <c r="B16" s="41"/>
      <c r="C16" s="42"/>
      <c r="D16" s="37" t="s">
        <v>27</v>
      </c>
      <c r="E16" s="42"/>
      <c r="F16" s="42"/>
      <c r="G16" s="42"/>
      <c r="H16" s="42"/>
      <c r="I16" s="128" t="s">
        <v>28</v>
      </c>
      <c r="J16" s="35" t="s">
        <v>21</v>
      </c>
      <c r="K16" s="45"/>
    </row>
    <row r="17" spans="2:11" s="1" customFormat="1" ht="18" customHeight="1">
      <c r="B17" s="41"/>
      <c r="C17" s="42"/>
      <c r="D17" s="42"/>
      <c r="E17" s="35" t="s">
        <v>29</v>
      </c>
      <c r="F17" s="42"/>
      <c r="G17" s="42"/>
      <c r="H17" s="42"/>
      <c r="I17" s="128" t="s">
        <v>30</v>
      </c>
      <c r="J17" s="35" t="s">
        <v>21</v>
      </c>
      <c r="K17" s="45"/>
    </row>
    <row r="18" spans="2:11" s="1" customFormat="1" ht="6.9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" customHeight="1">
      <c r="B19" s="41"/>
      <c r="C19" s="42"/>
      <c r="D19" s="37" t="s">
        <v>31</v>
      </c>
      <c r="E19" s="42"/>
      <c r="F19" s="42"/>
      <c r="G19" s="42"/>
      <c r="H19" s="42"/>
      <c r="I19" s="128" t="s">
        <v>28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30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" customHeight="1">
      <c r="B22" s="41"/>
      <c r="C22" s="42"/>
      <c r="D22" s="37" t="s">
        <v>33</v>
      </c>
      <c r="E22" s="42"/>
      <c r="F22" s="42"/>
      <c r="G22" s="42"/>
      <c r="H22" s="42"/>
      <c r="I22" s="128" t="s">
        <v>28</v>
      </c>
      <c r="J22" s="35" t="s">
        <v>21</v>
      </c>
      <c r="K22" s="45"/>
    </row>
    <row r="23" spans="2:11" s="1" customFormat="1" ht="18" customHeight="1">
      <c r="B23" s="41"/>
      <c r="C23" s="42"/>
      <c r="D23" s="42"/>
      <c r="E23" s="35" t="s">
        <v>34</v>
      </c>
      <c r="F23" s="42"/>
      <c r="G23" s="42"/>
      <c r="H23" s="42"/>
      <c r="I23" s="128" t="s">
        <v>30</v>
      </c>
      <c r="J23" s="35" t="s">
        <v>21</v>
      </c>
      <c r="K23" s="45"/>
    </row>
    <row r="24" spans="2:11" s="1" customFormat="1" ht="6.9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" customHeight="1">
      <c r="B25" s="41"/>
      <c r="C25" s="42"/>
      <c r="D25" s="37" t="s">
        <v>36</v>
      </c>
      <c r="E25" s="42"/>
      <c r="F25" s="42"/>
      <c r="G25" s="42"/>
      <c r="H25" s="42"/>
      <c r="I25" s="127"/>
      <c r="J25" s="42"/>
      <c r="K25" s="45"/>
    </row>
    <row r="26" spans="2:11" s="7" customFormat="1" ht="157.2" customHeight="1">
      <c r="B26" s="130"/>
      <c r="C26" s="131"/>
      <c r="D26" s="131"/>
      <c r="E26" s="364" t="s">
        <v>37</v>
      </c>
      <c r="F26" s="364"/>
      <c r="G26" s="364"/>
      <c r="H26" s="364"/>
      <c r="I26" s="132"/>
      <c r="J26" s="131"/>
      <c r="K26" s="133"/>
    </row>
    <row r="27" spans="2:11" s="1" customFormat="1" ht="6.9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38</v>
      </c>
      <c r="E29" s="42"/>
      <c r="F29" s="42"/>
      <c r="G29" s="42"/>
      <c r="H29" s="42"/>
      <c r="I29" s="127"/>
      <c r="J29" s="137">
        <f>ROUND(J111,2)</f>
        <v>0</v>
      </c>
      <c r="K29" s="45"/>
    </row>
    <row r="30" spans="2:11" s="1" customFormat="1" ht="6.9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" customHeight="1">
      <c r="B31" s="41"/>
      <c r="C31" s="42"/>
      <c r="D31" s="42"/>
      <c r="E31" s="42"/>
      <c r="F31" s="46" t="s">
        <v>40</v>
      </c>
      <c r="G31" s="42"/>
      <c r="H31" s="42"/>
      <c r="I31" s="138" t="s">
        <v>39</v>
      </c>
      <c r="J31" s="46" t="s">
        <v>41</v>
      </c>
      <c r="K31" s="45"/>
    </row>
    <row r="32" spans="2:11" s="1" customFormat="1" ht="14.4" customHeight="1">
      <c r="B32" s="41"/>
      <c r="C32" s="42"/>
      <c r="D32" s="49" t="s">
        <v>42</v>
      </c>
      <c r="E32" s="49" t="s">
        <v>43</v>
      </c>
      <c r="F32" s="139">
        <f>ROUND(SUM(BE111:BE583),2)</f>
        <v>0</v>
      </c>
      <c r="G32" s="42"/>
      <c r="H32" s="42"/>
      <c r="I32" s="140">
        <v>0.21</v>
      </c>
      <c r="J32" s="139">
        <f>ROUND(ROUND((SUM(BE111:BE583)),2)*I32,2)</f>
        <v>0</v>
      </c>
      <c r="K32" s="45"/>
    </row>
    <row r="33" spans="2:11" s="1" customFormat="1" ht="14.4" customHeight="1">
      <c r="B33" s="41"/>
      <c r="C33" s="42"/>
      <c r="D33" s="42"/>
      <c r="E33" s="49" t="s">
        <v>44</v>
      </c>
      <c r="F33" s="139">
        <f>ROUND(SUM(BF111:BF583),2)</f>
        <v>0</v>
      </c>
      <c r="G33" s="42"/>
      <c r="H33" s="42"/>
      <c r="I33" s="140">
        <v>0.15</v>
      </c>
      <c r="J33" s="139">
        <f>ROUND(ROUND((SUM(BF111:BF583)),2)*I33,2)</f>
        <v>0</v>
      </c>
      <c r="K33" s="45"/>
    </row>
    <row r="34" spans="2:11" s="1" customFormat="1" ht="14.4" customHeight="1" hidden="1">
      <c r="B34" s="41"/>
      <c r="C34" s="42"/>
      <c r="D34" s="42"/>
      <c r="E34" s="49" t="s">
        <v>45</v>
      </c>
      <c r="F34" s="139">
        <f>ROUND(SUM(BG111:BG583),2)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" customHeight="1" hidden="1">
      <c r="B35" s="41"/>
      <c r="C35" s="42"/>
      <c r="D35" s="42"/>
      <c r="E35" s="49" t="s">
        <v>46</v>
      </c>
      <c r="F35" s="139">
        <f>ROUND(SUM(BH111:BH583),2)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" customHeight="1" hidden="1">
      <c r="B36" s="41"/>
      <c r="C36" s="42"/>
      <c r="D36" s="42"/>
      <c r="E36" s="49" t="s">
        <v>47</v>
      </c>
      <c r="F36" s="139">
        <f>ROUND(SUM(BI111:BI583),2)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48</v>
      </c>
      <c r="E38" s="79"/>
      <c r="F38" s="79"/>
      <c r="G38" s="143" t="s">
        <v>49</v>
      </c>
      <c r="H38" s="144" t="s">
        <v>50</v>
      </c>
      <c r="I38" s="145"/>
      <c r="J38" s="146">
        <f>SUM(J29:J36)</f>
        <v>0</v>
      </c>
      <c r="K38" s="147"/>
    </row>
    <row r="39" spans="2:11" s="1" customFormat="1" ht="14.4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" customHeight="1">
      <c r="B44" s="41"/>
      <c r="C44" s="30" t="s">
        <v>103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0.4" customHeight="1">
      <c r="B47" s="41"/>
      <c r="C47" s="42"/>
      <c r="D47" s="42"/>
      <c r="E47" s="399" t="str">
        <f>E7</f>
        <v>ZŠ Pionýrů - stavební úpravy sociálního zařízení - pavilon dílen E</v>
      </c>
      <c r="F47" s="400"/>
      <c r="G47" s="400"/>
      <c r="H47" s="400"/>
      <c r="I47" s="127"/>
      <c r="J47" s="42"/>
      <c r="K47" s="45"/>
    </row>
    <row r="48" spans="2:11" ht="13.2">
      <c r="B48" s="28"/>
      <c r="C48" s="37" t="s">
        <v>99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0.4" customHeight="1">
      <c r="B49" s="41"/>
      <c r="C49" s="42"/>
      <c r="D49" s="42"/>
      <c r="E49" s="399" t="s">
        <v>100</v>
      </c>
      <c r="F49" s="401"/>
      <c r="G49" s="401"/>
      <c r="H49" s="401"/>
      <c r="I49" s="127"/>
      <c r="J49" s="42"/>
      <c r="K49" s="45"/>
    </row>
    <row r="50" spans="2:11" s="1" customFormat="1" ht="14.4" customHeight="1">
      <c r="B50" s="41"/>
      <c r="C50" s="37" t="s">
        <v>101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2.2" customHeight="1">
      <c r="B51" s="41"/>
      <c r="C51" s="42"/>
      <c r="D51" s="42"/>
      <c r="E51" s="402" t="str">
        <f>E11</f>
        <v>D.1.1 - Architektonicko stavební řešení - E</v>
      </c>
      <c r="F51" s="401"/>
      <c r="G51" s="401"/>
      <c r="H51" s="401"/>
      <c r="I51" s="127"/>
      <c r="J51" s="42"/>
      <c r="K51" s="45"/>
    </row>
    <row r="52" spans="2:11" s="1" customFormat="1" ht="6.9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23</v>
      </c>
      <c r="D53" s="42"/>
      <c r="E53" s="42"/>
      <c r="F53" s="35" t="str">
        <f>F14</f>
        <v>Sokolov</v>
      </c>
      <c r="G53" s="42"/>
      <c r="H53" s="42"/>
      <c r="I53" s="128" t="s">
        <v>25</v>
      </c>
      <c r="J53" s="129" t="str">
        <f>IF(J14="","",J14)</f>
        <v>16.3.2018</v>
      </c>
      <c r="K53" s="45"/>
    </row>
    <row r="54" spans="2:11" s="1" customFormat="1" ht="6.9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3.2">
      <c r="B55" s="41"/>
      <c r="C55" s="37" t="s">
        <v>27</v>
      </c>
      <c r="D55" s="42"/>
      <c r="E55" s="42"/>
      <c r="F55" s="35" t="str">
        <f>E17</f>
        <v>Město Sokolov, Rokycanova 1929, Sokolov</v>
      </c>
      <c r="G55" s="42"/>
      <c r="H55" s="42"/>
      <c r="I55" s="128" t="s">
        <v>33</v>
      </c>
      <c r="J55" s="35" t="str">
        <f>E23</f>
        <v>Petr Holan, Lidická 450/35, Karlovy Vary</v>
      </c>
      <c r="K55" s="45"/>
    </row>
    <row r="56" spans="2:11" s="1" customFormat="1" ht="14.4" customHeight="1">
      <c r="B56" s="41"/>
      <c r="C56" s="37" t="s">
        <v>31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104</v>
      </c>
      <c r="D58" s="141"/>
      <c r="E58" s="141"/>
      <c r="F58" s="141"/>
      <c r="G58" s="141"/>
      <c r="H58" s="141"/>
      <c r="I58" s="154"/>
      <c r="J58" s="155" t="s">
        <v>105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106</v>
      </c>
      <c r="D60" s="42"/>
      <c r="E60" s="42"/>
      <c r="F60" s="42"/>
      <c r="G60" s="42"/>
      <c r="H60" s="42"/>
      <c r="I60" s="127"/>
      <c r="J60" s="137">
        <f>J111</f>
        <v>0</v>
      </c>
      <c r="K60" s="45"/>
      <c r="AU60" s="24" t="s">
        <v>107</v>
      </c>
    </row>
    <row r="61" spans="2:11" s="8" customFormat="1" ht="24.9" customHeight="1">
      <c r="B61" s="158"/>
      <c r="C61" s="159"/>
      <c r="D61" s="160" t="s">
        <v>108</v>
      </c>
      <c r="E61" s="161"/>
      <c r="F61" s="161"/>
      <c r="G61" s="161"/>
      <c r="H61" s="161"/>
      <c r="I61" s="162"/>
      <c r="J61" s="163">
        <f>J112</f>
        <v>0</v>
      </c>
      <c r="K61" s="164"/>
    </row>
    <row r="62" spans="2:11" s="9" customFormat="1" ht="19.95" customHeight="1">
      <c r="B62" s="165"/>
      <c r="C62" s="166"/>
      <c r="D62" s="167" t="s">
        <v>109</v>
      </c>
      <c r="E62" s="168"/>
      <c r="F62" s="168"/>
      <c r="G62" s="168"/>
      <c r="H62" s="168"/>
      <c r="I62" s="169"/>
      <c r="J62" s="170">
        <f>J113</f>
        <v>0</v>
      </c>
      <c r="K62" s="171"/>
    </row>
    <row r="63" spans="2:11" s="9" customFormat="1" ht="19.95" customHeight="1">
      <c r="B63" s="165"/>
      <c r="C63" s="166"/>
      <c r="D63" s="167" t="s">
        <v>110</v>
      </c>
      <c r="E63" s="168"/>
      <c r="F63" s="168"/>
      <c r="G63" s="168"/>
      <c r="H63" s="168"/>
      <c r="I63" s="169"/>
      <c r="J63" s="170">
        <f>J136</f>
        <v>0</v>
      </c>
      <c r="K63" s="171"/>
    </row>
    <row r="64" spans="2:11" s="9" customFormat="1" ht="14.85" customHeight="1">
      <c r="B64" s="165"/>
      <c r="C64" s="166"/>
      <c r="D64" s="167" t="s">
        <v>111</v>
      </c>
      <c r="E64" s="168"/>
      <c r="F64" s="168"/>
      <c r="G64" s="168"/>
      <c r="H64" s="168"/>
      <c r="I64" s="169"/>
      <c r="J64" s="170">
        <f>J137</f>
        <v>0</v>
      </c>
      <c r="K64" s="171"/>
    </row>
    <row r="65" spans="2:11" s="9" customFormat="1" ht="14.85" customHeight="1">
      <c r="B65" s="165"/>
      <c r="C65" s="166"/>
      <c r="D65" s="167" t="s">
        <v>112</v>
      </c>
      <c r="E65" s="168"/>
      <c r="F65" s="168"/>
      <c r="G65" s="168"/>
      <c r="H65" s="168"/>
      <c r="I65" s="169"/>
      <c r="J65" s="170">
        <f>J180</f>
        <v>0</v>
      </c>
      <c r="K65" s="171"/>
    </row>
    <row r="66" spans="2:11" s="9" customFormat="1" ht="19.95" customHeight="1">
      <c r="B66" s="165"/>
      <c r="C66" s="166"/>
      <c r="D66" s="167" t="s">
        <v>113</v>
      </c>
      <c r="E66" s="168"/>
      <c r="F66" s="168"/>
      <c r="G66" s="168"/>
      <c r="H66" s="168"/>
      <c r="I66" s="169"/>
      <c r="J66" s="170">
        <f>J189</f>
        <v>0</v>
      </c>
      <c r="K66" s="171"/>
    </row>
    <row r="67" spans="2:11" s="9" customFormat="1" ht="14.85" customHeight="1">
      <c r="B67" s="165"/>
      <c r="C67" s="166"/>
      <c r="D67" s="167" t="s">
        <v>114</v>
      </c>
      <c r="E67" s="168"/>
      <c r="F67" s="168"/>
      <c r="G67" s="168"/>
      <c r="H67" s="168"/>
      <c r="I67" s="169"/>
      <c r="J67" s="170">
        <f>J190</f>
        <v>0</v>
      </c>
      <c r="K67" s="171"/>
    </row>
    <row r="68" spans="2:11" s="9" customFormat="1" ht="14.85" customHeight="1">
      <c r="B68" s="165"/>
      <c r="C68" s="166"/>
      <c r="D68" s="167" t="s">
        <v>115</v>
      </c>
      <c r="E68" s="168"/>
      <c r="F68" s="168"/>
      <c r="G68" s="168"/>
      <c r="H68" s="168"/>
      <c r="I68" s="169"/>
      <c r="J68" s="170">
        <f>J197</f>
        <v>0</v>
      </c>
      <c r="K68" s="171"/>
    </row>
    <row r="69" spans="2:11" s="9" customFormat="1" ht="14.85" customHeight="1">
      <c r="B69" s="165"/>
      <c r="C69" s="166"/>
      <c r="D69" s="167" t="s">
        <v>116</v>
      </c>
      <c r="E69" s="168"/>
      <c r="F69" s="168"/>
      <c r="G69" s="168"/>
      <c r="H69" s="168"/>
      <c r="I69" s="169"/>
      <c r="J69" s="170">
        <f>J206</f>
        <v>0</v>
      </c>
      <c r="K69" s="171"/>
    </row>
    <row r="70" spans="2:11" s="9" customFormat="1" ht="14.85" customHeight="1">
      <c r="B70" s="165"/>
      <c r="C70" s="166"/>
      <c r="D70" s="167" t="s">
        <v>117</v>
      </c>
      <c r="E70" s="168"/>
      <c r="F70" s="168"/>
      <c r="G70" s="168"/>
      <c r="H70" s="168"/>
      <c r="I70" s="169"/>
      <c r="J70" s="170">
        <f>J228</f>
        <v>0</v>
      </c>
      <c r="K70" s="171"/>
    </row>
    <row r="71" spans="2:11" s="9" customFormat="1" ht="19.95" customHeight="1">
      <c r="B71" s="165"/>
      <c r="C71" s="166"/>
      <c r="D71" s="167" t="s">
        <v>118</v>
      </c>
      <c r="E71" s="168"/>
      <c r="F71" s="168"/>
      <c r="G71" s="168"/>
      <c r="H71" s="168"/>
      <c r="I71" s="169"/>
      <c r="J71" s="170">
        <f>J236</f>
        <v>0</v>
      </c>
      <c r="K71" s="171"/>
    </row>
    <row r="72" spans="2:11" s="9" customFormat="1" ht="19.95" customHeight="1">
      <c r="B72" s="165"/>
      <c r="C72" s="166"/>
      <c r="D72" s="167" t="s">
        <v>119</v>
      </c>
      <c r="E72" s="168"/>
      <c r="F72" s="168"/>
      <c r="G72" s="168"/>
      <c r="H72" s="168"/>
      <c r="I72" s="169"/>
      <c r="J72" s="170">
        <f>J247</f>
        <v>0</v>
      </c>
      <c r="K72" s="171"/>
    </row>
    <row r="73" spans="2:11" s="8" customFormat="1" ht="24.9" customHeight="1">
      <c r="B73" s="158"/>
      <c r="C73" s="159"/>
      <c r="D73" s="160" t="s">
        <v>120</v>
      </c>
      <c r="E73" s="161"/>
      <c r="F73" s="161"/>
      <c r="G73" s="161"/>
      <c r="H73" s="161"/>
      <c r="I73" s="162"/>
      <c r="J73" s="163">
        <f>J250</f>
        <v>0</v>
      </c>
      <c r="K73" s="164"/>
    </row>
    <row r="74" spans="2:11" s="9" customFormat="1" ht="19.95" customHeight="1">
      <c r="B74" s="165"/>
      <c r="C74" s="166"/>
      <c r="D74" s="167" t="s">
        <v>121</v>
      </c>
      <c r="E74" s="168"/>
      <c r="F74" s="168"/>
      <c r="G74" s="168"/>
      <c r="H74" s="168"/>
      <c r="I74" s="169"/>
      <c r="J74" s="170">
        <f>J251</f>
        <v>0</v>
      </c>
      <c r="K74" s="171"/>
    </row>
    <row r="75" spans="2:11" s="9" customFormat="1" ht="19.95" customHeight="1">
      <c r="B75" s="165"/>
      <c r="C75" s="166"/>
      <c r="D75" s="167" t="s">
        <v>122</v>
      </c>
      <c r="E75" s="168"/>
      <c r="F75" s="168"/>
      <c r="G75" s="168"/>
      <c r="H75" s="168"/>
      <c r="I75" s="169"/>
      <c r="J75" s="170">
        <f>J286</f>
        <v>0</v>
      </c>
      <c r="K75" s="171"/>
    </row>
    <row r="76" spans="2:11" s="9" customFormat="1" ht="19.95" customHeight="1">
      <c r="B76" s="165"/>
      <c r="C76" s="166"/>
      <c r="D76" s="167" t="s">
        <v>123</v>
      </c>
      <c r="E76" s="168"/>
      <c r="F76" s="168"/>
      <c r="G76" s="168"/>
      <c r="H76" s="168"/>
      <c r="I76" s="169"/>
      <c r="J76" s="170">
        <f>J295</f>
        <v>0</v>
      </c>
      <c r="K76" s="171"/>
    </row>
    <row r="77" spans="2:11" s="9" customFormat="1" ht="19.95" customHeight="1">
      <c r="B77" s="165"/>
      <c r="C77" s="166"/>
      <c r="D77" s="167" t="s">
        <v>124</v>
      </c>
      <c r="E77" s="168"/>
      <c r="F77" s="168"/>
      <c r="G77" s="168"/>
      <c r="H77" s="168"/>
      <c r="I77" s="169"/>
      <c r="J77" s="170">
        <f>J304</f>
        <v>0</v>
      </c>
      <c r="K77" s="171"/>
    </row>
    <row r="78" spans="2:11" s="9" customFormat="1" ht="19.95" customHeight="1">
      <c r="B78" s="165"/>
      <c r="C78" s="166"/>
      <c r="D78" s="167" t="s">
        <v>125</v>
      </c>
      <c r="E78" s="168"/>
      <c r="F78" s="168"/>
      <c r="G78" s="168"/>
      <c r="H78" s="168"/>
      <c r="I78" s="169"/>
      <c r="J78" s="170">
        <f>J327</f>
        <v>0</v>
      </c>
      <c r="K78" s="171"/>
    </row>
    <row r="79" spans="2:11" s="9" customFormat="1" ht="19.95" customHeight="1">
      <c r="B79" s="165"/>
      <c r="C79" s="166"/>
      <c r="D79" s="167" t="s">
        <v>126</v>
      </c>
      <c r="E79" s="168"/>
      <c r="F79" s="168"/>
      <c r="G79" s="168"/>
      <c r="H79" s="168"/>
      <c r="I79" s="169"/>
      <c r="J79" s="170">
        <f>J345</f>
        <v>0</v>
      </c>
      <c r="K79" s="171"/>
    </row>
    <row r="80" spans="2:11" s="9" customFormat="1" ht="19.95" customHeight="1">
      <c r="B80" s="165"/>
      <c r="C80" s="166"/>
      <c r="D80" s="167" t="s">
        <v>127</v>
      </c>
      <c r="E80" s="168"/>
      <c r="F80" s="168"/>
      <c r="G80" s="168"/>
      <c r="H80" s="168"/>
      <c r="I80" s="169"/>
      <c r="J80" s="170">
        <f>J376</f>
        <v>0</v>
      </c>
      <c r="K80" s="171"/>
    </row>
    <row r="81" spans="2:11" s="9" customFormat="1" ht="19.95" customHeight="1">
      <c r="B81" s="165"/>
      <c r="C81" s="166"/>
      <c r="D81" s="167" t="s">
        <v>128</v>
      </c>
      <c r="E81" s="168"/>
      <c r="F81" s="168"/>
      <c r="G81" s="168"/>
      <c r="H81" s="168"/>
      <c r="I81" s="169"/>
      <c r="J81" s="170">
        <f>J386</f>
        <v>0</v>
      </c>
      <c r="K81" s="171"/>
    </row>
    <row r="82" spans="2:11" s="9" customFormat="1" ht="19.95" customHeight="1">
      <c r="B82" s="165"/>
      <c r="C82" s="166"/>
      <c r="D82" s="167" t="s">
        <v>129</v>
      </c>
      <c r="E82" s="168"/>
      <c r="F82" s="168"/>
      <c r="G82" s="168"/>
      <c r="H82" s="168"/>
      <c r="I82" s="169"/>
      <c r="J82" s="170">
        <f>J449</f>
        <v>0</v>
      </c>
      <c r="K82" s="171"/>
    </row>
    <row r="83" spans="2:11" s="9" customFormat="1" ht="19.95" customHeight="1">
      <c r="B83" s="165"/>
      <c r="C83" s="166"/>
      <c r="D83" s="167" t="s">
        <v>130</v>
      </c>
      <c r="E83" s="168"/>
      <c r="F83" s="168"/>
      <c r="G83" s="168"/>
      <c r="H83" s="168"/>
      <c r="I83" s="169"/>
      <c r="J83" s="170">
        <f>J481</f>
        <v>0</v>
      </c>
      <c r="K83" s="171"/>
    </row>
    <row r="84" spans="2:11" s="9" customFormat="1" ht="19.95" customHeight="1">
      <c r="B84" s="165"/>
      <c r="C84" s="166"/>
      <c r="D84" s="167" t="s">
        <v>131</v>
      </c>
      <c r="E84" s="168"/>
      <c r="F84" s="168"/>
      <c r="G84" s="168"/>
      <c r="H84" s="168"/>
      <c r="I84" s="169"/>
      <c r="J84" s="170">
        <f>J526</f>
        <v>0</v>
      </c>
      <c r="K84" s="171"/>
    </row>
    <row r="85" spans="2:11" s="9" customFormat="1" ht="19.95" customHeight="1">
      <c r="B85" s="165"/>
      <c r="C85" s="166"/>
      <c r="D85" s="167" t="s">
        <v>132</v>
      </c>
      <c r="E85" s="168"/>
      <c r="F85" s="168"/>
      <c r="G85" s="168"/>
      <c r="H85" s="168"/>
      <c r="I85" s="169"/>
      <c r="J85" s="170">
        <f>J533</f>
        <v>0</v>
      </c>
      <c r="K85" s="171"/>
    </row>
    <row r="86" spans="2:11" s="8" customFormat="1" ht="24.9" customHeight="1">
      <c r="B86" s="158"/>
      <c r="C86" s="159"/>
      <c r="D86" s="160" t="s">
        <v>133</v>
      </c>
      <c r="E86" s="161"/>
      <c r="F86" s="161"/>
      <c r="G86" s="161"/>
      <c r="H86" s="161"/>
      <c r="I86" s="162"/>
      <c r="J86" s="163">
        <f>J574</f>
        <v>0</v>
      </c>
      <c r="K86" s="164"/>
    </row>
    <row r="87" spans="2:11" s="8" customFormat="1" ht="24.9" customHeight="1">
      <c r="B87" s="158"/>
      <c r="C87" s="159"/>
      <c r="D87" s="160" t="s">
        <v>134</v>
      </c>
      <c r="E87" s="161"/>
      <c r="F87" s="161"/>
      <c r="G87" s="161"/>
      <c r="H87" s="161"/>
      <c r="I87" s="162"/>
      <c r="J87" s="163">
        <f>J577</f>
        <v>0</v>
      </c>
      <c r="K87" s="164"/>
    </row>
    <row r="88" spans="2:11" s="9" customFormat="1" ht="19.95" customHeight="1">
      <c r="B88" s="165"/>
      <c r="C88" s="166"/>
      <c r="D88" s="167" t="s">
        <v>135</v>
      </c>
      <c r="E88" s="168"/>
      <c r="F88" s="168"/>
      <c r="G88" s="168"/>
      <c r="H88" s="168"/>
      <c r="I88" s="169"/>
      <c r="J88" s="170">
        <f>J578</f>
        <v>0</v>
      </c>
      <c r="K88" s="171"/>
    </row>
    <row r="89" spans="2:11" s="9" customFormat="1" ht="19.95" customHeight="1">
      <c r="B89" s="165"/>
      <c r="C89" s="166"/>
      <c r="D89" s="167" t="s">
        <v>136</v>
      </c>
      <c r="E89" s="168"/>
      <c r="F89" s="168"/>
      <c r="G89" s="168"/>
      <c r="H89" s="168"/>
      <c r="I89" s="169"/>
      <c r="J89" s="170">
        <f>J581</f>
        <v>0</v>
      </c>
      <c r="K89" s="171"/>
    </row>
    <row r="90" spans="2:11" s="1" customFormat="1" ht="21.75" customHeight="1">
      <c r="B90" s="41"/>
      <c r="C90" s="42"/>
      <c r="D90" s="42"/>
      <c r="E90" s="42"/>
      <c r="F90" s="42"/>
      <c r="G90" s="42"/>
      <c r="H90" s="42"/>
      <c r="I90" s="127"/>
      <c r="J90" s="42"/>
      <c r="K90" s="45"/>
    </row>
    <row r="91" spans="2:11" s="1" customFormat="1" ht="6.9" customHeight="1">
      <c r="B91" s="56"/>
      <c r="C91" s="57"/>
      <c r="D91" s="57"/>
      <c r="E91" s="57"/>
      <c r="F91" s="57"/>
      <c r="G91" s="57"/>
      <c r="H91" s="57"/>
      <c r="I91" s="148"/>
      <c r="J91" s="57"/>
      <c r="K91" s="58"/>
    </row>
    <row r="95" spans="2:12" s="1" customFormat="1" ht="6.9" customHeight="1">
      <c r="B95" s="59"/>
      <c r="C95" s="60"/>
      <c r="D95" s="60"/>
      <c r="E95" s="60"/>
      <c r="F95" s="60"/>
      <c r="G95" s="60"/>
      <c r="H95" s="60"/>
      <c r="I95" s="151"/>
      <c r="J95" s="60"/>
      <c r="K95" s="60"/>
      <c r="L95" s="61"/>
    </row>
    <row r="96" spans="2:12" s="1" customFormat="1" ht="36.9" customHeight="1">
      <c r="B96" s="41"/>
      <c r="C96" s="62" t="s">
        <v>137</v>
      </c>
      <c r="D96" s="63"/>
      <c r="E96" s="63"/>
      <c r="F96" s="63"/>
      <c r="G96" s="63"/>
      <c r="H96" s="63"/>
      <c r="I96" s="172"/>
      <c r="J96" s="63"/>
      <c r="K96" s="63"/>
      <c r="L96" s="61"/>
    </row>
    <row r="97" spans="2:12" s="1" customFormat="1" ht="6.9" customHeight="1">
      <c r="B97" s="41"/>
      <c r="C97" s="63"/>
      <c r="D97" s="63"/>
      <c r="E97" s="63"/>
      <c r="F97" s="63"/>
      <c r="G97" s="63"/>
      <c r="H97" s="63"/>
      <c r="I97" s="172"/>
      <c r="J97" s="63"/>
      <c r="K97" s="63"/>
      <c r="L97" s="61"/>
    </row>
    <row r="98" spans="2:12" s="1" customFormat="1" ht="14.4" customHeight="1">
      <c r="B98" s="41"/>
      <c r="C98" s="65" t="s">
        <v>18</v>
      </c>
      <c r="D98" s="63"/>
      <c r="E98" s="63"/>
      <c r="F98" s="63"/>
      <c r="G98" s="63"/>
      <c r="H98" s="63"/>
      <c r="I98" s="172"/>
      <c r="J98" s="63"/>
      <c r="K98" s="63"/>
      <c r="L98" s="61"/>
    </row>
    <row r="99" spans="2:12" s="1" customFormat="1" ht="20.4" customHeight="1">
      <c r="B99" s="41"/>
      <c r="C99" s="63"/>
      <c r="D99" s="63"/>
      <c r="E99" s="403" t="str">
        <f>E7</f>
        <v>ZŠ Pionýrů - stavební úpravy sociálního zařízení - pavilon dílen E</v>
      </c>
      <c r="F99" s="404"/>
      <c r="G99" s="404"/>
      <c r="H99" s="404"/>
      <c r="I99" s="172"/>
      <c r="J99" s="63"/>
      <c r="K99" s="63"/>
      <c r="L99" s="61"/>
    </row>
    <row r="100" spans="2:12" ht="13.2">
      <c r="B100" s="28"/>
      <c r="C100" s="65" t="s">
        <v>99</v>
      </c>
      <c r="D100" s="173"/>
      <c r="E100" s="173"/>
      <c r="F100" s="173"/>
      <c r="G100" s="173"/>
      <c r="H100" s="173"/>
      <c r="J100" s="173"/>
      <c r="K100" s="173"/>
      <c r="L100" s="174"/>
    </row>
    <row r="101" spans="2:12" s="1" customFormat="1" ht="20.4" customHeight="1">
      <c r="B101" s="41"/>
      <c r="C101" s="63"/>
      <c r="D101" s="63"/>
      <c r="E101" s="403" t="s">
        <v>100</v>
      </c>
      <c r="F101" s="405"/>
      <c r="G101" s="405"/>
      <c r="H101" s="405"/>
      <c r="I101" s="172"/>
      <c r="J101" s="63"/>
      <c r="K101" s="63"/>
      <c r="L101" s="61"/>
    </row>
    <row r="102" spans="2:12" s="1" customFormat="1" ht="14.4" customHeight="1">
      <c r="B102" s="41"/>
      <c r="C102" s="65" t="s">
        <v>101</v>
      </c>
      <c r="D102" s="63"/>
      <c r="E102" s="63"/>
      <c r="F102" s="63"/>
      <c r="G102" s="63"/>
      <c r="H102" s="63"/>
      <c r="I102" s="172"/>
      <c r="J102" s="63"/>
      <c r="K102" s="63"/>
      <c r="L102" s="61"/>
    </row>
    <row r="103" spans="2:12" s="1" customFormat="1" ht="22.2" customHeight="1">
      <c r="B103" s="41"/>
      <c r="C103" s="63"/>
      <c r="D103" s="63"/>
      <c r="E103" s="375" t="str">
        <f>E11</f>
        <v>D.1.1 - Architektonicko stavební řešení - E</v>
      </c>
      <c r="F103" s="405"/>
      <c r="G103" s="405"/>
      <c r="H103" s="405"/>
      <c r="I103" s="172"/>
      <c r="J103" s="63"/>
      <c r="K103" s="63"/>
      <c r="L103" s="61"/>
    </row>
    <row r="104" spans="2:12" s="1" customFormat="1" ht="6.9" customHeight="1">
      <c r="B104" s="41"/>
      <c r="C104" s="63"/>
      <c r="D104" s="63"/>
      <c r="E104" s="63"/>
      <c r="F104" s="63"/>
      <c r="G104" s="63"/>
      <c r="H104" s="63"/>
      <c r="I104" s="172"/>
      <c r="J104" s="63"/>
      <c r="K104" s="63"/>
      <c r="L104" s="61"/>
    </row>
    <row r="105" spans="2:12" s="1" customFormat="1" ht="18" customHeight="1">
      <c r="B105" s="41"/>
      <c r="C105" s="65" t="s">
        <v>23</v>
      </c>
      <c r="D105" s="63"/>
      <c r="E105" s="63"/>
      <c r="F105" s="175" t="str">
        <f>F14</f>
        <v>Sokolov</v>
      </c>
      <c r="G105" s="63"/>
      <c r="H105" s="63"/>
      <c r="I105" s="176" t="s">
        <v>25</v>
      </c>
      <c r="J105" s="73" t="str">
        <f>IF(J14="","",J14)</f>
        <v>16.3.2018</v>
      </c>
      <c r="K105" s="63"/>
      <c r="L105" s="61"/>
    </row>
    <row r="106" spans="2:12" s="1" customFormat="1" ht="6.9" customHeight="1">
      <c r="B106" s="41"/>
      <c r="C106" s="63"/>
      <c r="D106" s="63"/>
      <c r="E106" s="63"/>
      <c r="F106" s="63"/>
      <c r="G106" s="63"/>
      <c r="H106" s="63"/>
      <c r="I106" s="172"/>
      <c r="J106" s="63"/>
      <c r="K106" s="63"/>
      <c r="L106" s="61"/>
    </row>
    <row r="107" spans="2:12" s="1" customFormat="1" ht="13.2">
      <c r="B107" s="41"/>
      <c r="C107" s="65" t="s">
        <v>27</v>
      </c>
      <c r="D107" s="63"/>
      <c r="E107" s="63"/>
      <c r="F107" s="175" t="str">
        <f>E17</f>
        <v>Město Sokolov, Rokycanova 1929, Sokolov</v>
      </c>
      <c r="G107" s="63"/>
      <c r="H107" s="63"/>
      <c r="I107" s="176" t="s">
        <v>33</v>
      </c>
      <c r="J107" s="175" t="str">
        <f>E23</f>
        <v>Petr Holan, Lidická 450/35, Karlovy Vary</v>
      </c>
      <c r="K107" s="63"/>
      <c r="L107" s="61"/>
    </row>
    <row r="108" spans="2:12" s="1" customFormat="1" ht="14.4" customHeight="1">
      <c r="B108" s="41"/>
      <c r="C108" s="65" t="s">
        <v>31</v>
      </c>
      <c r="D108" s="63"/>
      <c r="E108" s="63"/>
      <c r="F108" s="175" t="str">
        <f>IF(E20="","",E20)</f>
        <v/>
      </c>
      <c r="G108" s="63"/>
      <c r="H108" s="63"/>
      <c r="I108" s="172"/>
      <c r="J108" s="63"/>
      <c r="K108" s="63"/>
      <c r="L108" s="61"/>
    </row>
    <row r="109" spans="2:12" s="1" customFormat="1" ht="10.35" customHeight="1">
      <c r="B109" s="41"/>
      <c r="C109" s="63"/>
      <c r="D109" s="63"/>
      <c r="E109" s="63"/>
      <c r="F109" s="63"/>
      <c r="G109" s="63"/>
      <c r="H109" s="63"/>
      <c r="I109" s="172"/>
      <c r="J109" s="63"/>
      <c r="K109" s="63"/>
      <c r="L109" s="61"/>
    </row>
    <row r="110" spans="2:20" s="10" customFormat="1" ht="29.25" customHeight="1">
      <c r="B110" s="177"/>
      <c r="C110" s="178" t="s">
        <v>138</v>
      </c>
      <c r="D110" s="179" t="s">
        <v>57</v>
      </c>
      <c r="E110" s="179" t="s">
        <v>53</v>
      </c>
      <c r="F110" s="179" t="s">
        <v>139</v>
      </c>
      <c r="G110" s="179" t="s">
        <v>140</v>
      </c>
      <c r="H110" s="179" t="s">
        <v>141</v>
      </c>
      <c r="I110" s="180" t="s">
        <v>142</v>
      </c>
      <c r="J110" s="179" t="s">
        <v>105</v>
      </c>
      <c r="K110" s="181" t="s">
        <v>143</v>
      </c>
      <c r="L110" s="182"/>
      <c r="M110" s="81" t="s">
        <v>144</v>
      </c>
      <c r="N110" s="82" t="s">
        <v>42</v>
      </c>
      <c r="O110" s="82" t="s">
        <v>145</v>
      </c>
      <c r="P110" s="82" t="s">
        <v>146</v>
      </c>
      <c r="Q110" s="82" t="s">
        <v>147</v>
      </c>
      <c r="R110" s="82" t="s">
        <v>148</v>
      </c>
      <c r="S110" s="82" t="s">
        <v>149</v>
      </c>
      <c r="T110" s="83" t="s">
        <v>150</v>
      </c>
    </row>
    <row r="111" spans="2:63" s="1" customFormat="1" ht="29.25" customHeight="1">
      <c r="B111" s="41"/>
      <c r="C111" s="87" t="s">
        <v>106</v>
      </c>
      <c r="D111" s="63"/>
      <c r="E111" s="63"/>
      <c r="F111" s="63"/>
      <c r="G111" s="63"/>
      <c r="H111" s="63"/>
      <c r="I111" s="172"/>
      <c r="J111" s="183">
        <f>BK111</f>
        <v>0</v>
      </c>
      <c r="K111" s="63"/>
      <c r="L111" s="61"/>
      <c r="M111" s="84"/>
      <c r="N111" s="85"/>
      <c r="O111" s="85"/>
      <c r="P111" s="184">
        <f>P112+P250+P574+P577</f>
        <v>0</v>
      </c>
      <c r="Q111" s="85"/>
      <c r="R111" s="184">
        <f>R112+R250+R574+R577</f>
        <v>22.760592029999998</v>
      </c>
      <c r="S111" s="85"/>
      <c r="T111" s="185">
        <f>T112+T250+T574+T577</f>
        <v>30.10365514</v>
      </c>
      <c r="AT111" s="24" t="s">
        <v>71</v>
      </c>
      <c r="AU111" s="24" t="s">
        <v>107</v>
      </c>
      <c r="BK111" s="186">
        <f>BK112+BK250+BK574+BK577</f>
        <v>0</v>
      </c>
    </row>
    <row r="112" spans="2:63" s="11" customFormat="1" ht="37.35" customHeight="1">
      <c r="B112" s="187"/>
      <c r="C112" s="188"/>
      <c r="D112" s="189" t="s">
        <v>71</v>
      </c>
      <c r="E112" s="190" t="s">
        <v>151</v>
      </c>
      <c r="F112" s="190" t="s">
        <v>152</v>
      </c>
      <c r="G112" s="188"/>
      <c r="H112" s="188"/>
      <c r="I112" s="191"/>
      <c r="J112" s="192">
        <f>BK112</f>
        <v>0</v>
      </c>
      <c r="K112" s="188"/>
      <c r="L112" s="193"/>
      <c r="M112" s="194"/>
      <c r="N112" s="195"/>
      <c r="O112" s="195"/>
      <c r="P112" s="196">
        <f>P113+P136+P189+P236+P247</f>
        <v>0</v>
      </c>
      <c r="Q112" s="195"/>
      <c r="R112" s="196">
        <f>R113+R136+R189+R236+R247</f>
        <v>15.59448382</v>
      </c>
      <c r="S112" s="195"/>
      <c r="T112" s="197">
        <f>T113+T136+T189+T236+T247</f>
        <v>28.303689000000002</v>
      </c>
      <c r="AR112" s="198" t="s">
        <v>79</v>
      </c>
      <c r="AT112" s="199" t="s">
        <v>71</v>
      </c>
      <c r="AU112" s="199" t="s">
        <v>72</v>
      </c>
      <c r="AY112" s="198" t="s">
        <v>153</v>
      </c>
      <c r="BK112" s="200">
        <f>BK113+BK136+BK189+BK236+BK247</f>
        <v>0</v>
      </c>
    </row>
    <row r="113" spans="2:63" s="11" customFormat="1" ht="19.95" customHeight="1">
      <c r="B113" s="187"/>
      <c r="C113" s="188"/>
      <c r="D113" s="201" t="s">
        <v>71</v>
      </c>
      <c r="E113" s="202" t="s">
        <v>154</v>
      </c>
      <c r="F113" s="202" t="s">
        <v>155</v>
      </c>
      <c r="G113" s="188"/>
      <c r="H113" s="188"/>
      <c r="I113" s="191"/>
      <c r="J113" s="203">
        <f>BK113</f>
        <v>0</v>
      </c>
      <c r="K113" s="188"/>
      <c r="L113" s="193"/>
      <c r="M113" s="194"/>
      <c r="N113" s="195"/>
      <c r="O113" s="195"/>
      <c r="P113" s="196">
        <f>SUM(P114:P135)</f>
        <v>0</v>
      </c>
      <c r="Q113" s="195"/>
      <c r="R113" s="196">
        <f>SUM(R114:R135)</f>
        <v>12.89410218</v>
      </c>
      <c r="S113" s="195"/>
      <c r="T113" s="197">
        <f>SUM(T114:T135)</f>
        <v>0</v>
      </c>
      <c r="AR113" s="198" t="s">
        <v>79</v>
      </c>
      <c r="AT113" s="199" t="s">
        <v>71</v>
      </c>
      <c r="AU113" s="199" t="s">
        <v>79</v>
      </c>
      <c r="AY113" s="198" t="s">
        <v>153</v>
      </c>
      <c r="BK113" s="200">
        <f>SUM(BK114:BK135)</f>
        <v>0</v>
      </c>
    </row>
    <row r="114" spans="2:65" s="1" customFormat="1" ht="28.8" customHeight="1">
      <c r="B114" s="41"/>
      <c r="C114" s="204" t="s">
        <v>79</v>
      </c>
      <c r="D114" s="204" t="s">
        <v>156</v>
      </c>
      <c r="E114" s="205" t="s">
        <v>157</v>
      </c>
      <c r="F114" s="206" t="s">
        <v>158</v>
      </c>
      <c r="G114" s="207" t="s">
        <v>159</v>
      </c>
      <c r="H114" s="208">
        <v>10</v>
      </c>
      <c r="I114" s="209"/>
      <c r="J114" s="210">
        <f>ROUND(I114*H114,2)</f>
        <v>0</v>
      </c>
      <c r="K114" s="206" t="s">
        <v>160</v>
      </c>
      <c r="L114" s="61"/>
      <c r="M114" s="211" t="s">
        <v>21</v>
      </c>
      <c r="N114" s="212" t="s">
        <v>43</v>
      </c>
      <c r="O114" s="42"/>
      <c r="P114" s="213">
        <f>O114*H114</f>
        <v>0</v>
      </c>
      <c r="Q114" s="213">
        <v>0.02684</v>
      </c>
      <c r="R114" s="213">
        <f>Q114*H114</f>
        <v>0.26839999999999997</v>
      </c>
      <c r="S114" s="213">
        <v>0</v>
      </c>
      <c r="T114" s="214">
        <f>S114*H114</f>
        <v>0</v>
      </c>
      <c r="AR114" s="24" t="s">
        <v>161</v>
      </c>
      <c r="AT114" s="24" t="s">
        <v>156</v>
      </c>
      <c r="AU114" s="24" t="s">
        <v>81</v>
      </c>
      <c r="AY114" s="24" t="s">
        <v>153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4" t="s">
        <v>79</v>
      </c>
      <c r="BK114" s="215">
        <f>ROUND(I114*H114,2)</f>
        <v>0</v>
      </c>
      <c r="BL114" s="24" t="s">
        <v>161</v>
      </c>
      <c r="BM114" s="24" t="s">
        <v>162</v>
      </c>
    </row>
    <row r="115" spans="2:47" s="1" customFormat="1" ht="24">
      <c r="B115" s="41"/>
      <c r="C115" s="63"/>
      <c r="D115" s="216" t="s">
        <v>163</v>
      </c>
      <c r="E115" s="63"/>
      <c r="F115" s="217" t="s">
        <v>164</v>
      </c>
      <c r="G115" s="63"/>
      <c r="H115" s="63"/>
      <c r="I115" s="172"/>
      <c r="J115" s="63"/>
      <c r="K115" s="63"/>
      <c r="L115" s="61"/>
      <c r="M115" s="218"/>
      <c r="N115" s="42"/>
      <c r="O115" s="42"/>
      <c r="P115" s="42"/>
      <c r="Q115" s="42"/>
      <c r="R115" s="42"/>
      <c r="S115" s="42"/>
      <c r="T115" s="78"/>
      <c r="AT115" s="24" t="s">
        <v>163</v>
      </c>
      <c r="AU115" s="24" t="s">
        <v>81</v>
      </c>
    </row>
    <row r="116" spans="2:65" s="1" customFormat="1" ht="28.8" customHeight="1">
      <c r="B116" s="41"/>
      <c r="C116" s="204" t="s">
        <v>81</v>
      </c>
      <c r="D116" s="204" t="s">
        <v>156</v>
      </c>
      <c r="E116" s="205" t="s">
        <v>165</v>
      </c>
      <c r="F116" s="206" t="s">
        <v>166</v>
      </c>
      <c r="G116" s="207" t="s">
        <v>159</v>
      </c>
      <c r="H116" s="208">
        <v>6</v>
      </c>
      <c r="I116" s="209"/>
      <c r="J116" s="210">
        <f>ROUND(I116*H116,2)</f>
        <v>0</v>
      </c>
      <c r="K116" s="206" t="s">
        <v>160</v>
      </c>
      <c r="L116" s="61"/>
      <c r="M116" s="211" t="s">
        <v>21</v>
      </c>
      <c r="N116" s="212" t="s">
        <v>43</v>
      </c>
      <c r="O116" s="42"/>
      <c r="P116" s="213">
        <f>O116*H116</f>
        <v>0</v>
      </c>
      <c r="Q116" s="213">
        <v>0.03304</v>
      </c>
      <c r="R116" s="213">
        <f>Q116*H116</f>
        <v>0.19824</v>
      </c>
      <c r="S116" s="213">
        <v>0</v>
      </c>
      <c r="T116" s="214">
        <f>S116*H116</f>
        <v>0</v>
      </c>
      <c r="AR116" s="24" t="s">
        <v>161</v>
      </c>
      <c r="AT116" s="24" t="s">
        <v>156</v>
      </c>
      <c r="AU116" s="24" t="s">
        <v>81</v>
      </c>
      <c r="AY116" s="24" t="s">
        <v>153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24" t="s">
        <v>79</v>
      </c>
      <c r="BK116" s="215">
        <f>ROUND(I116*H116,2)</f>
        <v>0</v>
      </c>
      <c r="BL116" s="24" t="s">
        <v>161</v>
      </c>
      <c r="BM116" s="24" t="s">
        <v>167</v>
      </c>
    </row>
    <row r="117" spans="2:47" s="1" customFormat="1" ht="24">
      <c r="B117" s="41"/>
      <c r="C117" s="63"/>
      <c r="D117" s="216" t="s">
        <v>163</v>
      </c>
      <c r="E117" s="63"/>
      <c r="F117" s="217" t="s">
        <v>168</v>
      </c>
      <c r="G117" s="63"/>
      <c r="H117" s="63"/>
      <c r="I117" s="172"/>
      <c r="J117" s="63"/>
      <c r="K117" s="63"/>
      <c r="L117" s="61"/>
      <c r="M117" s="218"/>
      <c r="N117" s="42"/>
      <c r="O117" s="42"/>
      <c r="P117" s="42"/>
      <c r="Q117" s="42"/>
      <c r="R117" s="42"/>
      <c r="S117" s="42"/>
      <c r="T117" s="78"/>
      <c r="AT117" s="24" t="s">
        <v>163</v>
      </c>
      <c r="AU117" s="24" t="s">
        <v>81</v>
      </c>
    </row>
    <row r="118" spans="2:65" s="1" customFormat="1" ht="28.8" customHeight="1">
      <c r="B118" s="41"/>
      <c r="C118" s="204" t="s">
        <v>154</v>
      </c>
      <c r="D118" s="204" t="s">
        <v>156</v>
      </c>
      <c r="E118" s="205" t="s">
        <v>169</v>
      </c>
      <c r="F118" s="206" t="s">
        <v>170</v>
      </c>
      <c r="G118" s="207" t="s">
        <v>171</v>
      </c>
      <c r="H118" s="208">
        <v>65.177</v>
      </c>
      <c r="I118" s="209"/>
      <c r="J118" s="210">
        <f>ROUND(I118*H118,2)</f>
        <v>0</v>
      </c>
      <c r="K118" s="206" t="s">
        <v>160</v>
      </c>
      <c r="L118" s="61"/>
      <c r="M118" s="211" t="s">
        <v>21</v>
      </c>
      <c r="N118" s="212" t="s">
        <v>43</v>
      </c>
      <c r="O118" s="42"/>
      <c r="P118" s="213">
        <f>O118*H118</f>
        <v>0</v>
      </c>
      <c r="Q118" s="213">
        <v>0.08707</v>
      </c>
      <c r="R118" s="213">
        <f>Q118*H118</f>
        <v>5.67496139</v>
      </c>
      <c r="S118" s="213">
        <v>0</v>
      </c>
      <c r="T118" s="214">
        <f>S118*H118</f>
        <v>0</v>
      </c>
      <c r="AR118" s="24" t="s">
        <v>161</v>
      </c>
      <c r="AT118" s="24" t="s">
        <v>156</v>
      </c>
      <c r="AU118" s="24" t="s">
        <v>81</v>
      </c>
      <c r="AY118" s="24" t="s">
        <v>153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4" t="s">
        <v>79</v>
      </c>
      <c r="BK118" s="215">
        <f>ROUND(I118*H118,2)</f>
        <v>0</v>
      </c>
      <c r="BL118" s="24" t="s">
        <v>161</v>
      </c>
      <c r="BM118" s="24" t="s">
        <v>172</v>
      </c>
    </row>
    <row r="119" spans="2:47" s="1" customFormat="1" ht="24">
      <c r="B119" s="41"/>
      <c r="C119" s="63"/>
      <c r="D119" s="219" t="s">
        <v>163</v>
      </c>
      <c r="E119" s="63"/>
      <c r="F119" s="220" t="s">
        <v>173</v>
      </c>
      <c r="G119" s="63"/>
      <c r="H119" s="63"/>
      <c r="I119" s="172"/>
      <c r="J119" s="63"/>
      <c r="K119" s="63"/>
      <c r="L119" s="61"/>
      <c r="M119" s="218"/>
      <c r="N119" s="42"/>
      <c r="O119" s="42"/>
      <c r="P119" s="42"/>
      <c r="Q119" s="42"/>
      <c r="R119" s="42"/>
      <c r="S119" s="42"/>
      <c r="T119" s="78"/>
      <c r="AT119" s="24" t="s">
        <v>163</v>
      </c>
      <c r="AU119" s="24" t="s">
        <v>81</v>
      </c>
    </row>
    <row r="120" spans="2:51" s="12" customFormat="1" ht="12">
      <c r="B120" s="221"/>
      <c r="C120" s="222"/>
      <c r="D120" s="219" t="s">
        <v>174</v>
      </c>
      <c r="E120" s="223" t="s">
        <v>21</v>
      </c>
      <c r="F120" s="224" t="s">
        <v>175</v>
      </c>
      <c r="G120" s="222"/>
      <c r="H120" s="225" t="s">
        <v>21</v>
      </c>
      <c r="I120" s="226"/>
      <c r="J120" s="222"/>
      <c r="K120" s="222"/>
      <c r="L120" s="227"/>
      <c r="M120" s="228"/>
      <c r="N120" s="229"/>
      <c r="O120" s="229"/>
      <c r="P120" s="229"/>
      <c r="Q120" s="229"/>
      <c r="R120" s="229"/>
      <c r="S120" s="229"/>
      <c r="T120" s="230"/>
      <c r="AT120" s="231" t="s">
        <v>174</v>
      </c>
      <c r="AU120" s="231" t="s">
        <v>81</v>
      </c>
      <c r="AV120" s="12" t="s">
        <v>79</v>
      </c>
      <c r="AW120" s="12" t="s">
        <v>35</v>
      </c>
      <c r="AX120" s="12" t="s">
        <v>72</v>
      </c>
      <c r="AY120" s="231" t="s">
        <v>153</v>
      </c>
    </row>
    <row r="121" spans="2:51" s="13" customFormat="1" ht="12">
      <c r="B121" s="232"/>
      <c r="C121" s="233"/>
      <c r="D121" s="219" t="s">
        <v>174</v>
      </c>
      <c r="E121" s="234" t="s">
        <v>21</v>
      </c>
      <c r="F121" s="235" t="s">
        <v>176</v>
      </c>
      <c r="G121" s="233"/>
      <c r="H121" s="236">
        <v>34.192</v>
      </c>
      <c r="I121" s="237"/>
      <c r="J121" s="233"/>
      <c r="K121" s="233"/>
      <c r="L121" s="238"/>
      <c r="M121" s="239"/>
      <c r="N121" s="240"/>
      <c r="O121" s="240"/>
      <c r="P121" s="240"/>
      <c r="Q121" s="240"/>
      <c r="R121" s="240"/>
      <c r="S121" s="240"/>
      <c r="T121" s="241"/>
      <c r="AT121" s="242" t="s">
        <v>174</v>
      </c>
      <c r="AU121" s="242" t="s">
        <v>81</v>
      </c>
      <c r="AV121" s="13" t="s">
        <v>81</v>
      </c>
      <c r="AW121" s="13" t="s">
        <v>35</v>
      </c>
      <c r="AX121" s="13" t="s">
        <v>72</v>
      </c>
      <c r="AY121" s="242" t="s">
        <v>153</v>
      </c>
    </row>
    <row r="122" spans="2:51" s="12" customFormat="1" ht="12">
      <c r="B122" s="221"/>
      <c r="C122" s="222"/>
      <c r="D122" s="219" t="s">
        <v>174</v>
      </c>
      <c r="E122" s="223" t="s">
        <v>21</v>
      </c>
      <c r="F122" s="224" t="s">
        <v>177</v>
      </c>
      <c r="G122" s="222"/>
      <c r="H122" s="225" t="s">
        <v>21</v>
      </c>
      <c r="I122" s="226"/>
      <c r="J122" s="222"/>
      <c r="K122" s="222"/>
      <c r="L122" s="227"/>
      <c r="M122" s="228"/>
      <c r="N122" s="229"/>
      <c r="O122" s="229"/>
      <c r="P122" s="229"/>
      <c r="Q122" s="229"/>
      <c r="R122" s="229"/>
      <c r="S122" s="229"/>
      <c r="T122" s="230"/>
      <c r="AT122" s="231" t="s">
        <v>174</v>
      </c>
      <c r="AU122" s="231" t="s">
        <v>81</v>
      </c>
      <c r="AV122" s="12" t="s">
        <v>79</v>
      </c>
      <c r="AW122" s="12" t="s">
        <v>35</v>
      </c>
      <c r="AX122" s="12" t="s">
        <v>72</v>
      </c>
      <c r="AY122" s="231" t="s">
        <v>153</v>
      </c>
    </row>
    <row r="123" spans="2:51" s="13" customFormat="1" ht="12">
      <c r="B123" s="232"/>
      <c r="C123" s="233"/>
      <c r="D123" s="216" t="s">
        <v>174</v>
      </c>
      <c r="E123" s="243" t="s">
        <v>21</v>
      </c>
      <c r="F123" s="244" t="s">
        <v>178</v>
      </c>
      <c r="G123" s="233"/>
      <c r="H123" s="245">
        <v>30.985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AT123" s="242" t="s">
        <v>174</v>
      </c>
      <c r="AU123" s="242" t="s">
        <v>81</v>
      </c>
      <c r="AV123" s="13" t="s">
        <v>81</v>
      </c>
      <c r="AW123" s="13" t="s">
        <v>35</v>
      </c>
      <c r="AX123" s="13" t="s">
        <v>72</v>
      </c>
      <c r="AY123" s="242" t="s">
        <v>153</v>
      </c>
    </row>
    <row r="124" spans="2:65" s="1" customFormat="1" ht="28.8" customHeight="1">
      <c r="B124" s="41"/>
      <c r="C124" s="204" t="s">
        <v>161</v>
      </c>
      <c r="D124" s="204" t="s">
        <v>156</v>
      </c>
      <c r="E124" s="205" t="s">
        <v>179</v>
      </c>
      <c r="F124" s="206" t="s">
        <v>180</v>
      </c>
      <c r="G124" s="207" t="s">
        <v>171</v>
      </c>
      <c r="H124" s="208">
        <v>97.049</v>
      </c>
      <c r="I124" s="209"/>
      <c r="J124" s="210">
        <f>ROUND(I124*H124,2)</f>
        <v>0</v>
      </c>
      <c r="K124" s="206" t="s">
        <v>160</v>
      </c>
      <c r="L124" s="61"/>
      <c r="M124" s="211" t="s">
        <v>21</v>
      </c>
      <c r="N124" s="212" t="s">
        <v>43</v>
      </c>
      <c r="O124" s="42"/>
      <c r="P124" s="213">
        <f>O124*H124</f>
        <v>0</v>
      </c>
      <c r="Q124" s="213">
        <v>0.06951</v>
      </c>
      <c r="R124" s="213">
        <f>Q124*H124</f>
        <v>6.745875990000001</v>
      </c>
      <c r="S124" s="213">
        <v>0</v>
      </c>
      <c r="T124" s="214">
        <f>S124*H124</f>
        <v>0</v>
      </c>
      <c r="AR124" s="24" t="s">
        <v>161</v>
      </c>
      <c r="AT124" s="24" t="s">
        <v>156</v>
      </c>
      <c r="AU124" s="24" t="s">
        <v>81</v>
      </c>
      <c r="AY124" s="24" t="s">
        <v>153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24" t="s">
        <v>79</v>
      </c>
      <c r="BK124" s="215">
        <f>ROUND(I124*H124,2)</f>
        <v>0</v>
      </c>
      <c r="BL124" s="24" t="s">
        <v>161</v>
      </c>
      <c r="BM124" s="24" t="s">
        <v>181</v>
      </c>
    </row>
    <row r="125" spans="2:47" s="1" customFormat="1" ht="36">
      <c r="B125" s="41"/>
      <c r="C125" s="63"/>
      <c r="D125" s="219" t="s">
        <v>163</v>
      </c>
      <c r="E125" s="63"/>
      <c r="F125" s="220" t="s">
        <v>182</v>
      </c>
      <c r="G125" s="63"/>
      <c r="H125" s="63"/>
      <c r="I125" s="172"/>
      <c r="J125" s="63"/>
      <c r="K125" s="63"/>
      <c r="L125" s="61"/>
      <c r="M125" s="218"/>
      <c r="N125" s="42"/>
      <c r="O125" s="42"/>
      <c r="P125" s="42"/>
      <c r="Q125" s="42"/>
      <c r="R125" s="42"/>
      <c r="S125" s="42"/>
      <c r="T125" s="78"/>
      <c r="AT125" s="24" t="s">
        <v>163</v>
      </c>
      <c r="AU125" s="24" t="s">
        <v>81</v>
      </c>
    </row>
    <row r="126" spans="2:51" s="12" customFormat="1" ht="12">
      <c r="B126" s="221"/>
      <c r="C126" s="222"/>
      <c r="D126" s="219" t="s">
        <v>174</v>
      </c>
      <c r="E126" s="223" t="s">
        <v>21</v>
      </c>
      <c r="F126" s="224" t="s">
        <v>175</v>
      </c>
      <c r="G126" s="222"/>
      <c r="H126" s="225" t="s">
        <v>21</v>
      </c>
      <c r="I126" s="226"/>
      <c r="J126" s="222"/>
      <c r="K126" s="222"/>
      <c r="L126" s="227"/>
      <c r="M126" s="228"/>
      <c r="N126" s="229"/>
      <c r="O126" s="229"/>
      <c r="P126" s="229"/>
      <c r="Q126" s="229"/>
      <c r="R126" s="229"/>
      <c r="S126" s="229"/>
      <c r="T126" s="230"/>
      <c r="AT126" s="231" t="s">
        <v>174</v>
      </c>
      <c r="AU126" s="231" t="s">
        <v>81</v>
      </c>
      <c r="AV126" s="12" t="s">
        <v>79</v>
      </c>
      <c r="AW126" s="12" t="s">
        <v>35</v>
      </c>
      <c r="AX126" s="12" t="s">
        <v>72</v>
      </c>
      <c r="AY126" s="231" t="s">
        <v>153</v>
      </c>
    </row>
    <row r="127" spans="2:51" s="13" customFormat="1" ht="24">
      <c r="B127" s="232"/>
      <c r="C127" s="233"/>
      <c r="D127" s="219" t="s">
        <v>174</v>
      </c>
      <c r="E127" s="234" t="s">
        <v>21</v>
      </c>
      <c r="F127" s="235" t="s">
        <v>183</v>
      </c>
      <c r="G127" s="233"/>
      <c r="H127" s="236">
        <v>49.239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AT127" s="242" t="s">
        <v>174</v>
      </c>
      <c r="AU127" s="242" t="s">
        <v>81</v>
      </c>
      <c r="AV127" s="13" t="s">
        <v>81</v>
      </c>
      <c r="AW127" s="13" t="s">
        <v>35</v>
      </c>
      <c r="AX127" s="13" t="s">
        <v>72</v>
      </c>
      <c r="AY127" s="242" t="s">
        <v>153</v>
      </c>
    </row>
    <row r="128" spans="2:51" s="13" customFormat="1" ht="12">
      <c r="B128" s="232"/>
      <c r="C128" s="233"/>
      <c r="D128" s="219" t="s">
        <v>174</v>
      </c>
      <c r="E128" s="234" t="s">
        <v>21</v>
      </c>
      <c r="F128" s="235" t="s">
        <v>184</v>
      </c>
      <c r="G128" s="233"/>
      <c r="H128" s="236">
        <v>1.61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AT128" s="242" t="s">
        <v>174</v>
      </c>
      <c r="AU128" s="242" t="s">
        <v>81</v>
      </c>
      <c r="AV128" s="13" t="s">
        <v>81</v>
      </c>
      <c r="AW128" s="13" t="s">
        <v>35</v>
      </c>
      <c r="AX128" s="13" t="s">
        <v>72</v>
      </c>
      <c r="AY128" s="242" t="s">
        <v>153</v>
      </c>
    </row>
    <row r="129" spans="2:51" s="12" customFormat="1" ht="12">
      <c r="B129" s="221"/>
      <c r="C129" s="222"/>
      <c r="D129" s="219" t="s">
        <v>174</v>
      </c>
      <c r="E129" s="223" t="s">
        <v>21</v>
      </c>
      <c r="F129" s="224" t="s">
        <v>177</v>
      </c>
      <c r="G129" s="222"/>
      <c r="H129" s="225" t="s">
        <v>21</v>
      </c>
      <c r="I129" s="226"/>
      <c r="J129" s="222"/>
      <c r="K129" s="222"/>
      <c r="L129" s="227"/>
      <c r="M129" s="228"/>
      <c r="N129" s="229"/>
      <c r="O129" s="229"/>
      <c r="P129" s="229"/>
      <c r="Q129" s="229"/>
      <c r="R129" s="229"/>
      <c r="S129" s="229"/>
      <c r="T129" s="230"/>
      <c r="AT129" s="231" t="s">
        <v>174</v>
      </c>
      <c r="AU129" s="231" t="s">
        <v>81</v>
      </c>
      <c r="AV129" s="12" t="s">
        <v>79</v>
      </c>
      <c r="AW129" s="12" t="s">
        <v>35</v>
      </c>
      <c r="AX129" s="12" t="s">
        <v>72</v>
      </c>
      <c r="AY129" s="231" t="s">
        <v>153</v>
      </c>
    </row>
    <row r="130" spans="2:51" s="13" customFormat="1" ht="24">
      <c r="B130" s="232"/>
      <c r="C130" s="233"/>
      <c r="D130" s="219" t="s">
        <v>174</v>
      </c>
      <c r="E130" s="234" t="s">
        <v>21</v>
      </c>
      <c r="F130" s="235" t="s">
        <v>185</v>
      </c>
      <c r="G130" s="233"/>
      <c r="H130" s="236">
        <v>44.59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AT130" s="242" t="s">
        <v>174</v>
      </c>
      <c r="AU130" s="242" t="s">
        <v>81</v>
      </c>
      <c r="AV130" s="13" t="s">
        <v>81</v>
      </c>
      <c r="AW130" s="13" t="s">
        <v>35</v>
      </c>
      <c r="AX130" s="13" t="s">
        <v>72</v>
      </c>
      <c r="AY130" s="242" t="s">
        <v>153</v>
      </c>
    </row>
    <row r="131" spans="2:51" s="13" customFormat="1" ht="12">
      <c r="B131" s="232"/>
      <c r="C131" s="233"/>
      <c r="D131" s="216" t="s">
        <v>174</v>
      </c>
      <c r="E131" s="243" t="s">
        <v>21</v>
      </c>
      <c r="F131" s="244" t="s">
        <v>184</v>
      </c>
      <c r="G131" s="233"/>
      <c r="H131" s="245">
        <v>1.61</v>
      </c>
      <c r="I131" s="237"/>
      <c r="J131" s="233"/>
      <c r="K131" s="233"/>
      <c r="L131" s="238"/>
      <c r="M131" s="239"/>
      <c r="N131" s="240"/>
      <c r="O131" s="240"/>
      <c r="P131" s="240"/>
      <c r="Q131" s="240"/>
      <c r="R131" s="240"/>
      <c r="S131" s="240"/>
      <c r="T131" s="241"/>
      <c r="AT131" s="242" t="s">
        <v>174</v>
      </c>
      <c r="AU131" s="242" t="s">
        <v>81</v>
      </c>
      <c r="AV131" s="13" t="s">
        <v>81</v>
      </c>
      <c r="AW131" s="13" t="s">
        <v>35</v>
      </c>
      <c r="AX131" s="13" t="s">
        <v>72</v>
      </c>
      <c r="AY131" s="242" t="s">
        <v>153</v>
      </c>
    </row>
    <row r="132" spans="2:65" s="1" customFormat="1" ht="20.4" customHeight="1">
      <c r="B132" s="41"/>
      <c r="C132" s="204" t="s">
        <v>186</v>
      </c>
      <c r="D132" s="204" t="s">
        <v>156</v>
      </c>
      <c r="E132" s="205" t="s">
        <v>187</v>
      </c>
      <c r="F132" s="206" t="s">
        <v>188</v>
      </c>
      <c r="G132" s="207" t="s">
        <v>189</v>
      </c>
      <c r="H132" s="208">
        <v>47.32</v>
      </c>
      <c r="I132" s="209"/>
      <c r="J132" s="210">
        <f>ROUND(I132*H132,2)</f>
        <v>0</v>
      </c>
      <c r="K132" s="206" t="s">
        <v>160</v>
      </c>
      <c r="L132" s="61"/>
      <c r="M132" s="211" t="s">
        <v>21</v>
      </c>
      <c r="N132" s="212" t="s">
        <v>43</v>
      </c>
      <c r="O132" s="42"/>
      <c r="P132" s="213">
        <f>O132*H132</f>
        <v>0</v>
      </c>
      <c r="Q132" s="213">
        <v>0.00014</v>
      </c>
      <c r="R132" s="213">
        <f>Q132*H132</f>
        <v>0.006624799999999999</v>
      </c>
      <c r="S132" s="213">
        <v>0</v>
      </c>
      <c r="T132" s="214">
        <f>S132*H132</f>
        <v>0</v>
      </c>
      <c r="AR132" s="24" t="s">
        <v>161</v>
      </c>
      <c r="AT132" s="24" t="s">
        <v>156</v>
      </c>
      <c r="AU132" s="24" t="s">
        <v>81</v>
      </c>
      <c r="AY132" s="24" t="s">
        <v>153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24" t="s">
        <v>79</v>
      </c>
      <c r="BK132" s="215">
        <f>ROUND(I132*H132,2)</f>
        <v>0</v>
      </c>
      <c r="BL132" s="24" t="s">
        <v>161</v>
      </c>
      <c r="BM132" s="24" t="s">
        <v>190</v>
      </c>
    </row>
    <row r="133" spans="2:47" s="1" customFormat="1" ht="12">
      <c r="B133" s="41"/>
      <c r="C133" s="63"/>
      <c r="D133" s="219" t="s">
        <v>163</v>
      </c>
      <c r="E133" s="63"/>
      <c r="F133" s="220" t="s">
        <v>191</v>
      </c>
      <c r="G133" s="63"/>
      <c r="H133" s="63"/>
      <c r="I133" s="172"/>
      <c r="J133" s="63"/>
      <c r="K133" s="63"/>
      <c r="L133" s="61"/>
      <c r="M133" s="218"/>
      <c r="N133" s="42"/>
      <c r="O133" s="42"/>
      <c r="P133" s="42"/>
      <c r="Q133" s="42"/>
      <c r="R133" s="42"/>
      <c r="S133" s="42"/>
      <c r="T133" s="78"/>
      <c r="AT133" s="24" t="s">
        <v>163</v>
      </c>
      <c r="AU133" s="24" t="s">
        <v>81</v>
      </c>
    </row>
    <row r="134" spans="2:51" s="12" customFormat="1" ht="12">
      <c r="B134" s="221"/>
      <c r="C134" s="222"/>
      <c r="D134" s="219" t="s">
        <v>174</v>
      </c>
      <c r="E134" s="223" t="s">
        <v>21</v>
      </c>
      <c r="F134" s="224" t="s">
        <v>192</v>
      </c>
      <c r="G134" s="222"/>
      <c r="H134" s="225" t="s">
        <v>21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174</v>
      </c>
      <c r="AU134" s="231" t="s">
        <v>81</v>
      </c>
      <c r="AV134" s="12" t="s">
        <v>79</v>
      </c>
      <c r="AW134" s="12" t="s">
        <v>35</v>
      </c>
      <c r="AX134" s="12" t="s">
        <v>72</v>
      </c>
      <c r="AY134" s="231" t="s">
        <v>153</v>
      </c>
    </row>
    <row r="135" spans="2:51" s="13" customFormat="1" ht="12">
      <c r="B135" s="232"/>
      <c r="C135" s="233"/>
      <c r="D135" s="219" t="s">
        <v>174</v>
      </c>
      <c r="E135" s="234" t="s">
        <v>21</v>
      </c>
      <c r="F135" s="235" t="s">
        <v>193</v>
      </c>
      <c r="G135" s="233"/>
      <c r="H135" s="236">
        <v>47.32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AT135" s="242" t="s">
        <v>174</v>
      </c>
      <c r="AU135" s="242" t="s">
        <v>81</v>
      </c>
      <c r="AV135" s="13" t="s">
        <v>81</v>
      </c>
      <c r="AW135" s="13" t="s">
        <v>35</v>
      </c>
      <c r="AX135" s="13" t="s">
        <v>72</v>
      </c>
      <c r="AY135" s="242" t="s">
        <v>153</v>
      </c>
    </row>
    <row r="136" spans="2:63" s="11" customFormat="1" ht="29.85" customHeight="1">
      <c r="B136" s="187"/>
      <c r="C136" s="188"/>
      <c r="D136" s="189" t="s">
        <v>71</v>
      </c>
      <c r="E136" s="246" t="s">
        <v>194</v>
      </c>
      <c r="F136" s="246" t="s">
        <v>195</v>
      </c>
      <c r="G136" s="188"/>
      <c r="H136" s="188"/>
      <c r="I136" s="191"/>
      <c r="J136" s="247">
        <f>BK136</f>
        <v>0</v>
      </c>
      <c r="K136" s="188"/>
      <c r="L136" s="193"/>
      <c r="M136" s="194"/>
      <c r="N136" s="195"/>
      <c r="O136" s="195"/>
      <c r="P136" s="196">
        <f>P137+P180</f>
        <v>0</v>
      </c>
      <c r="Q136" s="195"/>
      <c r="R136" s="196">
        <f>R137+R180</f>
        <v>2.5462666400000007</v>
      </c>
      <c r="S136" s="195"/>
      <c r="T136" s="197">
        <f>T137+T180</f>
        <v>0</v>
      </c>
      <c r="AR136" s="198" t="s">
        <v>79</v>
      </c>
      <c r="AT136" s="199" t="s">
        <v>71</v>
      </c>
      <c r="AU136" s="199" t="s">
        <v>79</v>
      </c>
      <c r="AY136" s="198" t="s">
        <v>153</v>
      </c>
      <c r="BK136" s="200">
        <f>BK137+BK180</f>
        <v>0</v>
      </c>
    </row>
    <row r="137" spans="2:63" s="11" customFormat="1" ht="14.85" customHeight="1">
      <c r="B137" s="187"/>
      <c r="C137" s="188"/>
      <c r="D137" s="201" t="s">
        <v>71</v>
      </c>
      <c r="E137" s="202" t="s">
        <v>196</v>
      </c>
      <c r="F137" s="202" t="s">
        <v>197</v>
      </c>
      <c r="G137" s="188"/>
      <c r="H137" s="188"/>
      <c r="I137" s="191"/>
      <c r="J137" s="203">
        <f>BK137</f>
        <v>0</v>
      </c>
      <c r="K137" s="188"/>
      <c r="L137" s="193"/>
      <c r="M137" s="194"/>
      <c r="N137" s="195"/>
      <c r="O137" s="195"/>
      <c r="P137" s="196">
        <f>SUM(P138:P179)</f>
        <v>0</v>
      </c>
      <c r="Q137" s="195"/>
      <c r="R137" s="196">
        <f>SUM(R138:R179)</f>
        <v>2.0776266400000005</v>
      </c>
      <c r="S137" s="195"/>
      <c r="T137" s="197">
        <f>SUM(T138:T179)</f>
        <v>0</v>
      </c>
      <c r="AR137" s="198" t="s">
        <v>79</v>
      </c>
      <c r="AT137" s="199" t="s">
        <v>71</v>
      </c>
      <c r="AU137" s="199" t="s">
        <v>81</v>
      </c>
      <c r="AY137" s="198" t="s">
        <v>153</v>
      </c>
      <c r="BK137" s="200">
        <f>SUM(BK138:BK179)</f>
        <v>0</v>
      </c>
    </row>
    <row r="138" spans="2:65" s="1" customFormat="1" ht="20.4" customHeight="1">
      <c r="B138" s="41"/>
      <c r="C138" s="204" t="s">
        <v>194</v>
      </c>
      <c r="D138" s="204" t="s">
        <v>156</v>
      </c>
      <c r="E138" s="205" t="s">
        <v>198</v>
      </c>
      <c r="F138" s="206" t="s">
        <v>199</v>
      </c>
      <c r="G138" s="207" t="s">
        <v>171</v>
      </c>
      <c r="H138" s="208">
        <v>100.946</v>
      </c>
      <c r="I138" s="209"/>
      <c r="J138" s="210">
        <f>ROUND(I138*H138,2)</f>
        <v>0</v>
      </c>
      <c r="K138" s="206" t="s">
        <v>160</v>
      </c>
      <c r="L138" s="61"/>
      <c r="M138" s="211" t="s">
        <v>21</v>
      </c>
      <c r="N138" s="212" t="s">
        <v>43</v>
      </c>
      <c r="O138" s="42"/>
      <c r="P138" s="213">
        <f>O138*H138</f>
        <v>0</v>
      </c>
      <c r="Q138" s="213">
        <v>0.00026</v>
      </c>
      <c r="R138" s="213">
        <f>Q138*H138</f>
        <v>0.02624596</v>
      </c>
      <c r="S138" s="213">
        <v>0</v>
      </c>
      <c r="T138" s="214">
        <f>S138*H138</f>
        <v>0</v>
      </c>
      <c r="AR138" s="24" t="s">
        <v>161</v>
      </c>
      <c r="AT138" s="24" t="s">
        <v>156</v>
      </c>
      <c r="AU138" s="24" t="s">
        <v>154</v>
      </c>
      <c r="AY138" s="24" t="s">
        <v>153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24" t="s">
        <v>79</v>
      </c>
      <c r="BK138" s="215">
        <f>ROUND(I138*H138,2)</f>
        <v>0</v>
      </c>
      <c r="BL138" s="24" t="s">
        <v>161</v>
      </c>
      <c r="BM138" s="24" t="s">
        <v>200</v>
      </c>
    </row>
    <row r="139" spans="2:47" s="1" customFormat="1" ht="24">
      <c r="B139" s="41"/>
      <c r="C139" s="63"/>
      <c r="D139" s="219" t="s">
        <v>163</v>
      </c>
      <c r="E139" s="63"/>
      <c r="F139" s="220" t="s">
        <v>201</v>
      </c>
      <c r="G139" s="63"/>
      <c r="H139" s="63"/>
      <c r="I139" s="172"/>
      <c r="J139" s="63"/>
      <c r="K139" s="63"/>
      <c r="L139" s="61"/>
      <c r="M139" s="218"/>
      <c r="N139" s="42"/>
      <c r="O139" s="42"/>
      <c r="P139" s="42"/>
      <c r="Q139" s="42"/>
      <c r="R139" s="42"/>
      <c r="S139" s="42"/>
      <c r="T139" s="78"/>
      <c r="AT139" s="24" t="s">
        <v>163</v>
      </c>
      <c r="AU139" s="24" t="s">
        <v>154</v>
      </c>
    </row>
    <row r="140" spans="2:51" s="12" customFormat="1" ht="12">
      <c r="B140" s="221"/>
      <c r="C140" s="222"/>
      <c r="D140" s="219" t="s">
        <v>174</v>
      </c>
      <c r="E140" s="223" t="s">
        <v>21</v>
      </c>
      <c r="F140" s="224" t="s">
        <v>202</v>
      </c>
      <c r="G140" s="222"/>
      <c r="H140" s="225" t="s">
        <v>21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174</v>
      </c>
      <c r="AU140" s="231" t="s">
        <v>154</v>
      </c>
      <c r="AV140" s="12" t="s">
        <v>79</v>
      </c>
      <c r="AW140" s="12" t="s">
        <v>35</v>
      </c>
      <c r="AX140" s="12" t="s">
        <v>72</v>
      </c>
      <c r="AY140" s="231" t="s">
        <v>153</v>
      </c>
    </row>
    <row r="141" spans="2:51" s="12" customFormat="1" ht="12">
      <c r="B141" s="221"/>
      <c r="C141" s="222"/>
      <c r="D141" s="219" t="s">
        <v>174</v>
      </c>
      <c r="E141" s="223" t="s">
        <v>21</v>
      </c>
      <c r="F141" s="224" t="s">
        <v>203</v>
      </c>
      <c r="G141" s="222"/>
      <c r="H141" s="225" t="s">
        <v>21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174</v>
      </c>
      <c r="AU141" s="231" t="s">
        <v>154</v>
      </c>
      <c r="AV141" s="12" t="s">
        <v>79</v>
      </c>
      <c r="AW141" s="12" t="s">
        <v>35</v>
      </c>
      <c r="AX141" s="12" t="s">
        <v>72</v>
      </c>
      <c r="AY141" s="231" t="s">
        <v>153</v>
      </c>
    </row>
    <row r="142" spans="2:51" s="13" customFormat="1" ht="12">
      <c r="B142" s="232"/>
      <c r="C142" s="233"/>
      <c r="D142" s="219" t="s">
        <v>174</v>
      </c>
      <c r="E142" s="234" t="s">
        <v>21</v>
      </c>
      <c r="F142" s="235" t="s">
        <v>204</v>
      </c>
      <c r="G142" s="233"/>
      <c r="H142" s="236">
        <v>33.124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AT142" s="242" t="s">
        <v>174</v>
      </c>
      <c r="AU142" s="242" t="s">
        <v>154</v>
      </c>
      <c r="AV142" s="13" t="s">
        <v>81</v>
      </c>
      <c r="AW142" s="13" t="s">
        <v>35</v>
      </c>
      <c r="AX142" s="13" t="s">
        <v>72</v>
      </c>
      <c r="AY142" s="242" t="s">
        <v>153</v>
      </c>
    </row>
    <row r="143" spans="2:51" s="12" customFormat="1" ht="12">
      <c r="B143" s="221"/>
      <c r="C143" s="222"/>
      <c r="D143" s="219" t="s">
        <v>174</v>
      </c>
      <c r="E143" s="223" t="s">
        <v>21</v>
      </c>
      <c r="F143" s="224" t="s">
        <v>205</v>
      </c>
      <c r="G143" s="222"/>
      <c r="H143" s="225" t="s">
        <v>21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174</v>
      </c>
      <c r="AU143" s="231" t="s">
        <v>154</v>
      </c>
      <c r="AV143" s="12" t="s">
        <v>79</v>
      </c>
      <c r="AW143" s="12" t="s">
        <v>35</v>
      </c>
      <c r="AX143" s="12" t="s">
        <v>72</v>
      </c>
      <c r="AY143" s="231" t="s">
        <v>153</v>
      </c>
    </row>
    <row r="144" spans="2:51" s="12" customFormat="1" ht="12">
      <c r="B144" s="221"/>
      <c r="C144" s="222"/>
      <c r="D144" s="219" t="s">
        <v>174</v>
      </c>
      <c r="E144" s="223" t="s">
        <v>21</v>
      </c>
      <c r="F144" s="224" t="s">
        <v>206</v>
      </c>
      <c r="G144" s="222"/>
      <c r="H144" s="225" t="s">
        <v>21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174</v>
      </c>
      <c r="AU144" s="231" t="s">
        <v>154</v>
      </c>
      <c r="AV144" s="12" t="s">
        <v>79</v>
      </c>
      <c r="AW144" s="12" t="s">
        <v>35</v>
      </c>
      <c r="AX144" s="12" t="s">
        <v>72</v>
      </c>
      <c r="AY144" s="231" t="s">
        <v>153</v>
      </c>
    </row>
    <row r="145" spans="2:51" s="13" customFormat="1" ht="12">
      <c r="B145" s="232"/>
      <c r="C145" s="233"/>
      <c r="D145" s="219" t="s">
        <v>174</v>
      </c>
      <c r="E145" s="234" t="s">
        <v>21</v>
      </c>
      <c r="F145" s="235" t="s">
        <v>207</v>
      </c>
      <c r="G145" s="233"/>
      <c r="H145" s="236">
        <v>10.219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AT145" s="242" t="s">
        <v>174</v>
      </c>
      <c r="AU145" s="242" t="s">
        <v>154</v>
      </c>
      <c r="AV145" s="13" t="s">
        <v>81</v>
      </c>
      <c r="AW145" s="13" t="s">
        <v>35</v>
      </c>
      <c r="AX145" s="13" t="s">
        <v>72</v>
      </c>
      <c r="AY145" s="242" t="s">
        <v>153</v>
      </c>
    </row>
    <row r="146" spans="2:51" s="13" customFormat="1" ht="12">
      <c r="B146" s="232"/>
      <c r="C146" s="233"/>
      <c r="D146" s="219" t="s">
        <v>174</v>
      </c>
      <c r="E146" s="234" t="s">
        <v>21</v>
      </c>
      <c r="F146" s="235" t="s">
        <v>208</v>
      </c>
      <c r="G146" s="233"/>
      <c r="H146" s="236">
        <v>26.218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AT146" s="242" t="s">
        <v>174</v>
      </c>
      <c r="AU146" s="242" t="s">
        <v>154</v>
      </c>
      <c r="AV146" s="13" t="s">
        <v>81</v>
      </c>
      <c r="AW146" s="13" t="s">
        <v>35</v>
      </c>
      <c r="AX146" s="13" t="s">
        <v>72</v>
      </c>
      <c r="AY146" s="242" t="s">
        <v>153</v>
      </c>
    </row>
    <row r="147" spans="2:51" s="13" customFormat="1" ht="12">
      <c r="B147" s="232"/>
      <c r="C147" s="233"/>
      <c r="D147" s="219" t="s">
        <v>174</v>
      </c>
      <c r="E147" s="234" t="s">
        <v>21</v>
      </c>
      <c r="F147" s="235" t="s">
        <v>209</v>
      </c>
      <c r="G147" s="233"/>
      <c r="H147" s="236">
        <v>12.637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AT147" s="242" t="s">
        <v>174</v>
      </c>
      <c r="AU147" s="242" t="s">
        <v>154</v>
      </c>
      <c r="AV147" s="13" t="s">
        <v>81</v>
      </c>
      <c r="AW147" s="13" t="s">
        <v>35</v>
      </c>
      <c r="AX147" s="13" t="s">
        <v>72</v>
      </c>
      <c r="AY147" s="242" t="s">
        <v>153</v>
      </c>
    </row>
    <row r="148" spans="2:51" s="13" customFormat="1" ht="12">
      <c r="B148" s="232"/>
      <c r="C148" s="233"/>
      <c r="D148" s="219" t="s">
        <v>174</v>
      </c>
      <c r="E148" s="234" t="s">
        <v>21</v>
      </c>
      <c r="F148" s="235" t="s">
        <v>210</v>
      </c>
      <c r="G148" s="233"/>
      <c r="H148" s="236">
        <v>28.585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AT148" s="242" t="s">
        <v>174</v>
      </c>
      <c r="AU148" s="242" t="s">
        <v>154</v>
      </c>
      <c r="AV148" s="13" t="s">
        <v>81</v>
      </c>
      <c r="AW148" s="13" t="s">
        <v>35</v>
      </c>
      <c r="AX148" s="13" t="s">
        <v>72</v>
      </c>
      <c r="AY148" s="242" t="s">
        <v>153</v>
      </c>
    </row>
    <row r="149" spans="2:51" s="12" customFormat="1" ht="12">
      <c r="B149" s="221"/>
      <c r="C149" s="222"/>
      <c r="D149" s="219" t="s">
        <v>174</v>
      </c>
      <c r="E149" s="223" t="s">
        <v>21</v>
      </c>
      <c r="F149" s="224" t="s">
        <v>211</v>
      </c>
      <c r="G149" s="222"/>
      <c r="H149" s="225" t="s">
        <v>21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174</v>
      </c>
      <c r="AU149" s="231" t="s">
        <v>154</v>
      </c>
      <c r="AV149" s="12" t="s">
        <v>79</v>
      </c>
      <c r="AW149" s="12" t="s">
        <v>35</v>
      </c>
      <c r="AX149" s="12" t="s">
        <v>72</v>
      </c>
      <c r="AY149" s="231" t="s">
        <v>153</v>
      </c>
    </row>
    <row r="150" spans="2:51" s="13" customFormat="1" ht="12">
      <c r="B150" s="232"/>
      <c r="C150" s="233"/>
      <c r="D150" s="219" t="s">
        <v>174</v>
      </c>
      <c r="E150" s="234" t="s">
        <v>21</v>
      </c>
      <c r="F150" s="235" t="s">
        <v>212</v>
      </c>
      <c r="G150" s="233"/>
      <c r="H150" s="236">
        <v>11.558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AT150" s="242" t="s">
        <v>174</v>
      </c>
      <c r="AU150" s="242" t="s">
        <v>154</v>
      </c>
      <c r="AV150" s="13" t="s">
        <v>81</v>
      </c>
      <c r="AW150" s="13" t="s">
        <v>35</v>
      </c>
      <c r="AX150" s="13" t="s">
        <v>72</v>
      </c>
      <c r="AY150" s="242" t="s">
        <v>153</v>
      </c>
    </row>
    <row r="151" spans="2:51" s="13" customFormat="1" ht="12">
      <c r="B151" s="232"/>
      <c r="C151" s="233"/>
      <c r="D151" s="216" t="s">
        <v>174</v>
      </c>
      <c r="E151" s="243" t="s">
        <v>21</v>
      </c>
      <c r="F151" s="244" t="s">
        <v>213</v>
      </c>
      <c r="G151" s="233"/>
      <c r="H151" s="245">
        <v>-21.395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AT151" s="242" t="s">
        <v>174</v>
      </c>
      <c r="AU151" s="242" t="s">
        <v>154</v>
      </c>
      <c r="AV151" s="13" t="s">
        <v>81</v>
      </c>
      <c r="AW151" s="13" t="s">
        <v>35</v>
      </c>
      <c r="AX151" s="13" t="s">
        <v>72</v>
      </c>
      <c r="AY151" s="242" t="s">
        <v>153</v>
      </c>
    </row>
    <row r="152" spans="2:65" s="1" customFormat="1" ht="28.8" customHeight="1">
      <c r="B152" s="41"/>
      <c r="C152" s="204" t="s">
        <v>214</v>
      </c>
      <c r="D152" s="204" t="s">
        <v>156</v>
      </c>
      <c r="E152" s="205" t="s">
        <v>215</v>
      </c>
      <c r="F152" s="206" t="s">
        <v>216</v>
      </c>
      <c r="G152" s="207" t="s">
        <v>171</v>
      </c>
      <c r="H152" s="208">
        <v>324.452</v>
      </c>
      <c r="I152" s="209"/>
      <c r="J152" s="210">
        <f>ROUND(I152*H152,2)</f>
        <v>0</v>
      </c>
      <c r="K152" s="206" t="s">
        <v>160</v>
      </c>
      <c r="L152" s="61"/>
      <c r="M152" s="211" t="s">
        <v>21</v>
      </c>
      <c r="N152" s="212" t="s">
        <v>43</v>
      </c>
      <c r="O152" s="42"/>
      <c r="P152" s="213">
        <f>O152*H152</f>
        <v>0</v>
      </c>
      <c r="Q152" s="213">
        <v>0.00489</v>
      </c>
      <c r="R152" s="213">
        <f>Q152*H152</f>
        <v>1.58657028</v>
      </c>
      <c r="S152" s="213">
        <v>0</v>
      </c>
      <c r="T152" s="214">
        <f>S152*H152</f>
        <v>0</v>
      </c>
      <c r="AR152" s="24" t="s">
        <v>161</v>
      </c>
      <c r="AT152" s="24" t="s">
        <v>156</v>
      </c>
      <c r="AU152" s="24" t="s">
        <v>154</v>
      </c>
      <c r="AY152" s="24" t="s">
        <v>153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24" t="s">
        <v>79</v>
      </c>
      <c r="BK152" s="215">
        <f>ROUND(I152*H152,2)</f>
        <v>0</v>
      </c>
      <c r="BL152" s="24" t="s">
        <v>161</v>
      </c>
      <c r="BM152" s="24" t="s">
        <v>217</v>
      </c>
    </row>
    <row r="153" spans="2:47" s="1" customFormat="1" ht="24">
      <c r="B153" s="41"/>
      <c r="C153" s="63"/>
      <c r="D153" s="219" t="s">
        <v>163</v>
      </c>
      <c r="E153" s="63"/>
      <c r="F153" s="220" t="s">
        <v>218</v>
      </c>
      <c r="G153" s="63"/>
      <c r="H153" s="63"/>
      <c r="I153" s="172"/>
      <c r="J153" s="63"/>
      <c r="K153" s="63"/>
      <c r="L153" s="61"/>
      <c r="M153" s="218"/>
      <c r="N153" s="42"/>
      <c r="O153" s="42"/>
      <c r="P153" s="42"/>
      <c r="Q153" s="42"/>
      <c r="R153" s="42"/>
      <c r="S153" s="42"/>
      <c r="T153" s="78"/>
      <c r="AT153" s="24" t="s">
        <v>163</v>
      </c>
      <c r="AU153" s="24" t="s">
        <v>154</v>
      </c>
    </row>
    <row r="154" spans="2:51" s="12" customFormat="1" ht="12">
      <c r="B154" s="221"/>
      <c r="C154" s="222"/>
      <c r="D154" s="219" t="s">
        <v>174</v>
      </c>
      <c r="E154" s="223" t="s">
        <v>21</v>
      </c>
      <c r="F154" s="224" t="s">
        <v>219</v>
      </c>
      <c r="G154" s="222"/>
      <c r="H154" s="225" t="s">
        <v>21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174</v>
      </c>
      <c r="AU154" s="231" t="s">
        <v>154</v>
      </c>
      <c r="AV154" s="12" t="s">
        <v>79</v>
      </c>
      <c r="AW154" s="12" t="s">
        <v>35</v>
      </c>
      <c r="AX154" s="12" t="s">
        <v>72</v>
      </c>
      <c r="AY154" s="231" t="s">
        <v>153</v>
      </c>
    </row>
    <row r="155" spans="2:51" s="12" customFormat="1" ht="12">
      <c r="B155" s="221"/>
      <c r="C155" s="222"/>
      <c r="D155" s="219" t="s">
        <v>174</v>
      </c>
      <c r="E155" s="223" t="s">
        <v>21</v>
      </c>
      <c r="F155" s="224" t="s">
        <v>203</v>
      </c>
      <c r="G155" s="222"/>
      <c r="H155" s="225" t="s">
        <v>21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174</v>
      </c>
      <c r="AU155" s="231" t="s">
        <v>154</v>
      </c>
      <c r="AV155" s="12" t="s">
        <v>79</v>
      </c>
      <c r="AW155" s="12" t="s">
        <v>35</v>
      </c>
      <c r="AX155" s="12" t="s">
        <v>72</v>
      </c>
      <c r="AY155" s="231" t="s">
        <v>153</v>
      </c>
    </row>
    <row r="156" spans="2:51" s="13" customFormat="1" ht="24">
      <c r="B156" s="232"/>
      <c r="C156" s="233"/>
      <c r="D156" s="219" t="s">
        <v>174</v>
      </c>
      <c r="E156" s="234" t="s">
        <v>21</v>
      </c>
      <c r="F156" s="235" t="s">
        <v>220</v>
      </c>
      <c r="G156" s="233"/>
      <c r="H156" s="236">
        <v>68.383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AT156" s="242" t="s">
        <v>174</v>
      </c>
      <c r="AU156" s="242" t="s">
        <v>154</v>
      </c>
      <c r="AV156" s="13" t="s">
        <v>81</v>
      </c>
      <c r="AW156" s="13" t="s">
        <v>35</v>
      </c>
      <c r="AX156" s="13" t="s">
        <v>72</v>
      </c>
      <c r="AY156" s="242" t="s">
        <v>153</v>
      </c>
    </row>
    <row r="157" spans="2:51" s="13" customFormat="1" ht="24">
      <c r="B157" s="232"/>
      <c r="C157" s="233"/>
      <c r="D157" s="219" t="s">
        <v>174</v>
      </c>
      <c r="E157" s="234" t="s">
        <v>21</v>
      </c>
      <c r="F157" s="235" t="s">
        <v>221</v>
      </c>
      <c r="G157" s="233"/>
      <c r="H157" s="236">
        <v>61.97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AT157" s="242" t="s">
        <v>174</v>
      </c>
      <c r="AU157" s="242" t="s">
        <v>154</v>
      </c>
      <c r="AV157" s="13" t="s">
        <v>81</v>
      </c>
      <c r="AW157" s="13" t="s">
        <v>35</v>
      </c>
      <c r="AX157" s="13" t="s">
        <v>72</v>
      </c>
      <c r="AY157" s="242" t="s">
        <v>153</v>
      </c>
    </row>
    <row r="158" spans="2:51" s="13" customFormat="1" ht="24">
      <c r="B158" s="232"/>
      <c r="C158" s="233"/>
      <c r="D158" s="219" t="s">
        <v>174</v>
      </c>
      <c r="E158" s="234" t="s">
        <v>21</v>
      </c>
      <c r="F158" s="235" t="s">
        <v>222</v>
      </c>
      <c r="G158" s="233"/>
      <c r="H158" s="236">
        <v>98.478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AT158" s="242" t="s">
        <v>174</v>
      </c>
      <c r="AU158" s="242" t="s">
        <v>154</v>
      </c>
      <c r="AV158" s="13" t="s">
        <v>81</v>
      </c>
      <c r="AW158" s="13" t="s">
        <v>35</v>
      </c>
      <c r="AX158" s="13" t="s">
        <v>72</v>
      </c>
      <c r="AY158" s="242" t="s">
        <v>153</v>
      </c>
    </row>
    <row r="159" spans="2:51" s="13" customFormat="1" ht="12">
      <c r="B159" s="232"/>
      <c r="C159" s="233"/>
      <c r="D159" s="219" t="s">
        <v>174</v>
      </c>
      <c r="E159" s="234" t="s">
        <v>21</v>
      </c>
      <c r="F159" s="235" t="s">
        <v>223</v>
      </c>
      <c r="G159" s="233"/>
      <c r="H159" s="236">
        <v>3.22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AT159" s="242" t="s">
        <v>174</v>
      </c>
      <c r="AU159" s="242" t="s">
        <v>154</v>
      </c>
      <c r="AV159" s="13" t="s">
        <v>81</v>
      </c>
      <c r="AW159" s="13" t="s">
        <v>35</v>
      </c>
      <c r="AX159" s="13" t="s">
        <v>72</v>
      </c>
      <c r="AY159" s="242" t="s">
        <v>153</v>
      </c>
    </row>
    <row r="160" spans="2:51" s="13" customFormat="1" ht="24">
      <c r="B160" s="232"/>
      <c r="C160" s="233"/>
      <c r="D160" s="219" t="s">
        <v>174</v>
      </c>
      <c r="E160" s="234" t="s">
        <v>21</v>
      </c>
      <c r="F160" s="235" t="s">
        <v>224</v>
      </c>
      <c r="G160" s="233"/>
      <c r="H160" s="236">
        <v>89.181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AT160" s="242" t="s">
        <v>174</v>
      </c>
      <c r="AU160" s="242" t="s">
        <v>154</v>
      </c>
      <c r="AV160" s="13" t="s">
        <v>81</v>
      </c>
      <c r="AW160" s="13" t="s">
        <v>35</v>
      </c>
      <c r="AX160" s="13" t="s">
        <v>72</v>
      </c>
      <c r="AY160" s="242" t="s">
        <v>153</v>
      </c>
    </row>
    <row r="161" spans="2:51" s="13" customFormat="1" ht="12">
      <c r="B161" s="232"/>
      <c r="C161" s="233"/>
      <c r="D161" s="216" t="s">
        <v>174</v>
      </c>
      <c r="E161" s="243" t="s">
        <v>21</v>
      </c>
      <c r="F161" s="244" t="s">
        <v>223</v>
      </c>
      <c r="G161" s="233"/>
      <c r="H161" s="245">
        <v>3.22</v>
      </c>
      <c r="I161" s="237"/>
      <c r="J161" s="233"/>
      <c r="K161" s="233"/>
      <c r="L161" s="238"/>
      <c r="M161" s="239"/>
      <c r="N161" s="240"/>
      <c r="O161" s="240"/>
      <c r="P161" s="240"/>
      <c r="Q161" s="240"/>
      <c r="R161" s="240"/>
      <c r="S161" s="240"/>
      <c r="T161" s="241"/>
      <c r="AT161" s="242" t="s">
        <v>174</v>
      </c>
      <c r="AU161" s="242" t="s">
        <v>154</v>
      </c>
      <c r="AV161" s="13" t="s">
        <v>81</v>
      </c>
      <c r="AW161" s="13" t="s">
        <v>35</v>
      </c>
      <c r="AX161" s="13" t="s">
        <v>72</v>
      </c>
      <c r="AY161" s="242" t="s">
        <v>153</v>
      </c>
    </row>
    <row r="162" spans="2:65" s="1" customFormat="1" ht="20.4" customHeight="1">
      <c r="B162" s="41"/>
      <c r="C162" s="204" t="s">
        <v>225</v>
      </c>
      <c r="D162" s="204" t="s">
        <v>156</v>
      </c>
      <c r="E162" s="205" t="s">
        <v>226</v>
      </c>
      <c r="F162" s="206" t="s">
        <v>227</v>
      </c>
      <c r="G162" s="207" t="s">
        <v>171</v>
      </c>
      <c r="H162" s="208">
        <v>154.457</v>
      </c>
      <c r="I162" s="209"/>
      <c r="J162" s="210">
        <f>ROUND(I162*H162,2)</f>
        <v>0</v>
      </c>
      <c r="K162" s="206" t="s">
        <v>160</v>
      </c>
      <c r="L162" s="61"/>
      <c r="M162" s="211" t="s">
        <v>21</v>
      </c>
      <c r="N162" s="212" t="s">
        <v>43</v>
      </c>
      <c r="O162" s="42"/>
      <c r="P162" s="213">
        <f>O162*H162</f>
        <v>0</v>
      </c>
      <c r="Q162" s="213">
        <v>0.003</v>
      </c>
      <c r="R162" s="213">
        <f>Q162*H162</f>
        <v>0.463371</v>
      </c>
      <c r="S162" s="213">
        <v>0</v>
      </c>
      <c r="T162" s="214">
        <f>S162*H162</f>
        <v>0</v>
      </c>
      <c r="AR162" s="24" t="s">
        <v>161</v>
      </c>
      <c r="AT162" s="24" t="s">
        <v>156</v>
      </c>
      <c r="AU162" s="24" t="s">
        <v>154</v>
      </c>
      <c r="AY162" s="24" t="s">
        <v>153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24" t="s">
        <v>79</v>
      </c>
      <c r="BK162" s="215">
        <f>ROUND(I162*H162,2)</f>
        <v>0</v>
      </c>
      <c r="BL162" s="24" t="s">
        <v>161</v>
      </c>
      <c r="BM162" s="24" t="s">
        <v>228</v>
      </c>
    </row>
    <row r="163" spans="2:47" s="1" customFormat="1" ht="12">
      <c r="B163" s="41"/>
      <c r="C163" s="63"/>
      <c r="D163" s="219" t="s">
        <v>163</v>
      </c>
      <c r="E163" s="63"/>
      <c r="F163" s="220" t="s">
        <v>229</v>
      </c>
      <c r="G163" s="63"/>
      <c r="H163" s="63"/>
      <c r="I163" s="172"/>
      <c r="J163" s="63"/>
      <c r="K163" s="63"/>
      <c r="L163" s="61"/>
      <c r="M163" s="218"/>
      <c r="N163" s="42"/>
      <c r="O163" s="42"/>
      <c r="P163" s="42"/>
      <c r="Q163" s="42"/>
      <c r="R163" s="42"/>
      <c r="S163" s="42"/>
      <c r="T163" s="78"/>
      <c r="AT163" s="24" t="s">
        <v>163</v>
      </c>
      <c r="AU163" s="24" t="s">
        <v>154</v>
      </c>
    </row>
    <row r="164" spans="2:51" s="12" customFormat="1" ht="12">
      <c r="B164" s="221"/>
      <c r="C164" s="222"/>
      <c r="D164" s="219" t="s">
        <v>174</v>
      </c>
      <c r="E164" s="223" t="s">
        <v>21</v>
      </c>
      <c r="F164" s="224" t="s">
        <v>219</v>
      </c>
      <c r="G164" s="222"/>
      <c r="H164" s="225" t="s">
        <v>21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174</v>
      </c>
      <c r="AU164" s="231" t="s">
        <v>154</v>
      </c>
      <c r="AV164" s="12" t="s">
        <v>79</v>
      </c>
      <c r="AW164" s="12" t="s">
        <v>35</v>
      </c>
      <c r="AX164" s="12" t="s">
        <v>72</v>
      </c>
      <c r="AY164" s="231" t="s">
        <v>153</v>
      </c>
    </row>
    <row r="165" spans="2:51" s="12" customFormat="1" ht="12">
      <c r="B165" s="221"/>
      <c r="C165" s="222"/>
      <c r="D165" s="219" t="s">
        <v>174</v>
      </c>
      <c r="E165" s="223" t="s">
        <v>21</v>
      </c>
      <c r="F165" s="224" t="s">
        <v>203</v>
      </c>
      <c r="G165" s="222"/>
      <c r="H165" s="225" t="s">
        <v>21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174</v>
      </c>
      <c r="AU165" s="231" t="s">
        <v>154</v>
      </c>
      <c r="AV165" s="12" t="s">
        <v>79</v>
      </c>
      <c r="AW165" s="12" t="s">
        <v>35</v>
      </c>
      <c r="AX165" s="12" t="s">
        <v>72</v>
      </c>
      <c r="AY165" s="231" t="s">
        <v>153</v>
      </c>
    </row>
    <row r="166" spans="2:51" s="13" customFormat="1" ht="24">
      <c r="B166" s="232"/>
      <c r="C166" s="233"/>
      <c r="D166" s="219" t="s">
        <v>174</v>
      </c>
      <c r="E166" s="234" t="s">
        <v>21</v>
      </c>
      <c r="F166" s="235" t="s">
        <v>220</v>
      </c>
      <c r="G166" s="233"/>
      <c r="H166" s="236">
        <v>68.383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AT166" s="242" t="s">
        <v>174</v>
      </c>
      <c r="AU166" s="242" t="s">
        <v>154</v>
      </c>
      <c r="AV166" s="13" t="s">
        <v>81</v>
      </c>
      <c r="AW166" s="13" t="s">
        <v>35</v>
      </c>
      <c r="AX166" s="13" t="s">
        <v>72</v>
      </c>
      <c r="AY166" s="242" t="s">
        <v>153</v>
      </c>
    </row>
    <row r="167" spans="2:51" s="13" customFormat="1" ht="24">
      <c r="B167" s="232"/>
      <c r="C167" s="233"/>
      <c r="D167" s="219" t="s">
        <v>174</v>
      </c>
      <c r="E167" s="234" t="s">
        <v>21</v>
      </c>
      <c r="F167" s="235" t="s">
        <v>221</v>
      </c>
      <c r="G167" s="233"/>
      <c r="H167" s="236">
        <v>61.97</v>
      </c>
      <c r="I167" s="237"/>
      <c r="J167" s="233"/>
      <c r="K167" s="233"/>
      <c r="L167" s="238"/>
      <c r="M167" s="239"/>
      <c r="N167" s="240"/>
      <c r="O167" s="240"/>
      <c r="P167" s="240"/>
      <c r="Q167" s="240"/>
      <c r="R167" s="240"/>
      <c r="S167" s="240"/>
      <c r="T167" s="241"/>
      <c r="AT167" s="242" t="s">
        <v>174</v>
      </c>
      <c r="AU167" s="242" t="s">
        <v>154</v>
      </c>
      <c r="AV167" s="13" t="s">
        <v>81</v>
      </c>
      <c r="AW167" s="13" t="s">
        <v>35</v>
      </c>
      <c r="AX167" s="13" t="s">
        <v>72</v>
      </c>
      <c r="AY167" s="242" t="s">
        <v>153</v>
      </c>
    </row>
    <row r="168" spans="2:51" s="13" customFormat="1" ht="24">
      <c r="B168" s="232"/>
      <c r="C168" s="233"/>
      <c r="D168" s="219" t="s">
        <v>174</v>
      </c>
      <c r="E168" s="234" t="s">
        <v>21</v>
      </c>
      <c r="F168" s="235" t="s">
        <v>222</v>
      </c>
      <c r="G168" s="233"/>
      <c r="H168" s="236">
        <v>98.478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AT168" s="242" t="s">
        <v>174</v>
      </c>
      <c r="AU168" s="242" t="s">
        <v>154</v>
      </c>
      <c r="AV168" s="13" t="s">
        <v>81</v>
      </c>
      <c r="AW168" s="13" t="s">
        <v>35</v>
      </c>
      <c r="AX168" s="13" t="s">
        <v>72</v>
      </c>
      <c r="AY168" s="242" t="s">
        <v>153</v>
      </c>
    </row>
    <row r="169" spans="2:51" s="13" customFormat="1" ht="12">
      <c r="B169" s="232"/>
      <c r="C169" s="233"/>
      <c r="D169" s="219" t="s">
        <v>174</v>
      </c>
      <c r="E169" s="234" t="s">
        <v>21</v>
      </c>
      <c r="F169" s="235" t="s">
        <v>223</v>
      </c>
      <c r="G169" s="233"/>
      <c r="H169" s="236">
        <v>3.22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174</v>
      </c>
      <c r="AU169" s="242" t="s">
        <v>154</v>
      </c>
      <c r="AV169" s="13" t="s">
        <v>81</v>
      </c>
      <c r="AW169" s="13" t="s">
        <v>35</v>
      </c>
      <c r="AX169" s="13" t="s">
        <v>72</v>
      </c>
      <c r="AY169" s="242" t="s">
        <v>153</v>
      </c>
    </row>
    <row r="170" spans="2:51" s="13" customFormat="1" ht="24">
      <c r="B170" s="232"/>
      <c r="C170" s="233"/>
      <c r="D170" s="219" t="s">
        <v>174</v>
      </c>
      <c r="E170" s="234" t="s">
        <v>21</v>
      </c>
      <c r="F170" s="235" t="s">
        <v>224</v>
      </c>
      <c r="G170" s="233"/>
      <c r="H170" s="236">
        <v>89.181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AT170" s="242" t="s">
        <v>174</v>
      </c>
      <c r="AU170" s="242" t="s">
        <v>154</v>
      </c>
      <c r="AV170" s="13" t="s">
        <v>81</v>
      </c>
      <c r="AW170" s="13" t="s">
        <v>35</v>
      </c>
      <c r="AX170" s="13" t="s">
        <v>72</v>
      </c>
      <c r="AY170" s="242" t="s">
        <v>153</v>
      </c>
    </row>
    <row r="171" spans="2:51" s="13" customFormat="1" ht="12">
      <c r="B171" s="232"/>
      <c r="C171" s="233"/>
      <c r="D171" s="219" t="s">
        <v>174</v>
      </c>
      <c r="E171" s="234" t="s">
        <v>21</v>
      </c>
      <c r="F171" s="235" t="s">
        <v>223</v>
      </c>
      <c r="G171" s="233"/>
      <c r="H171" s="236">
        <v>3.22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AT171" s="242" t="s">
        <v>174</v>
      </c>
      <c r="AU171" s="242" t="s">
        <v>154</v>
      </c>
      <c r="AV171" s="13" t="s">
        <v>81</v>
      </c>
      <c r="AW171" s="13" t="s">
        <v>35</v>
      </c>
      <c r="AX171" s="13" t="s">
        <v>72</v>
      </c>
      <c r="AY171" s="242" t="s">
        <v>153</v>
      </c>
    </row>
    <row r="172" spans="2:51" s="12" customFormat="1" ht="12">
      <c r="B172" s="221"/>
      <c r="C172" s="222"/>
      <c r="D172" s="219" t="s">
        <v>174</v>
      </c>
      <c r="E172" s="223" t="s">
        <v>21</v>
      </c>
      <c r="F172" s="224" t="s">
        <v>230</v>
      </c>
      <c r="G172" s="222"/>
      <c r="H172" s="225" t="s">
        <v>21</v>
      </c>
      <c r="I172" s="226"/>
      <c r="J172" s="222"/>
      <c r="K172" s="222"/>
      <c r="L172" s="227"/>
      <c r="M172" s="228"/>
      <c r="N172" s="229"/>
      <c r="O172" s="229"/>
      <c r="P172" s="229"/>
      <c r="Q172" s="229"/>
      <c r="R172" s="229"/>
      <c r="S172" s="229"/>
      <c r="T172" s="230"/>
      <c r="AT172" s="231" t="s">
        <v>174</v>
      </c>
      <c r="AU172" s="231" t="s">
        <v>154</v>
      </c>
      <c r="AV172" s="12" t="s">
        <v>79</v>
      </c>
      <c r="AW172" s="12" t="s">
        <v>35</v>
      </c>
      <c r="AX172" s="12" t="s">
        <v>72</v>
      </c>
      <c r="AY172" s="231" t="s">
        <v>153</v>
      </c>
    </row>
    <row r="173" spans="2:51" s="12" customFormat="1" ht="12">
      <c r="B173" s="221"/>
      <c r="C173" s="222"/>
      <c r="D173" s="219" t="s">
        <v>174</v>
      </c>
      <c r="E173" s="223" t="s">
        <v>21</v>
      </c>
      <c r="F173" s="224" t="s">
        <v>206</v>
      </c>
      <c r="G173" s="222"/>
      <c r="H173" s="225" t="s">
        <v>21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174</v>
      </c>
      <c r="AU173" s="231" t="s">
        <v>154</v>
      </c>
      <c r="AV173" s="12" t="s">
        <v>79</v>
      </c>
      <c r="AW173" s="12" t="s">
        <v>35</v>
      </c>
      <c r="AX173" s="12" t="s">
        <v>72</v>
      </c>
      <c r="AY173" s="231" t="s">
        <v>153</v>
      </c>
    </row>
    <row r="174" spans="2:51" s="13" customFormat="1" ht="36">
      <c r="B174" s="232"/>
      <c r="C174" s="233"/>
      <c r="D174" s="219" t="s">
        <v>174</v>
      </c>
      <c r="E174" s="234" t="s">
        <v>21</v>
      </c>
      <c r="F174" s="235" t="s">
        <v>231</v>
      </c>
      <c r="G174" s="233"/>
      <c r="H174" s="236">
        <v>-201.121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AT174" s="242" t="s">
        <v>174</v>
      </c>
      <c r="AU174" s="242" t="s">
        <v>154</v>
      </c>
      <c r="AV174" s="13" t="s">
        <v>81</v>
      </c>
      <c r="AW174" s="13" t="s">
        <v>35</v>
      </c>
      <c r="AX174" s="13" t="s">
        <v>72</v>
      </c>
      <c r="AY174" s="242" t="s">
        <v>153</v>
      </c>
    </row>
    <row r="175" spans="2:51" s="13" customFormat="1" ht="12">
      <c r="B175" s="232"/>
      <c r="C175" s="233"/>
      <c r="D175" s="216" t="s">
        <v>174</v>
      </c>
      <c r="E175" s="243" t="s">
        <v>21</v>
      </c>
      <c r="F175" s="244" t="s">
        <v>232</v>
      </c>
      <c r="G175" s="233"/>
      <c r="H175" s="245">
        <v>31.126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AT175" s="242" t="s">
        <v>174</v>
      </c>
      <c r="AU175" s="242" t="s">
        <v>154</v>
      </c>
      <c r="AV175" s="13" t="s">
        <v>81</v>
      </c>
      <c r="AW175" s="13" t="s">
        <v>35</v>
      </c>
      <c r="AX175" s="13" t="s">
        <v>72</v>
      </c>
      <c r="AY175" s="242" t="s">
        <v>153</v>
      </c>
    </row>
    <row r="176" spans="2:65" s="1" customFormat="1" ht="20.4" customHeight="1">
      <c r="B176" s="41"/>
      <c r="C176" s="204" t="s">
        <v>233</v>
      </c>
      <c r="D176" s="204" t="s">
        <v>156</v>
      </c>
      <c r="E176" s="205" t="s">
        <v>234</v>
      </c>
      <c r="F176" s="206" t="s">
        <v>235</v>
      </c>
      <c r="G176" s="207" t="s">
        <v>171</v>
      </c>
      <c r="H176" s="208">
        <v>11.995</v>
      </c>
      <c r="I176" s="209"/>
      <c r="J176" s="210">
        <f>ROUND(I176*H176,2)</f>
        <v>0</v>
      </c>
      <c r="K176" s="206" t="s">
        <v>160</v>
      </c>
      <c r="L176" s="61"/>
      <c r="M176" s="211" t="s">
        <v>21</v>
      </c>
      <c r="N176" s="212" t="s">
        <v>43</v>
      </c>
      <c r="O176" s="42"/>
      <c r="P176" s="213">
        <f>O176*H176</f>
        <v>0</v>
      </c>
      <c r="Q176" s="213">
        <v>0.00012</v>
      </c>
      <c r="R176" s="213">
        <f>Q176*H176</f>
        <v>0.0014394</v>
      </c>
      <c r="S176" s="213">
        <v>0</v>
      </c>
      <c r="T176" s="214">
        <f>S176*H176</f>
        <v>0</v>
      </c>
      <c r="AR176" s="24" t="s">
        <v>161</v>
      </c>
      <c r="AT176" s="24" t="s">
        <v>156</v>
      </c>
      <c r="AU176" s="24" t="s">
        <v>154</v>
      </c>
      <c r="AY176" s="24" t="s">
        <v>153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24" t="s">
        <v>79</v>
      </c>
      <c r="BK176" s="215">
        <f>ROUND(I176*H176,2)</f>
        <v>0</v>
      </c>
      <c r="BL176" s="24" t="s">
        <v>161</v>
      </c>
      <c r="BM176" s="24" t="s">
        <v>236</v>
      </c>
    </row>
    <row r="177" spans="2:47" s="1" customFormat="1" ht="24">
      <c r="B177" s="41"/>
      <c r="C177" s="63"/>
      <c r="D177" s="219" t="s">
        <v>163</v>
      </c>
      <c r="E177" s="63"/>
      <c r="F177" s="220" t="s">
        <v>237</v>
      </c>
      <c r="G177" s="63"/>
      <c r="H177" s="63"/>
      <c r="I177" s="172"/>
      <c r="J177" s="63"/>
      <c r="K177" s="63"/>
      <c r="L177" s="61"/>
      <c r="M177" s="218"/>
      <c r="N177" s="42"/>
      <c r="O177" s="42"/>
      <c r="P177" s="42"/>
      <c r="Q177" s="42"/>
      <c r="R177" s="42"/>
      <c r="S177" s="42"/>
      <c r="T177" s="78"/>
      <c r="AT177" s="24" t="s">
        <v>163</v>
      </c>
      <c r="AU177" s="24" t="s">
        <v>154</v>
      </c>
    </row>
    <row r="178" spans="2:51" s="12" customFormat="1" ht="12">
      <c r="B178" s="221"/>
      <c r="C178" s="222"/>
      <c r="D178" s="219" t="s">
        <v>174</v>
      </c>
      <c r="E178" s="223" t="s">
        <v>21</v>
      </c>
      <c r="F178" s="224" t="s">
        <v>203</v>
      </c>
      <c r="G178" s="222"/>
      <c r="H178" s="225" t="s">
        <v>21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AT178" s="231" t="s">
        <v>174</v>
      </c>
      <c r="AU178" s="231" t="s">
        <v>154</v>
      </c>
      <c r="AV178" s="12" t="s">
        <v>79</v>
      </c>
      <c r="AW178" s="12" t="s">
        <v>35</v>
      </c>
      <c r="AX178" s="12" t="s">
        <v>72</v>
      </c>
      <c r="AY178" s="231" t="s">
        <v>153</v>
      </c>
    </row>
    <row r="179" spans="2:51" s="13" customFormat="1" ht="12">
      <c r="B179" s="232"/>
      <c r="C179" s="233"/>
      <c r="D179" s="219" t="s">
        <v>174</v>
      </c>
      <c r="E179" s="234" t="s">
        <v>21</v>
      </c>
      <c r="F179" s="235" t="s">
        <v>238</v>
      </c>
      <c r="G179" s="233"/>
      <c r="H179" s="236">
        <v>11.995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AT179" s="242" t="s">
        <v>174</v>
      </c>
      <c r="AU179" s="242" t="s">
        <v>154</v>
      </c>
      <c r="AV179" s="13" t="s">
        <v>81</v>
      </c>
      <c r="AW179" s="13" t="s">
        <v>35</v>
      </c>
      <c r="AX179" s="13" t="s">
        <v>72</v>
      </c>
      <c r="AY179" s="242" t="s">
        <v>153</v>
      </c>
    </row>
    <row r="180" spans="2:63" s="11" customFormat="1" ht="22.35" customHeight="1">
      <c r="B180" s="187"/>
      <c r="C180" s="188"/>
      <c r="D180" s="201" t="s">
        <v>71</v>
      </c>
      <c r="E180" s="202" t="s">
        <v>239</v>
      </c>
      <c r="F180" s="202" t="s">
        <v>240</v>
      </c>
      <c r="G180" s="188"/>
      <c r="H180" s="188"/>
      <c r="I180" s="191"/>
      <c r="J180" s="203">
        <f>BK180</f>
        <v>0</v>
      </c>
      <c r="K180" s="188"/>
      <c r="L180" s="193"/>
      <c r="M180" s="194"/>
      <c r="N180" s="195"/>
      <c r="O180" s="195"/>
      <c r="P180" s="196">
        <f>SUM(P181:P188)</f>
        <v>0</v>
      </c>
      <c r="Q180" s="195"/>
      <c r="R180" s="196">
        <f>SUM(R181:R188)</f>
        <v>0.46864</v>
      </c>
      <c r="S180" s="195"/>
      <c r="T180" s="197">
        <f>SUM(T181:T188)</f>
        <v>0</v>
      </c>
      <c r="AR180" s="198" t="s">
        <v>79</v>
      </c>
      <c r="AT180" s="199" t="s">
        <v>71</v>
      </c>
      <c r="AU180" s="199" t="s">
        <v>81</v>
      </c>
      <c r="AY180" s="198" t="s">
        <v>153</v>
      </c>
      <c r="BK180" s="200">
        <f>SUM(BK181:BK188)</f>
        <v>0</v>
      </c>
    </row>
    <row r="181" spans="2:65" s="1" customFormat="1" ht="20.4" customHeight="1">
      <c r="B181" s="41"/>
      <c r="C181" s="204" t="s">
        <v>241</v>
      </c>
      <c r="D181" s="204" t="s">
        <v>156</v>
      </c>
      <c r="E181" s="205" t="s">
        <v>242</v>
      </c>
      <c r="F181" s="206" t="s">
        <v>243</v>
      </c>
      <c r="G181" s="207" t="s">
        <v>159</v>
      </c>
      <c r="H181" s="208">
        <v>16</v>
      </c>
      <c r="I181" s="209"/>
      <c r="J181" s="210">
        <f>ROUND(I181*H181,2)</f>
        <v>0</v>
      </c>
      <c r="K181" s="206" t="s">
        <v>160</v>
      </c>
      <c r="L181" s="61"/>
      <c r="M181" s="211" t="s">
        <v>21</v>
      </c>
      <c r="N181" s="212" t="s">
        <v>43</v>
      </c>
      <c r="O181" s="42"/>
      <c r="P181" s="213">
        <f>O181*H181</f>
        <v>0</v>
      </c>
      <c r="Q181" s="213">
        <v>0.01698</v>
      </c>
      <c r="R181" s="213">
        <f>Q181*H181</f>
        <v>0.27168</v>
      </c>
      <c r="S181" s="213">
        <v>0</v>
      </c>
      <c r="T181" s="214">
        <f>S181*H181</f>
        <v>0</v>
      </c>
      <c r="AR181" s="24" t="s">
        <v>161</v>
      </c>
      <c r="AT181" s="24" t="s">
        <v>156</v>
      </c>
      <c r="AU181" s="24" t="s">
        <v>154</v>
      </c>
      <c r="AY181" s="24" t="s">
        <v>153</v>
      </c>
      <c r="BE181" s="215">
        <f>IF(N181="základní",J181,0)</f>
        <v>0</v>
      </c>
      <c r="BF181" s="215">
        <f>IF(N181="snížená",J181,0)</f>
        <v>0</v>
      </c>
      <c r="BG181" s="215">
        <f>IF(N181="zákl. přenesená",J181,0)</f>
        <v>0</v>
      </c>
      <c r="BH181" s="215">
        <f>IF(N181="sníž. přenesená",J181,0)</f>
        <v>0</v>
      </c>
      <c r="BI181" s="215">
        <f>IF(N181="nulová",J181,0)</f>
        <v>0</v>
      </c>
      <c r="BJ181" s="24" t="s">
        <v>79</v>
      </c>
      <c r="BK181" s="215">
        <f>ROUND(I181*H181,2)</f>
        <v>0</v>
      </c>
      <c r="BL181" s="24" t="s">
        <v>161</v>
      </c>
      <c r="BM181" s="24" t="s">
        <v>244</v>
      </c>
    </row>
    <row r="182" spans="2:47" s="1" customFormat="1" ht="24">
      <c r="B182" s="41"/>
      <c r="C182" s="63"/>
      <c r="D182" s="219" t="s">
        <v>163</v>
      </c>
      <c r="E182" s="63"/>
      <c r="F182" s="220" t="s">
        <v>245</v>
      </c>
      <c r="G182" s="63"/>
      <c r="H182" s="63"/>
      <c r="I182" s="172"/>
      <c r="J182" s="63"/>
      <c r="K182" s="63"/>
      <c r="L182" s="61"/>
      <c r="M182" s="218"/>
      <c r="N182" s="42"/>
      <c r="O182" s="42"/>
      <c r="P182" s="42"/>
      <c r="Q182" s="42"/>
      <c r="R182" s="42"/>
      <c r="S182" s="42"/>
      <c r="T182" s="78"/>
      <c r="AT182" s="24" t="s">
        <v>163</v>
      </c>
      <c r="AU182" s="24" t="s">
        <v>154</v>
      </c>
    </row>
    <row r="183" spans="2:51" s="13" customFormat="1" ht="12">
      <c r="B183" s="232"/>
      <c r="C183" s="233"/>
      <c r="D183" s="219" t="s">
        <v>174</v>
      </c>
      <c r="E183" s="234" t="s">
        <v>21</v>
      </c>
      <c r="F183" s="235" t="s">
        <v>246</v>
      </c>
      <c r="G183" s="233"/>
      <c r="H183" s="236">
        <v>8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AT183" s="242" t="s">
        <v>174</v>
      </c>
      <c r="AU183" s="242" t="s">
        <v>154</v>
      </c>
      <c r="AV183" s="13" t="s">
        <v>81</v>
      </c>
      <c r="AW183" s="13" t="s">
        <v>35</v>
      </c>
      <c r="AX183" s="13" t="s">
        <v>72</v>
      </c>
      <c r="AY183" s="242" t="s">
        <v>153</v>
      </c>
    </row>
    <row r="184" spans="2:51" s="13" customFormat="1" ht="12">
      <c r="B184" s="232"/>
      <c r="C184" s="233"/>
      <c r="D184" s="216" t="s">
        <v>174</v>
      </c>
      <c r="E184" s="243" t="s">
        <v>21</v>
      </c>
      <c r="F184" s="244" t="s">
        <v>247</v>
      </c>
      <c r="G184" s="233"/>
      <c r="H184" s="245">
        <v>8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AT184" s="242" t="s">
        <v>174</v>
      </c>
      <c r="AU184" s="242" t="s">
        <v>154</v>
      </c>
      <c r="AV184" s="13" t="s">
        <v>81</v>
      </c>
      <c r="AW184" s="13" t="s">
        <v>35</v>
      </c>
      <c r="AX184" s="13" t="s">
        <v>72</v>
      </c>
      <c r="AY184" s="242" t="s">
        <v>153</v>
      </c>
    </row>
    <row r="185" spans="2:65" s="1" customFormat="1" ht="20.4" customHeight="1">
      <c r="B185" s="41"/>
      <c r="C185" s="248" t="s">
        <v>248</v>
      </c>
      <c r="D185" s="248" t="s">
        <v>249</v>
      </c>
      <c r="E185" s="249" t="s">
        <v>250</v>
      </c>
      <c r="F185" s="250" t="s">
        <v>251</v>
      </c>
      <c r="G185" s="251" t="s">
        <v>159</v>
      </c>
      <c r="H185" s="252">
        <v>4</v>
      </c>
      <c r="I185" s="253"/>
      <c r="J185" s="254">
        <f>ROUND(I185*H185,2)</f>
        <v>0</v>
      </c>
      <c r="K185" s="250" t="s">
        <v>160</v>
      </c>
      <c r="L185" s="255"/>
      <c r="M185" s="256" t="s">
        <v>21</v>
      </c>
      <c r="N185" s="257" t="s">
        <v>43</v>
      </c>
      <c r="O185" s="42"/>
      <c r="P185" s="213">
        <f>O185*H185</f>
        <v>0</v>
      </c>
      <c r="Q185" s="213">
        <v>0.01249</v>
      </c>
      <c r="R185" s="213">
        <f>Q185*H185</f>
        <v>0.04996</v>
      </c>
      <c r="S185" s="213">
        <v>0</v>
      </c>
      <c r="T185" s="214">
        <f>S185*H185</f>
        <v>0</v>
      </c>
      <c r="AR185" s="24" t="s">
        <v>225</v>
      </c>
      <c r="AT185" s="24" t="s">
        <v>249</v>
      </c>
      <c r="AU185" s="24" t="s">
        <v>154</v>
      </c>
      <c r="AY185" s="24" t="s">
        <v>153</v>
      </c>
      <c r="BE185" s="215">
        <f>IF(N185="základní",J185,0)</f>
        <v>0</v>
      </c>
      <c r="BF185" s="215">
        <f>IF(N185="snížená",J185,0)</f>
        <v>0</v>
      </c>
      <c r="BG185" s="215">
        <f>IF(N185="zákl. přenesená",J185,0)</f>
        <v>0</v>
      </c>
      <c r="BH185" s="215">
        <f>IF(N185="sníž. přenesená",J185,0)</f>
        <v>0</v>
      </c>
      <c r="BI185" s="215">
        <f>IF(N185="nulová",J185,0)</f>
        <v>0</v>
      </c>
      <c r="BJ185" s="24" t="s">
        <v>79</v>
      </c>
      <c r="BK185" s="215">
        <f>ROUND(I185*H185,2)</f>
        <v>0</v>
      </c>
      <c r="BL185" s="24" t="s">
        <v>161</v>
      </c>
      <c r="BM185" s="24" t="s">
        <v>252</v>
      </c>
    </row>
    <row r="186" spans="2:47" s="1" customFormat="1" ht="12">
      <c r="B186" s="41"/>
      <c r="C186" s="63"/>
      <c r="D186" s="216" t="s">
        <v>163</v>
      </c>
      <c r="E186" s="63"/>
      <c r="F186" s="217" t="s">
        <v>253</v>
      </c>
      <c r="G186" s="63"/>
      <c r="H186" s="63"/>
      <c r="I186" s="172"/>
      <c r="J186" s="63"/>
      <c r="K186" s="63"/>
      <c r="L186" s="61"/>
      <c r="M186" s="218"/>
      <c r="N186" s="42"/>
      <c r="O186" s="42"/>
      <c r="P186" s="42"/>
      <c r="Q186" s="42"/>
      <c r="R186" s="42"/>
      <c r="S186" s="42"/>
      <c r="T186" s="78"/>
      <c r="AT186" s="24" t="s">
        <v>163</v>
      </c>
      <c r="AU186" s="24" t="s">
        <v>154</v>
      </c>
    </row>
    <row r="187" spans="2:65" s="1" customFormat="1" ht="20.4" customHeight="1">
      <c r="B187" s="41"/>
      <c r="C187" s="248" t="s">
        <v>254</v>
      </c>
      <c r="D187" s="248" t="s">
        <v>249</v>
      </c>
      <c r="E187" s="249" t="s">
        <v>255</v>
      </c>
      <c r="F187" s="250" t="s">
        <v>256</v>
      </c>
      <c r="G187" s="251" t="s">
        <v>159</v>
      </c>
      <c r="H187" s="252">
        <v>12</v>
      </c>
      <c r="I187" s="253"/>
      <c r="J187" s="254">
        <f>ROUND(I187*H187,2)</f>
        <v>0</v>
      </c>
      <c r="K187" s="250" t="s">
        <v>160</v>
      </c>
      <c r="L187" s="255"/>
      <c r="M187" s="256" t="s">
        <v>21</v>
      </c>
      <c r="N187" s="257" t="s">
        <v>43</v>
      </c>
      <c r="O187" s="42"/>
      <c r="P187" s="213">
        <f>O187*H187</f>
        <v>0</v>
      </c>
      <c r="Q187" s="213">
        <v>0.01225</v>
      </c>
      <c r="R187" s="213">
        <f>Q187*H187</f>
        <v>0.14700000000000002</v>
      </c>
      <c r="S187" s="213">
        <v>0</v>
      </c>
      <c r="T187" s="214">
        <f>S187*H187</f>
        <v>0</v>
      </c>
      <c r="AR187" s="24" t="s">
        <v>225</v>
      </c>
      <c r="AT187" s="24" t="s">
        <v>249</v>
      </c>
      <c r="AU187" s="24" t="s">
        <v>154</v>
      </c>
      <c r="AY187" s="24" t="s">
        <v>153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24" t="s">
        <v>79</v>
      </c>
      <c r="BK187" s="215">
        <f>ROUND(I187*H187,2)</f>
        <v>0</v>
      </c>
      <c r="BL187" s="24" t="s">
        <v>161</v>
      </c>
      <c r="BM187" s="24" t="s">
        <v>257</v>
      </c>
    </row>
    <row r="188" spans="2:47" s="1" customFormat="1" ht="12">
      <c r="B188" s="41"/>
      <c r="C188" s="63"/>
      <c r="D188" s="219" t="s">
        <v>163</v>
      </c>
      <c r="E188" s="63"/>
      <c r="F188" s="220" t="s">
        <v>258</v>
      </c>
      <c r="G188" s="63"/>
      <c r="H188" s="63"/>
      <c r="I188" s="172"/>
      <c r="J188" s="63"/>
      <c r="K188" s="63"/>
      <c r="L188" s="61"/>
      <c r="M188" s="218"/>
      <c r="N188" s="42"/>
      <c r="O188" s="42"/>
      <c r="P188" s="42"/>
      <c r="Q188" s="42"/>
      <c r="R188" s="42"/>
      <c r="S188" s="42"/>
      <c r="T188" s="78"/>
      <c r="AT188" s="24" t="s">
        <v>163</v>
      </c>
      <c r="AU188" s="24" t="s">
        <v>154</v>
      </c>
    </row>
    <row r="189" spans="2:63" s="11" customFormat="1" ht="29.85" customHeight="1">
      <c r="B189" s="187"/>
      <c r="C189" s="188"/>
      <c r="D189" s="189" t="s">
        <v>71</v>
      </c>
      <c r="E189" s="246" t="s">
        <v>233</v>
      </c>
      <c r="F189" s="246" t="s">
        <v>259</v>
      </c>
      <c r="G189" s="188"/>
      <c r="H189" s="188"/>
      <c r="I189" s="191"/>
      <c r="J189" s="247">
        <f>BK189</f>
        <v>0</v>
      </c>
      <c r="K189" s="188"/>
      <c r="L189" s="193"/>
      <c r="M189" s="194"/>
      <c r="N189" s="195"/>
      <c r="O189" s="195"/>
      <c r="P189" s="196">
        <f>P190+P197+P206+P228</f>
        <v>0</v>
      </c>
      <c r="Q189" s="195"/>
      <c r="R189" s="196">
        <f>R190+R197+R206+R228</f>
        <v>0.154115</v>
      </c>
      <c r="S189" s="195"/>
      <c r="T189" s="197">
        <f>T190+T197+T206+T228</f>
        <v>28.303689000000002</v>
      </c>
      <c r="AR189" s="198" t="s">
        <v>79</v>
      </c>
      <c r="AT189" s="199" t="s">
        <v>71</v>
      </c>
      <c r="AU189" s="199" t="s">
        <v>79</v>
      </c>
      <c r="AY189" s="198" t="s">
        <v>153</v>
      </c>
      <c r="BK189" s="200">
        <f>BK190+BK197+BK206+BK228</f>
        <v>0</v>
      </c>
    </row>
    <row r="190" spans="2:63" s="11" customFormat="1" ht="14.85" customHeight="1">
      <c r="B190" s="187"/>
      <c r="C190" s="188"/>
      <c r="D190" s="201" t="s">
        <v>71</v>
      </c>
      <c r="E190" s="202" t="s">
        <v>260</v>
      </c>
      <c r="F190" s="202" t="s">
        <v>261</v>
      </c>
      <c r="G190" s="188"/>
      <c r="H190" s="188"/>
      <c r="I190" s="191"/>
      <c r="J190" s="203">
        <f>BK190</f>
        <v>0</v>
      </c>
      <c r="K190" s="188"/>
      <c r="L190" s="193"/>
      <c r="M190" s="194"/>
      <c r="N190" s="195"/>
      <c r="O190" s="195"/>
      <c r="P190" s="196">
        <f>SUM(P191:P196)</f>
        <v>0</v>
      </c>
      <c r="Q190" s="195"/>
      <c r="R190" s="196">
        <f>SUM(R191:R196)</f>
        <v>0.025154999999999997</v>
      </c>
      <c r="S190" s="195"/>
      <c r="T190" s="197">
        <f>SUM(T191:T196)</f>
        <v>0</v>
      </c>
      <c r="AR190" s="198" t="s">
        <v>79</v>
      </c>
      <c r="AT190" s="199" t="s">
        <v>71</v>
      </c>
      <c r="AU190" s="199" t="s">
        <v>81</v>
      </c>
      <c r="AY190" s="198" t="s">
        <v>153</v>
      </c>
      <c r="BK190" s="200">
        <f>SUM(BK191:BK196)</f>
        <v>0</v>
      </c>
    </row>
    <row r="191" spans="2:65" s="1" customFormat="1" ht="28.8" customHeight="1">
      <c r="B191" s="41"/>
      <c r="C191" s="204" t="s">
        <v>262</v>
      </c>
      <c r="D191" s="204" t="s">
        <v>156</v>
      </c>
      <c r="E191" s="205" t="s">
        <v>263</v>
      </c>
      <c r="F191" s="206" t="s">
        <v>264</v>
      </c>
      <c r="G191" s="207" t="s">
        <v>171</v>
      </c>
      <c r="H191" s="208">
        <v>193.5</v>
      </c>
      <c r="I191" s="209"/>
      <c r="J191" s="210">
        <f>ROUND(I191*H191,2)</f>
        <v>0</v>
      </c>
      <c r="K191" s="206" t="s">
        <v>160</v>
      </c>
      <c r="L191" s="61"/>
      <c r="M191" s="211" t="s">
        <v>21</v>
      </c>
      <c r="N191" s="212" t="s">
        <v>43</v>
      </c>
      <c r="O191" s="42"/>
      <c r="P191" s="213">
        <f>O191*H191</f>
        <v>0</v>
      </c>
      <c r="Q191" s="213">
        <v>0.00013</v>
      </c>
      <c r="R191" s="213">
        <f>Q191*H191</f>
        <v>0.025154999999999997</v>
      </c>
      <c r="S191" s="213">
        <v>0</v>
      </c>
      <c r="T191" s="214">
        <f>S191*H191</f>
        <v>0</v>
      </c>
      <c r="AR191" s="24" t="s">
        <v>161</v>
      </c>
      <c r="AT191" s="24" t="s">
        <v>156</v>
      </c>
      <c r="AU191" s="24" t="s">
        <v>154</v>
      </c>
      <c r="AY191" s="24" t="s">
        <v>153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24" t="s">
        <v>79</v>
      </c>
      <c r="BK191" s="215">
        <f>ROUND(I191*H191,2)</f>
        <v>0</v>
      </c>
      <c r="BL191" s="24" t="s">
        <v>161</v>
      </c>
      <c r="BM191" s="24" t="s">
        <v>265</v>
      </c>
    </row>
    <row r="192" spans="2:47" s="1" customFormat="1" ht="24">
      <c r="B192" s="41"/>
      <c r="C192" s="63"/>
      <c r="D192" s="219" t="s">
        <v>163</v>
      </c>
      <c r="E192" s="63"/>
      <c r="F192" s="220" t="s">
        <v>266</v>
      </c>
      <c r="G192" s="63"/>
      <c r="H192" s="63"/>
      <c r="I192" s="172"/>
      <c r="J192" s="63"/>
      <c r="K192" s="63"/>
      <c r="L192" s="61"/>
      <c r="M192" s="218"/>
      <c r="N192" s="42"/>
      <c r="O192" s="42"/>
      <c r="P192" s="42"/>
      <c r="Q192" s="42"/>
      <c r="R192" s="42"/>
      <c r="S192" s="42"/>
      <c r="T192" s="78"/>
      <c r="AT192" s="24" t="s">
        <v>163</v>
      </c>
      <c r="AU192" s="24" t="s">
        <v>154</v>
      </c>
    </row>
    <row r="193" spans="2:51" s="12" customFormat="1" ht="12">
      <c r="B193" s="221"/>
      <c r="C193" s="222"/>
      <c r="D193" s="219" t="s">
        <v>174</v>
      </c>
      <c r="E193" s="223" t="s">
        <v>21</v>
      </c>
      <c r="F193" s="224" t="s">
        <v>203</v>
      </c>
      <c r="G193" s="222"/>
      <c r="H193" s="225" t="s">
        <v>21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174</v>
      </c>
      <c r="AU193" s="231" t="s">
        <v>154</v>
      </c>
      <c r="AV193" s="12" t="s">
        <v>79</v>
      </c>
      <c r="AW193" s="12" t="s">
        <v>35</v>
      </c>
      <c r="AX193" s="12" t="s">
        <v>72</v>
      </c>
      <c r="AY193" s="231" t="s">
        <v>153</v>
      </c>
    </row>
    <row r="194" spans="2:51" s="12" customFormat="1" ht="12">
      <c r="B194" s="221"/>
      <c r="C194" s="222"/>
      <c r="D194" s="219" t="s">
        <v>174</v>
      </c>
      <c r="E194" s="223" t="s">
        <v>21</v>
      </c>
      <c r="F194" s="224" t="s">
        <v>203</v>
      </c>
      <c r="G194" s="222"/>
      <c r="H194" s="225" t="s">
        <v>21</v>
      </c>
      <c r="I194" s="226"/>
      <c r="J194" s="222"/>
      <c r="K194" s="222"/>
      <c r="L194" s="227"/>
      <c r="M194" s="228"/>
      <c r="N194" s="229"/>
      <c r="O194" s="229"/>
      <c r="P194" s="229"/>
      <c r="Q194" s="229"/>
      <c r="R194" s="229"/>
      <c r="S194" s="229"/>
      <c r="T194" s="230"/>
      <c r="AT194" s="231" t="s">
        <v>174</v>
      </c>
      <c r="AU194" s="231" t="s">
        <v>154</v>
      </c>
      <c r="AV194" s="12" t="s">
        <v>79</v>
      </c>
      <c r="AW194" s="12" t="s">
        <v>35</v>
      </c>
      <c r="AX194" s="12" t="s">
        <v>72</v>
      </c>
      <c r="AY194" s="231" t="s">
        <v>153</v>
      </c>
    </row>
    <row r="195" spans="2:51" s="13" customFormat="1" ht="12">
      <c r="B195" s="232"/>
      <c r="C195" s="233"/>
      <c r="D195" s="219" t="s">
        <v>174</v>
      </c>
      <c r="E195" s="234" t="s">
        <v>21</v>
      </c>
      <c r="F195" s="235" t="s">
        <v>267</v>
      </c>
      <c r="G195" s="233"/>
      <c r="H195" s="236">
        <v>112.35</v>
      </c>
      <c r="I195" s="237"/>
      <c r="J195" s="233"/>
      <c r="K195" s="233"/>
      <c r="L195" s="238"/>
      <c r="M195" s="239"/>
      <c r="N195" s="240"/>
      <c r="O195" s="240"/>
      <c r="P195" s="240"/>
      <c r="Q195" s="240"/>
      <c r="R195" s="240"/>
      <c r="S195" s="240"/>
      <c r="T195" s="241"/>
      <c r="AT195" s="242" t="s">
        <v>174</v>
      </c>
      <c r="AU195" s="242" t="s">
        <v>154</v>
      </c>
      <c r="AV195" s="13" t="s">
        <v>81</v>
      </c>
      <c r="AW195" s="13" t="s">
        <v>35</v>
      </c>
      <c r="AX195" s="13" t="s">
        <v>72</v>
      </c>
      <c r="AY195" s="242" t="s">
        <v>153</v>
      </c>
    </row>
    <row r="196" spans="2:51" s="13" customFormat="1" ht="12">
      <c r="B196" s="232"/>
      <c r="C196" s="233"/>
      <c r="D196" s="219" t="s">
        <v>174</v>
      </c>
      <c r="E196" s="234" t="s">
        <v>21</v>
      </c>
      <c r="F196" s="235" t="s">
        <v>268</v>
      </c>
      <c r="G196" s="233"/>
      <c r="H196" s="236">
        <v>81.15</v>
      </c>
      <c r="I196" s="237"/>
      <c r="J196" s="233"/>
      <c r="K196" s="233"/>
      <c r="L196" s="238"/>
      <c r="M196" s="239"/>
      <c r="N196" s="240"/>
      <c r="O196" s="240"/>
      <c r="P196" s="240"/>
      <c r="Q196" s="240"/>
      <c r="R196" s="240"/>
      <c r="S196" s="240"/>
      <c r="T196" s="241"/>
      <c r="AT196" s="242" t="s">
        <v>174</v>
      </c>
      <c r="AU196" s="242" t="s">
        <v>154</v>
      </c>
      <c r="AV196" s="13" t="s">
        <v>81</v>
      </c>
      <c r="AW196" s="13" t="s">
        <v>35</v>
      </c>
      <c r="AX196" s="13" t="s">
        <v>72</v>
      </c>
      <c r="AY196" s="242" t="s">
        <v>153</v>
      </c>
    </row>
    <row r="197" spans="2:63" s="11" customFormat="1" ht="22.35" customHeight="1">
      <c r="B197" s="187"/>
      <c r="C197" s="188"/>
      <c r="D197" s="201" t="s">
        <v>71</v>
      </c>
      <c r="E197" s="202" t="s">
        <v>269</v>
      </c>
      <c r="F197" s="202" t="s">
        <v>270</v>
      </c>
      <c r="G197" s="188"/>
      <c r="H197" s="188"/>
      <c r="I197" s="191"/>
      <c r="J197" s="203">
        <f>BK197</f>
        <v>0</v>
      </c>
      <c r="K197" s="188"/>
      <c r="L197" s="193"/>
      <c r="M197" s="194"/>
      <c r="N197" s="195"/>
      <c r="O197" s="195"/>
      <c r="P197" s="196">
        <f>SUM(P198:P205)</f>
        <v>0</v>
      </c>
      <c r="Q197" s="195"/>
      <c r="R197" s="196">
        <f>SUM(R198:R205)</f>
        <v>0.12774</v>
      </c>
      <c r="S197" s="195"/>
      <c r="T197" s="197">
        <f>SUM(T198:T205)</f>
        <v>0</v>
      </c>
      <c r="AR197" s="198" t="s">
        <v>79</v>
      </c>
      <c r="AT197" s="199" t="s">
        <v>71</v>
      </c>
      <c r="AU197" s="199" t="s">
        <v>81</v>
      </c>
      <c r="AY197" s="198" t="s">
        <v>153</v>
      </c>
      <c r="BK197" s="200">
        <f>SUM(BK198:BK205)</f>
        <v>0</v>
      </c>
    </row>
    <row r="198" spans="2:65" s="1" customFormat="1" ht="20.4" customHeight="1">
      <c r="B198" s="41"/>
      <c r="C198" s="204" t="s">
        <v>271</v>
      </c>
      <c r="D198" s="204" t="s">
        <v>156</v>
      </c>
      <c r="E198" s="205" t="s">
        <v>272</v>
      </c>
      <c r="F198" s="206" t="s">
        <v>273</v>
      </c>
      <c r="G198" s="207" t="s">
        <v>159</v>
      </c>
      <c r="H198" s="208">
        <v>4</v>
      </c>
      <c r="I198" s="209"/>
      <c r="J198" s="210">
        <f>ROUND(I198*H198,2)</f>
        <v>0</v>
      </c>
      <c r="K198" s="206" t="s">
        <v>21</v>
      </c>
      <c r="L198" s="61"/>
      <c r="M198" s="211" t="s">
        <v>21</v>
      </c>
      <c r="N198" s="212" t="s">
        <v>43</v>
      </c>
      <c r="O198" s="42"/>
      <c r="P198" s="213">
        <f>O198*H198</f>
        <v>0</v>
      </c>
      <c r="Q198" s="213">
        <v>0.03</v>
      </c>
      <c r="R198" s="213">
        <f>Q198*H198</f>
        <v>0.12</v>
      </c>
      <c r="S198" s="213">
        <v>0</v>
      </c>
      <c r="T198" s="214">
        <f>S198*H198</f>
        <v>0</v>
      </c>
      <c r="AR198" s="24" t="s">
        <v>161</v>
      </c>
      <c r="AT198" s="24" t="s">
        <v>156</v>
      </c>
      <c r="AU198" s="24" t="s">
        <v>154</v>
      </c>
      <c r="AY198" s="24" t="s">
        <v>153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24" t="s">
        <v>79</v>
      </c>
      <c r="BK198" s="215">
        <f>ROUND(I198*H198,2)</f>
        <v>0</v>
      </c>
      <c r="BL198" s="24" t="s">
        <v>161</v>
      </c>
      <c r="BM198" s="24" t="s">
        <v>274</v>
      </c>
    </row>
    <row r="199" spans="2:47" s="1" customFormat="1" ht="12">
      <c r="B199" s="41"/>
      <c r="C199" s="63"/>
      <c r="D199" s="219" t="s">
        <v>163</v>
      </c>
      <c r="E199" s="63"/>
      <c r="F199" s="220" t="s">
        <v>273</v>
      </c>
      <c r="G199" s="63"/>
      <c r="H199" s="63"/>
      <c r="I199" s="172"/>
      <c r="J199" s="63"/>
      <c r="K199" s="63"/>
      <c r="L199" s="61"/>
      <c r="M199" s="218"/>
      <c r="N199" s="42"/>
      <c r="O199" s="42"/>
      <c r="P199" s="42"/>
      <c r="Q199" s="42"/>
      <c r="R199" s="42"/>
      <c r="S199" s="42"/>
      <c r="T199" s="78"/>
      <c r="AT199" s="24" t="s">
        <v>163</v>
      </c>
      <c r="AU199" s="24" t="s">
        <v>154</v>
      </c>
    </row>
    <row r="200" spans="2:47" s="1" customFormat="1" ht="72">
      <c r="B200" s="41"/>
      <c r="C200" s="63"/>
      <c r="D200" s="216" t="s">
        <v>275</v>
      </c>
      <c r="E200" s="63"/>
      <c r="F200" s="258" t="s">
        <v>276</v>
      </c>
      <c r="G200" s="63"/>
      <c r="H200" s="63"/>
      <c r="I200" s="172"/>
      <c r="J200" s="63"/>
      <c r="K200" s="63"/>
      <c r="L200" s="61"/>
      <c r="M200" s="218"/>
      <c r="N200" s="42"/>
      <c r="O200" s="42"/>
      <c r="P200" s="42"/>
      <c r="Q200" s="42"/>
      <c r="R200" s="42"/>
      <c r="S200" s="42"/>
      <c r="T200" s="78"/>
      <c r="AT200" s="24" t="s">
        <v>275</v>
      </c>
      <c r="AU200" s="24" t="s">
        <v>154</v>
      </c>
    </row>
    <row r="201" spans="2:65" s="1" customFormat="1" ht="20.4" customHeight="1">
      <c r="B201" s="41"/>
      <c r="C201" s="204" t="s">
        <v>10</v>
      </c>
      <c r="D201" s="204" t="s">
        <v>156</v>
      </c>
      <c r="E201" s="205" t="s">
        <v>277</v>
      </c>
      <c r="F201" s="206" t="s">
        <v>278</v>
      </c>
      <c r="G201" s="207" t="s">
        <v>171</v>
      </c>
      <c r="H201" s="208">
        <v>193.5</v>
      </c>
      <c r="I201" s="209"/>
      <c r="J201" s="210">
        <f>ROUND(I201*H201,2)</f>
        <v>0</v>
      </c>
      <c r="K201" s="206" t="s">
        <v>160</v>
      </c>
      <c r="L201" s="61"/>
      <c r="M201" s="211" t="s">
        <v>21</v>
      </c>
      <c r="N201" s="212" t="s">
        <v>43</v>
      </c>
      <c r="O201" s="42"/>
      <c r="P201" s="213">
        <f>O201*H201</f>
        <v>0</v>
      </c>
      <c r="Q201" s="213">
        <v>4E-05</v>
      </c>
      <c r="R201" s="213">
        <f>Q201*H201</f>
        <v>0.00774</v>
      </c>
      <c r="S201" s="213">
        <v>0</v>
      </c>
      <c r="T201" s="214">
        <f>S201*H201</f>
        <v>0</v>
      </c>
      <c r="AR201" s="24" t="s">
        <v>161</v>
      </c>
      <c r="AT201" s="24" t="s">
        <v>156</v>
      </c>
      <c r="AU201" s="24" t="s">
        <v>154</v>
      </c>
      <c r="AY201" s="24" t="s">
        <v>153</v>
      </c>
      <c r="BE201" s="215">
        <f>IF(N201="základní",J201,0)</f>
        <v>0</v>
      </c>
      <c r="BF201" s="215">
        <f>IF(N201="snížená",J201,0)</f>
        <v>0</v>
      </c>
      <c r="BG201" s="215">
        <f>IF(N201="zákl. přenesená",J201,0)</f>
        <v>0</v>
      </c>
      <c r="BH201" s="215">
        <f>IF(N201="sníž. přenesená",J201,0)</f>
        <v>0</v>
      </c>
      <c r="BI201" s="215">
        <f>IF(N201="nulová",J201,0)</f>
        <v>0</v>
      </c>
      <c r="BJ201" s="24" t="s">
        <v>79</v>
      </c>
      <c r="BK201" s="215">
        <f>ROUND(I201*H201,2)</f>
        <v>0</v>
      </c>
      <c r="BL201" s="24" t="s">
        <v>161</v>
      </c>
      <c r="BM201" s="24" t="s">
        <v>279</v>
      </c>
    </row>
    <row r="202" spans="2:47" s="1" customFormat="1" ht="60">
      <c r="B202" s="41"/>
      <c r="C202" s="63"/>
      <c r="D202" s="219" t="s">
        <v>163</v>
      </c>
      <c r="E202" s="63"/>
      <c r="F202" s="220" t="s">
        <v>280</v>
      </c>
      <c r="G202" s="63"/>
      <c r="H202" s="63"/>
      <c r="I202" s="172"/>
      <c r="J202" s="63"/>
      <c r="K202" s="63"/>
      <c r="L202" s="61"/>
      <c r="M202" s="218"/>
      <c r="N202" s="42"/>
      <c r="O202" s="42"/>
      <c r="P202" s="42"/>
      <c r="Q202" s="42"/>
      <c r="R202" s="42"/>
      <c r="S202" s="42"/>
      <c r="T202" s="78"/>
      <c r="AT202" s="24" t="s">
        <v>163</v>
      </c>
      <c r="AU202" s="24" t="s">
        <v>154</v>
      </c>
    </row>
    <row r="203" spans="2:51" s="12" customFormat="1" ht="12">
      <c r="B203" s="221"/>
      <c r="C203" s="222"/>
      <c r="D203" s="219" t="s">
        <v>174</v>
      </c>
      <c r="E203" s="223" t="s">
        <v>21</v>
      </c>
      <c r="F203" s="224" t="s">
        <v>203</v>
      </c>
      <c r="G203" s="222"/>
      <c r="H203" s="225" t="s">
        <v>21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174</v>
      </c>
      <c r="AU203" s="231" t="s">
        <v>154</v>
      </c>
      <c r="AV203" s="12" t="s">
        <v>79</v>
      </c>
      <c r="AW203" s="12" t="s">
        <v>35</v>
      </c>
      <c r="AX203" s="12" t="s">
        <v>72</v>
      </c>
      <c r="AY203" s="231" t="s">
        <v>153</v>
      </c>
    </row>
    <row r="204" spans="2:51" s="13" customFormat="1" ht="12">
      <c r="B204" s="232"/>
      <c r="C204" s="233"/>
      <c r="D204" s="219" t="s">
        <v>174</v>
      </c>
      <c r="E204" s="234" t="s">
        <v>21</v>
      </c>
      <c r="F204" s="235" t="s">
        <v>267</v>
      </c>
      <c r="G204" s="233"/>
      <c r="H204" s="236">
        <v>112.35</v>
      </c>
      <c r="I204" s="237"/>
      <c r="J204" s="233"/>
      <c r="K204" s="233"/>
      <c r="L204" s="238"/>
      <c r="M204" s="239"/>
      <c r="N204" s="240"/>
      <c r="O204" s="240"/>
      <c r="P204" s="240"/>
      <c r="Q204" s="240"/>
      <c r="R204" s="240"/>
      <c r="S204" s="240"/>
      <c r="T204" s="241"/>
      <c r="AT204" s="242" t="s">
        <v>174</v>
      </c>
      <c r="AU204" s="242" t="s">
        <v>154</v>
      </c>
      <c r="AV204" s="13" t="s">
        <v>81</v>
      </c>
      <c r="AW204" s="13" t="s">
        <v>35</v>
      </c>
      <c r="AX204" s="13" t="s">
        <v>72</v>
      </c>
      <c r="AY204" s="242" t="s">
        <v>153</v>
      </c>
    </row>
    <row r="205" spans="2:51" s="13" customFormat="1" ht="12">
      <c r="B205" s="232"/>
      <c r="C205" s="233"/>
      <c r="D205" s="219" t="s">
        <v>174</v>
      </c>
      <c r="E205" s="234" t="s">
        <v>21</v>
      </c>
      <c r="F205" s="235" t="s">
        <v>268</v>
      </c>
      <c r="G205" s="233"/>
      <c r="H205" s="236">
        <v>81.15</v>
      </c>
      <c r="I205" s="237"/>
      <c r="J205" s="233"/>
      <c r="K205" s="233"/>
      <c r="L205" s="238"/>
      <c r="M205" s="239"/>
      <c r="N205" s="240"/>
      <c r="O205" s="240"/>
      <c r="P205" s="240"/>
      <c r="Q205" s="240"/>
      <c r="R205" s="240"/>
      <c r="S205" s="240"/>
      <c r="T205" s="241"/>
      <c r="AT205" s="242" t="s">
        <v>174</v>
      </c>
      <c r="AU205" s="242" t="s">
        <v>154</v>
      </c>
      <c r="AV205" s="13" t="s">
        <v>81</v>
      </c>
      <c r="AW205" s="13" t="s">
        <v>35</v>
      </c>
      <c r="AX205" s="13" t="s">
        <v>72</v>
      </c>
      <c r="AY205" s="242" t="s">
        <v>153</v>
      </c>
    </row>
    <row r="206" spans="2:63" s="11" customFormat="1" ht="22.35" customHeight="1">
      <c r="B206" s="187"/>
      <c r="C206" s="188"/>
      <c r="D206" s="201" t="s">
        <v>71</v>
      </c>
      <c r="E206" s="202" t="s">
        <v>281</v>
      </c>
      <c r="F206" s="202" t="s">
        <v>282</v>
      </c>
      <c r="G206" s="188"/>
      <c r="H206" s="188"/>
      <c r="I206" s="191"/>
      <c r="J206" s="203">
        <f>BK206</f>
        <v>0</v>
      </c>
      <c r="K206" s="188"/>
      <c r="L206" s="193"/>
      <c r="M206" s="194"/>
      <c r="N206" s="195"/>
      <c r="O206" s="195"/>
      <c r="P206" s="196">
        <f>SUM(P207:P227)</f>
        <v>0</v>
      </c>
      <c r="Q206" s="195"/>
      <c r="R206" s="196">
        <f>SUM(R207:R227)</f>
        <v>0</v>
      </c>
      <c r="S206" s="195"/>
      <c r="T206" s="197">
        <f>SUM(T207:T227)</f>
        <v>25.981257000000003</v>
      </c>
      <c r="AR206" s="198" t="s">
        <v>79</v>
      </c>
      <c r="AT206" s="199" t="s">
        <v>71</v>
      </c>
      <c r="AU206" s="199" t="s">
        <v>81</v>
      </c>
      <c r="AY206" s="198" t="s">
        <v>153</v>
      </c>
      <c r="BK206" s="200">
        <f>SUM(BK207:BK227)</f>
        <v>0</v>
      </c>
    </row>
    <row r="207" spans="2:65" s="1" customFormat="1" ht="20.4" customHeight="1">
      <c r="B207" s="41"/>
      <c r="C207" s="204" t="s">
        <v>283</v>
      </c>
      <c r="D207" s="204" t="s">
        <v>156</v>
      </c>
      <c r="E207" s="205" t="s">
        <v>284</v>
      </c>
      <c r="F207" s="206" t="s">
        <v>285</v>
      </c>
      <c r="G207" s="207" t="s">
        <v>171</v>
      </c>
      <c r="H207" s="208">
        <v>42.132</v>
      </c>
      <c r="I207" s="209"/>
      <c r="J207" s="210">
        <f>ROUND(I207*H207,2)</f>
        <v>0</v>
      </c>
      <c r="K207" s="206" t="s">
        <v>160</v>
      </c>
      <c r="L207" s="61"/>
      <c r="M207" s="211" t="s">
        <v>21</v>
      </c>
      <c r="N207" s="212" t="s">
        <v>43</v>
      </c>
      <c r="O207" s="42"/>
      <c r="P207" s="213">
        <f>O207*H207</f>
        <v>0</v>
      </c>
      <c r="Q207" s="213">
        <v>0</v>
      </c>
      <c r="R207" s="213">
        <f>Q207*H207</f>
        <v>0</v>
      </c>
      <c r="S207" s="213">
        <v>0.131</v>
      </c>
      <c r="T207" s="214">
        <f>S207*H207</f>
        <v>5.519292</v>
      </c>
      <c r="AR207" s="24" t="s">
        <v>161</v>
      </c>
      <c r="AT207" s="24" t="s">
        <v>156</v>
      </c>
      <c r="AU207" s="24" t="s">
        <v>154</v>
      </c>
      <c r="AY207" s="24" t="s">
        <v>153</v>
      </c>
      <c r="BE207" s="215">
        <f>IF(N207="základní",J207,0)</f>
        <v>0</v>
      </c>
      <c r="BF207" s="215">
        <f>IF(N207="snížená",J207,0)</f>
        <v>0</v>
      </c>
      <c r="BG207" s="215">
        <f>IF(N207="zákl. přenesená",J207,0)</f>
        <v>0</v>
      </c>
      <c r="BH207" s="215">
        <f>IF(N207="sníž. přenesená",J207,0)</f>
        <v>0</v>
      </c>
      <c r="BI207" s="215">
        <f>IF(N207="nulová",J207,0)</f>
        <v>0</v>
      </c>
      <c r="BJ207" s="24" t="s">
        <v>79</v>
      </c>
      <c r="BK207" s="215">
        <f>ROUND(I207*H207,2)</f>
        <v>0</v>
      </c>
      <c r="BL207" s="24" t="s">
        <v>161</v>
      </c>
      <c r="BM207" s="24" t="s">
        <v>286</v>
      </c>
    </row>
    <row r="208" spans="2:47" s="1" customFormat="1" ht="24">
      <c r="B208" s="41"/>
      <c r="C208" s="63"/>
      <c r="D208" s="219" t="s">
        <v>163</v>
      </c>
      <c r="E208" s="63"/>
      <c r="F208" s="220" t="s">
        <v>287</v>
      </c>
      <c r="G208" s="63"/>
      <c r="H208" s="63"/>
      <c r="I208" s="172"/>
      <c r="J208" s="63"/>
      <c r="K208" s="63"/>
      <c r="L208" s="61"/>
      <c r="M208" s="218"/>
      <c r="N208" s="42"/>
      <c r="O208" s="42"/>
      <c r="P208" s="42"/>
      <c r="Q208" s="42"/>
      <c r="R208" s="42"/>
      <c r="S208" s="42"/>
      <c r="T208" s="78"/>
      <c r="AT208" s="24" t="s">
        <v>163</v>
      </c>
      <c r="AU208" s="24" t="s">
        <v>154</v>
      </c>
    </row>
    <row r="209" spans="2:51" s="12" customFormat="1" ht="12">
      <c r="B209" s="221"/>
      <c r="C209" s="222"/>
      <c r="D209" s="219" t="s">
        <v>174</v>
      </c>
      <c r="E209" s="223" t="s">
        <v>21</v>
      </c>
      <c r="F209" s="224" t="s">
        <v>175</v>
      </c>
      <c r="G209" s="222"/>
      <c r="H209" s="225" t="s">
        <v>21</v>
      </c>
      <c r="I209" s="226"/>
      <c r="J209" s="222"/>
      <c r="K209" s="222"/>
      <c r="L209" s="227"/>
      <c r="M209" s="228"/>
      <c r="N209" s="229"/>
      <c r="O209" s="229"/>
      <c r="P209" s="229"/>
      <c r="Q209" s="229"/>
      <c r="R209" s="229"/>
      <c r="S209" s="229"/>
      <c r="T209" s="230"/>
      <c r="AT209" s="231" t="s">
        <v>174</v>
      </c>
      <c r="AU209" s="231" t="s">
        <v>154</v>
      </c>
      <c r="AV209" s="12" t="s">
        <v>79</v>
      </c>
      <c r="AW209" s="12" t="s">
        <v>35</v>
      </c>
      <c r="AX209" s="12" t="s">
        <v>72</v>
      </c>
      <c r="AY209" s="231" t="s">
        <v>153</v>
      </c>
    </row>
    <row r="210" spans="2:51" s="13" customFormat="1" ht="12">
      <c r="B210" s="232"/>
      <c r="C210" s="233"/>
      <c r="D210" s="219" t="s">
        <v>174</v>
      </c>
      <c r="E210" s="234" t="s">
        <v>21</v>
      </c>
      <c r="F210" s="235" t="s">
        <v>288</v>
      </c>
      <c r="G210" s="233"/>
      <c r="H210" s="236">
        <v>22.078</v>
      </c>
      <c r="I210" s="237"/>
      <c r="J210" s="233"/>
      <c r="K210" s="233"/>
      <c r="L210" s="238"/>
      <c r="M210" s="239"/>
      <c r="N210" s="240"/>
      <c r="O210" s="240"/>
      <c r="P210" s="240"/>
      <c r="Q210" s="240"/>
      <c r="R210" s="240"/>
      <c r="S210" s="240"/>
      <c r="T210" s="241"/>
      <c r="AT210" s="242" t="s">
        <v>174</v>
      </c>
      <c r="AU210" s="242" t="s">
        <v>154</v>
      </c>
      <c r="AV210" s="13" t="s">
        <v>81</v>
      </c>
      <c r="AW210" s="13" t="s">
        <v>35</v>
      </c>
      <c r="AX210" s="13" t="s">
        <v>72</v>
      </c>
      <c r="AY210" s="242" t="s">
        <v>153</v>
      </c>
    </row>
    <row r="211" spans="2:51" s="12" customFormat="1" ht="12">
      <c r="B211" s="221"/>
      <c r="C211" s="222"/>
      <c r="D211" s="219" t="s">
        <v>174</v>
      </c>
      <c r="E211" s="223" t="s">
        <v>21</v>
      </c>
      <c r="F211" s="224" t="s">
        <v>177</v>
      </c>
      <c r="G211" s="222"/>
      <c r="H211" s="225" t="s">
        <v>21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AT211" s="231" t="s">
        <v>174</v>
      </c>
      <c r="AU211" s="231" t="s">
        <v>154</v>
      </c>
      <c r="AV211" s="12" t="s">
        <v>79</v>
      </c>
      <c r="AW211" s="12" t="s">
        <v>35</v>
      </c>
      <c r="AX211" s="12" t="s">
        <v>72</v>
      </c>
      <c r="AY211" s="231" t="s">
        <v>153</v>
      </c>
    </row>
    <row r="212" spans="2:51" s="13" customFormat="1" ht="12">
      <c r="B212" s="232"/>
      <c r="C212" s="233"/>
      <c r="D212" s="216" t="s">
        <v>174</v>
      </c>
      <c r="E212" s="243" t="s">
        <v>21</v>
      </c>
      <c r="F212" s="244" t="s">
        <v>289</v>
      </c>
      <c r="G212" s="233"/>
      <c r="H212" s="245">
        <v>20.054</v>
      </c>
      <c r="I212" s="237"/>
      <c r="J212" s="233"/>
      <c r="K212" s="233"/>
      <c r="L212" s="238"/>
      <c r="M212" s="239"/>
      <c r="N212" s="240"/>
      <c r="O212" s="240"/>
      <c r="P212" s="240"/>
      <c r="Q212" s="240"/>
      <c r="R212" s="240"/>
      <c r="S212" s="240"/>
      <c r="T212" s="241"/>
      <c r="AT212" s="242" t="s">
        <v>174</v>
      </c>
      <c r="AU212" s="242" t="s">
        <v>154</v>
      </c>
      <c r="AV212" s="13" t="s">
        <v>81</v>
      </c>
      <c r="AW212" s="13" t="s">
        <v>35</v>
      </c>
      <c r="AX212" s="13" t="s">
        <v>72</v>
      </c>
      <c r="AY212" s="242" t="s">
        <v>153</v>
      </c>
    </row>
    <row r="213" spans="2:65" s="1" customFormat="1" ht="20.4" customHeight="1">
      <c r="B213" s="41"/>
      <c r="C213" s="204" t="s">
        <v>290</v>
      </c>
      <c r="D213" s="204" t="s">
        <v>156</v>
      </c>
      <c r="E213" s="205" t="s">
        <v>291</v>
      </c>
      <c r="F213" s="206" t="s">
        <v>292</v>
      </c>
      <c r="G213" s="207" t="s">
        <v>171</v>
      </c>
      <c r="H213" s="208">
        <v>65.65</v>
      </c>
      <c r="I213" s="209"/>
      <c r="J213" s="210">
        <f>ROUND(I213*H213,2)</f>
        <v>0</v>
      </c>
      <c r="K213" s="206" t="s">
        <v>160</v>
      </c>
      <c r="L213" s="61"/>
      <c r="M213" s="211" t="s">
        <v>21</v>
      </c>
      <c r="N213" s="212" t="s">
        <v>43</v>
      </c>
      <c r="O213" s="42"/>
      <c r="P213" s="213">
        <f>O213*H213</f>
        <v>0</v>
      </c>
      <c r="Q213" s="213">
        <v>0</v>
      </c>
      <c r="R213" s="213">
        <f>Q213*H213</f>
        <v>0</v>
      </c>
      <c r="S213" s="213">
        <v>0.261</v>
      </c>
      <c r="T213" s="214">
        <f>S213*H213</f>
        <v>17.13465</v>
      </c>
      <c r="AR213" s="24" t="s">
        <v>161</v>
      </c>
      <c r="AT213" s="24" t="s">
        <v>156</v>
      </c>
      <c r="AU213" s="24" t="s">
        <v>154</v>
      </c>
      <c r="AY213" s="24" t="s">
        <v>153</v>
      </c>
      <c r="BE213" s="215">
        <f>IF(N213="základní",J213,0)</f>
        <v>0</v>
      </c>
      <c r="BF213" s="215">
        <f>IF(N213="snížená",J213,0)</f>
        <v>0</v>
      </c>
      <c r="BG213" s="215">
        <f>IF(N213="zákl. přenesená",J213,0)</f>
        <v>0</v>
      </c>
      <c r="BH213" s="215">
        <f>IF(N213="sníž. přenesená",J213,0)</f>
        <v>0</v>
      </c>
      <c r="BI213" s="215">
        <f>IF(N213="nulová",J213,0)</f>
        <v>0</v>
      </c>
      <c r="BJ213" s="24" t="s">
        <v>79</v>
      </c>
      <c r="BK213" s="215">
        <f>ROUND(I213*H213,2)</f>
        <v>0</v>
      </c>
      <c r="BL213" s="24" t="s">
        <v>161</v>
      </c>
      <c r="BM213" s="24" t="s">
        <v>293</v>
      </c>
    </row>
    <row r="214" spans="2:47" s="1" customFormat="1" ht="24">
      <c r="B214" s="41"/>
      <c r="C214" s="63"/>
      <c r="D214" s="219" t="s">
        <v>163</v>
      </c>
      <c r="E214" s="63"/>
      <c r="F214" s="220" t="s">
        <v>294</v>
      </c>
      <c r="G214" s="63"/>
      <c r="H214" s="63"/>
      <c r="I214" s="172"/>
      <c r="J214" s="63"/>
      <c r="K214" s="63"/>
      <c r="L214" s="61"/>
      <c r="M214" s="218"/>
      <c r="N214" s="42"/>
      <c r="O214" s="42"/>
      <c r="P214" s="42"/>
      <c r="Q214" s="42"/>
      <c r="R214" s="42"/>
      <c r="S214" s="42"/>
      <c r="T214" s="78"/>
      <c r="AT214" s="24" t="s">
        <v>163</v>
      </c>
      <c r="AU214" s="24" t="s">
        <v>154</v>
      </c>
    </row>
    <row r="215" spans="2:51" s="12" customFormat="1" ht="12">
      <c r="B215" s="221"/>
      <c r="C215" s="222"/>
      <c r="D215" s="219" t="s">
        <v>174</v>
      </c>
      <c r="E215" s="223" t="s">
        <v>21</v>
      </c>
      <c r="F215" s="224" t="s">
        <v>175</v>
      </c>
      <c r="G215" s="222"/>
      <c r="H215" s="225" t="s">
        <v>21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AT215" s="231" t="s">
        <v>174</v>
      </c>
      <c r="AU215" s="231" t="s">
        <v>154</v>
      </c>
      <c r="AV215" s="12" t="s">
        <v>79</v>
      </c>
      <c r="AW215" s="12" t="s">
        <v>35</v>
      </c>
      <c r="AX215" s="12" t="s">
        <v>72</v>
      </c>
      <c r="AY215" s="231" t="s">
        <v>153</v>
      </c>
    </row>
    <row r="216" spans="2:51" s="13" customFormat="1" ht="12">
      <c r="B216" s="232"/>
      <c r="C216" s="233"/>
      <c r="D216" s="219" t="s">
        <v>174</v>
      </c>
      <c r="E216" s="234" t="s">
        <v>21</v>
      </c>
      <c r="F216" s="235" t="s">
        <v>295</v>
      </c>
      <c r="G216" s="233"/>
      <c r="H216" s="236">
        <v>34.345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AT216" s="242" t="s">
        <v>174</v>
      </c>
      <c r="AU216" s="242" t="s">
        <v>154</v>
      </c>
      <c r="AV216" s="13" t="s">
        <v>81</v>
      </c>
      <c r="AW216" s="13" t="s">
        <v>35</v>
      </c>
      <c r="AX216" s="13" t="s">
        <v>72</v>
      </c>
      <c r="AY216" s="242" t="s">
        <v>153</v>
      </c>
    </row>
    <row r="217" spans="2:51" s="12" customFormat="1" ht="12">
      <c r="B217" s="221"/>
      <c r="C217" s="222"/>
      <c r="D217" s="219" t="s">
        <v>174</v>
      </c>
      <c r="E217" s="223" t="s">
        <v>21</v>
      </c>
      <c r="F217" s="224" t="s">
        <v>177</v>
      </c>
      <c r="G217" s="222"/>
      <c r="H217" s="225" t="s">
        <v>21</v>
      </c>
      <c r="I217" s="226"/>
      <c r="J217" s="222"/>
      <c r="K217" s="222"/>
      <c r="L217" s="227"/>
      <c r="M217" s="228"/>
      <c r="N217" s="229"/>
      <c r="O217" s="229"/>
      <c r="P217" s="229"/>
      <c r="Q217" s="229"/>
      <c r="R217" s="229"/>
      <c r="S217" s="229"/>
      <c r="T217" s="230"/>
      <c r="AT217" s="231" t="s">
        <v>174</v>
      </c>
      <c r="AU217" s="231" t="s">
        <v>154</v>
      </c>
      <c r="AV217" s="12" t="s">
        <v>79</v>
      </c>
      <c r="AW217" s="12" t="s">
        <v>35</v>
      </c>
      <c r="AX217" s="12" t="s">
        <v>72</v>
      </c>
      <c r="AY217" s="231" t="s">
        <v>153</v>
      </c>
    </row>
    <row r="218" spans="2:51" s="13" customFormat="1" ht="12">
      <c r="B218" s="232"/>
      <c r="C218" s="233"/>
      <c r="D218" s="216" t="s">
        <v>174</v>
      </c>
      <c r="E218" s="243" t="s">
        <v>21</v>
      </c>
      <c r="F218" s="244" t="s">
        <v>296</v>
      </c>
      <c r="G218" s="233"/>
      <c r="H218" s="245">
        <v>31.305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AT218" s="242" t="s">
        <v>174</v>
      </c>
      <c r="AU218" s="242" t="s">
        <v>154</v>
      </c>
      <c r="AV218" s="13" t="s">
        <v>81</v>
      </c>
      <c r="AW218" s="13" t="s">
        <v>35</v>
      </c>
      <c r="AX218" s="13" t="s">
        <v>72</v>
      </c>
      <c r="AY218" s="242" t="s">
        <v>153</v>
      </c>
    </row>
    <row r="219" spans="2:65" s="1" customFormat="1" ht="20.4" customHeight="1">
      <c r="B219" s="41"/>
      <c r="C219" s="204" t="s">
        <v>297</v>
      </c>
      <c r="D219" s="204" t="s">
        <v>156</v>
      </c>
      <c r="E219" s="205" t="s">
        <v>298</v>
      </c>
      <c r="F219" s="206" t="s">
        <v>299</v>
      </c>
      <c r="G219" s="207" t="s">
        <v>171</v>
      </c>
      <c r="H219" s="208">
        <v>35.997</v>
      </c>
      <c r="I219" s="209"/>
      <c r="J219" s="210">
        <f>ROUND(I219*H219,2)</f>
        <v>0</v>
      </c>
      <c r="K219" s="206" t="s">
        <v>160</v>
      </c>
      <c r="L219" s="61"/>
      <c r="M219" s="211" t="s">
        <v>21</v>
      </c>
      <c r="N219" s="212" t="s">
        <v>43</v>
      </c>
      <c r="O219" s="42"/>
      <c r="P219" s="213">
        <f>O219*H219</f>
        <v>0</v>
      </c>
      <c r="Q219" s="213">
        <v>0</v>
      </c>
      <c r="R219" s="213">
        <f>Q219*H219</f>
        <v>0</v>
      </c>
      <c r="S219" s="213">
        <v>0.055</v>
      </c>
      <c r="T219" s="214">
        <f>S219*H219</f>
        <v>1.979835</v>
      </c>
      <c r="AR219" s="24" t="s">
        <v>161</v>
      </c>
      <c r="AT219" s="24" t="s">
        <v>156</v>
      </c>
      <c r="AU219" s="24" t="s">
        <v>154</v>
      </c>
      <c r="AY219" s="24" t="s">
        <v>153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24" t="s">
        <v>79</v>
      </c>
      <c r="BK219" s="215">
        <f>ROUND(I219*H219,2)</f>
        <v>0</v>
      </c>
      <c r="BL219" s="24" t="s">
        <v>161</v>
      </c>
      <c r="BM219" s="24" t="s">
        <v>300</v>
      </c>
    </row>
    <row r="220" spans="2:47" s="1" customFormat="1" ht="24">
      <c r="B220" s="41"/>
      <c r="C220" s="63"/>
      <c r="D220" s="219" t="s">
        <v>163</v>
      </c>
      <c r="E220" s="63"/>
      <c r="F220" s="220" t="s">
        <v>301</v>
      </c>
      <c r="G220" s="63"/>
      <c r="H220" s="63"/>
      <c r="I220" s="172"/>
      <c r="J220" s="63"/>
      <c r="K220" s="63"/>
      <c r="L220" s="61"/>
      <c r="M220" s="218"/>
      <c r="N220" s="42"/>
      <c r="O220" s="42"/>
      <c r="P220" s="42"/>
      <c r="Q220" s="42"/>
      <c r="R220" s="42"/>
      <c r="S220" s="42"/>
      <c r="T220" s="78"/>
      <c r="AT220" s="24" t="s">
        <v>163</v>
      </c>
      <c r="AU220" s="24" t="s">
        <v>154</v>
      </c>
    </row>
    <row r="221" spans="2:51" s="12" customFormat="1" ht="12">
      <c r="B221" s="221"/>
      <c r="C221" s="222"/>
      <c r="D221" s="219" t="s">
        <v>174</v>
      </c>
      <c r="E221" s="223" t="s">
        <v>21</v>
      </c>
      <c r="F221" s="224" t="s">
        <v>175</v>
      </c>
      <c r="G221" s="222"/>
      <c r="H221" s="225" t="s">
        <v>21</v>
      </c>
      <c r="I221" s="226"/>
      <c r="J221" s="222"/>
      <c r="K221" s="222"/>
      <c r="L221" s="227"/>
      <c r="M221" s="228"/>
      <c r="N221" s="229"/>
      <c r="O221" s="229"/>
      <c r="P221" s="229"/>
      <c r="Q221" s="229"/>
      <c r="R221" s="229"/>
      <c r="S221" s="229"/>
      <c r="T221" s="230"/>
      <c r="AT221" s="231" t="s">
        <v>174</v>
      </c>
      <c r="AU221" s="231" t="s">
        <v>154</v>
      </c>
      <c r="AV221" s="12" t="s">
        <v>79</v>
      </c>
      <c r="AW221" s="12" t="s">
        <v>35</v>
      </c>
      <c r="AX221" s="12" t="s">
        <v>72</v>
      </c>
      <c r="AY221" s="231" t="s">
        <v>153</v>
      </c>
    </row>
    <row r="222" spans="2:51" s="13" customFormat="1" ht="12">
      <c r="B222" s="232"/>
      <c r="C222" s="233"/>
      <c r="D222" s="219" t="s">
        <v>174</v>
      </c>
      <c r="E222" s="234" t="s">
        <v>21</v>
      </c>
      <c r="F222" s="235" t="s">
        <v>302</v>
      </c>
      <c r="G222" s="233"/>
      <c r="H222" s="236">
        <v>18.955</v>
      </c>
      <c r="I222" s="237"/>
      <c r="J222" s="233"/>
      <c r="K222" s="233"/>
      <c r="L222" s="238"/>
      <c r="M222" s="239"/>
      <c r="N222" s="240"/>
      <c r="O222" s="240"/>
      <c r="P222" s="240"/>
      <c r="Q222" s="240"/>
      <c r="R222" s="240"/>
      <c r="S222" s="240"/>
      <c r="T222" s="241"/>
      <c r="AT222" s="242" t="s">
        <v>174</v>
      </c>
      <c r="AU222" s="242" t="s">
        <v>154</v>
      </c>
      <c r="AV222" s="13" t="s">
        <v>81</v>
      </c>
      <c r="AW222" s="13" t="s">
        <v>35</v>
      </c>
      <c r="AX222" s="13" t="s">
        <v>72</v>
      </c>
      <c r="AY222" s="242" t="s">
        <v>153</v>
      </c>
    </row>
    <row r="223" spans="2:51" s="12" customFormat="1" ht="12">
      <c r="B223" s="221"/>
      <c r="C223" s="222"/>
      <c r="D223" s="219" t="s">
        <v>174</v>
      </c>
      <c r="E223" s="223" t="s">
        <v>21</v>
      </c>
      <c r="F223" s="224" t="s">
        <v>177</v>
      </c>
      <c r="G223" s="222"/>
      <c r="H223" s="225" t="s">
        <v>21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174</v>
      </c>
      <c r="AU223" s="231" t="s">
        <v>154</v>
      </c>
      <c r="AV223" s="12" t="s">
        <v>79</v>
      </c>
      <c r="AW223" s="12" t="s">
        <v>35</v>
      </c>
      <c r="AX223" s="12" t="s">
        <v>72</v>
      </c>
      <c r="AY223" s="231" t="s">
        <v>153</v>
      </c>
    </row>
    <row r="224" spans="2:51" s="13" customFormat="1" ht="12">
      <c r="B224" s="232"/>
      <c r="C224" s="233"/>
      <c r="D224" s="216" t="s">
        <v>174</v>
      </c>
      <c r="E224" s="243" t="s">
        <v>21</v>
      </c>
      <c r="F224" s="244" t="s">
        <v>303</v>
      </c>
      <c r="G224" s="233"/>
      <c r="H224" s="245">
        <v>17.042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AT224" s="242" t="s">
        <v>174</v>
      </c>
      <c r="AU224" s="242" t="s">
        <v>154</v>
      </c>
      <c r="AV224" s="13" t="s">
        <v>81</v>
      </c>
      <c r="AW224" s="13" t="s">
        <v>35</v>
      </c>
      <c r="AX224" s="13" t="s">
        <v>72</v>
      </c>
      <c r="AY224" s="242" t="s">
        <v>153</v>
      </c>
    </row>
    <row r="225" spans="2:65" s="1" customFormat="1" ht="20.4" customHeight="1">
      <c r="B225" s="41"/>
      <c r="C225" s="204" t="s">
        <v>304</v>
      </c>
      <c r="D225" s="204" t="s">
        <v>156</v>
      </c>
      <c r="E225" s="205" t="s">
        <v>305</v>
      </c>
      <c r="F225" s="206" t="s">
        <v>306</v>
      </c>
      <c r="G225" s="207" t="s">
        <v>171</v>
      </c>
      <c r="H225" s="208">
        <v>17.73</v>
      </c>
      <c r="I225" s="209"/>
      <c r="J225" s="210">
        <f>ROUND(I225*H225,2)</f>
        <v>0</v>
      </c>
      <c r="K225" s="206" t="s">
        <v>160</v>
      </c>
      <c r="L225" s="61"/>
      <c r="M225" s="211" t="s">
        <v>21</v>
      </c>
      <c r="N225" s="212" t="s">
        <v>43</v>
      </c>
      <c r="O225" s="42"/>
      <c r="P225" s="213">
        <f>O225*H225</f>
        <v>0</v>
      </c>
      <c r="Q225" s="213">
        <v>0</v>
      </c>
      <c r="R225" s="213">
        <f>Q225*H225</f>
        <v>0</v>
      </c>
      <c r="S225" s="213">
        <v>0.076</v>
      </c>
      <c r="T225" s="214">
        <f>S225*H225</f>
        <v>1.34748</v>
      </c>
      <c r="AR225" s="24" t="s">
        <v>161</v>
      </c>
      <c r="AT225" s="24" t="s">
        <v>156</v>
      </c>
      <c r="AU225" s="24" t="s">
        <v>154</v>
      </c>
      <c r="AY225" s="24" t="s">
        <v>153</v>
      </c>
      <c r="BE225" s="215">
        <f>IF(N225="základní",J225,0)</f>
        <v>0</v>
      </c>
      <c r="BF225" s="215">
        <f>IF(N225="snížená",J225,0)</f>
        <v>0</v>
      </c>
      <c r="BG225" s="215">
        <f>IF(N225="zákl. přenesená",J225,0)</f>
        <v>0</v>
      </c>
      <c r="BH225" s="215">
        <f>IF(N225="sníž. přenesená",J225,0)</f>
        <v>0</v>
      </c>
      <c r="BI225" s="215">
        <f>IF(N225="nulová",J225,0)</f>
        <v>0</v>
      </c>
      <c r="BJ225" s="24" t="s">
        <v>79</v>
      </c>
      <c r="BK225" s="215">
        <f>ROUND(I225*H225,2)</f>
        <v>0</v>
      </c>
      <c r="BL225" s="24" t="s">
        <v>161</v>
      </c>
      <c r="BM225" s="24" t="s">
        <v>307</v>
      </c>
    </row>
    <row r="226" spans="2:47" s="1" customFormat="1" ht="24">
      <c r="B226" s="41"/>
      <c r="C226" s="63"/>
      <c r="D226" s="219" t="s">
        <v>163</v>
      </c>
      <c r="E226" s="63"/>
      <c r="F226" s="220" t="s">
        <v>308</v>
      </c>
      <c r="G226" s="63"/>
      <c r="H226" s="63"/>
      <c r="I226" s="172"/>
      <c r="J226" s="63"/>
      <c r="K226" s="63"/>
      <c r="L226" s="61"/>
      <c r="M226" s="218"/>
      <c r="N226" s="42"/>
      <c r="O226" s="42"/>
      <c r="P226" s="42"/>
      <c r="Q226" s="42"/>
      <c r="R226" s="42"/>
      <c r="S226" s="42"/>
      <c r="T226" s="78"/>
      <c r="AT226" s="24" t="s">
        <v>163</v>
      </c>
      <c r="AU226" s="24" t="s">
        <v>154</v>
      </c>
    </row>
    <row r="227" spans="2:51" s="13" customFormat="1" ht="12">
      <c r="B227" s="232"/>
      <c r="C227" s="233"/>
      <c r="D227" s="219" t="s">
        <v>174</v>
      </c>
      <c r="E227" s="234" t="s">
        <v>21</v>
      </c>
      <c r="F227" s="235" t="s">
        <v>309</v>
      </c>
      <c r="G227" s="233"/>
      <c r="H227" s="236">
        <v>17.73</v>
      </c>
      <c r="I227" s="237"/>
      <c r="J227" s="233"/>
      <c r="K227" s="233"/>
      <c r="L227" s="238"/>
      <c r="M227" s="239"/>
      <c r="N227" s="240"/>
      <c r="O227" s="240"/>
      <c r="P227" s="240"/>
      <c r="Q227" s="240"/>
      <c r="R227" s="240"/>
      <c r="S227" s="240"/>
      <c r="T227" s="241"/>
      <c r="AT227" s="242" t="s">
        <v>174</v>
      </c>
      <c r="AU227" s="242" t="s">
        <v>154</v>
      </c>
      <c r="AV227" s="13" t="s">
        <v>81</v>
      </c>
      <c r="AW227" s="13" t="s">
        <v>35</v>
      </c>
      <c r="AX227" s="13" t="s">
        <v>72</v>
      </c>
      <c r="AY227" s="242" t="s">
        <v>153</v>
      </c>
    </row>
    <row r="228" spans="2:63" s="11" customFormat="1" ht="22.35" customHeight="1">
      <c r="B228" s="187"/>
      <c r="C228" s="188"/>
      <c r="D228" s="201" t="s">
        <v>71</v>
      </c>
      <c r="E228" s="202" t="s">
        <v>310</v>
      </c>
      <c r="F228" s="202" t="s">
        <v>311</v>
      </c>
      <c r="G228" s="188"/>
      <c r="H228" s="188"/>
      <c r="I228" s="191"/>
      <c r="J228" s="203">
        <f>BK228</f>
        <v>0</v>
      </c>
      <c r="K228" s="188"/>
      <c r="L228" s="193"/>
      <c r="M228" s="194"/>
      <c r="N228" s="195"/>
      <c r="O228" s="195"/>
      <c r="P228" s="196">
        <f>SUM(P229:P235)</f>
        <v>0</v>
      </c>
      <c r="Q228" s="195"/>
      <c r="R228" s="196">
        <f>SUM(R229:R235)</f>
        <v>0.00122</v>
      </c>
      <c r="S228" s="195"/>
      <c r="T228" s="197">
        <f>SUM(T229:T235)</f>
        <v>2.322432</v>
      </c>
      <c r="AR228" s="198" t="s">
        <v>79</v>
      </c>
      <c r="AT228" s="199" t="s">
        <v>71</v>
      </c>
      <c r="AU228" s="199" t="s">
        <v>81</v>
      </c>
      <c r="AY228" s="198" t="s">
        <v>153</v>
      </c>
      <c r="BK228" s="200">
        <f>SUM(BK229:BK235)</f>
        <v>0</v>
      </c>
    </row>
    <row r="229" spans="2:65" s="1" customFormat="1" ht="20.4" customHeight="1">
      <c r="B229" s="41"/>
      <c r="C229" s="204" t="s">
        <v>312</v>
      </c>
      <c r="D229" s="204" t="s">
        <v>156</v>
      </c>
      <c r="E229" s="205" t="s">
        <v>313</v>
      </c>
      <c r="F229" s="206" t="s">
        <v>314</v>
      </c>
      <c r="G229" s="207" t="s">
        <v>171</v>
      </c>
      <c r="H229" s="208">
        <v>33.124</v>
      </c>
      <c r="I229" s="209"/>
      <c r="J229" s="210">
        <f>ROUND(I229*H229,2)</f>
        <v>0</v>
      </c>
      <c r="K229" s="206" t="s">
        <v>160</v>
      </c>
      <c r="L229" s="61"/>
      <c r="M229" s="211" t="s">
        <v>21</v>
      </c>
      <c r="N229" s="212" t="s">
        <v>43</v>
      </c>
      <c r="O229" s="42"/>
      <c r="P229" s="213">
        <f>O229*H229</f>
        <v>0</v>
      </c>
      <c r="Q229" s="213">
        <v>0</v>
      </c>
      <c r="R229" s="213">
        <f>Q229*H229</f>
        <v>0</v>
      </c>
      <c r="S229" s="213">
        <v>0.068</v>
      </c>
      <c r="T229" s="214">
        <f>S229*H229</f>
        <v>2.252432</v>
      </c>
      <c r="AR229" s="24" t="s">
        <v>161</v>
      </c>
      <c r="AT229" s="24" t="s">
        <v>156</v>
      </c>
      <c r="AU229" s="24" t="s">
        <v>154</v>
      </c>
      <c r="AY229" s="24" t="s">
        <v>153</v>
      </c>
      <c r="BE229" s="215">
        <f>IF(N229="základní",J229,0)</f>
        <v>0</v>
      </c>
      <c r="BF229" s="215">
        <f>IF(N229="snížená",J229,0)</f>
        <v>0</v>
      </c>
      <c r="BG229" s="215">
        <f>IF(N229="zákl. přenesená",J229,0)</f>
        <v>0</v>
      </c>
      <c r="BH229" s="215">
        <f>IF(N229="sníž. přenesená",J229,0)</f>
        <v>0</v>
      </c>
      <c r="BI229" s="215">
        <f>IF(N229="nulová",J229,0)</f>
        <v>0</v>
      </c>
      <c r="BJ229" s="24" t="s">
        <v>79</v>
      </c>
      <c r="BK229" s="215">
        <f>ROUND(I229*H229,2)</f>
        <v>0</v>
      </c>
      <c r="BL229" s="24" t="s">
        <v>161</v>
      </c>
      <c r="BM229" s="24" t="s">
        <v>315</v>
      </c>
    </row>
    <row r="230" spans="2:47" s="1" customFormat="1" ht="24">
      <c r="B230" s="41"/>
      <c r="C230" s="63"/>
      <c r="D230" s="219" t="s">
        <v>163</v>
      </c>
      <c r="E230" s="63"/>
      <c r="F230" s="220" t="s">
        <v>316</v>
      </c>
      <c r="G230" s="63"/>
      <c r="H230" s="63"/>
      <c r="I230" s="172"/>
      <c r="J230" s="63"/>
      <c r="K230" s="63"/>
      <c r="L230" s="61"/>
      <c r="M230" s="218"/>
      <c r="N230" s="42"/>
      <c r="O230" s="42"/>
      <c r="P230" s="42"/>
      <c r="Q230" s="42"/>
      <c r="R230" s="42"/>
      <c r="S230" s="42"/>
      <c r="T230" s="78"/>
      <c r="AT230" s="24" t="s">
        <v>163</v>
      </c>
      <c r="AU230" s="24" t="s">
        <v>154</v>
      </c>
    </row>
    <row r="231" spans="2:51" s="12" customFormat="1" ht="12">
      <c r="B231" s="221"/>
      <c r="C231" s="222"/>
      <c r="D231" s="219" t="s">
        <v>174</v>
      </c>
      <c r="E231" s="223" t="s">
        <v>21</v>
      </c>
      <c r="F231" s="224" t="s">
        <v>203</v>
      </c>
      <c r="G231" s="222"/>
      <c r="H231" s="225" t="s">
        <v>21</v>
      </c>
      <c r="I231" s="226"/>
      <c r="J231" s="222"/>
      <c r="K231" s="222"/>
      <c r="L231" s="227"/>
      <c r="M231" s="228"/>
      <c r="N231" s="229"/>
      <c r="O231" s="229"/>
      <c r="P231" s="229"/>
      <c r="Q231" s="229"/>
      <c r="R231" s="229"/>
      <c r="S231" s="229"/>
      <c r="T231" s="230"/>
      <c r="AT231" s="231" t="s">
        <v>174</v>
      </c>
      <c r="AU231" s="231" t="s">
        <v>154</v>
      </c>
      <c r="AV231" s="12" t="s">
        <v>79</v>
      </c>
      <c r="AW231" s="12" t="s">
        <v>35</v>
      </c>
      <c r="AX231" s="12" t="s">
        <v>72</v>
      </c>
      <c r="AY231" s="231" t="s">
        <v>153</v>
      </c>
    </row>
    <row r="232" spans="2:51" s="13" customFormat="1" ht="12">
      <c r="B232" s="232"/>
      <c r="C232" s="233"/>
      <c r="D232" s="216" t="s">
        <v>174</v>
      </c>
      <c r="E232" s="243" t="s">
        <v>21</v>
      </c>
      <c r="F232" s="244" t="s">
        <v>204</v>
      </c>
      <c r="G232" s="233"/>
      <c r="H232" s="245">
        <v>33.124</v>
      </c>
      <c r="I232" s="237"/>
      <c r="J232" s="233"/>
      <c r="K232" s="233"/>
      <c r="L232" s="238"/>
      <c r="M232" s="239"/>
      <c r="N232" s="240"/>
      <c r="O232" s="240"/>
      <c r="P232" s="240"/>
      <c r="Q232" s="240"/>
      <c r="R232" s="240"/>
      <c r="S232" s="240"/>
      <c r="T232" s="241"/>
      <c r="AT232" s="242" t="s">
        <v>174</v>
      </c>
      <c r="AU232" s="242" t="s">
        <v>154</v>
      </c>
      <c r="AV232" s="13" t="s">
        <v>81</v>
      </c>
      <c r="AW232" s="13" t="s">
        <v>35</v>
      </c>
      <c r="AX232" s="13" t="s">
        <v>72</v>
      </c>
      <c r="AY232" s="242" t="s">
        <v>153</v>
      </c>
    </row>
    <row r="233" spans="2:65" s="1" customFormat="1" ht="28.8" customHeight="1">
      <c r="B233" s="41"/>
      <c r="C233" s="204" t="s">
        <v>9</v>
      </c>
      <c r="D233" s="204" t="s">
        <v>156</v>
      </c>
      <c r="E233" s="205" t="s">
        <v>317</v>
      </c>
      <c r="F233" s="206" t="s">
        <v>318</v>
      </c>
      <c r="G233" s="207" t="s">
        <v>189</v>
      </c>
      <c r="H233" s="208">
        <v>1</v>
      </c>
      <c r="I233" s="209"/>
      <c r="J233" s="210">
        <f>ROUND(I233*H233,2)</f>
        <v>0</v>
      </c>
      <c r="K233" s="206" t="s">
        <v>160</v>
      </c>
      <c r="L233" s="61"/>
      <c r="M233" s="211" t="s">
        <v>21</v>
      </c>
      <c r="N233" s="212" t="s">
        <v>43</v>
      </c>
      <c r="O233" s="42"/>
      <c r="P233" s="213">
        <f>O233*H233</f>
        <v>0</v>
      </c>
      <c r="Q233" s="213">
        <v>0.00122</v>
      </c>
      <c r="R233" s="213">
        <f>Q233*H233</f>
        <v>0.00122</v>
      </c>
      <c r="S233" s="213">
        <v>0.07</v>
      </c>
      <c r="T233" s="214">
        <f>S233*H233</f>
        <v>0.07</v>
      </c>
      <c r="AR233" s="24" t="s">
        <v>161</v>
      </c>
      <c r="AT233" s="24" t="s">
        <v>156</v>
      </c>
      <c r="AU233" s="24" t="s">
        <v>154</v>
      </c>
      <c r="AY233" s="24" t="s">
        <v>153</v>
      </c>
      <c r="BE233" s="215">
        <f>IF(N233="základní",J233,0)</f>
        <v>0</v>
      </c>
      <c r="BF233" s="215">
        <f>IF(N233="snížená",J233,0)</f>
        <v>0</v>
      </c>
      <c r="BG233" s="215">
        <f>IF(N233="zákl. přenesená",J233,0)</f>
        <v>0</v>
      </c>
      <c r="BH233" s="215">
        <f>IF(N233="sníž. přenesená",J233,0)</f>
        <v>0</v>
      </c>
      <c r="BI233" s="215">
        <f>IF(N233="nulová",J233,0)</f>
        <v>0</v>
      </c>
      <c r="BJ233" s="24" t="s">
        <v>79</v>
      </c>
      <c r="BK233" s="215">
        <f>ROUND(I233*H233,2)</f>
        <v>0</v>
      </c>
      <c r="BL233" s="24" t="s">
        <v>161</v>
      </c>
      <c r="BM233" s="24" t="s">
        <v>319</v>
      </c>
    </row>
    <row r="234" spans="2:47" s="1" customFormat="1" ht="24">
      <c r="B234" s="41"/>
      <c r="C234" s="63"/>
      <c r="D234" s="219" t="s">
        <v>163</v>
      </c>
      <c r="E234" s="63"/>
      <c r="F234" s="220" t="s">
        <v>320</v>
      </c>
      <c r="G234" s="63"/>
      <c r="H234" s="63"/>
      <c r="I234" s="172"/>
      <c r="J234" s="63"/>
      <c r="K234" s="63"/>
      <c r="L234" s="61"/>
      <c r="M234" s="218"/>
      <c r="N234" s="42"/>
      <c r="O234" s="42"/>
      <c r="P234" s="42"/>
      <c r="Q234" s="42"/>
      <c r="R234" s="42"/>
      <c r="S234" s="42"/>
      <c r="T234" s="78"/>
      <c r="AT234" s="24" t="s">
        <v>163</v>
      </c>
      <c r="AU234" s="24" t="s">
        <v>154</v>
      </c>
    </row>
    <row r="235" spans="2:51" s="13" customFormat="1" ht="12">
      <c r="B235" s="232"/>
      <c r="C235" s="233"/>
      <c r="D235" s="219" t="s">
        <v>174</v>
      </c>
      <c r="E235" s="234" t="s">
        <v>21</v>
      </c>
      <c r="F235" s="235" t="s">
        <v>321</v>
      </c>
      <c r="G235" s="233"/>
      <c r="H235" s="236">
        <v>1</v>
      </c>
      <c r="I235" s="237"/>
      <c r="J235" s="233"/>
      <c r="K235" s="233"/>
      <c r="L235" s="238"/>
      <c r="M235" s="239"/>
      <c r="N235" s="240"/>
      <c r="O235" s="240"/>
      <c r="P235" s="240"/>
      <c r="Q235" s="240"/>
      <c r="R235" s="240"/>
      <c r="S235" s="240"/>
      <c r="T235" s="241"/>
      <c r="AT235" s="242" t="s">
        <v>174</v>
      </c>
      <c r="AU235" s="242" t="s">
        <v>154</v>
      </c>
      <c r="AV235" s="13" t="s">
        <v>81</v>
      </c>
      <c r="AW235" s="13" t="s">
        <v>35</v>
      </c>
      <c r="AX235" s="13" t="s">
        <v>72</v>
      </c>
      <c r="AY235" s="242" t="s">
        <v>153</v>
      </c>
    </row>
    <row r="236" spans="2:63" s="11" customFormat="1" ht="29.85" customHeight="1">
      <c r="B236" s="187"/>
      <c r="C236" s="188"/>
      <c r="D236" s="201" t="s">
        <v>71</v>
      </c>
      <c r="E236" s="202" t="s">
        <v>322</v>
      </c>
      <c r="F236" s="202" t="s">
        <v>323</v>
      </c>
      <c r="G236" s="188"/>
      <c r="H236" s="188"/>
      <c r="I236" s="191"/>
      <c r="J236" s="203">
        <f>BK236</f>
        <v>0</v>
      </c>
      <c r="K236" s="188"/>
      <c r="L236" s="193"/>
      <c r="M236" s="194"/>
      <c r="N236" s="195"/>
      <c r="O236" s="195"/>
      <c r="P236" s="196">
        <f>SUM(P237:P246)</f>
        <v>0</v>
      </c>
      <c r="Q236" s="195"/>
      <c r="R236" s="196">
        <f>SUM(R237:R246)</f>
        <v>0</v>
      </c>
      <c r="S236" s="195"/>
      <c r="T236" s="197">
        <f>SUM(T237:T246)</f>
        <v>0</v>
      </c>
      <c r="AR236" s="198" t="s">
        <v>79</v>
      </c>
      <c r="AT236" s="199" t="s">
        <v>71</v>
      </c>
      <c r="AU236" s="199" t="s">
        <v>79</v>
      </c>
      <c r="AY236" s="198" t="s">
        <v>153</v>
      </c>
      <c r="BK236" s="200">
        <f>SUM(BK237:BK246)</f>
        <v>0</v>
      </c>
    </row>
    <row r="237" spans="2:65" s="1" customFormat="1" ht="28.8" customHeight="1">
      <c r="B237" s="41"/>
      <c r="C237" s="204" t="s">
        <v>324</v>
      </c>
      <c r="D237" s="204" t="s">
        <v>156</v>
      </c>
      <c r="E237" s="205" t="s">
        <v>325</v>
      </c>
      <c r="F237" s="206" t="s">
        <v>326</v>
      </c>
      <c r="G237" s="207" t="s">
        <v>327</v>
      </c>
      <c r="H237" s="208">
        <v>30.104</v>
      </c>
      <c r="I237" s="209"/>
      <c r="J237" s="210">
        <f>ROUND(I237*H237,2)</f>
        <v>0</v>
      </c>
      <c r="K237" s="206" t="s">
        <v>160</v>
      </c>
      <c r="L237" s="61"/>
      <c r="M237" s="211" t="s">
        <v>21</v>
      </c>
      <c r="N237" s="212" t="s">
        <v>43</v>
      </c>
      <c r="O237" s="42"/>
      <c r="P237" s="213">
        <f>O237*H237</f>
        <v>0</v>
      </c>
      <c r="Q237" s="213">
        <v>0</v>
      </c>
      <c r="R237" s="213">
        <f>Q237*H237</f>
        <v>0</v>
      </c>
      <c r="S237" s="213">
        <v>0</v>
      </c>
      <c r="T237" s="214">
        <f>S237*H237</f>
        <v>0</v>
      </c>
      <c r="AR237" s="24" t="s">
        <v>161</v>
      </c>
      <c r="AT237" s="24" t="s">
        <v>156</v>
      </c>
      <c r="AU237" s="24" t="s">
        <v>81</v>
      </c>
      <c r="AY237" s="24" t="s">
        <v>153</v>
      </c>
      <c r="BE237" s="215">
        <f>IF(N237="základní",J237,0)</f>
        <v>0</v>
      </c>
      <c r="BF237" s="215">
        <f>IF(N237="snížená",J237,0)</f>
        <v>0</v>
      </c>
      <c r="BG237" s="215">
        <f>IF(N237="zákl. přenesená",J237,0)</f>
        <v>0</v>
      </c>
      <c r="BH237" s="215">
        <f>IF(N237="sníž. přenesená",J237,0)</f>
        <v>0</v>
      </c>
      <c r="BI237" s="215">
        <f>IF(N237="nulová",J237,0)</f>
        <v>0</v>
      </c>
      <c r="BJ237" s="24" t="s">
        <v>79</v>
      </c>
      <c r="BK237" s="215">
        <f>ROUND(I237*H237,2)</f>
        <v>0</v>
      </c>
      <c r="BL237" s="24" t="s">
        <v>161</v>
      </c>
      <c r="BM237" s="24" t="s">
        <v>328</v>
      </c>
    </row>
    <row r="238" spans="2:47" s="1" customFormat="1" ht="24">
      <c r="B238" s="41"/>
      <c r="C238" s="63"/>
      <c r="D238" s="216" t="s">
        <v>163</v>
      </c>
      <c r="E238" s="63"/>
      <c r="F238" s="217" t="s">
        <v>329</v>
      </c>
      <c r="G238" s="63"/>
      <c r="H238" s="63"/>
      <c r="I238" s="172"/>
      <c r="J238" s="63"/>
      <c r="K238" s="63"/>
      <c r="L238" s="61"/>
      <c r="M238" s="218"/>
      <c r="N238" s="42"/>
      <c r="O238" s="42"/>
      <c r="P238" s="42"/>
      <c r="Q238" s="42"/>
      <c r="R238" s="42"/>
      <c r="S238" s="42"/>
      <c r="T238" s="78"/>
      <c r="AT238" s="24" t="s">
        <v>163</v>
      </c>
      <c r="AU238" s="24" t="s">
        <v>81</v>
      </c>
    </row>
    <row r="239" spans="2:65" s="1" customFormat="1" ht="28.8" customHeight="1">
      <c r="B239" s="41"/>
      <c r="C239" s="204" t="s">
        <v>330</v>
      </c>
      <c r="D239" s="204" t="s">
        <v>156</v>
      </c>
      <c r="E239" s="205" t="s">
        <v>331</v>
      </c>
      <c r="F239" s="206" t="s">
        <v>332</v>
      </c>
      <c r="G239" s="207" t="s">
        <v>327</v>
      </c>
      <c r="H239" s="208">
        <v>30.104</v>
      </c>
      <c r="I239" s="209"/>
      <c r="J239" s="210">
        <f>ROUND(I239*H239,2)</f>
        <v>0</v>
      </c>
      <c r="K239" s="206" t="s">
        <v>160</v>
      </c>
      <c r="L239" s="61"/>
      <c r="M239" s="211" t="s">
        <v>21</v>
      </c>
      <c r="N239" s="212" t="s">
        <v>43</v>
      </c>
      <c r="O239" s="42"/>
      <c r="P239" s="213">
        <f>O239*H239</f>
        <v>0</v>
      </c>
      <c r="Q239" s="213">
        <v>0</v>
      </c>
      <c r="R239" s="213">
        <f>Q239*H239</f>
        <v>0</v>
      </c>
      <c r="S239" s="213">
        <v>0</v>
      </c>
      <c r="T239" s="214">
        <f>S239*H239</f>
        <v>0</v>
      </c>
      <c r="AR239" s="24" t="s">
        <v>161</v>
      </c>
      <c r="AT239" s="24" t="s">
        <v>156</v>
      </c>
      <c r="AU239" s="24" t="s">
        <v>81</v>
      </c>
      <c r="AY239" s="24" t="s">
        <v>153</v>
      </c>
      <c r="BE239" s="215">
        <f>IF(N239="základní",J239,0)</f>
        <v>0</v>
      </c>
      <c r="BF239" s="215">
        <f>IF(N239="snížená",J239,0)</f>
        <v>0</v>
      </c>
      <c r="BG239" s="215">
        <f>IF(N239="zákl. přenesená",J239,0)</f>
        <v>0</v>
      </c>
      <c r="BH239" s="215">
        <f>IF(N239="sníž. přenesená",J239,0)</f>
        <v>0</v>
      </c>
      <c r="BI239" s="215">
        <f>IF(N239="nulová",J239,0)</f>
        <v>0</v>
      </c>
      <c r="BJ239" s="24" t="s">
        <v>79</v>
      </c>
      <c r="BK239" s="215">
        <f>ROUND(I239*H239,2)</f>
        <v>0</v>
      </c>
      <c r="BL239" s="24" t="s">
        <v>161</v>
      </c>
      <c r="BM239" s="24" t="s">
        <v>333</v>
      </c>
    </row>
    <row r="240" spans="2:47" s="1" customFormat="1" ht="24">
      <c r="B240" s="41"/>
      <c r="C240" s="63"/>
      <c r="D240" s="216" t="s">
        <v>163</v>
      </c>
      <c r="E240" s="63"/>
      <c r="F240" s="217" t="s">
        <v>334</v>
      </c>
      <c r="G240" s="63"/>
      <c r="H240" s="63"/>
      <c r="I240" s="172"/>
      <c r="J240" s="63"/>
      <c r="K240" s="63"/>
      <c r="L240" s="61"/>
      <c r="M240" s="218"/>
      <c r="N240" s="42"/>
      <c r="O240" s="42"/>
      <c r="P240" s="42"/>
      <c r="Q240" s="42"/>
      <c r="R240" s="42"/>
      <c r="S240" s="42"/>
      <c r="T240" s="78"/>
      <c r="AT240" s="24" t="s">
        <v>163</v>
      </c>
      <c r="AU240" s="24" t="s">
        <v>81</v>
      </c>
    </row>
    <row r="241" spans="2:65" s="1" customFormat="1" ht="20.4" customHeight="1">
      <c r="B241" s="41"/>
      <c r="C241" s="204" t="s">
        <v>335</v>
      </c>
      <c r="D241" s="204" t="s">
        <v>156</v>
      </c>
      <c r="E241" s="205" t="s">
        <v>336</v>
      </c>
      <c r="F241" s="206" t="s">
        <v>337</v>
      </c>
      <c r="G241" s="207" t="s">
        <v>327</v>
      </c>
      <c r="H241" s="208">
        <v>481.664</v>
      </c>
      <c r="I241" s="209"/>
      <c r="J241" s="210">
        <f>ROUND(I241*H241,2)</f>
        <v>0</v>
      </c>
      <c r="K241" s="206" t="s">
        <v>160</v>
      </c>
      <c r="L241" s="61"/>
      <c r="M241" s="211" t="s">
        <v>21</v>
      </c>
      <c r="N241" s="212" t="s">
        <v>43</v>
      </c>
      <c r="O241" s="42"/>
      <c r="P241" s="213">
        <f>O241*H241</f>
        <v>0</v>
      </c>
      <c r="Q241" s="213">
        <v>0</v>
      </c>
      <c r="R241" s="213">
        <f>Q241*H241</f>
        <v>0</v>
      </c>
      <c r="S241" s="213">
        <v>0</v>
      </c>
      <c r="T241" s="214">
        <f>S241*H241</f>
        <v>0</v>
      </c>
      <c r="AR241" s="24" t="s">
        <v>161</v>
      </c>
      <c r="AT241" s="24" t="s">
        <v>156</v>
      </c>
      <c r="AU241" s="24" t="s">
        <v>81</v>
      </c>
      <c r="AY241" s="24" t="s">
        <v>153</v>
      </c>
      <c r="BE241" s="215">
        <f>IF(N241="základní",J241,0)</f>
        <v>0</v>
      </c>
      <c r="BF241" s="215">
        <f>IF(N241="snížená",J241,0)</f>
        <v>0</v>
      </c>
      <c r="BG241" s="215">
        <f>IF(N241="zákl. přenesená",J241,0)</f>
        <v>0</v>
      </c>
      <c r="BH241" s="215">
        <f>IF(N241="sníž. přenesená",J241,0)</f>
        <v>0</v>
      </c>
      <c r="BI241" s="215">
        <f>IF(N241="nulová",J241,0)</f>
        <v>0</v>
      </c>
      <c r="BJ241" s="24" t="s">
        <v>79</v>
      </c>
      <c r="BK241" s="215">
        <f>ROUND(I241*H241,2)</f>
        <v>0</v>
      </c>
      <c r="BL241" s="24" t="s">
        <v>161</v>
      </c>
      <c r="BM241" s="24" t="s">
        <v>338</v>
      </c>
    </row>
    <row r="242" spans="2:47" s="1" customFormat="1" ht="24">
      <c r="B242" s="41"/>
      <c r="C242" s="63"/>
      <c r="D242" s="219" t="s">
        <v>163</v>
      </c>
      <c r="E242" s="63"/>
      <c r="F242" s="220" t="s">
        <v>339</v>
      </c>
      <c r="G242" s="63"/>
      <c r="H242" s="63"/>
      <c r="I242" s="172"/>
      <c r="J242" s="63"/>
      <c r="K242" s="63"/>
      <c r="L242" s="61"/>
      <c r="M242" s="218"/>
      <c r="N242" s="42"/>
      <c r="O242" s="42"/>
      <c r="P242" s="42"/>
      <c r="Q242" s="42"/>
      <c r="R242" s="42"/>
      <c r="S242" s="42"/>
      <c r="T242" s="78"/>
      <c r="AT242" s="24" t="s">
        <v>163</v>
      </c>
      <c r="AU242" s="24" t="s">
        <v>81</v>
      </c>
    </row>
    <row r="243" spans="2:47" s="1" customFormat="1" ht="24">
      <c r="B243" s="41"/>
      <c r="C243" s="63"/>
      <c r="D243" s="219" t="s">
        <v>275</v>
      </c>
      <c r="E243" s="63"/>
      <c r="F243" s="259" t="s">
        <v>340</v>
      </c>
      <c r="G243" s="63"/>
      <c r="H243" s="63"/>
      <c r="I243" s="172"/>
      <c r="J243" s="63"/>
      <c r="K243" s="63"/>
      <c r="L243" s="61"/>
      <c r="M243" s="218"/>
      <c r="N243" s="42"/>
      <c r="O243" s="42"/>
      <c r="P243" s="42"/>
      <c r="Q243" s="42"/>
      <c r="R243" s="42"/>
      <c r="S243" s="42"/>
      <c r="T243" s="78"/>
      <c r="AT243" s="24" t="s">
        <v>275</v>
      </c>
      <c r="AU243" s="24" t="s">
        <v>81</v>
      </c>
    </row>
    <row r="244" spans="2:51" s="13" customFormat="1" ht="12">
      <c r="B244" s="232"/>
      <c r="C244" s="233"/>
      <c r="D244" s="216" t="s">
        <v>174</v>
      </c>
      <c r="E244" s="233"/>
      <c r="F244" s="244" t="s">
        <v>341</v>
      </c>
      <c r="G244" s="233"/>
      <c r="H244" s="245">
        <v>481.664</v>
      </c>
      <c r="I244" s="237"/>
      <c r="J244" s="233"/>
      <c r="K244" s="233"/>
      <c r="L244" s="238"/>
      <c r="M244" s="239"/>
      <c r="N244" s="240"/>
      <c r="O244" s="240"/>
      <c r="P244" s="240"/>
      <c r="Q244" s="240"/>
      <c r="R244" s="240"/>
      <c r="S244" s="240"/>
      <c r="T244" s="241"/>
      <c r="AT244" s="242" t="s">
        <v>174</v>
      </c>
      <c r="AU244" s="242" t="s">
        <v>81</v>
      </c>
      <c r="AV244" s="13" t="s">
        <v>81</v>
      </c>
      <c r="AW244" s="13" t="s">
        <v>6</v>
      </c>
      <c r="AX244" s="13" t="s">
        <v>79</v>
      </c>
      <c r="AY244" s="242" t="s">
        <v>153</v>
      </c>
    </row>
    <row r="245" spans="2:65" s="1" customFormat="1" ht="20.4" customHeight="1">
      <c r="B245" s="41"/>
      <c r="C245" s="204" t="s">
        <v>342</v>
      </c>
      <c r="D245" s="204" t="s">
        <v>156</v>
      </c>
      <c r="E245" s="205" t="s">
        <v>343</v>
      </c>
      <c r="F245" s="206" t="s">
        <v>344</v>
      </c>
      <c r="G245" s="207" t="s">
        <v>327</v>
      </c>
      <c r="H245" s="208">
        <v>30.104</v>
      </c>
      <c r="I245" s="209"/>
      <c r="J245" s="210">
        <f>ROUND(I245*H245,2)</f>
        <v>0</v>
      </c>
      <c r="K245" s="206" t="s">
        <v>160</v>
      </c>
      <c r="L245" s="61"/>
      <c r="M245" s="211" t="s">
        <v>21</v>
      </c>
      <c r="N245" s="212" t="s">
        <v>43</v>
      </c>
      <c r="O245" s="42"/>
      <c r="P245" s="213">
        <f>O245*H245</f>
        <v>0</v>
      </c>
      <c r="Q245" s="213">
        <v>0</v>
      </c>
      <c r="R245" s="213">
        <f>Q245*H245</f>
        <v>0</v>
      </c>
      <c r="S245" s="213">
        <v>0</v>
      </c>
      <c r="T245" s="214">
        <f>S245*H245</f>
        <v>0</v>
      </c>
      <c r="AR245" s="24" t="s">
        <v>161</v>
      </c>
      <c r="AT245" s="24" t="s">
        <v>156</v>
      </c>
      <c r="AU245" s="24" t="s">
        <v>81</v>
      </c>
      <c r="AY245" s="24" t="s">
        <v>153</v>
      </c>
      <c r="BE245" s="215">
        <f>IF(N245="základní",J245,0)</f>
        <v>0</v>
      </c>
      <c r="BF245" s="215">
        <f>IF(N245="snížená",J245,0)</f>
        <v>0</v>
      </c>
      <c r="BG245" s="215">
        <f>IF(N245="zákl. přenesená",J245,0)</f>
        <v>0</v>
      </c>
      <c r="BH245" s="215">
        <f>IF(N245="sníž. přenesená",J245,0)</f>
        <v>0</v>
      </c>
      <c r="BI245" s="215">
        <f>IF(N245="nulová",J245,0)</f>
        <v>0</v>
      </c>
      <c r="BJ245" s="24" t="s">
        <v>79</v>
      </c>
      <c r="BK245" s="215">
        <f>ROUND(I245*H245,2)</f>
        <v>0</v>
      </c>
      <c r="BL245" s="24" t="s">
        <v>161</v>
      </c>
      <c r="BM245" s="24" t="s">
        <v>345</v>
      </c>
    </row>
    <row r="246" spans="2:47" s="1" customFormat="1" ht="12">
      <c r="B246" s="41"/>
      <c r="C246" s="63"/>
      <c r="D246" s="219" t="s">
        <v>163</v>
      </c>
      <c r="E246" s="63"/>
      <c r="F246" s="220" t="s">
        <v>346</v>
      </c>
      <c r="G246" s="63"/>
      <c r="H246" s="63"/>
      <c r="I246" s="172"/>
      <c r="J246" s="63"/>
      <c r="K246" s="63"/>
      <c r="L246" s="61"/>
      <c r="M246" s="218"/>
      <c r="N246" s="42"/>
      <c r="O246" s="42"/>
      <c r="P246" s="42"/>
      <c r="Q246" s="42"/>
      <c r="R246" s="42"/>
      <c r="S246" s="42"/>
      <c r="T246" s="78"/>
      <c r="AT246" s="24" t="s">
        <v>163</v>
      </c>
      <c r="AU246" s="24" t="s">
        <v>81</v>
      </c>
    </row>
    <row r="247" spans="2:63" s="11" customFormat="1" ht="29.85" customHeight="1">
      <c r="B247" s="187"/>
      <c r="C247" s="188"/>
      <c r="D247" s="201" t="s">
        <v>71</v>
      </c>
      <c r="E247" s="202" t="s">
        <v>347</v>
      </c>
      <c r="F247" s="202" t="s">
        <v>348</v>
      </c>
      <c r="G247" s="188"/>
      <c r="H247" s="188"/>
      <c r="I247" s="191"/>
      <c r="J247" s="203">
        <f>BK247</f>
        <v>0</v>
      </c>
      <c r="K247" s="188"/>
      <c r="L247" s="193"/>
      <c r="M247" s="194"/>
      <c r="N247" s="195"/>
      <c r="O247" s="195"/>
      <c r="P247" s="196">
        <f>SUM(P248:P249)</f>
        <v>0</v>
      </c>
      <c r="Q247" s="195"/>
      <c r="R247" s="196">
        <f>SUM(R248:R249)</f>
        <v>0</v>
      </c>
      <c r="S247" s="195"/>
      <c r="T247" s="197">
        <f>SUM(T248:T249)</f>
        <v>0</v>
      </c>
      <c r="AR247" s="198" t="s">
        <v>79</v>
      </c>
      <c r="AT247" s="199" t="s">
        <v>71</v>
      </c>
      <c r="AU247" s="199" t="s">
        <v>79</v>
      </c>
      <c r="AY247" s="198" t="s">
        <v>153</v>
      </c>
      <c r="BK247" s="200">
        <f>SUM(BK248:BK249)</f>
        <v>0</v>
      </c>
    </row>
    <row r="248" spans="2:65" s="1" customFormat="1" ht="20.4" customHeight="1">
      <c r="B248" s="41"/>
      <c r="C248" s="204" t="s">
        <v>349</v>
      </c>
      <c r="D248" s="204" t="s">
        <v>156</v>
      </c>
      <c r="E248" s="205" t="s">
        <v>350</v>
      </c>
      <c r="F248" s="206" t="s">
        <v>351</v>
      </c>
      <c r="G248" s="207" t="s">
        <v>327</v>
      </c>
      <c r="H248" s="208">
        <v>15.594</v>
      </c>
      <c r="I248" s="209"/>
      <c r="J248" s="210">
        <f>ROUND(I248*H248,2)</f>
        <v>0</v>
      </c>
      <c r="K248" s="206" t="s">
        <v>160</v>
      </c>
      <c r="L248" s="61"/>
      <c r="M248" s="211" t="s">
        <v>21</v>
      </c>
      <c r="N248" s="212" t="s">
        <v>43</v>
      </c>
      <c r="O248" s="42"/>
      <c r="P248" s="213">
        <f>O248*H248</f>
        <v>0</v>
      </c>
      <c r="Q248" s="213">
        <v>0</v>
      </c>
      <c r="R248" s="213">
        <f>Q248*H248</f>
        <v>0</v>
      </c>
      <c r="S248" s="213">
        <v>0</v>
      </c>
      <c r="T248" s="214">
        <f>S248*H248</f>
        <v>0</v>
      </c>
      <c r="AR248" s="24" t="s">
        <v>161</v>
      </c>
      <c r="AT248" s="24" t="s">
        <v>156</v>
      </c>
      <c r="AU248" s="24" t="s">
        <v>81</v>
      </c>
      <c r="AY248" s="24" t="s">
        <v>153</v>
      </c>
      <c r="BE248" s="215">
        <f>IF(N248="základní",J248,0)</f>
        <v>0</v>
      </c>
      <c r="BF248" s="215">
        <f>IF(N248="snížená",J248,0)</f>
        <v>0</v>
      </c>
      <c r="BG248" s="215">
        <f>IF(N248="zákl. přenesená",J248,0)</f>
        <v>0</v>
      </c>
      <c r="BH248" s="215">
        <f>IF(N248="sníž. přenesená",J248,0)</f>
        <v>0</v>
      </c>
      <c r="BI248" s="215">
        <f>IF(N248="nulová",J248,0)</f>
        <v>0</v>
      </c>
      <c r="BJ248" s="24" t="s">
        <v>79</v>
      </c>
      <c r="BK248" s="215">
        <f>ROUND(I248*H248,2)</f>
        <v>0</v>
      </c>
      <c r="BL248" s="24" t="s">
        <v>161</v>
      </c>
      <c r="BM248" s="24" t="s">
        <v>352</v>
      </c>
    </row>
    <row r="249" spans="2:47" s="1" customFormat="1" ht="36">
      <c r="B249" s="41"/>
      <c r="C249" s="63"/>
      <c r="D249" s="219" t="s">
        <v>163</v>
      </c>
      <c r="E249" s="63"/>
      <c r="F249" s="220" t="s">
        <v>353</v>
      </c>
      <c r="G249" s="63"/>
      <c r="H249" s="63"/>
      <c r="I249" s="172"/>
      <c r="J249" s="63"/>
      <c r="K249" s="63"/>
      <c r="L249" s="61"/>
      <c r="M249" s="218"/>
      <c r="N249" s="42"/>
      <c r="O249" s="42"/>
      <c r="P249" s="42"/>
      <c r="Q249" s="42"/>
      <c r="R249" s="42"/>
      <c r="S249" s="42"/>
      <c r="T249" s="78"/>
      <c r="AT249" s="24" t="s">
        <v>163</v>
      </c>
      <c r="AU249" s="24" t="s">
        <v>81</v>
      </c>
    </row>
    <row r="250" spans="2:63" s="11" customFormat="1" ht="37.35" customHeight="1">
      <c r="B250" s="187"/>
      <c r="C250" s="188"/>
      <c r="D250" s="189" t="s">
        <v>71</v>
      </c>
      <c r="E250" s="190" t="s">
        <v>354</v>
      </c>
      <c r="F250" s="190" t="s">
        <v>355</v>
      </c>
      <c r="G250" s="188"/>
      <c r="H250" s="188"/>
      <c r="I250" s="191"/>
      <c r="J250" s="192">
        <f>BK250</f>
        <v>0</v>
      </c>
      <c r="K250" s="188"/>
      <c r="L250" s="193"/>
      <c r="M250" s="194"/>
      <c r="N250" s="195"/>
      <c r="O250" s="195"/>
      <c r="P250" s="196">
        <f>P251+P286+P295+P304+P327+P345+P376+P386+P449+P481+P526+P533</f>
        <v>0</v>
      </c>
      <c r="Q250" s="195"/>
      <c r="R250" s="196">
        <f>R251+R286+R295+R304+R327+R345+R376+R386+R449+R481+R526+R533</f>
        <v>7.166108209999999</v>
      </c>
      <c r="S250" s="195"/>
      <c r="T250" s="197">
        <f>T251+T286+T295+T304+T327+T345+T376+T386+T449+T481+T526+T533</f>
        <v>1.7999661400000002</v>
      </c>
      <c r="AR250" s="198" t="s">
        <v>81</v>
      </c>
      <c r="AT250" s="199" t="s">
        <v>71</v>
      </c>
      <c r="AU250" s="199" t="s">
        <v>72</v>
      </c>
      <c r="AY250" s="198" t="s">
        <v>153</v>
      </c>
      <c r="BK250" s="200">
        <f>BK251+BK286+BK295+BK304+BK327+BK345+BK376+BK386+BK449+BK481+BK526+BK533</f>
        <v>0</v>
      </c>
    </row>
    <row r="251" spans="2:63" s="11" customFormat="1" ht="19.95" customHeight="1">
      <c r="B251" s="187"/>
      <c r="C251" s="188"/>
      <c r="D251" s="201" t="s">
        <v>71</v>
      </c>
      <c r="E251" s="202" t="s">
        <v>356</v>
      </c>
      <c r="F251" s="202" t="s">
        <v>357</v>
      </c>
      <c r="G251" s="188"/>
      <c r="H251" s="188"/>
      <c r="I251" s="191"/>
      <c r="J251" s="203">
        <f>BK251</f>
        <v>0</v>
      </c>
      <c r="K251" s="188"/>
      <c r="L251" s="193"/>
      <c r="M251" s="194"/>
      <c r="N251" s="195"/>
      <c r="O251" s="195"/>
      <c r="P251" s="196">
        <f>SUM(P252:P285)</f>
        <v>0</v>
      </c>
      <c r="Q251" s="195"/>
      <c r="R251" s="196">
        <f>SUM(R252:R285)</f>
        <v>0.0318</v>
      </c>
      <c r="S251" s="195"/>
      <c r="T251" s="197">
        <f>SUM(T252:T285)</f>
        <v>0.34164000000000005</v>
      </c>
      <c r="AR251" s="198" t="s">
        <v>81</v>
      </c>
      <c r="AT251" s="199" t="s">
        <v>71</v>
      </c>
      <c r="AU251" s="199" t="s">
        <v>79</v>
      </c>
      <c r="AY251" s="198" t="s">
        <v>153</v>
      </c>
      <c r="BK251" s="200">
        <f>SUM(BK252:BK285)</f>
        <v>0</v>
      </c>
    </row>
    <row r="252" spans="2:65" s="1" customFormat="1" ht="20.4" customHeight="1">
      <c r="B252" s="41"/>
      <c r="C252" s="204" t="s">
        <v>358</v>
      </c>
      <c r="D252" s="204" t="s">
        <v>156</v>
      </c>
      <c r="E252" s="205" t="s">
        <v>359</v>
      </c>
      <c r="F252" s="206" t="s">
        <v>360</v>
      </c>
      <c r="G252" s="207" t="s">
        <v>361</v>
      </c>
      <c r="H252" s="208">
        <v>4</v>
      </c>
      <c r="I252" s="209"/>
      <c r="J252" s="210">
        <f>ROUND(I252*H252,2)</f>
        <v>0</v>
      </c>
      <c r="K252" s="206" t="s">
        <v>160</v>
      </c>
      <c r="L252" s="61"/>
      <c r="M252" s="211" t="s">
        <v>21</v>
      </c>
      <c r="N252" s="212" t="s">
        <v>43</v>
      </c>
      <c r="O252" s="42"/>
      <c r="P252" s="213">
        <f>O252*H252</f>
        <v>0</v>
      </c>
      <c r="Q252" s="213">
        <v>0</v>
      </c>
      <c r="R252" s="213">
        <f>Q252*H252</f>
        <v>0</v>
      </c>
      <c r="S252" s="213">
        <v>0.01933</v>
      </c>
      <c r="T252" s="214">
        <f>S252*H252</f>
        <v>0.07732</v>
      </c>
      <c r="AR252" s="24" t="s">
        <v>283</v>
      </c>
      <c r="AT252" s="24" t="s">
        <v>156</v>
      </c>
      <c r="AU252" s="24" t="s">
        <v>81</v>
      </c>
      <c r="AY252" s="24" t="s">
        <v>153</v>
      </c>
      <c r="BE252" s="215">
        <f>IF(N252="základní",J252,0)</f>
        <v>0</v>
      </c>
      <c r="BF252" s="215">
        <f>IF(N252="snížená",J252,0)</f>
        <v>0</v>
      </c>
      <c r="BG252" s="215">
        <f>IF(N252="zákl. přenesená",J252,0)</f>
        <v>0</v>
      </c>
      <c r="BH252" s="215">
        <f>IF(N252="sníž. přenesená",J252,0)</f>
        <v>0</v>
      </c>
      <c r="BI252" s="215">
        <f>IF(N252="nulová",J252,0)</f>
        <v>0</v>
      </c>
      <c r="BJ252" s="24" t="s">
        <v>79</v>
      </c>
      <c r="BK252" s="215">
        <f>ROUND(I252*H252,2)</f>
        <v>0</v>
      </c>
      <c r="BL252" s="24" t="s">
        <v>283</v>
      </c>
      <c r="BM252" s="24" t="s">
        <v>362</v>
      </c>
    </row>
    <row r="253" spans="2:47" s="1" customFormat="1" ht="12">
      <c r="B253" s="41"/>
      <c r="C253" s="63"/>
      <c r="D253" s="219" t="s">
        <v>163</v>
      </c>
      <c r="E253" s="63"/>
      <c r="F253" s="220" t="s">
        <v>363</v>
      </c>
      <c r="G253" s="63"/>
      <c r="H253" s="63"/>
      <c r="I253" s="172"/>
      <c r="J253" s="63"/>
      <c r="K253" s="63"/>
      <c r="L253" s="61"/>
      <c r="M253" s="218"/>
      <c r="N253" s="42"/>
      <c r="O253" s="42"/>
      <c r="P253" s="42"/>
      <c r="Q253" s="42"/>
      <c r="R253" s="42"/>
      <c r="S253" s="42"/>
      <c r="T253" s="78"/>
      <c r="AT253" s="24" t="s">
        <v>163</v>
      </c>
      <c r="AU253" s="24" t="s">
        <v>81</v>
      </c>
    </row>
    <row r="254" spans="2:51" s="13" customFormat="1" ht="12">
      <c r="B254" s="232"/>
      <c r="C254" s="233"/>
      <c r="D254" s="216" t="s">
        <v>174</v>
      </c>
      <c r="E254" s="243" t="s">
        <v>21</v>
      </c>
      <c r="F254" s="244" t="s">
        <v>364</v>
      </c>
      <c r="G254" s="233"/>
      <c r="H254" s="245">
        <v>4</v>
      </c>
      <c r="I254" s="237"/>
      <c r="J254" s="233"/>
      <c r="K254" s="233"/>
      <c r="L254" s="238"/>
      <c r="M254" s="239"/>
      <c r="N254" s="240"/>
      <c r="O254" s="240"/>
      <c r="P254" s="240"/>
      <c r="Q254" s="240"/>
      <c r="R254" s="240"/>
      <c r="S254" s="240"/>
      <c r="T254" s="241"/>
      <c r="AT254" s="242" t="s">
        <v>174</v>
      </c>
      <c r="AU254" s="242" t="s">
        <v>81</v>
      </c>
      <c r="AV254" s="13" t="s">
        <v>81</v>
      </c>
      <c r="AW254" s="13" t="s">
        <v>35</v>
      </c>
      <c r="AX254" s="13" t="s">
        <v>72</v>
      </c>
      <c r="AY254" s="242" t="s">
        <v>153</v>
      </c>
    </row>
    <row r="255" spans="2:65" s="1" customFormat="1" ht="20.4" customHeight="1">
      <c r="B255" s="41"/>
      <c r="C255" s="204" t="s">
        <v>365</v>
      </c>
      <c r="D255" s="204" t="s">
        <v>156</v>
      </c>
      <c r="E255" s="205" t="s">
        <v>366</v>
      </c>
      <c r="F255" s="206" t="s">
        <v>367</v>
      </c>
      <c r="G255" s="207" t="s">
        <v>361</v>
      </c>
      <c r="H255" s="208">
        <v>2</v>
      </c>
      <c r="I255" s="209"/>
      <c r="J255" s="210">
        <f>ROUND(I255*H255,2)</f>
        <v>0</v>
      </c>
      <c r="K255" s="206" t="s">
        <v>160</v>
      </c>
      <c r="L255" s="61"/>
      <c r="M255" s="211" t="s">
        <v>21</v>
      </c>
      <c r="N255" s="212" t="s">
        <v>43</v>
      </c>
      <c r="O255" s="42"/>
      <c r="P255" s="213">
        <f>O255*H255</f>
        <v>0</v>
      </c>
      <c r="Q255" s="213">
        <v>0</v>
      </c>
      <c r="R255" s="213">
        <f>Q255*H255</f>
        <v>0</v>
      </c>
      <c r="S255" s="213">
        <v>0.01107</v>
      </c>
      <c r="T255" s="214">
        <f>S255*H255</f>
        <v>0.02214</v>
      </c>
      <c r="AR255" s="24" t="s">
        <v>283</v>
      </c>
      <c r="AT255" s="24" t="s">
        <v>156</v>
      </c>
      <c r="AU255" s="24" t="s">
        <v>81</v>
      </c>
      <c r="AY255" s="24" t="s">
        <v>153</v>
      </c>
      <c r="BE255" s="215">
        <f>IF(N255="základní",J255,0)</f>
        <v>0</v>
      </c>
      <c r="BF255" s="215">
        <f>IF(N255="snížená",J255,0)</f>
        <v>0</v>
      </c>
      <c r="BG255" s="215">
        <f>IF(N255="zákl. přenesená",J255,0)</f>
        <v>0</v>
      </c>
      <c r="BH255" s="215">
        <f>IF(N255="sníž. přenesená",J255,0)</f>
        <v>0</v>
      </c>
      <c r="BI255" s="215">
        <f>IF(N255="nulová",J255,0)</f>
        <v>0</v>
      </c>
      <c r="BJ255" s="24" t="s">
        <v>79</v>
      </c>
      <c r="BK255" s="215">
        <f>ROUND(I255*H255,2)</f>
        <v>0</v>
      </c>
      <c r="BL255" s="24" t="s">
        <v>283</v>
      </c>
      <c r="BM255" s="24" t="s">
        <v>368</v>
      </c>
    </row>
    <row r="256" spans="2:47" s="1" customFormat="1" ht="12">
      <c r="B256" s="41"/>
      <c r="C256" s="63"/>
      <c r="D256" s="219" t="s">
        <v>163</v>
      </c>
      <c r="E256" s="63"/>
      <c r="F256" s="220" t="s">
        <v>369</v>
      </c>
      <c r="G256" s="63"/>
      <c r="H256" s="63"/>
      <c r="I256" s="172"/>
      <c r="J256" s="63"/>
      <c r="K256" s="63"/>
      <c r="L256" s="61"/>
      <c r="M256" s="218"/>
      <c r="N256" s="42"/>
      <c r="O256" s="42"/>
      <c r="P256" s="42"/>
      <c r="Q256" s="42"/>
      <c r="R256" s="42"/>
      <c r="S256" s="42"/>
      <c r="T256" s="78"/>
      <c r="AT256" s="24" t="s">
        <v>163</v>
      </c>
      <c r="AU256" s="24" t="s">
        <v>81</v>
      </c>
    </row>
    <row r="257" spans="2:51" s="13" customFormat="1" ht="12">
      <c r="B257" s="232"/>
      <c r="C257" s="233"/>
      <c r="D257" s="216" t="s">
        <v>174</v>
      </c>
      <c r="E257" s="243" t="s">
        <v>21</v>
      </c>
      <c r="F257" s="244" t="s">
        <v>370</v>
      </c>
      <c r="G257" s="233"/>
      <c r="H257" s="245">
        <v>2</v>
      </c>
      <c r="I257" s="237"/>
      <c r="J257" s="233"/>
      <c r="K257" s="233"/>
      <c r="L257" s="238"/>
      <c r="M257" s="239"/>
      <c r="N257" s="240"/>
      <c r="O257" s="240"/>
      <c r="P257" s="240"/>
      <c r="Q257" s="240"/>
      <c r="R257" s="240"/>
      <c r="S257" s="240"/>
      <c r="T257" s="241"/>
      <c r="AT257" s="242" t="s">
        <v>174</v>
      </c>
      <c r="AU257" s="242" t="s">
        <v>81</v>
      </c>
      <c r="AV257" s="13" t="s">
        <v>81</v>
      </c>
      <c r="AW257" s="13" t="s">
        <v>35</v>
      </c>
      <c r="AX257" s="13" t="s">
        <v>72</v>
      </c>
      <c r="AY257" s="242" t="s">
        <v>153</v>
      </c>
    </row>
    <row r="258" spans="2:65" s="1" customFormat="1" ht="20.4" customHeight="1">
      <c r="B258" s="41"/>
      <c r="C258" s="204" t="s">
        <v>371</v>
      </c>
      <c r="D258" s="204" t="s">
        <v>156</v>
      </c>
      <c r="E258" s="205" t="s">
        <v>372</v>
      </c>
      <c r="F258" s="206" t="s">
        <v>373</v>
      </c>
      <c r="G258" s="207" t="s">
        <v>361</v>
      </c>
      <c r="H258" s="208">
        <v>8</v>
      </c>
      <c r="I258" s="209"/>
      <c r="J258" s="210">
        <f>ROUND(I258*H258,2)</f>
        <v>0</v>
      </c>
      <c r="K258" s="206" t="s">
        <v>160</v>
      </c>
      <c r="L258" s="61"/>
      <c r="M258" s="211" t="s">
        <v>21</v>
      </c>
      <c r="N258" s="212" t="s">
        <v>43</v>
      </c>
      <c r="O258" s="42"/>
      <c r="P258" s="213">
        <f>O258*H258</f>
        <v>0</v>
      </c>
      <c r="Q258" s="213">
        <v>0</v>
      </c>
      <c r="R258" s="213">
        <f>Q258*H258</f>
        <v>0</v>
      </c>
      <c r="S258" s="213">
        <v>0.01946</v>
      </c>
      <c r="T258" s="214">
        <f>S258*H258</f>
        <v>0.15568</v>
      </c>
      <c r="AR258" s="24" t="s">
        <v>283</v>
      </c>
      <c r="AT258" s="24" t="s">
        <v>156</v>
      </c>
      <c r="AU258" s="24" t="s">
        <v>81</v>
      </c>
      <c r="AY258" s="24" t="s">
        <v>153</v>
      </c>
      <c r="BE258" s="215">
        <f>IF(N258="základní",J258,0)</f>
        <v>0</v>
      </c>
      <c r="BF258" s="215">
        <f>IF(N258="snížená",J258,0)</f>
        <v>0</v>
      </c>
      <c r="BG258" s="215">
        <f>IF(N258="zákl. přenesená",J258,0)</f>
        <v>0</v>
      </c>
      <c r="BH258" s="215">
        <f>IF(N258="sníž. přenesená",J258,0)</f>
        <v>0</v>
      </c>
      <c r="BI258" s="215">
        <f>IF(N258="nulová",J258,0)</f>
        <v>0</v>
      </c>
      <c r="BJ258" s="24" t="s">
        <v>79</v>
      </c>
      <c r="BK258" s="215">
        <f>ROUND(I258*H258,2)</f>
        <v>0</v>
      </c>
      <c r="BL258" s="24" t="s">
        <v>283</v>
      </c>
      <c r="BM258" s="24" t="s">
        <v>374</v>
      </c>
    </row>
    <row r="259" spans="2:47" s="1" customFormat="1" ht="12">
      <c r="B259" s="41"/>
      <c r="C259" s="63"/>
      <c r="D259" s="219" t="s">
        <v>163</v>
      </c>
      <c r="E259" s="63"/>
      <c r="F259" s="220" t="s">
        <v>375</v>
      </c>
      <c r="G259" s="63"/>
      <c r="H259" s="63"/>
      <c r="I259" s="172"/>
      <c r="J259" s="63"/>
      <c r="K259" s="63"/>
      <c r="L259" s="61"/>
      <c r="M259" s="218"/>
      <c r="N259" s="42"/>
      <c r="O259" s="42"/>
      <c r="P259" s="42"/>
      <c r="Q259" s="42"/>
      <c r="R259" s="42"/>
      <c r="S259" s="42"/>
      <c r="T259" s="78"/>
      <c r="AT259" s="24" t="s">
        <v>163</v>
      </c>
      <c r="AU259" s="24" t="s">
        <v>81</v>
      </c>
    </row>
    <row r="260" spans="2:51" s="13" customFormat="1" ht="12">
      <c r="B260" s="232"/>
      <c r="C260" s="233"/>
      <c r="D260" s="216" t="s">
        <v>174</v>
      </c>
      <c r="E260" s="243" t="s">
        <v>21</v>
      </c>
      <c r="F260" s="244" t="s">
        <v>376</v>
      </c>
      <c r="G260" s="233"/>
      <c r="H260" s="245">
        <v>8</v>
      </c>
      <c r="I260" s="237"/>
      <c r="J260" s="233"/>
      <c r="K260" s="233"/>
      <c r="L260" s="238"/>
      <c r="M260" s="239"/>
      <c r="N260" s="240"/>
      <c r="O260" s="240"/>
      <c r="P260" s="240"/>
      <c r="Q260" s="240"/>
      <c r="R260" s="240"/>
      <c r="S260" s="240"/>
      <c r="T260" s="241"/>
      <c r="AT260" s="242" t="s">
        <v>174</v>
      </c>
      <c r="AU260" s="242" t="s">
        <v>81</v>
      </c>
      <c r="AV260" s="13" t="s">
        <v>81</v>
      </c>
      <c r="AW260" s="13" t="s">
        <v>35</v>
      </c>
      <c r="AX260" s="13" t="s">
        <v>72</v>
      </c>
      <c r="AY260" s="242" t="s">
        <v>153</v>
      </c>
    </row>
    <row r="261" spans="2:65" s="1" customFormat="1" ht="28.8" customHeight="1">
      <c r="B261" s="41"/>
      <c r="C261" s="204" t="s">
        <v>377</v>
      </c>
      <c r="D261" s="204" t="s">
        <v>156</v>
      </c>
      <c r="E261" s="205" t="s">
        <v>378</v>
      </c>
      <c r="F261" s="206" t="s">
        <v>379</v>
      </c>
      <c r="G261" s="207" t="s">
        <v>361</v>
      </c>
      <c r="H261" s="208">
        <v>10</v>
      </c>
      <c r="I261" s="209"/>
      <c r="J261" s="210">
        <f>ROUND(I261*H261,2)</f>
        <v>0</v>
      </c>
      <c r="K261" s="206" t="s">
        <v>160</v>
      </c>
      <c r="L261" s="61"/>
      <c r="M261" s="211" t="s">
        <v>21</v>
      </c>
      <c r="N261" s="212" t="s">
        <v>43</v>
      </c>
      <c r="O261" s="42"/>
      <c r="P261" s="213">
        <f>O261*H261</f>
        <v>0</v>
      </c>
      <c r="Q261" s="213">
        <v>0.00052</v>
      </c>
      <c r="R261" s="213">
        <f>Q261*H261</f>
        <v>0.0052</v>
      </c>
      <c r="S261" s="213">
        <v>0</v>
      </c>
      <c r="T261" s="214">
        <f>S261*H261</f>
        <v>0</v>
      </c>
      <c r="AR261" s="24" t="s">
        <v>283</v>
      </c>
      <c r="AT261" s="24" t="s">
        <v>156</v>
      </c>
      <c r="AU261" s="24" t="s">
        <v>81</v>
      </c>
      <c r="AY261" s="24" t="s">
        <v>153</v>
      </c>
      <c r="BE261" s="215">
        <f>IF(N261="základní",J261,0)</f>
        <v>0</v>
      </c>
      <c r="BF261" s="215">
        <f>IF(N261="snížená",J261,0)</f>
        <v>0</v>
      </c>
      <c r="BG261" s="215">
        <f>IF(N261="zákl. přenesená",J261,0)</f>
        <v>0</v>
      </c>
      <c r="BH261" s="215">
        <f>IF(N261="sníž. přenesená",J261,0)</f>
        <v>0</v>
      </c>
      <c r="BI261" s="215">
        <f>IF(N261="nulová",J261,0)</f>
        <v>0</v>
      </c>
      <c r="BJ261" s="24" t="s">
        <v>79</v>
      </c>
      <c r="BK261" s="215">
        <f>ROUND(I261*H261,2)</f>
        <v>0</v>
      </c>
      <c r="BL261" s="24" t="s">
        <v>283</v>
      </c>
      <c r="BM261" s="24" t="s">
        <v>380</v>
      </c>
    </row>
    <row r="262" spans="2:47" s="1" customFormat="1" ht="24">
      <c r="B262" s="41"/>
      <c r="C262" s="63"/>
      <c r="D262" s="216" t="s">
        <v>163</v>
      </c>
      <c r="E262" s="63"/>
      <c r="F262" s="217" t="s">
        <v>379</v>
      </c>
      <c r="G262" s="63"/>
      <c r="H262" s="63"/>
      <c r="I262" s="172"/>
      <c r="J262" s="63"/>
      <c r="K262" s="63"/>
      <c r="L262" s="61"/>
      <c r="M262" s="218"/>
      <c r="N262" s="42"/>
      <c r="O262" s="42"/>
      <c r="P262" s="42"/>
      <c r="Q262" s="42"/>
      <c r="R262" s="42"/>
      <c r="S262" s="42"/>
      <c r="T262" s="78"/>
      <c r="AT262" s="24" t="s">
        <v>163</v>
      </c>
      <c r="AU262" s="24" t="s">
        <v>81</v>
      </c>
    </row>
    <row r="263" spans="2:65" s="1" customFormat="1" ht="20.4" customHeight="1">
      <c r="B263" s="41"/>
      <c r="C263" s="204" t="s">
        <v>381</v>
      </c>
      <c r="D263" s="204" t="s">
        <v>156</v>
      </c>
      <c r="E263" s="205" t="s">
        <v>382</v>
      </c>
      <c r="F263" s="206" t="s">
        <v>383</v>
      </c>
      <c r="G263" s="207" t="s">
        <v>361</v>
      </c>
      <c r="H263" s="208">
        <v>8</v>
      </c>
      <c r="I263" s="209"/>
      <c r="J263" s="210">
        <f>ROUND(I263*H263,2)</f>
        <v>0</v>
      </c>
      <c r="K263" s="206" t="s">
        <v>21</v>
      </c>
      <c r="L263" s="61"/>
      <c r="M263" s="211" t="s">
        <v>21</v>
      </c>
      <c r="N263" s="212" t="s">
        <v>43</v>
      </c>
      <c r="O263" s="42"/>
      <c r="P263" s="213">
        <f>O263*H263</f>
        <v>0</v>
      </c>
      <c r="Q263" s="213">
        <v>0.00052</v>
      </c>
      <c r="R263" s="213">
        <f>Q263*H263</f>
        <v>0.00416</v>
      </c>
      <c r="S263" s="213">
        <v>0</v>
      </c>
      <c r="T263" s="214">
        <f>S263*H263</f>
        <v>0</v>
      </c>
      <c r="AR263" s="24" t="s">
        <v>283</v>
      </c>
      <c r="AT263" s="24" t="s">
        <v>156</v>
      </c>
      <c r="AU263" s="24" t="s">
        <v>81</v>
      </c>
      <c r="AY263" s="24" t="s">
        <v>153</v>
      </c>
      <c r="BE263" s="215">
        <f>IF(N263="základní",J263,0)</f>
        <v>0</v>
      </c>
      <c r="BF263" s="215">
        <f>IF(N263="snížená",J263,0)</f>
        <v>0</v>
      </c>
      <c r="BG263" s="215">
        <f>IF(N263="zákl. přenesená",J263,0)</f>
        <v>0</v>
      </c>
      <c r="BH263" s="215">
        <f>IF(N263="sníž. přenesená",J263,0)</f>
        <v>0</v>
      </c>
      <c r="BI263" s="215">
        <f>IF(N263="nulová",J263,0)</f>
        <v>0</v>
      </c>
      <c r="BJ263" s="24" t="s">
        <v>79</v>
      </c>
      <c r="BK263" s="215">
        <f>ROUND(I263*H263,2)</f>
        <v>0</v>
      </c>
      <c r="BL263" s="24" t="s">
        <v>283</v>
      </c>
      <c r="BM263" s="24" t="s">
        <v>384</v>
      </c>
    </row>
    <row r="264" spans="2:47" s="1" customFormat="1" ht="12">
      <c r="B264" s="41"/>
      <c r="C264" s="63"/>
      <c r="D264" s="216" t="s">
        <v>163</v>
      </c>
      <c r="E264" s="63"/>
      <c r="F264" s="217" t="s">
        <v>383</v>
      </c>
      <c r="G264" s="63"/>
      <c r="H264" s="63"/>
      <c r="I264" s="172"/>
      <c r="J264" s="63"/>
      <c r="K264" s="63"/>
      <c r="L264" s="61"/>
      <c r="M264" s="218"/>
      <c r="N264" s="42"/>
      <c r="O264" s="42"/>
      <c r="P264" s="42"/>
      <c r="Q264" s="42"/>
      <c r="R264" s="42"/>
      <c r="S264" s="42"/>
      <c r="T264" s="78"/>
      <c r="AT264" s="24" t="s">
        <v>163</v>
      </c>
      <c r="AU264" s="24" t="s">
        <v>81</v>
      </c>
    </row>
    <row r="265" spans="2:65" s="1" customFormat="1" ht="20.4" customHeight="1">
      <c r="B265" s="41"/>
      <c r="C265" s="204" t="s">
        <v>385</v>
      </c>
      <c r="D265" s="204" t="s">
        <v>156</v>
      </c>
      <c r="E265" s="205" t="s">
        <v>386</v>
      </c>
      <c r="F265" s="206" t="s">
        <v>387</v>
      </c>
      <c r="G265" s="207" t="s">
        <v>361</v>
      </c>
      <c r="H265" s="208">
        <v>16</v>
      </c>
      <c r="I265" s="209"/>
      <c r="J265" s="210">
        <f>ROUND(I265*H265,2)</f>
        <v>0</v>
      </c>
      <c r="K265" s="206" t="s">
        <v>160</v>
      </c>
      <c r="L265" s="61"/>
      <c r="M265" s="211" t="s">
        <v>21</v>
      </c>
      <c r="N265" s="212" t="s">
        <v>43</v>
      </c>
      <c r="O265" s="42"/>
      <c r="P265" s="213">
        <f>O265*H265</f>
        <v>0</v>
      </c>
      <c r="Q265" s="213">
        <v>0.00052</v>
      </c>
      <c r="R265" s="213">
        <f>Q265*H265</f>
        <v>0.00832</v>
      </c>
      <c r="S265" s="213">
        <v>0</v>
      </c>
      <c r="T265" s="214">
        <f>S265*H265</f>
        <v>0</v>
      </c>
      <c r="AR265" s="24" t="s">
        <v>283</v>
      </c>
      <c r="AT265" s="24" t="s">
        <v>156</v>
      </c>
      <c r="AU265" s="24" t="s">
        <v>81</v>
      </c>
      <c r="AY265" s="24" t="s">
        <v>153</v>
      </c>
      <c r="BE265" s="215">
        <f>IF(N265="základní",J265,0)</f>
        <v>0</v>
      </c>
      <c r="BF265" s="215">
        <f>IF(N265="snížená",J265,0)</f>
        <v>0</v>
      </c>
      <c r="BG265" s="215">
        <f>IF(N265="zákl. přenesená",J265,0)</f>
        <v>0</v>
      </c>
      <c r="BH265" s="215">
        <f>IF(N265="sníž. přenesená",J265,0)</f>
        <v>0</v>
      </c>
      <c r="BI265" s="215">
        <f>IF(N265="nulová",J265,0)</f>
        <v>0</v>
      </c>
      <c r="BJ265" s="24" t="s">
        <v>79</v>
      </c>
      <c r="BK265" s="215">
        <f>ROUND(I265*H265,2)</f>
        <v>0</v>
      </c>
      <c r="BL265" s="24" t="s">
        <v>283</v>
      </c>
      <c r="BM265" s="24" t="s">
        <v>388</v>
      </c>
    </row>
    <row r="266" spans="2:47" s="1" customFormat="1" ht="12">
      <c r="B266" s="41"/>
      <c r="C266" s="63"/>
      <c r="D266" s="219" t="s">
        <v>163</v>
      </c>
      <c r="E266" s="63"/>
      <c r="F266" s="220" t="s">
        <v>387</v>
      </c>
      <c r="G266" s="63"/>
      <c r="H266" s="63"/>
      <c r="I266" s="172"/>
      <c r="J266" s="63"/>
      <c r="K266" s="63"/>
      <c r="L266" s="61"/>
      <c r="M266" s="218"/>
      <c r="N266" s="42"/>
      <c r="O266" s="42"/>
      <c r="P266" s="42"/>
      <c r="Q266" s="42"/>
      <c r="R266" s="42"/>
      <c r="S266" s="42"/>
      <c r="T266" s="78"/>
      <c r="AT266" s="24" t="s">
        <v>163</v>
      </c>
      <c r="AU266" s="24" t="s">
        <v>81</v>
      </c>
    </row>
    <row r="267" spans="2:51" s="12" customFormat="1" ht="12">
      <c r="B267" s="221"/>
      <c r="C267" s="222"/>
      <c r="D267" s="219" t="s">
        <v>174</v>
      </c>
      <c r="E267" s="223" t="s">
        <v>21</v>
      </c>
      <c r="F267" s="224" t="s">
        <v>389</v>
      </c>
      <c r="G267" s="222"/>
      <c r="H267" s="225" t="s">
        <v>21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AT267" s="231" t="s">
        <v>174</v>
      </c>
      <c r="AU267" s="231" t="s">
        <v>81</v>
      </c>
      <c r="AV267" s="12" t="s">
        <v>79</v>
      </c>
      <c r="AW267" s="12" t="s">
        <v>35</v>
      </c>
      <c r="AX267" s="12" t="s">
        <v>72</v>
      </c>
      <c r="AY267" s="231" t="s">
        <v>153</v>
      </c>
    </row>
    <row r="268" spans="2:51" s="13" customFormat="1" ht="12">
      <c r="B268" s="232"/>
      <c r="C268" s="233"/>
      <c r="D268" s="216" t="s">
        <v>174</v>
      </c>
      <c r="E268" s="243" t="s">
        <v>21</v>
      </c>
      <c r="F268" s="244" t="s">
        <v>390</v>
      </c>
      <c r="G268" s="233"/>
      <c r="H268" s="245">
        <v>16</v>
      </c>
      <c r="I268" s="237"/>
      <c r="J268" s="233"/>
      <c r="K268" s="233"/>
      <c r="L268" s="238"/>
      <c r="M268" s="239"/>
      <c r="N268" s="240"/>
      <c r="O268" s="240"/>
      <c r="P268" s="240"/>
      <c r="Q268" s="240"/>
      <c r="R268" s="240"/>
      <c r="S268" s="240"/>
      <c r="T268" s="241"/>
      <c r="AT268" s="242" t="s">
        <v>174</v>
      </c>
      <c r="AU268" s="242" t="s">
        <v>81</v>
      </c>
      <c r="AV268" s="13" t="s">
        <v>81</v>
      </c>
      <c r="AW268" s="13" t="s">
        <v>35</v>
      </c>
      <c r="AX268" s="13" t="s">
        <v>72</v>
      </c>
      <c r="AY268" s="242" t="s">
        <v>153</v>
      </c>
    </row>
    <row r="269" spans="2:65" s="1" customFormat="1" ht="20.4" customHeight="1">
      <c r="B269" s="41"/>
      <c r="C269" s="204" t="s">
        <v>391</v>
      </c>
      <c r="D269" s="204" t="s">
        <v>156</v>
      </c>
      <c r="E269" s="205" t="s">
        <v>392</v>
      </c>
      <c r="F269" s="206" t="s">
        <v>393</v>
      </c>
      <c r="G269" s="207" t="s">
        <v>361</v>
      </c>
      <c r="H269" s="208">
        <v>6</v>
      </c>
      <c r="I269" s="209"/>
      <c r="J269" s="210">
        <f>ROUND(I269*H269,2)</f>
        <v>0</v>
      </c>
      <c r="K269" s="206" t="s">
        <v>160</v>
      </c>
      <c r="L269" s="61"/>
      <c r="M269" s="211" t="s">
        <v>21</v>
      </c>
      <c r="N269" s="212" t="s">
        <v>43</v>
      </c>
      <c r="O269" s="42"/>
      <c r="P269" s="213">
        <f>O269*H269</f>
        <v>0</v>
      </c>
      <c r="Q269" s="213">
        <v>0.00052</v>
      </c>
      <c r="R269" s="213">
        <f>Q269*H269</f>
        <v>0.0031199999999999995</v>
      </c>
      <c r="S269" s="213">
        <v>0</v>
      </c>
      <c r="T269" s="214">
        <f>S269*H269</f>
        <v>0</v>
      </c>
      <c r="AR269" s="24" t="s">
        <v>283</v>
      </c>
      <c r="AT269" s="24" t="s">
        <v>156</v>
      </c>
      <c r="AU269" s="24" t="s">
        <v>81</v>
      </c>
      <c r="AY269" s="24" t="s">
        <v>153</v>
      </c>
      <c r="BE269" s="215">
        <f>IF(N269="základní",J269,0)</f>
        <v>0</v>
      </c>
      <c r="BF269" s="215">
        <f>IF(N269="snížená",J269,0)</f>
        <v>0</v>
      </c>
      <c r="BG269" s="215">
        <f>IF(N269="zákl. přenesená",J269,0)</f>
        <v>0</v>
      </c>
      <c r="BH269" s="215">
        <f>IF(N269="sníž. přenesená",J269,0)</f>
        <v>0</v>
      </c>
      <c r="BI269" s="215">
        <f>IF(N269="nulová",J269,0)</f>
        <v>0</v>
      </c>
      <c r="BJ269" s="24" t="s">
        <v>79</v>
      </c>
      <c r="BK269" s="215">
        <f>ROUND(I269*H269,2)</f>
        <v>0</v>
      </c>
      <c r="BL269" s="24" t="s">
        <v>283</v>
      </c>
      <c r="BM269" s="24" t="s">
        <v>394</v>
      </c>
    </row>
    <row r="270" spans="2:47" s="1" customFormat="1" ht="12">
      <c r="B270" s="41"/>
      <c r="C270" s="63"/>
      <c r="D270" s="216" t="s">
        <v>163</v>
      </c>
      <c r="E270" s="63"/>
      <c r="F270" s="217" t="s">
        <v>393</v>
      </c>
      <c r="G270" s="63"/>
      <c r="H270" s="63"/>
      <c r="I270" s="172"/>
      <c r="J270" s="63"/>
      <c r="K270" s="63"/>
      <c r="L270" s="61"/>
      <c r="M270" s="218"/>
      <c r="N270" s="42"/>
      <c r="O270" s="42"/>
      <c r="P270" s="42"/>
      <c r="Q270" s="42"/>
      <c r="R270" s="42"/>
      <c r="S270" s="42"/>
      <c r="T270" s="78"/>
      <c r="AT270" s="24" t="s">
        <v>163</v>
      </c>
      <c r="AU270" s="24" t="s">
        <v>81</v>
      </c>
    </row>
    <row r="271" spans="2:65" s="1" customFormat="1" ht="20.4" customHeight="1">
      <c r="B271" s="41"/>
      <c r="C271" s="204" t="s">
        <v>395</v>
      </c>
      <c r="D271" s="204" t="s">
        <v>156</v>
      </c>
      <c r="E271" s="205" t="s">
        <v>396</v>
      </c>
      <c r="F271" s="206" t="s">
        <v>397</v>
      </c>
      <c r="G271" s="207" t="s">
        <v>361</v>
      </c>
      <c r="H271" s="208">
        <v>6</v>
      </c>
      <c r="I271" s="209"/>
      <c r="J271" s="210">
        <f>ROUND(I271*H271,2)</f>
        <v>0</v>
      </c>
      <c r="K271" s="206" t="s">
        <v>21</v>
      </c>
      <c r="L271" s="61"/>
      <c r="M271" s="211" t="s">
        <v>21</v>
      </c>
      <c r="N271" s="212" t="s">
        <v>43</v>
      </c>
      <c r="O271" s="42"/>
      <c r="P271" s="213">
        <f>O271*H271</f>
        <v>0</v>
      </c>
      <c r="Q271" s="213">
        <v>0.0011</v>
      </c>
      <c r="R271" s="213">
        <f>Q271*H271</f>
        <v>0.0066</v>
      </c>
      <c r="S271" s="213">
        <v>0</v>
      </c>
      <c r="T271" s="214">
        <f>S271*H271</f>
        <v>0</v>
      </c>
      <c r="AR271" s="24" t="s">
        <v>283</v>
      </c>
      <c r="AT271" s="24" t="s">
        <v>156</v>
      </c>
      <c r="AU271" s="24" t="s">
        <v>81</v>
      </c>
      <c r="AY271" s="24" t="s">
        <v>153</v>
      </c>
      <c r="BE271" s="215">
        <f>IF(N271="základní",J271,0)</f>
        <v>0</v>
      </c>
      <c r="BF271" s="215">
        <f>IF(N271="snížená",J271,0)</f>
        <v>0</v>
      </c>
      <c r="BG271" s="215">
        <f>IF(N271="zákl. přenesená",J271,0)</f>
        <v>0</v>
      </c>
      <c r="BH271" s="215">
        <f>IF(N271="sníž. přenesená",J271,0)</f>
        <v>0</v>
      </c>
      <c r="BI271" s="215">
        <f>IF(N271="nulová",J271,0)</f>
        <v>0</v>
      </c>
      <c r="BJ271" s="24" t="s">
        <v>79</v>
      </c>
      <c r="BK271" s="215">
        <f>ROUND(I271*H271,2)</f>
        <v>0</v>
      </c>
      <c r="BL271" s="24" t="s">
        <v>283</v>
      </c>
      <c r="BM271" s="24" t="s">
        <v>398</v>
      </c>
    </row>
    <row r="272" spans="2:47" s="1" customFormat="1" ht="12">
      <c r="B272" s="41"/>
      <c r="C272" s="63"/>
      <c r="D272" s="216" t="s">
        <v>163</v>
      </c>
      <c r="E272" s="63"/>
      <c r="F272" s="217" t="s">
        <v>397</v>
      </c>
      <c r="G272" s="63"/>
      <c r="H272" s="63"/>
      <c r="I272" s="172"/>
      <c r="J272" s="63"/>
      <c r="K272" s="63"/>
      <c r="L272" s="61"/>
      <c r="M272" s="218"/>
      <c r="N272" s="42"/>
      <c r="O272" s="42"/>
      <c r="P272" s="42"/>
      <c r="Q272" s="42"/>
      <c r="R272" s="42"/>
      <c r="S272" s="42"/>
      <c r="T272" s="78"/>
      <c r="AT272" s="24" t="s">
        <v>163</v>
      </c>
      <c r="AU272" s="24" t="s">
        <v>81</v>
      </c>
    </row>
    <row r="273" spans="2:65" s="1" customFormat="1" ht="20.4" customHeight="1">
      <c r="B273" s="41"/>
      <c r="C273" s="204" t="s">
        <v>399</v>
      </c>
      <c r="D273" s="204" t="s">
        <v>156</v>
      </c>
      <c r="E273" s="205" t="s">
        <v>400</v>
      </c>
      <c r="F273" s="206" t="s">
        <v>401</v>
      </c>
      <c r="G273" s="207" t="s">
        <v>361</v>
      </c>
      <c r="H273" s="208">
        <v>4</v>
      </c>
      <c r="I273" s="209"/>
      <c r="J273" s="210">
        <f>ROUND(I273*H273,2)</f>
        <v>0</v>
      </c>
      <c r="K273" s="206" t="s">
        <v>21</v>
      </c>
      <c r="L273" s="61"/>
      <c r="M273" s="211" t="s">
        <v>21</v>
      </c>
      <c r="N273" s="212" t="s">
        <v>43</v>
      </c>
      <c r="O273" s="42"/>
      <c r="P273" s="213">
        <f>O273*H273</f>
        <v>0</v>
      </c>
      <c r="Q273" s="213">
        <v>0.0011</v>
      </c>
      <c r="R273" s="213">
        <f>Q273*H273</f>
        <v>0.0044</v>
      </c>
      <c r="S273" s="213">
        <v>0</v>
      </c>
      <c r="T273" s="214">
        <f>S273*H273</f>
        <v>0</v>
      </c>
      <c r="AR273" s="24" t="s">
        <v>283</v>
      </c>
      <c r="AT273" s="24" t="s">
        <v>156</v>
      </c>
      <c r="AU273" s="24" t="s">
        <v>81</v>
      </c>
      <c r="AY273" s="24" t="s">
        <v>153</v>
      </c>
      <c r="BE273" s="215">
        <f>IF(N273="základní",J273,0)</f>
        <v>0</v>
      </c>
      <c r="BF273" s="215">
        <f>IF(N273="snížená",J273,0)</f>
        <v>0</v>
      </c>
      <c r="BG273" s="215">
        <f>IF(N273="zákl. přenesená",J273,0)</f>
        <v>0</v>
      </c>
      <c r="BH273" s="215">
        <f>IF(N273="sníž. přenesená",J273,0)</f>
        <v>0</v>
      </c>
      <c r="BI273" s="215">
        <f>IF(N273="nulová",J273,0)</f>
        <v>0</v>
      </c>
      <c r="BJ273" s="24" t="s">
        <v>79</v>
      </c>
      <c r="BK273" s="215">
        <f>ROUND(I273*H273,2)</f>
        <v>0</v>
      </c>
      <c r="BL273" s="24" t="s">
        <v>283</v>
      </c>
      <c r="BM273" s="24" t="s">
        <v>402</v>
      </c>
    </row>
    <row r="274" spans="2:47" s="1" customFormat="1" ht="12">
      <c r="B274" s="41"/>
      <c r="C274" s="63"/>
      <c r="D274" s="216" t="s">
        <v>163</v>
      </c>
      <c r="E274" s="63"/>
      <c r="F274" s="217" t="s">
        <v>397</v>
      </c>
      <c r="G274" s="63"/>
      <c r="H274" s="63"/>
      <c r="I274" s="172"/>
      <c r="J274" s="63"/>
      <c r="K274" s="63"/>
      <c r="L274" s="61"/>
      <c r="M274" s="218"/>
      <c r="N274" s="42"/>
      <c r="O274" s="42"/>
      <c r="P274" s="42"/>
      <c r="Q274" s="42"/>
      <c r="R274" s="42"/>
      <c r="S274" s="42"/>
      <c r="T274" s="78"/>
      <c r="AT274" s="24" t="s">
        <v>163</v>
      </c>
      <c r="AU274" s="24" t="s">
        <v>81</v>
      </c>
    </row>
    <row r="275" spans="2:65" s="1" customFormat="1" ht="20.4" customHeight="1">
      <c r="B275" s="41"/>
      <c r="C275" s="204" t="s">
        <v>403</v>
      </c>
      <c r="D275" s="204" t="s">
        <v>156</v>
      </c>
      <c r="E275" s="205" t="s">
        <v>404</v>
      </c>
      <c r="F275" s="206" t="s">
        <v>405</v>
      </c>
      <c r="G275" s="207" t="s">
        <v>361</v>
      </c>
      <c r="H275" s="208">
        <v>2</v>
      </c>
      <c r="I275" s="209"/>
      <c r="J275" s="210">
        <f>ROUND(I275*H275,2)</f>
        <v>0</v>
      </c>
      <c r="K275" s="206" t="s">
        <v>160</v>
      </c>
      <c r="L275" s="61"/>
      <c r="M275" s="211" t="s">
        <v>21</v>
      </c>
      <c r="N275" s="212" t="s">
        <v>43</v>
      </c>
      <c r="O275" s="42"/>
      <c r="P275" s="213">
        <f>O275*H275</f>
        <v>0</v>
      </c>
      <c r="Q275" s="213">
        <v>0</v>
      </c>
      <c r="R275" s="213">
        <f>Q275*H275</f>
        <v>0</v>
      </c>
      <c r="S275" s="213">
        <v>0.0347</v>
      </c>
      <c r="T275" s="214">
        <f>S275*H275</f>
        <v>0.0694</v>
      </c>
      <c r="AR275" s="24" t="s">
        <v>283</v>
      </c>
      <c r="AT275" s="24" t="s">
        <v>156</v>
      </c>
      <c r="AU275" s="24" t="s">
        <v>81</v>
      </c>
      <c r="AY275" s="24" t="s">
        <v>153</v>
      </c>
      <c r="BE275" s="215">
        <f>IF(N275="základní",J275,0)</f>
        <v>0</v>
      </c>
      <c r="BF275" s="215">
        <f>IF(N275="snížená",J275,0)</f>
        <v>0</v>
      </c>
      <c r="BG275" s="215">
        <f>IF(N275="zákl. přenesená",J275,0)</f>
        <v>0</v>
      </c>
      <c r="BH275" s="215">
        <f>IF(N275="sníž. přenesená",J275,0)</f>
        <v>0</v>
      </c>
      <c r="BI275" s="215">
        <f>IF(N275="nulová",J275,0)</f>
        <v>0</v>
      </c>
      <c r="BJ275" s="24" t="s">
        <v>79</v>
      </c>
      <c r="BK275" s="215">
        <f>ROUND(I275*H275,2)</f>
        <v>0</v>
      </c>
      <c r="BL275" s="24" t="s">
        <v>283</v>
      </c>
      <c r="BM275" s="24" t="s">
        <v>406</v>
      </c>
    </row>
    <row r="276" spans="2:47" s="1" customFormat="1" ht="24">
      <c r="B276" s="41"/>
      <c r="C276" s="63"/>
      <c r="D276" s="219" t="s">
        <v>163</v>
      </c>
      <c r="E276" s="63"/>
      <c r="F276" s="220" t="s">
        <v>407</v>
      </c>
      <c r="G276" s="63"/>
      <c r="H276" s="63"/>
      <c r="I276" s="172"/>
      <c r="J276" s="63"/>
      <c r="K276" s="63"/>
      <c r="L276" s="61"/>
      <c r="M276" s="218"/>
      <c r="N276" s="42"/>
      <c r="O276" s="42"/>
      <c r="P276" s="42"/>
      <c r="Q276" s="42"/>
      <c r="R276" s="42"/>
      <c r="S276" s="42"/>
      <c r="T276" s="78"/>
      <c r="AT276" s="24" t="s">
        <v>163</v>
      </c>
      <c r="AU276" s="24" t="s">
        <v>81</v>
      </c>
    </row>
    <row r="277" spans="2:51" s="13" customFormat="1" ht="12">
      <c r="B277" s="232"/>
      <c r="C277" s="233"/>
      <c r="D277" s="216" t="s">
        <v>174</v>
      </c>
      <c r="E277" s="243" t="s">
        <v>21</v>
      </c>
      <c r="F277" s="244" t="s">
        <v>370</v>
      </c>
      <c r="G277" s="233"/>
      <c r="H277" s="245">
        <v>2</v>
      </c>
      <c r="I277" s="237"/>
      <c r="J277" s="233"/>
      <c r="K277" s="233"/>
      <c r="L277" s="238"/>
      <c r="M277" s="239"/>
      <c r="N277" s="240"/>
      <c r="O277" s="240"/>
      <c r="P277" s="240"/>
      <c r="Q277" s="240"/>
      <c r="R277" s="240"/>
      <c r="S277" s="240"/>
      <c r="T277" s="241"/>
      <c r="AT277" s="242" t="s">
        <v>174</v>
      </c>
      <c r="AU277" s="242" t="s">
        <v>81</v>
      </c>
      <c r="AV277" s="13" t="s">
        <v>81</v>
      </c>
      <c r="AW277" s="13" t="s">
        <v>35</v>
      </c>
      <c r="AX277" s="13" t="s">
        <v>72</v>
      </c>
      <c r="AY277" s="242" t="s">
        <v>153</v>
      </c>
    </row>
    <row r="278" spans="2:65" s="1" customFormat="1" ht="20.4" customHeight="1">
      <c r="B278" s="41"/>
      <c r="C278" s="204" t="s">
        <v>408</v>
      </c>
      <c r="D278" s="204" t="s">
        <v>156</v>
      </c>
      <c r="E278" s="205" t="s">
        <v>409</v>
      </c>
      <c r="F278" s="206" t="s">
        <v>410</v>
      </c>
      <c r="G278" s="207" t="s">
        <v>361</v>
      </c>
      <c r="H278" s="208">
        <v>10</v>
      </c>
      <c r="I278" s="209"/>
      <c r="J278" s="210">
        <f>ROUND(I278*H278,2)</f>
        <v>0</v>
      </c>
      <c r="K278" s="206" t="s">
        <v>160</v>
      </c>
      <c r="L278" s="61"/>
      <c r="M278" s="211" t="s">
        <v>21</v>
      </c>
      <c r="N278" s="212" t="s">
        <v>43</v>
      </c>
      <c r="O278" s="42"/>
      <c r="P278" s="213">
        <f>O278*H278</f>
        <v>0</v>
      </c>
      <c r="Q278" s="213">
        <v>0</v>
      </c>
      <c r="R278" s="213">
        <f>Q278*H278</f>
        <v>0</v>
      </c>
      <c r="S278" s="213">
        <v>0.00086</v>
      </c>
      <c r="T278" s="214">
        <f>S278*H278</f>
        <v>0.0086</v>
      </c>
      <c r="AR278" s="24" t="s">
        <v>283</v>
      </c>
      <c r="AT278" s="24" t="s">
        <v>156</v>
      </c>
      <c r="AU278" s="24" t="s">
        <v>81</v>
      </c>
      <c r="AY278" s="24" t="s">
        <v>153</v>
      </c>
      <c r="BE278" s="215">
        <f>IF(N278="základní",J278,0)</f>
        <v>0</v>
      </c>
      <c r="BF278" s="215">
        <f>IF(N278="snížená",J278,0)</f>
        <v>0</v>
      </c>
      <c r="BG278" s="215">
        <f>IF(N278="zákl. přenesená",J278,0)</f>
        <v>0</v>
      </c>
      <c r="BH278" s="215">
        <f>IF(N278="sníž. přenesená",J278,0)</f>
        <v>0</v>
      </c>
      <c r="BI278" s="215">
        <f>IF(N278="nulová",J278,0)</f>
        <v>0</v>
      </c>
      <c r="BJ278" s="24" t="s">
        <v>79</v>
      </c>
      <c r="BK278" s="215">
        <f>ROUND(I278*H278,2)</f>
        <v>0</v>
      </c>
      <c r="BL278" s="24" t="s">
        <v>283</v>
      </c>
      <c r="BM278" s="24" t="s">
        <v>411</v>
      </c>
    </row>
    <row r="279" spans="2:47" s="1" customFormat="1" ht="12">
      <c r="B279" s="41"/>
      <c r="C279" s="63"/>
      <c r="D279" s="219" t="s">
        <v>163</v>
      </c>
      <c r="E279" s="63"/>
      <c r="F279" s="220" t="s">
        <v>412</v>
      </c>
      <c r="G279" s="63"/>
      <c r="H279" s="63"/>
      <c r="I279" s="172"/>
      <c r="J279" s="63"/>
      <c r="K279" s="63"/>
      <c r="L279" s="61"/>
      <c r="M279" s="218"/>
      <c r="N279" s="42"/>
      <c r="O279" s="42"/>
      <c r="P279" s="42"/>
      <c r="Q279" s="42"/>
      <c r="R279" s="42"/>
      <c r="S279" s="42"/>
      <c r="T279" s="78"/>
      <c r="AT279" s="24" t="s">
        <v>163</v>
      </c>
      <c r="AU279" s="24" t="s">
        <v>81</v>
      </c>
    </row>
    <row r="280" spans="2:51" s="13" customFormat="1" ht="12">
      <c r="B280" s="232"/>
      <c r="C280" s="233"/>
      <c r="D280" s="216" t="s">
        <v>174</v>
      </c>
      <c r="E280" s="243" t="s">
        <v>21</v>
      </c>
      <c r="F280" s="244" t="s">
        <v>413</v>
      </c>
      <c r="G280" s="233"/>
      <c r="H280" s="245">
        <v>10</v>
      </c>
      <c r="I280" s="237"/>
      <c r="J280" s="233"/>
      <c r="K280" s="233"/>
      <c r="L280" s="238"/>
      <c r="M280" s="239"/>
      <c r="N280" s="240"/>
      <c r="O280" s="240"/>
      <c r="P280" s="240"/>
      <c r="Q280" s="240"/>
      <c r="R280" s="240"/>
      <c r="S280" s="240"/>
      <c r="T280" s="241"/>
      <c r="AT280" s="242" t="s">
        <v>174</v>
      </c>
      <c r="AU280" s="242" t="s">
        <v>81</v>
      </c>
      <c r="AV280" s="13" t="s">
        <v>81</v>
      </c>
      <c r="AW280" s="13" t="s">
        <v>35</v>
      </c>
      <c r="AX280" s="13" t="s">
        <v>72</v>
      </c>
      <c r="AY280" s="242" t="s">
        <v>153</v>
      </c>
    </row>
    <row r="281" spans="2:65" s="1" customFormat="1" ht="20.4" customHeight="1">
      <c r="B281" s="41"/>
      <c r="C281" s="204" t="s">
        <v>414</v>
      </c>
      <c r="D281" s="204" t="s">
        <v>156</v>
      </c>
      <c r="E281" s="205" t="s">
        <v>415</v>
      </c>
      <c r="F281" s="206" t="s">
        <v>416</v>
      </c>
      <c r="G281" s="207" t="s">
        <v>159</v>
      </c>
      <c r="H281" s="208">
        <v>10</v>
      </c>
      <c r="I281" s="209"/>
      <c r="J281" s="210">
        <f>ROUND(I281*H281,2)</f>
        <v>0</v>
      </c>
      <c r="K281" s="206" t="s">
        <v>160</v>
      </c>
      <c r="L281" s="61"/>
      <c r="M281" s="211" t="s">
        <v>21</v>
      </c>
      <c r="N281" s="212" t="s">
        <v>43</v>
      </c>
      <c r="O281" s="42"/>
      <c r="P281" s="213">
        <f>O281*H281</f>
        <v>0</v>
      </c>
      <c r="Q281" s="213">
        <v>0</v>
      </c>
      <c r="R281" s="213">
        <f>Q281*H281</f>
        <v>0</v>
      </c>
      <c r="S281" s="213">
        <v>0.00085</v>
      </c>
      <c r="T281" s="214">
        <f>S281*H281</f>
        <v>0.008499999999999999</v>
      </c>
      <c r="AR281" s="24" t="s">
        <v>283</v>
      </c>
      <c r="AT281" s="24" t="s">
        <v>156</v>
      </c>
      <c r="AU281" s="24" t="s">
        <v>81</v>
      </c>
      <c r="AY281" s="24" t="s">
        <v>153</v>
      </c>
      <c r="BE281" s="215">
        <f>IF(N281="základní",J281,0)</f>
        <v>0</v>
      </c>
      <c r="BF281" s="215">
        <f>IF(N281="snížená",J281,0)</f>
        <v>0</v>
      </c>
      <c r="BG281" s="215">
        <f>IF(N281="zákl. přenesená",J281,0)</f>
        <v>0</v>
      </c>
      <c r="BH281" s="215">
        <f>IF(N281="sníž. přenesená",J281,0)</f>
        <v>0</v>
      </c>
      <c r="BI281" s="215">
        <f>IF(N281="nulová",J281,0)</f>
        <v>0</v>
      </c>
      <c r="BJ281" s="24" t="s">
        <v>79</v>
      </c>
      <c r="BK281" s="215">
        <f>ROUND(I281*H281,2)</f>
        <v>0</v>
      </c>
      <c r="BL281" s="24" t="s">
        <v>283</v>
      </c>
      <c r="BM281" s="24" t="s">
        <v>417</v>
      </c>
    </row>
    <row r="282" spans="2:47" s="1" customFormat="1" ht="12">
      <c r="B282" s="41"/>
      <c r="C282" s="63"/>
      <c r="D282" s="219" t="s">
        <v>163</v>
      </c>
      <c r="E282" s="63"/>
      <c r="F282" s="220" t="s">
        <v>418</v>
      </c>
      <c r="G282" s="63"/>
      <c r="H282" s="63"/>
      <c r="I282" s="172"/>
      <c r="J282" s="63"/>
      <c r="K282" s="63"/>
      <c r="L282" s="61"/>
      <c r="M282" s="218"/>
      <c r="N282" s="42"/>
      <c r="O282" s="42"/>
      <c r="P282" s="42"/>
      <c r="Q282" s="42"/>
      <c r="R282" s="42"/>
      <c r="S282" s="42"/>
      <c r="T282" s="78"/>
      <c r="AT282" s="24" t="s">
        <v>163</v>
      </c>
      <c r="AU282" s="24" t="s">
        <v>81</v>
      </c>
    </row>
    <row r="283" spans="2:51" s="13" customFormat="1" ht="12">
      <c r="B283" s="232"/>
      <c r="C283" s="233"/>
      <c r="D283" s="216" t="s">
        <v>174</v>
      </c>
      <c r="E283" s="243" t="s">
        <v>21</v>
      </c>
      <c r="F283" s="244" t="s">
        <v>413</v>
      </c>
      <c r="G283" s="233"/>
      <c r="H283" s="245">
        <v>10</v>
      </c>
      <c r="I283" s="237"/>
      <c r="J283" s="233"/>
      <c r="K283" s="233"/>
      <c r="L283" s="238"/>
      <c r="M283" s="239"/>
      <c r="N283" s="240"/>
      <c r="O283" s="240"/>
      <c r="P283" s="240"/>
      <c r="Q283" s="240"/>
      <c r="R283" s="240"/>
      <c r="S283" s="240"/>
      <c r="T283" s="241"/>
      <c r="AT283" s="242" t="s">
        <v>174</v>
      </c>
      <c r="AU283" s="242" t="s">
        <v>81</v>
      </c>
      <c r="AV283" s="13" t="s">
        <v>81</v>
      </c>
      <c r="AW283" s="13" t="s">
        <v>35</v>
      </c>
      <c r="AX283" s="13" t="s">
        <v>72</v>
      </c>
      <c r="AY283" s="242" t="s">
        <v>153</v>
      </c>
    </row>
    <row r="284" spans="2:65" s="1" customFormat="1" ht="20.4" customHeight="1">
      <c r="B284" s="41"/>
      <c r="C284" s="204" t="s">
        <v>419</v>
      </c>
      <c r="D284" s="204" t="s">
        <v>156</v>
      </c>
      <c r="E284" s="205" t="s">
        <v>420</v>
      </c>
      <c r="F284" s="206" t="s">
        <v>421</v>
      </c>
      <c r="G284" s="207" t="s">
        <v>327</v>
      </c>
      <c r="H284" s="208">
        <v>0.032</v>
      </c>
      <c r="I284" s="209"/>
      <c r="J284" s="210">
        <f>ROUND(I284*H284,2)</f>
        <v>0</v>
      </c>
      <c r="K284" s="206" t="s">
        <v>160</v>
      </c>
      <c r="L284" s="61"/>
      <c r="M284" s="211" t="s">
        <v>21</v>
      </c>
      <c r="N284" s="212" t="s">
        <v>43</v>
      </c>
      <c r="O284" s="42"/>
      <c r="P284" s="213">
        <f>O284*H284</f>
        <v>0</v>
      </c>
      <c r="Q284" s="213">
        <v>0</v>
      </c>
      <c r="R284" s="213">
        <f>Q284*H284</f>
        <v>0</v>
      </c>
      <c r="S284" s="213">
        <v>0</v>
      </c>
      <c r="T284" s="214">
        <f>S284*H284</f>
        <v>0</v>
      </c>
      <c r="AR284" s="24" t="s">
        <v>283</v>
      </c>
      <c r="AT284" s="24" t="s">
        <v>156</v>
      </c>
      <c r="AU284" s="24" t="s">
        <v>81</v>
      </c>
      <c r="AY284" s="24" t="s">
        <v>153</v>
      </c>
      <c r="BE284" s="215">
        <f>IF(N284="základní",J284,0)</f>
        <v>0</v>
      </c>
      <c r="BF284" s="215">
        <f>IF(N284="snížená",J284,0)</f>
        <v>0</v>
      </c>
      <c r="BG284" s="215">
        <f>IF(N284="zákl. přenesená",J284,0)</f>
        <v>0</v>
      </c>
      <c r="BH284" s="215">
        <f>IF(N284="sníž. přenesená",J284,0)</f>
        <v>0</v>
      </c>
      <c r="BI284" s="215">
        <f>IF(N284="nulová",J284,0)</f>
        <v>0</v>
      </c>
      <c r="BJ284" s="24" t="s">
        <v>79</v>
      </c>
      <c r="BK284" s="215">
        <f>ROUND(I284*H284,2)</f>
        <v>0</v>
      </c>
      <c r="BL284" s="24" t="s">
        <v>283</v>
      </c>
      <c r="BM284" s="24" t="s">
        <v>422</v>
      </c>
    </row>
    <row r="285" spans="2:47" s="1" customFormat="1" ht="24">
      <c r="B285" s="41"/>
      <c r="C285" s="63"/>
      <c r="D285" s="219" t="s">
        <v>163</v>
      </c>
      <c r="E285" s="63"/>
      <c r="F285" s="220" t="s">
        <v>423</v>
      </c>
      <c r="G285" s="63"/>
      <c r="H285" s="63"/>
      <c r="I285" s="172"/>
      <c r="J285" s="63"/>
      <c r="K285" s="63"/>
      <c r="L285" s="61"/>
      <c r="M285" s="218"/>
      <c r="N285" s="42"/>
      <c r="O285" s="42"/>
      <c r="P285" s="42"/>
      <c r="Q285" s="42"/>
      <c r="R285" s="42"/>
      <c r="S285" s="42"/>
      <c r="T285" s="78"/>
      <c r="AT285" s="24" t="s">
        <v>163</v>
      </c>
      <c r="AU285" s="24" t="s">
        <v>81</v>
      </c>
    </row>
    <row r="286" spans="2:63" s="11" customFormat="1" ht="29.85" customHeight="1">
      <c r="B286" s="187"/>
      <c r="C286" s="188"/>
      <c r="D286" s="201" t="s">
        <v>71</v>
      </c>
      <c r="E286" s="202" t="s">
        <v>424</v>
      </c>
      <c r="F286" s="202" t="s">
        <v>425</v>
      </c>
      <c r="G286" s="188"/>
      <c r="H286" s="188"/>
      <c r="I286" s="191"/>
      <c r="J286" s="203">
        <f>BK286</f>
        <v>0</v>
      </c>
      <c r="K286" s="188"/>
      <c r="L286" s="193"/>
      <c r="M286" s="194"/>
      <c r="N286" s="195"/>
      <c r="O286" s="195"/>
      <c r="P286" s="196">
        <f>SUM(P287:P294)</f>
        <v>0</v>
      </c>
      <c r="Q286" s="195"/>
      <c r="R286" s="196">
        <f>SUM(R287:R294)</f>
        <v>0.018959999999999998</v>
      </c>
      <c r="S286" s="195"/>
      <c r="T286" s="197">
        <f>SUM(T287:T294)</f>
        <v>0.096</v>
      </c>
      <c r="AR286" s="198" t="s">
        <v>81</v>
      </c>
      <c r="AT286" s="199" t="s">
        <v>71</v>
      </c>
      <c r="AU286" s="199" t="s">
        <v>79</v>
      </c>
      <c r="AY286" s="198" t="s">
        <v>153</v>
      </c>
      <c r="BK286" s="200">
        <f>SUM(BK287:BK294)</f>
        <v>0</v>
      </c>
    </row>
    <row r="287" spans="2:65" s="1" customFormat="1" ht="20.4" customHeight="1">
      <c r="B287" s="41"/>
      <c r="C287" s="204" t="s">
        <v>426</v>
      </c>
      <c r="D287" s="204" t="s">
        <v>156</v>
      </c>
      <c r="E287" s="205" t="s">
        <v>427</v>
      </c>
      <c r="F287" s="206" t="s">
        <v>428</v>
      </c>
      <c r="G287" s="207" t="s">
        <v>189</v>
      </c>
      <c r="H287" s="208">
        <v>30</v>
      </c>
      <c r="I287" s="209"/>
      <c r="J287" s="210">
        <f>ROUND(I287*H287,2)</f>
        <v>0</v>
      </c>
      <c r="K287" s="206" t="s">
        <v>160</v>
      </c>
      <c r="L287" s="61"/>
      <c r="M287" s="211" t="s">
        <v>21</v>
      </c>
      <c r="N287" s="212" t="s">
        <v>43</v>
      </c>
      <c r="O287" s="42"/>
      <c r="P287" s="213">
        <f>O287*H287</f>
        <v>0</v>
      </c>
      <c r="Q287" s="213">
        <v>2E-05</v>
      </c>
      <c r="R287" s="213">
        <f>Q287*H287</f>
        <v>0.0006000000000000001</v>
      </c>
      <c r="S287" s="213">
        <v>0.0032</v>
      </c>
      <c r="T287" s="214">
        <f>S287*H287</f>
        <v>0.096</v>
      </c>
      <c r="AR287" s="24" t="s">
        <v>283</v>
      </c>
      <c r="AT287" s="24" t="s">
        <v>156</v>
      </c>
      <c r="AU287" s="24" t="s">
        <v>81</v>
      </c>
      <c r="AY287" s="24" t="s">
        <v>153</v>
      </c>
      <c r="BE287" s="215">
        <f>IF(N287="základní",J287,0)</f>
        <v>0</v>
      </c>
      <c r="BF287" s="215">
        <f>IF(N287="snížená",J287,0)</f>
        <v>0</v>
      </c>
      <c r="BG287" s="215">
        <f>IF(N287="zákl. přenesená",J287,0)</f>
        <v>0</v>
      </c>
      <c r="BH287" s="215">
        <f>IF(N287="sníž. přenesená",J287,0)</f>
        <v>0</v>
      </c>
      <c r="BI287" s="215">
        <f>IF(N287="nulová",J287,0)</f>
        <v>0</v>
      </c>
      <c r="BJ287" s="24" t="s">
        <v>79</v>
      </c>
      <c r="BK287" s="215">
        <f>ROUND(I287*H287,2)</f>
        <v>0</v>
      </c>
      <c r="BL287" s="24" t="s">
        <v>283</v>
      </c>
      <c r="BM287" s="24" t="s">
        <v>429</v>
      </c>
    </row>
    <row r="288" spans="2:47" s="1" customFormat="1" ht="12">
      <c r="B288" s="41"/>
      <c r="C288" s="63"/>
      <c r="D288" s="216" t="s">
        <v>163</v>
      </c>
      <c r="E288" s="63"/>
      <c r="F288" s="217" t="s">
        <v>430</v>
      </c>
      <c r="G288" s="63"/>
      <c r="H288" s="63"/>
      <c r="I288" s="172"/>
      <c r="J288" s="63"/>
      <c r="K288" s="63"/>
      <c r="L288" s="61"/>
      <c r="M288" s="218"/>
      <c r="N288" s="42"/>
      <c r="O288" s="42"/>
      <c r="P288" s="42"/>
      <c r="Q288" s="42"/>
      <c r="R288" s="42"/>
      <c r="S288" s="42"/>
      <c r="T288" s="78"/>
      <c r="AT288" s="24" t="s">
        <v>163</v>
      </c>
      <c r="AU288" s="24" t="s">
        <v>81</v>
      </c>
    </row>
    <row r="289" spans="2:65" s="1" customFormat="1" ht="20.4" customHeight="1">
      <c r="B289" s="41"/>
      <c r="C289" s="204" t="s">
        <v>431</v>
      </c>
      <c r="D289" s="204" t="s">
        <v>156</v>
      </c>
      <c r="E289" s="205" t="s">
        <v>432</v>
      </c>
      <c r="F289" s="206" t="s">
        <v>433</v>
      </c>
      <c r="G289" s="207" t="s">
        <v>189</v>
      </c>
      <c r="H289" s="208">
        <v>18</v>
      </c>
      <c r="I289" s="209"/>
      <c r="J289" s="210">
        <f>ROUND(I289*H289,2)</f>
        <v>0</v>
      </c>
      <c r="K289" s="206" t="s">
        <v>160</v>
      </c>
      <c r="L289" s="61"/>
      <c r="M289" s="211" t="s">
        <v>21</v>
      </c>
      <c r="N289" s="212" t="s">
        <v>43</v>
      </c>
      <c r="O289" s="42"/>
      <c r="P289" s="213">
        <f>O289*H289</f>
        <v>0</v>
      </c>
      <c r="Q289" s="213">
        <v>0.00056</v>
      </c>
      <c r="R289" s="213">
        <f>Q289*H289</f>
        <v>0.010079999999999999</v>
      </c>
      <c r="S289" s="213">
        <v>0</v>
      </c>
      <c r="T289" s="214">
        <f>S289*H289</f>
        <v>0</v>
      </c>
      <c r="AR289" s="24" t="s">
        <v>283</v>
      </c>
      <c r="AT289" s="24" t="s">
        <v>156</v>
      </c>
      <c r="AU289" s="24" t="s">
        <v>81</v>
      </c>
      <c r="AY289" s="24" t="s">
        <v>153</v>
      </c>
      <c r="BE289" s="215">
        <f>IF(N289="základní",J289,0)</f>
        <v>0</v>
      </c>
      <c r="BF289" s="215">
        <f>IF(N289="snížená",J289,0)</f>
        <v>0</v>
      </c>
      <c r="BG289" s="215">
        <f>IF(N289="zákl. přenesená",J289,0)</f>
        <v>0</v>
      </c>
      <c r="BH289" s="215">
        <f>IF(N289="sníž. přenesená",J289,0)</f>
        <v>0</v>
      </c>
      <c r="BI289" s="215">
        <f>IF(N289="nulová",J289,0)</f>
        <v>0</v>
      </c>
      <c r="BJ289" s="24" t="s">
        <v>79</v>
      </c>
      <c r="BK289" s="215">
        <f>ROUND(I289*H289,2)</f>
        <v>0</v>
      </c>
      <c r="BL289" s="24" t="s">
        <v>283</v>
      </c>
      <c r="BM289" s="24" t="s">
        <v>434</v>
      </c>
    </row>
    <row r="290" spans="2:47" s="1" customFormat="1" ht="12">
      <c r="B290" s="41"/>
      <c r="C290" s="63"/>
      <c r="D290" s="216" t="s">
        <v>163</v>
      </c>
      <c r="E290" s="63"/>
      <c r="F290" s="217" t="s">
        <v>435</v>
      </c>
      <c r="G290" s="63"/>
      <c r="H290" s="63"/>
      <c r="I290" s="172"/>
      <c r="J290" s="63"/>
      <c r="K290" s="63"/>
      <c r="L290" s="61"/>
      <c r="M290" s="218"/>
      <c r="N290" s="42"/>
      <c r="O290" s="42"/>
      <c r="P290" s="42"/>
      <c r="Q290" s="42"/>
      <c r="R290" s="42"/>
      <c r="S290" s="42"/>
      <c r="T290" s="78"/>
      <c r="AT290" s="24" t="s">
        <v>163</v>
      </c>
      <c r="AU290" s="24" t="s">
        <v>81</v>
      </c>
    </row>
    <row r="291" spans="2:65" s="1" customFormat="1" ht="20.4" customHeight="1">
      <c r="B291" s="41"/>
      <c r="C291" s="204" t="s">
        <v>436</v>
      </c>
      <c r="D291" s="204" t="s">
        <v>156</v>
      </c>
      <c r="E291" s="205" t="s">
        <v>437</v>
      </c>
      <c r="F291" s="206" t="s">
        <v>438</v>
      </c>
      <c r="G291" s="207" t="s">
        <v>189</v>
      </c>
      <c r="H291" s="208">
        <v>12</v>
      </c>
      <c r="I291" s="209"/>
      <c r="J291" s="210">
        <f>ROUND(I291*H291,2)</f>
        <v>0</v>
      </c>
      <c r="K291" s="206" t="s">
        <v>160</v>
      </c>
      <c r="L291" s="61"/>
      <c r="M291" s="211" t="s">
        <v>21</v>
      </c>
      <c r="N291" s="212" t="s">
        <v>43</v>
      </c>
      <c r="O291" s="42"/>
      <c r="P291" s="213">
        <f>O291*H291</f>
        <v>0</v>
      </c>
      <c r="Q291" s="213">
        <v>0.00069</v>
      </c>
      <c r="R291" s="213">
        <f>Q291*H291</f>
        <v>0.00828</v>
      </c>
      <c r="S291" s="213">
        <v>0</v>
      </c>
      <c r="T291" s="214">
        <f>S291*H291</f>
        <v>0</v>
      </c>
      <c r="AR291" s="24" t="s">
        <v>283</v>
      </c>
      <c r="AT291" s="24" t="s">
        <v>156</v>
      </c>
      <c r="AU291" s="24" t="s">
        <v>81</v>
      </c>
      <c r="AY291" s="24" t="s">
        <v>153</v>
      </c>
      <c r="BE291" s="215">
        <f>IF(N291="základní",J291,0)</f>
        <v>0</v>
      </c>
      <c r="BF291" s="215">
        <f>IF(N291="snížená",J291,0)</f>
        <v>0</v>
      </c>
      <c r="BG291" s="215">
        <f>IF(N291="zákl. přenesená",J291,0)</f>
        <v>0</v>
      </c>
      <c r="BH291" s="215">
        <f>IF(N291="sníž. přenesená",J291,0)</f>
        <v>0</v>
      </c>
      <c r="BI291" s="215">
        <f>IF(N291="nulová",J291,0)</f>
        <v>0</v>
      </c>
      <c r="BJ291" s="24" t="s">
        <v>79</v>
      </c>
      <c r="BK291" s="215">
        <f>ROUND(I291*H291,2)</f>
        <v>0</v>
      </c>
      <c r="BL291" s="24" t="s">
        <v>283</v>
      </c>
      <c r="BM291" s="24" t="s">
        <v>439</v>
      </c>
    </row>
    <row r="292" spans="2:47" s="1" customFormat="1" ht="12">
      <c r="B292" s="41"/>
      <c r="C292" s="63"/>
      <c r="D292" s="216" t="s">
        <v>163</v>
      </c>
      <c r="E292" s="63"/>
      <c r="F292" s="217" t="s">
        <v>440</v>
      </c>
      <c r="G292" s="63"/>
      <c r="H292" s="63"/>
      <c r="I292" s="172"/>
      <c r="J292" s="63"/>
      <c r="K292" s="63"/>
      <c r="L292" s="61"/>
      <c r="M292" s="218"/>
      <c r="N292" s="42"/>
      <c r="O292" s="42"/>
      <c r="P292" s="42"/>
      <c r="Q292" s="42"/>
      <c r="R292" s="42"/>
      <c r="S292" s="42"/>
      <c r="T292" s="78"/>
      <c r="AT292" s="24" t="s">
        <v>163</v>
      </c>
      <c r="AU292" s="24" t="s">
        <v>81</v>
      </c>
    </row>
    <row r="293" spans="2:65" s="1" customFormat="1" ht="20.4" customHeight="1">
      <c r="B293" s="41"/>
      <c r="C293" s="204" t="s">
        <v>441</v>
      </c>
      <c r="D293" s="204" t="s">
        <v>156</v>
      </c>
      <c r="E293" s="205" t="s">
        <v>442</v>
      </c>
      <c r="F293" s="206" t="s">
        <v>443</v>
      </c>
      <c r="G293" s="207" t="s">
        <v>327</v>
      </c>
      <c r="H293" s="208">
        <v>0.019</v>
      </c>
      <c r="I293" s="209"/>
      <c r="J293" s="210">
        <f>ROUND(I293*H293,2)</f>
        <v>0</v>
      </c>
      <c r="K293" s="206" t="s">
        <v>160</v>
      </c>
      <c r="L293" s="61"/>
      <c r="M293" s="211" t="s">
        <v>21</v>
      </c>
      <c r="N293" s="212" t="s">
        <v>43</v>
      </c>
      <c r="O293" s="42"/>
      <c r="P293" s="213">
        <f>O293*H293</f>
        <v>0</v>
      </c>
      <c r="Q293" s="213">
        <v>0</v>
      </c>
      <c r="R293" s="213">
        <f>Q293*H293</f>
        <v>0</v>
      </c>
      <c r="S293" s="213">
        <v>0</v>
      </c>
      <c r="T293" s="214">
        <f>S293*H293</f>
        <v>0</v>
      </c>
      <c r="AR293" s="24" t="s">
        <v>283</v>
      </c>
      <c r="AT293" s="24" t="s">
        <v>156</v>
      </c>
      <c r="AU293" s="24" t="s">
        <v>81</v>
      </c>
      <c r="AY293" s="24" t="s">
        <v>153</v>
      </c>
      <c r="BE293" s="215">
        <f>IF(N293="základní",J293,0)</f>
        <v>0</v>
      </c>
      <c r="BF293" s="215">
        <f>IF(N293="snížená",J293,0)</f>
        <v>0</v>
      </c>
      <c r="BG293" s="215">
        <f>IF(N293="zákl. přenesená",J293,0)</f>
        <v>0</v>
      </c>
      <c r="BH293" s="215">
        <f>IF(N293="sníž. přenesená",J293,0)</f>
        <v>0</v>
      </c>
      <c r="BI293" s="215">
        <f>IF(N293="nulová",J293,0)</f>
        <v>0</v>
      </c>
      <c r="BJ293" s="24" t="s">
        <v>79</v>
      </c>
      <c r="BK293" s="215">
        <f>ROUND(I293*H293,2)</f>
        <v>0</v>
      </c>
      <c r="BL293" s="24" t="s">
        <v>283</v>
      </c>
      <c r="BM293" s="24" t="s">
        <v>444</v>
      </c>
    </row>
    <row r="294" spans="2:47" s="1" customFormat="1" ht="24">
      <c r="B294" s="41"/>
      <c r="C294" s="63"/>
      <c r="D294" s="219" t="s">
        <v>163</v>
      </c>
      <c r="E294" s="63"/>
      <c r="F294" s="220" t="s">
        <v>445</v>
      </c>
      <c r="G294" s="63"/>
      <c r="H294" s="63"/>
      <c r="I294" s="172"/>
      <c r="J294" s="63"/>
      <c r="K294" s="63"/>
      <c r="L294" s="61"/>
      <c r="M294" s="218"/>
      <c r="N294" s="42"/>
      <c r="O294" s="42"/>
      <c r="P294" s="42"/>
      <c r="Q294" s="42"/>
      <c r="R294" s="42"/>
      <c r="S294" s="42"/>
      <c r="T294" s="78"/>
      <c r="AT294" s="24" t="s">
        <v>163</v>
      </c>
      <c r="AU294" s="24" t="s">
        <v>81</v>
      </c>
    </row>
    <row r="295" spans="2:63" s="11" customFormat="1" ht="29.85" customHeight="1">
      <c r="B295" s="187"/>
      <c r="C295" s="188"/>
      <c r="D295" s="201" t="s">
        <v>71</v>
      </c>
      <c r="E295" s="202" t="s">
        <v>446</v>
      </c>
      <c r="F295" s="202" t="s">
        <v>447</v>
      </c>
      <c r="G295" s="188"/>
      <c r="H295" s="188"/>
      <c r="I295" s="191"/>
      <c r="J295" s="203">
        <f>BK295</f>
        <v>0</v>
      </c>
      <c r="K295" s="188"/>
      <c r="L295" s="193"/>
      <c r="M295" s="194"/>
      <c r="N295" s="195"/>
      <c r="O295" s="195"/>
      <c r="P295" s="196">
        <f>SUM(P296:P303)</f>
        <v>0</v>
      </c>
      <c r="Q295" s="195"/>
      <c r="R295" s="196">
        <f>SUM(R296:R303)</f>
        <v>0.15126</v>
      </c>
      <c r="S295" s="195"/>
      <c r="T295" s="197">
        <f>SUM(T296:T303)</f>
        <v>0.0741</v>
      </c>
      <c r="AR295" s="198" t="s">
        <v>81</v>
      </c>
      <c r="AT295" s="199" t="s">
        <v>71</v>
      </c>
      <c r="AU295" s="199" t="s">
        <v>79</v>
      </c>
      <c r="AY295" s="198" t="s">
        <v>153</v>
      </c>
      <c r="BK295" s="200">
        <f>SUM(BK296:BK303)</f>
        <v>0</v>
      </c>
    </row>
    <row r="296" spans="2:65" s="1" customFormat="1" ht="20.4" customHeight="1">
      <c r="B296" s="41"/>
      <c r="C296" s="204" t="s">
        <v>448</v>
      </c>
      <c r="D296" s="204" t="s">
        <v>156</v>
      </c>
      <c r="E296" s="205" t="s">
        <v>449</v>
      </c>
      <c r="F296" s="206" t="s">
        <v>450</v>
      </c>
      <c r="G296" s="207" t="s">
        <v>159</v>
      </c>
      <c r="H296" s="208">
        <v>6</v>
      </c>
      <c r="I296" s="209"/>
      <c r="J296" s="210">
        <f>ROUND(I296*H296,2)</f>
        <v>0</v>
      </c>
      <c r="K296" s="206" t="s">
        <v>160</v>
      </c>
      <c r="L296" s="61"/>
      <c r="M296" s="211" t="s">
        <v>21</v>
      </c>
      <c r="N296" s="212" t="s">
        <v>43</v>
      </c>
      <c r="O296" s="42"/>
      <c r="P296" s="213">
        <f>O296*H296</f>
        <v>0</v>
      </c>
      <c r="Q296" s="213">
        <v>5E-05</v>
      </c>
      <c r="R296" s="213">
        <f>Q296*H296</f>
        <v>0.00030000000000000003</v>
      </c>
      <c r="S296" s="213">
        <v>0.01235</v>
      </c>
      <c r="T296" s="214">
        <f>S296*H296</f>
        <v>0.0741</v>
      </c>
      <c r="AR296" s="24" t="s">
        <v>283</v>
      </c>
      <c r="AT296" s="24" t="s">
        <v>156</v>
      </c>
      <c r="AU296" s="24" t="s">
        <v>81</v>
      </c>
      <c r="AY296" s="24" t="s">
        <v>153</v>
      </c>
      <c r="BE296" s="215">
        <f>IF(N296="základní",J296,0)</f>
        <v>0</v>
      </c>
      <c r="BF296" s="215">
        <f>IF(N296="snížená",J296,0)</f>
        <v>0</v>
      </c>
      <c r="BG296" s="215">
        <f>IF(N296="zákl. přenesená",J296,0)</f>
        <v>0</v>
      </c>
      <c r="BH296" s="215">
        <f>IF(N296="sníž. přenesená",J296,0)</f>
        <v>0</v>
      </c>
      <c r="BI296" s="215">
        <f>IF(N296="nulová",J296,0)</f>
        <v>0</v>
      </c>
      <c r="BJ296" s="24" t="s">
        <v>79</v>
      </c>
      <c r="BK296" s="215">
        <f>ROUND(I296*H296,2)</f>
        <v>0</v>
      </c>
      <c r="BL296" s="24" t="s">
        <v>283</v>
      </c>
      <c r="BM296" s="24" t="s">
        <v>451</v>
      </c>
    </row>
    <row r="297" spans="2:47" s="1" customFormat="1" ht="24">
      <c r="B297" s="41"/>
      <c r="C297" s="63"/>
      <c r="D297" s="216" t="s">
        <v>163</v>
      </c>
      <c r="E297" s="63"/>
      <c r="F297" s="217" t="s">
        <v>452</v>
      </c>
      <c r="G297" s="63"/>
      <c r="H297" s="63"/>
      <c r="I297" s="172"/>
      <c r="J297" s="63"/>
      <c r="K297" s="63"/>
      <c r="L297" s="61"/>
      <c r="M297" s="218"/>
      <c r="N297" s="42"/>
      <c r="O297" s="42"/>
      <c r="P297" s="42"/>
      <c r="Q297" s="42"/>
      <c r="R297" s="42"/>
      <c r="S297" s="42"/>
      <c r="T297" s="78"/>
      <c r="AT297" s="24" t="s">
        <v>163</v>
      </c>
      <c r="AU297" s="24" t="s">
        <v>81</v>
      </c>
    </row>
    <row r="298" spans="2:65" s="1" customFormat="1" ht="28.8" customHeight="1">
      <c r="B298" s="41"/>
      <c r="C298" s="204" t="s">
        <v>453</v>
      </c>
      <c r="D298" s="204" t="s">
        <v>156</v>
      </c>
      <c r="E298" s="205" t="s">
        <v>454</v>
      </c>
      <c r="F298" s="206" t="s">
        <v>455</v>
      </c>
      <c r="G298" s="207" t="s">
        <v>159</v>
      </c>
      <c r="H298" s="208">
        <v>4</v>
      </c>
      <c r="I298" s="209"/>
      <c r="J298" s="210">
        <f>ROUND(I298*H298,2)</f>
        <v>0</v>
      </c>
      <c r="K298" s="206" t="s">
        <v>160</v>
      </c>
      <c r="L298" s="61"/>
      <c r="M298" s="211" t="s">
        <v>21</v>
      </c>
      <c r="N298" s="212" t="s">
        <v>43</v>
      </c>
      <c r="O298" s="42"/>
      <c r="P298" s="213">
        <f>O298*H298</f>
        <v>0</v>
      </c>
      <c r="Q298" s="213">
        <v>0.01942</v>
      </c>
      <c r="R298" s="213">
        <f>Q298*H298</f>
        <v>0.07768</v>
      </c>
      <c r="S298" s="213">
        <v>0</v>
      </c>
      <c r="T298" s="214">
        <f>S298*H298</f>
        <v>0</v>
      </c>
      <c r="AR298" s="24" t="s">
        <v>283</v>
      </c>
      <c r="AT298" s="24" t="s">
        <v>156</v>
      </c>
      <c r="AU298" s="24" t="s">
        <v>81</v>
      </c>
      <c r="AY298" s="24" t="s">
        <v>153</v>
      </c>
      <c r="BE298" s="215">
        <f>IF(N298="základní",J298,0)</f>
        <v>0</v>
      </c>
      <c r="BF298" s="215">
        <f>IF(N298="snížená",J298,0)</f>
        <v>0</v>
      </c>
      <c r="BG298" s="215">
        <f>IF(N298="zákl. přenesená",J298,0)</f>
        <v>0</v>
      </c>
      <c r="BH298" s="215">
        <f>IF(N298="sníž. přenesená",J298,0)</f>
        <v>0</v>
      </c>
      <c r="BI298" s="215">
        <f>IF(N298="nulová",J298,0)</f>
        <v>0</v>
      </c>
      <c r="BJ298" s="24" t="s">
        <v>79</v>
      </c>
      <c r="BK298" s="215">
        <f>ROUND(I298*H298,2)</f>
        <v>0</v>
      </c>
      <c r="BL298" s="24" t="s">
        <v>283</v>
      </c>
      <c r="BM298" s="24" t="s">
        <v>456</v>
      </c>
    </row>
    <row r="299" spans="2:47" s="1" customFormat="1" ht="36">
      <c r="B299" s="41"/>
      <c r="C299" s="63"/>
      <c r="D299" s="216" t="s">
        <v>163</v>
      </c>
      <c r="E299" s="63"/>
      <c r="F299" s="217" t="s">
        <v>457</v>
      </c>
      <c r="G299" s="63"/>
      <c r="H299" s="63"/>
      <c r="I299" s="172"/>
      <c r="J299" s="63"/>
      <c r="K299" s="63"/>
      <c r="L299" s="61"/>
      <c r="M299" s="218"/>
      <c r="N299" s="42"/>
      <c r="O299" s="42"/>
      <c r="P299" s="42"/>
      <c r="Q299" s="42"/>
      <c r="R299" s="42"/>
      <c r="S299" s="42"/>
      <c r="T299" s="78"/>
      <c r="AT299" s="24" t="s">
        <v>163</v>
      </c>
      <c r="AU299" s="24" t="s">
        <v>81</v>
      </c>
    </row>
    <row r="300" spans="2:65" s="1" customFormat="1" ht="28.8" customHeight="1">
      <c r="B300" s="41"/>
      <c r="C300" s="204" t="s">
        <v>458</v>
      </c>
      <c r="D300" s="204" t="s">
        <v>156</v>
      </c>
      <c r="E300" s="205" t="s">
        <v>459</v>
      </c>
      <c r="F300" s="206" t="s">
        <v>460</v>
      </c>
      <c r="G300" s="207" t="s">
        <v>159</v>
      </c>
      <c r="H300" s="208">
        <v>2</v>
      </c>
      <c r="I300" s="209"/>
      <c r="J300" s="210">
        <f>ROUND(I300*H300,2)</f>
        <v>0</v>
      </c>
      <c r="K300" s="206" t="s">
        <v>160</v>
      </c>
      <c r="L300" s="61"/>
      <c r="M300" s="211" t="s">
        <v>21</v>
      </c>
      <c r="N300" s="212" t="s">
        <v>43</v>
      </c>
      <c r="O300" s="42"/>
      <c r="P300" s="213">
        <f>O300*H300</f>
        <v>0</v>
      </c>
      <c r="Q300" s="213">
        <v>0.03664</v>
      </c>
      <c r="R300" s="213">
        <f>Q300*H300</f>
        <v>0.07328</v>
      </c>
      <c r="S300" s="213">
        <v>0</v>
      </c>
      <c r="T300" s="214">
        <f>S300*H300</f>
        <v>0</v>
      </c>
      <c r="AR300" s="24" t="s">
        <v>283</v>
      </c>
      <c r="AT300" s="24" t="s">
        <v>156</v>
      </c>
      <c r="AU300" s="24" t="s">
        <v>81</v>
      </c>
      <c r="AY300" s="24" t="s">
        <v>153</v>
      </c>
      <c r="BE300" s="215">
        <f>IF(N300="základní",J300,0)</f>
        <v>0</v>
      </c>
      <c r="BF300" s="215">
        <f>IF(N300="snížená",J300,0)</f>
        <v>0</v>
      </c>
      <c r="BG300" s="215">
        <f>IF(N300="zákl. přenesená",J300,0)</f>
        <v>0</v>
      </c>
      <c r="BH300" s="215">
        <f>IF(N300="sníž. přenesená",J300,0)</f>
        <v>0</v>
      </c>
      <c r="BI300" s="215">
        <f>IF(N300="nulová",J300,0)</f>
        <v>0</v>
      </c>
      <c r="BJ300" s="24" t="s">
        <v>79</v>
      </c>
      <c r="BK300" s="215">
        <f>ROUND(I300*H300,2)</f>
        <v>0</v>
      </c>
      <c r="BL300" s="24" t="s">
        <v>283</v>
      </c>
      <c r="BM300" s="24" t="s">
        <v>461</v>
      </c>
    </row>
    <row r="301" spans="2:47" s="1" customFormat="1" ht="36">
      <c r="B301" s="41"/>
      <c r="C301" s="63"/>
      <c r="D301" s="216" t="s">
        <v>163</v>
      </c>
      <c r="E301" s="63"/>
      <c r="F301" s="217" t="s">
        <v>462</v>
      </c>
      <c r="G301" s="63"/>
      <c r="H301" s="63"/>
      <c r="I301" s="172"/>
      <c r="J301" s="63"/>
      <c r="K301" s="63"/>
      <c r="L301" s="61"/>
      <c r="M301" s="218"/>
      <c r="N301" s="42"/>
      <c r="O301" s="42"/>
      <c r="P301" s="42"/>
      <c r="Q301" s="42"/>
      <c r="R301" s="42"/>
      <c r="S301" s="42"/>
      <c r="T301" s="78"/>
      <c r="AT301" s="24" t="s">
        <v>163</v>
      </c>
      <c r="AU301" s="24" t="s">
        <v>81</v>
      </c>
    </row>
    <row r="302" spans="2:65" s="1" customFormat="1" ht="20.4" customHeight="1">
      <c r="B302" s="41"/>
      <c r="C302" s="204" t="s">
        <v>463</v>
      </c>
      <c r="D302" s="204" t="s">
        <v>156</v>
      </c>
      <c r="E302" s="205" t="s">
        <v>464</v>
      </c>
      <c r="F302" s="206" t="s">
        <v>465</v>
      </c>
      <c r="G302" s="207" t="s">
        <v>327</v>
      </c>
      <c r="H302" s="208">
        <v>0.151</v>
      </c>
      <c r="I302" s="209"/>
      <c r="J302" s="210">
        <f>ROUND(I302*H302,2)</f>
        <v>0</v>
      </c>
      <c r="K302" s="206" t="s">
        <v>160</v>
      </c>
      <c r="L302" s="61"/>
      <c r="M302" s="211" t="s">
        <v>21</v>
      </c>
      <c r="N302" s="212" t="s">
        <v>43</v>
      </c>
      <c r="O302" s="42"/>
      <c r="P302" s="213">
        <f>O302*H302</f>
        <v>0</v>
      </c>
      <c r="Q302" s="213">
        <v>0</v>
      </c>
      <c r="R302" s="213">
        <f>Q302*H302</f>
        <v>0</v>
      </c>
      <c r="S302" s="213">
        <v>0</v>
      </c>
      <c r="T302" s="214">
        <f>S302*H302</f>
        <v>0</v>
      </c>
      <c r="AR302" s="24" t="s">
        <v>283</v>
      </c>
      <c r="AT302" s="24" t="s">
        <v>156</v>
      </c>
      <c r="AU302" s="24" t="s">
        <v>81</v>
      </c>
      <c r="AY302" s="24" t="s">
        <v>153</v>
      </c>
      <c r="BE302" s="215">
        <f>IF(N302="základní",J302,0)</f>
        <v>0</v>
      </c>
      <c r="BF302" s="215">
        <f>IF(N302="snížená",J302,0)</f>
        <v>0</v>
      </c>
      <c r="BG302" s="215">
        <f>IF(N302="zákl. přenesená",J302,0)</f>
        <v>0</v>
      </c>
      <c r="BH302" s="215">
        <f>IF(N302="sníž. přenesená",J302,0)</f>
        <v>0</v>
      </c>
      <c r="BI302" s="215">
        <f>IF(N302="nulová",J302,0)</f>
        <v>0</v>
      </c>
      <c r="BJ302" s="24" t="s">
        <v>79</v>
      </c>
      <c r="BK302" s="215">
        <f>ROUND(I302*H302,2)</f>
        <v>0</v>
      </c>
      <c r="BL302" s="24" t="s">
        <v>283</v>
      </c>
      <c r="BM302" s="24" t="s">
        <v>466</v>
      </c>
    </row>
    <row r="303" spans="2:47" s="1" customFormat="1" ht="24">
      <c r="B303" s="41"/>
      <c r="C303" s="63"/>
      <c r="D303" s="219" t="s">
        <v>163</v>
      </c>
      <c r="E303" s="63"/>
      <c r="F303" s="220" t="s">
        <v>467</v>
      </c>
      <c r="G303" s="63"/>
      <c r="H303" s="63"/>
      <c r="I303" s="172"/>
      <c r="J303" s="63"/>
      <c r="K303" s="63"/>
      <c r="L303" s="61"/>
      <c r="M303" s="218"/>
      <c r="N303" s="42"/>
      <c r="O303" s="42"/>
      <c r="P303" s="42"/>
      <c r="Q303" s="42"/>
      <c r="R303" s="42"/>
      <c r="S303" s="42"/>
      <c r="T303" s="78"/>
      <c r="AT303" s="24" t="s">
        <v>163</v>
      </c>
      <c r="AU303" s="24" t="s">
        <v>81</v>
      </c>
    </row>
    <row r="304" spans="2:63" s="11" customFormat="1" ht="29.85" customHeight="1">
      <c r="B304" s="187"/>
      <c r="C304" s="188"/>
      <c r="D304" s="201" t="s">
        <v>71</v>
      </c>
      <c r="E304" s="202" t="s">
        <v>468</v>
      </c>
      <c r="F304" s="202" t="s">
        <v>469</v>
      </c>
      <c r="G304" s="188"/>
      <c r="H304" s="188"/>
      <c r="I304" s="191"/>
      <c r="J304" s="203">
        <f>BK304</f>
        <v>0</v>
      </c>
      <c r="K304" s="188"/>
      <c r="L304" s="193"/>
      <c r="M304" s="194"/>
      <c r="N304" s="195"/>
      <c r="O304" s="195"/>
      <c r="P304" s="196">
        <f>SUM(P305:P326)</f>
        <v>0</v>
      </c>
      <c r="Q304" s="195"/>
      <c r="R304" s="196">
        <f>SUM(R305:R326)</f>
        <v>0.10918</v>
      </c>
      <c r="S304" s="195"/>
      <c r="T304" s="197">
        <f>SUM(T305:T326)</f>
        <v>0</v>
      </c>
      <c r="AR304" s="198" t="s">
        <v>81</v>
      </c>
      <c r="AT304" s="199" t="s">
        <v>71</v>
      </c>
      <c r="AU304" s="199" t="s">
        <v>79</v>
      </c>
      <c r="AY304" s="198" t="s">
        <v>153</v>
      </c>
      <c r="BK304" s="200">
        <f>SUM(BK305:BK326)</f>
        <v>0</v>
      </c>
    </row>
    <row r="305" spans="2:65" s="1" customFormat="1" ht="20.4" customHeight="1">
      <c r="B305" s="41"/>
      <c r="C305" s="204" t="s">
        <v>470</v>
      </c>
      <c r="D305" s="204" t="s">
        <v>156</v>
      </c>
      <c r="E305" s="205" t="s">
        <v>471</v>
      </c>
      <c r="F305" s="206" t="s">
        <v>472</v>
      </c>
      <c r="G305" s="207" t="s">
        <v>159</v>
      </c>
      <c r="H305" s="208">
        <v>4</v>
      </c>
      <c r="I305" s="209"/>
      <c r="J305" s="210">
        <f>ROUND(I305*H305,2)</f>
        <v>0</v>
      </c>
      <c r="K305" s="206" t="s">
        <v>160</v>
      </c>
      <c r="L305" s="61"/>
      <c r="M305" s="211" t="s">
        <v>21</v>
      </c>
      <c r="N305" s="212" t="s">
        <v>43</v>
      </c>
      <c r="O305" s="42"/>
      <c r="P305" s="213">
        <f>O305*H305</f>
        <v>0</v>
      </c>
      <c r="Q305" s="213">
        <v>0</v>
      </c>
      <c r="R305" s="213">
        <f>Q305*H305</f>
        <v>0</v>
      </c>
      <c r="S305" s="213">
        <v>0</v>
      </c>
      <c r="T305" s="214">
        <f>S305*H305</f>
        <v>0</v>
      </c>
      <c r="AR305" s="24" t="s">
        <v>283</v>
      </c>
      <c r="AT305" s="24" t="s">
        <v>156</v>
      </c>
      <c r="AU305" s="24" t="s">
        <v>81</v>
      </c>
      <c r="AY305" s="24" t="s">
        <v>153</v>
      </c>
      <c r="BE305" s="215">
        <f>IF(N305="základní",J305,0)</f>
        <v>0</v>
      </c>
      <c r="BF305" s="215">
        <f>IF(N305="snížená",J305,0)</f>
        <v>0</v>
      </c>
      <c r="BG305" s="215">
        <f>IF(N305="zákl. přenesená",J305,0)</f>
        <v>0</v>
      </c>
      <c r="BH305" s="215">
        <f>IF(N305="sníž. přenesená",J305,0)</f>
        <v>0</v>
      </c>
      <c r="BI305" s="215">
        <f>IF(N305="nulová",J305,0)</f>
        <v>0</v>
      </c>
      <c r="BJ305" s="24" t="s">
        <v>79</v>
      </c>
      <c r="BK305" s="215">
        <f>ROUND(I305*H305,2)</f>
        <v>0</v>
      </c>
      <c r="BL305" s="24" t="s">
        <v>283</v>
      </c>
      <c r="BM305" s="24" t="s">
        <v>473</v>
      </c>
    </row>
    <row r="306" spans="2:47" s="1" customFormat="1" ht="24">
      <c r="B306" s="41"/>
      <c r="C306" s="63"/>
      <c r="D306" s="216" t="s">
        <v>163</v>
      </c>
      <c r="E306" s="63"/>
      <c r="F306" s="217" t="s">
        <v>474</v>
      </c>
      <c r="G306" s="63"/>
      <c r="H306" s="63"/>
      <c r="I306" s="172"/>
      <c r="J306" s="63"/>
      <c r="K306" s="63"/>
      <c r="L306" s="61"/>
      <c r="M306" s="218"/>
      <c r="N306" s="42"/>
      <c r="O306" s="42"/>
      <c r="P306" s="42"/>
      <c r="Q306" s="42"/>
      <c r="R306" s="42"/>
      <c r="S306" s="42"/>
      <c r="T306" s="78"/>
      <c r="AT306" s="24" t="s">
        <v>163</v>
      </c>
      <c r="AU306" s="24" t="s">
        <v>81</v>
      </c>
    </row>
    <row r="307" spans="2:65" s="1" customFormat="1" ht="20.4" customHeight="1">
      <c r="B307" s="41"/>
      <c r="C307" s="248" t="s">
        <v>475</v>
      </c>
      <c r="D307" s="248" t="s">
        <v>249</v>
      </c>
      <c r="E307" s="249" t="s">
        <v>476</v>
      </c>
      <c r="F307" s="250" t="s">
        <v>477</v>
      </c>
      <c r="G307" s="251" t="s">
        <v>159</v>
      </c>
      <c r="H307" s="252">
        <v>4</v>
      </c>
      <c r="I307" s="253"/>
      <c r="J307" s="254">
        <f>ROUND(I307*H307,2)</f>
        <v>0</v>
      </c>
      <c r="K307" s="250" t="s">
        <v>21</v>
      </c>
      <c r="L307" s="255"/>
      <c r="M307" s="256" t="s">
        <v>21</v>
      </c>
      <c r="N307" s="257" t="s">
        <v>43</v>
      </c>
      <c r="O307" s="42"/>
      <c r="P307" s="213">
        <f>O307*H307</f>
        <v>0</v>
      </c>
      <c r="Q307" s="213">
        <v>0.0006</v>
      </c>
      <c r="R307" s="213">
        <f>Q307*H307</f>
        <v>0.0024</v>
      </c>
      <c r="S307" s="213">
        <v>0</v>
      </c>
      <c r="T307" s="214">
        <f>S307*H307</f>
        <v>0</v>
      </c>
      <c r="AR307" s="24" t="s">
        <v>385</v>
      </c>
      <c r="AT307" s="24" t="s">
        <v>249</v>
      </c>
      <c r="AU307" s="24" t="s">
        <v>81</v>
      </c>
      <c r="AY307" s="24" t="s">
        <v>153</v>
      </c>
      <c r="BE307" s="215">
        <f>IF(N307="základní",J307,0)</f>
        <v>0</v>
      </c>
      <c r="BF307" s="215">
        <f>IF(N307="snížená",J307,0)</f>
        <v>0</v>
      </c>
      <c r="BG307" s="215">
        <f>IF(N307="zákl. přenesená",J307,0)</f>
        <v>0</v>
      </c>
      <c r="BH307" s="215">
        <f>IF(N307="sníž. přenesená",J307,0)</f>
        <v>0</v>
      </c>
      <c r="BI307" s="215">
        <f>IF(N307="nulová",J307,0)</f>
        <v>0</v>
      </c>
      <c r="BJ307" s="24" t="s">
        <v>79</v>
      </c>
      <c r="BK307" s="215">
        <f>ROUND(I307*H307,2)</f>
        <v>0</v>
      </c>
      <c r="BL307" s="24" t="s">
        <v>283</v>
      </c>
      <c r="BM307" s="24" t="s">
        <v>478</v>
      </c>
    </row>
    <row r="308" spans="2:47" s="1" customFormat="1" ht="12">
      <c r="B308" s="41"/>
      <c r="C308" s="63"/>
      <c r="D308" s="216" t="s">
        <v>163</v>
      </c>
      <c r="E308" s="63"/>
      <c r="F308" s="217" t="s">
        <v>477</v>
      </c>
      <c r="G308" s="63"/>
      <c r="H308" s="63"/>
      <c r="I308" s="172"/>
      <c r="J308" s="63"/>
      <c r="K308" s="63"/>
      <c r="L308" s="61"/>
      <c r="M308" s="218"/>
      <c r="N308" s="42"/>
      <c r="O308" s="42"/>
      <c r="P308" s="42"/>
      <c r="Q308" s="42"/>
      <c r="R308" s="42"/>
      <c r="S308" s="42"/>
      <c r="T308" s="78"/>
      <c r="AT308" s="24" t="s">
        <v>163</v>
      </c>
      <c r="AU308" s="24" t="s">
        <v>81</v>
      </c>
    </row>
    <row r="309" spans="2:65" s="1" customFormat="1" ht="20.4" customHeight="1">
      <c r="B309" s="41"/>
      <c r="C309" s="204" t="s">
        <v>479</v>
      </c>
      <c r="D309" s="204" t="s">
        <v>156</v>
      </c>
      <c r="E309" s="205" t="s">
        <v>480</v>
      </c>
      <c r="F309" s="206" t="s">
        <v>481</v>
      </c>
      <c r="G309" s="207" t="s">
        <v>159</v>
      </c>
      <c r="H309" s="208">
        <v>18</v>
      </c>
      <c r="I309" s="209"/>
      <c r="J309" s="210">
        <f>ROUND(I309*H309,2)</f>
        <v>0</v>
      </c>
      <c r="K309" s="206" t="s">
        <v>160</v>
      </c>
      <c r="L309" s="61"/>
      <c r="M309" s="211" t="s">
        <v>21</v>
      </c>
      <c r="N309" s="212" t="s">
        <v>43</v>
      </c>
      <c r="O309" s="42"/>
      <c r="P309" s="213">
        <f>O309*H309</f>
        <v>0</v>
      </c>
      <c r="Q309" s="213">
        <v>0</v>
      </c>
      <c r="R309" s="213">
        <f>Q309*H309</f>
        <v>0</v>
      </c>
      <c r="S309" s="213">
        <v>0</v>
      </c>
      <c r="T309" s="214">
        <f>S309*H309</f>
        <v>0</v>
      </c>
      <c r="AR309" s="24" t="s">
        <v>283</v>
      </c>
      <c r="AT309" s="24" t="s">
        <v>156</v>
      </c>
      <c r="AU309" s="24" t="s">
        <v>81</v>
      </c>
      <c r="AY309" s="24" t="s">
        <v>153</v>
      </c>
      <c r="BE309" s="215">
        <f>IF(N309="základní",J309,0)</f>
        <v>0</v>
      </c>
      <c r="BF309" s="215">
        <f>IF(N309="snížená",J309,0)</f>
        <v>0</v>
      </c>
      <c r="BG309" s="215">
        <f>IF(N309="zákl. přenesená",J309,0)</f>
        <v>0</v>
      </c>
      <c r="BH309" s="215">
        <f>IF(N309="sníž. přenesená",J309,0)</f>
        <v>0</v>
      </c>
      <c r="BI309" s="215">
        <f>IF(N309="nulová",J309,0)</f>
        <v>0</v>
      </c>
      <c r="BJ309" s="24" t="s">
        <v>79</v>
      </c>
      <c r="BK309" s="215">
        <f>ROUND(I309*H309,2)</f>
        <v>0</v>
      </c>
      <c r="BL309" s="24" t="s">
        <v>283</v>
      </c>
      <c r="BM309" s="24" t="s">
        <v>482</v>
      </c>
    </row>
    <row r="310" spans="2:47" s="1" customFormat="1" ht="24">
      <c r="B310" s="41"/>
      <c r="C310" s="63"/>
      <c r="D310" s="216" t="s">
        <v>163</v>
      </c>
      <c r="E310" s="63"/>
      <c r="F310" s="217" t="s">
        <v>483</v>
      </c>
      <c r="G310" s="63"/>
      <c r="H310" s="63"/>
      <c r="I310" s="172"/>
      <c r="J310" s="63"/>
      <c r="K310" s="63"/>
      <c r="L310" s="61"/>
      <c r="M310" s="218"/>
      <c r="N310" s="42"/>
      <c r="O310" s="42"/>
      <c r="P310" s="42"/>
      <c r="Q310" s="42"/>
      <c r="R310" s="42"/>
      <c r="S310" s="42"/>
      <c r="T310" s="78"/>
      <c r="AT310" s="24" t="s">
        <v>163</v>
      </c>
      <c r="AU310" s="24" t="s">
        <v>81</v>
      </c>
    </row>
    <row r="311" spans="2:65" s="1" customFormat="1" ht="20.4" customHeight="1">
      <c r="B311" s="41"/>
      <c r="C311" s="248" t="s">
        <v>484</v>
      </c>
      <c r="D311" s="248" t="s">
        <v>249</v>
      </c>
      <c r="E311" s="249" t="s">
        <v>485</v>
      </c>
      <c r="F311" s="250" t="s">
        <v>486</v>
      </c>
      <c r="G311" s="251" t="s">
        <v>159</v>
      </c>
      <c r="H311" s="252">
        <v>18</v>
      </c>
      <c r="I311" s="253"/>
      <c r="J311" s="254">
        <f>ROUND(I311*H311,2)</f>
        <v>0</v>
      </c>
      <c r="K311" s="250" t="s">
        <v>160</v>
      </c>
      <c r="L311" s="255"/>
      <c r="M311" s="256" t="s">
        <v>21</v>
      </c>
      <c r="N311" s="257" t="s">
        <v>43</v>
      </c>
      <c r="O311" s="42"/>
      <c r="P311" s="213">
        <f>O311*H311</f>
        <v>0</v>
      </c>
      <c r="Q311" s="213">
        <v>0.00047</v>
      </c>
      <c r="R311" s="213">
        <f>Q311*H311</f>
        <v>0.00846</v>
      </c>
      <c r="S311" s="213">
        <v>0</v>
      </c>
      <c r="T311" s="214">
        <f>S311*H311</f>
        <v>0</v>
      </c>
      <c r="AR311" s="24" t="s">
        <v>385</v>
      </c>
      <c r="AT311" s="24" t="s">
        <v>249</v>
      </c>
      <c r="AU311" s="24" t="s">
        <v>81</v>
      </c>
      <c r="AY311" s="24" t="s">
        <v>153</v>
      </c>
      <c r="BE311" s="215">
        <f>IF(N311="základní",J311,0)</f>
        <v>0</v>
      </c>
      <c r="BF311" s="215">
        <f>IF(N311="snížená",J311,0)</f>
        <v>0</v>
      </c>
      <c r="BG311" s="215">
        <f>IF(N311="zákl. přenesená",J311,0)</f>
        <v>0</v>
      </c>
      <c r="BH311" s="215">
        <f>IF(N311="sníž. přenesená",J311,0)</f>
        <v>0</v>
      </c>
      <c r="BI311" s="215">
        <f>IF(N311="nulová",J311,0)</f>
        <v>0</v>
      </c>
      <c r="BJ311" s="24" t="s">
        <v>79</v>
      </c>
      <c r="BK311" s="215">
        <f>ROUND(I311*H311,2)</f>
        <v>0</v>
      </c>
      <c r="BL311" s="24" t="s">
        <v>283</v>
      </c>
      <c r="BM311" s="24" t="s">
        <v>487</v>
      </c>
    </row>
    <row r="312" spans="2:47" s="1" customFormat="1" ht="12">
      <c r="B312" s="41"/>
      <c r="C312" s="63"/>
      <c r="D312" s="216" t="s">
        <v>163</v>
      </c>
      <c r="E312" s="63"/>
      <c r="F312" s="217" t="s">
        <v>486</v>
      </c>
      <c r="G312" s="63"/>
      <c r="H312" s="63"/>
      <c r="I312" s="172"/>
      <c r="J312" s="63"/>
      <c r="K312" s="63"/>
      <c r="L312" s="61"/>
      <c r="M312" s="218"/>
      <c r="N312" s="42"/>
      <c r="O312" s="42"/>
      <c r="P312" s="42"/>
      <c r="Q312" s="42"/>
      <c r="R312" s="42"/>
      <c r="S312" s="42"/>
      <c r="T312" s="78"/>
      <c r="AT312" s="24" t="s">
        <v>163</v>
      </c>
      <c r="AU312" s="24" t="s">
        <v>81</v>
      </c>
    </row>
    <row r="313" spans="2:65" s="1" customFormat="1" ht="20.4" customHeight="1">
      <c r="B313" s="41"/>
      <c r="C313" s="204" t="s">
        <v>488</v>
      </c>
      <c r="D313" s="204" t="s">
        <v>156</v>
      </c>
      <c r="E313" s="205" t="s">
        <v>489</v>
      </c>
      <c r="F313" s="206" t="s">
        <v>490</v>
      </c>
      <c r="G313" s="207" t="s">
        <v>159</v>
      </c>
      <c r="H313" s="208">
        <v>2</v>
      </c>
      <c r="I313" s="209"/>
      <c r="J313" s="210">
        <f>ROUND(I313*H313,2)</f>
        <v>0</v>
      </c>
      <c r="K313" s="206" t="s">
        <v>160</v>
      </c>
      <c r="L313" s="61"/>
      <c r="M313" s="211" t="s">
        <v>21</v>
      </c>
      <c r="N313" s="212" t="s">
        <v>43</v>
      </c>
      <c r="O313" s="42"/>
      <c r="P313" s="213">
        <f>O313*H313</f>
        <v>0</v>
      </c>
      <c r="Q313" s="213">
        <v>0</v>
      </c>
      <c r="R313" s="213">
        <f>Q313*H313</f>
        <v>0</v>
      </c>
      <c r="S313" s="213">
        <v>0</v>
      </c>
      <c r="T313" s="214">
        <f>S313*H313</f>
        <v>0</v>
      </c>
      <c r="AR313" s="24" t="s">
        <v>283</v>
      </c>
      <c r="AT313" s="24" t="s">
        <v>156</v>
      </c>
      <c r="AU313" s="24" t="s">
        <v>81</v>
      </c>
      <c r="AY313" s="24" t="s">
        <v>153</v>
      </c>
      <c r="BE313" s="215">
        <f>IF(N313="základní",J313,0)</f>
        <v>0</v>
      </c>
      <c r="BF313" s="215">
        <f>IF(N313="snížená",J313,0)</f>
        <v>0</v>
      </c>
      <c r="BG313" s="215">
        <f>IF(N313="zákl. přenesená",J313,0)</f>
        <v>0</v>
      </c>
      <c r="BH313" s="215">
        <f>IF(N313="sníž. přenesená",J313,0)</f>
        <v>0</v>
      </c>
      <c r="BI313" s="215">
        <f>IF(N313="nulová",J313,0)</f>
        <v>0</v>
      </c>
      <c r="BJ313" s="24" t="s">
        <v>79</v>
      </c>
      <c r="BK313" s="215">
        <f>ROUND(I313*H313,2)</f>
        <v>0</v>
      </c>
      <c r="BL313" s="24" t="s">
        <v>283</v>
      </c>
      <c r="BM313" s="24" t="s">
        <v>491</v>
      </c>
    </row>
    <row r="314" spans="2:47" s="1" customFormat="1" ht="24">
      <c r="B314" s="41"/>
      <c r="C314" s="63"/>
      <c r="D314" s="216" t="s">
        <v>163</v>
      </c>
      <c r="E314" s="63"/>
      <c r="F314" s="217" t="s">
        <v>492</v>
      </c>
      <c r="G314" s="63"/>
      <c r="H314" s="63"/>
      <c r="I314" s="172"/>
      <c r="J314" s="63"/>
      <c r="K314" s="63"/>
      <c r="L314" s="61"/>
      <c r="M314" s="218"/>
      <c r="N314" s="42"/>
      <c r="O314" s="42"/>
      <c r="P314" s="42"/>
      <c r="Q314" s="42"/>
      <c r="R314" s="42"/>
      <c r="S314" s="42"/>
      <c r="T314" s="78"/>
      <c r="AT314" s="24" t="s">
        <v>163</v>
      </c>
      <c r="AU314" s="24" t="s">
        <v>81</v>
      </c>
    </row>
    <row r="315" spans="2:65" s="1" customFormat="1" ht="20.4" customHeight="1">
      <c r="B315" s="41"/>
      <c r="C315" s="248" t="s">
        <v>493</v>
      </c>
      <c r="D315" s="248" t="s">
        <v>249</v>
      </c>
      <c r="E315" s="249" t="s">
        <v>494</v>
      </c>
      <c r="F315" s="250" t="s">
        <v>495</v>
      </c>
      <c r="G315" s="251" t="s">
        <v>159</v>
      </c>
      <c r="H315" s="252">
        <v>2</v>
      </c>
      <c r="I315" s="253"/>
      <c r="J315" s="254">
        <f>ROUND(I315*H315,2)</f>
        <v>0</v>
      </c>
      <c r="K315" s="250" t="s">
        <v>160</v>
      </c>
      <c r="L315" s="255"/>
      <c r="M315" s="256" t="s">
        <v>21</v>
      </c>
      <c r="N315" s="257" t="s">
        <v>43</v>
      </c>
      <c r="O315" s="42"/>
      <c r="P315" s="213">
        <f>O315*H315</f>
        <v>0</v>
      </c>
      <c r="Q315" s="213">
        <v>0.005</v>
      </c>
      <c r="R315" s="213">
        <f>Q315*H315</f>
        <v>0.01</v>
      </c>
      <c r="S315" s="213">
        <v>0</v>
      </c>
      <c r="T315" s="214">
        <f>S315*H315</f>
        <v>0</v>
      </c>
      <c r="AR315" s="24" t="s">
        <v>385</v>
      </c>
      <c r="AT315" s="24" t="s">
        <v>249</v>
      </c>
      <c r="AU315" s="24" t="s">
        <v>81</v>
      </c>
      <c r="AY315" s="24" t="s">
        <v>153</v>
      </c>
      <c r="BE315" s="215">
        <f>IF(N315="základní",J315,0)</f>
        <v>0</v>
      </c>
      <c r="BF315" s="215">
        <f>IF(N315="snížená",J315,0)</f>
        <v>0</v>
      </c>
      <c r="BG315" s="215">
        <f>IF(N315="zákl. přenesená",J315,0)</f>
        <v>0</v>
      </c>
      <c r="BH315" s="215">
        <f>IF(N315="sníž. přenesená",J315,0)</f>
        <v>0</v>
      </c>
      <c r="BI315" s="215">
        <f>IF(N315="nulová",J315,0)</f>
        <v>0</v>
      </c>
      <c r="BJ315" s="24" t="s">
        <v>79</v>
      </c>
      <c r="BK315" s="215">
        <f>ROUND(I315*H315,2)</f>
        <v>0</v>
      </c>
      <c r="BL315" s="24" t="s">
        <v>283</v>
      </c>
      <c r="BM315" s="24" t="s">
        <v>496</v>
      </c>
    </row>
    <row r="316" spans="2:47" s="1" customFormat="1" ht="12">
      <c r="B316" s="41"/>
      <c r="C316" s="63"/>
      <c r="D316" s="216" t="s">
        <v>163</v>
      </c>
      <c r="E316" s="63"/>
      <c r="F316" s="217" t="s">
        <v>495</v>
      </c>
      <c r="G316" s="63"/>
      <c r="H316" s="63"/>
      <c r="I316" s="172"/>
      <c r="J316" s="63"/>
      <c r="K316" s="63"/>
      <c r="L316" s="61"/>
      <c r="M316" s="218"/>
      <c r="N316" s="42"/>
      <c r="O316" s="42"/>
      <c r="P316" s="42"/>
      <c r="Q316" s="42"/>
      <c r="R316" s="42"/>
      <c r="S316" s="42"/>
      <c r="T316" s="78"/>
      <c r="AT316" s="24" t="s">
        <v>163</v>
      </c>
      <c r="AU316" s="24" t="s">
        <v>81</v>
      </c>
    </row>
    <row r="317" spans="2:65" s="1" customFormat="1" ht="20.4" customHeight="1">
      <c r="B317" s="41"/>
      <c r="C317" s="204" t="s">
        <v>497</v>
      </c>
      <c r="D317" s="204" t="s">
        <v>156</v>
      </c>
      <c r="E317" s="205" t="s">
        <v>498</v>
      </c>
      <c r="F317" s="206" t="s">
        <v>499</v>
      </c>
      <c r="G317" s="207" t="s">
        <v>189</v>
      </c>
      <c r="H317" s="208">
        <v>32</v>
      </c>
      <c r="I317" s="209"/>
      <c r="J317" s="210">
        <f>ROUND(I317*H317,2)</f>
        <v>0</v>
      </c>
      <c r="K317" s="206" t="s">
        <v>160</v>
      </c>
      <c r="L317" s="61"/>
      <c r="M317" s="211" t="s">
        <v>21</v>
      </c>
      <c r="N317" s="212" t="s">
        <v>43</v>
      </c>
      <c r="O317" s="42"/>
      <c r="P317" s="213">
        <f>O317*H317</f>
        <v>0</v>
      </c>
      <c r="Q317" s="213">
        <v>0.00175</v>
      </c>
      <c r="R317" s="213">
        <f>Q317*H317</f>
        <v>0.056</v>
      </c>
      <c r="S317" s="213">
        <v>0</v>
      </c>
      <c r="T317" s="214">
        <f>S317*H317</f>
        <v>0</v>
      </c>
      <c r="AR317" s="24" t="s">
        <v>283</v>
      </c>
      <c r="AT317" s="24" t="s">
        <v>156</v>
      </c>
      <c r="AU317" s="24" t="s">
        <v>81</v>
      </c>
      <c r="AY317" s="24" t="s">
        <v>153</v>
      </c>
      <c r="BE317" s="215">
        <f>IF(N317="základní",J317,0)</f>
        <v>0</v>
      </c>
      <c r="BF317" s="215">
        <f>IF(N317="snížená",J317,0)</f>
        <v>0</v>
      </c>
      <c r="BG317" s="215">
        <f>IF(N317="zákl. přenesená",J317,0)</f>
        <v>0</v>
      </c>
      <c r="BH317" s="215">
        <f>IF(N317="sníž. přenesená",J317,0)</f>
        <v>0</v>
      </c>
      <c r="BI317" s="215">
        <f>IF(N317="nulová",J317,0)</f>
        <v>0</v>
      </c>
      <c r="BJ317" s="24" t="s">
        <v>79</v>
      </c>
      <c r="BK317" s="215">
        <f>ROUND(I317*H317,2)</f>
        <v>0</v>
      </c>
      <c r="BL317" s="24" t="s">
        <v>283</v>
      </c>
      <c r="BM317" s="24" t="s">
        <v>500</v>
      </c>
    </row>
    <row r="318" spans="2:47" s="1" customFormat="1" ht="24">
      <c r="B318" s="41"/>
      <c r="C318" s="63"/>
      <c r="D318" s="216" t="s">
        <v>163</v>
      </c>
      <c r="E318" s="63"/>
      <c r="F318" s="217" t="s">
        <v>501</v>
      </c>
      <c r="G318" s="63"/>
      <c r="H318" s="63"/>
      <c r="I318" s="172"/>
      <c r="J318" s="63"/>
      <c r="K318" s="63"/>
      <c r="L318" s="61"/>
      <c r="M318" s="218"/>
      <c r="N318" s="42"/>
      <c r="O318" s="42"/>
      <c r="P318" s="42"/>
      <c r="Q318" s="42"/>
      <c r="R318" s="42"/>
      <c r="S318" s="42"/>
      <c r="T318" s="78"/>
      <c r="AT318" s="24" t="s">
        <v>163</v>
      </c>
      <c r="AU318" s="24" t="s">
        <v>81</v>
      </c>
    </row>
    <row r="319" spans="2:65" s="1" customFormat="1" ht="20.4" customHeight="1">
      <c r="B319" s="41"/>
      <c r="C319" s="204" t="s">
        <v>502</v>
      </c>
      <c r="D319" s="204" t="s">
        <v>156</v>
      </c>
      <c r="E319" s="205" t="s">
        <v>503</v>
      </c>
      <c r="F319" s="206" t="s">
        <v>504</v>
      </c>
      <c r="G319" s="207" t="s">
        <v>189</v>
      </c>
      <c r="H319" s="208">
        <v>6</v>
      </c>
      <c r="I319" s="209"/>
      <c r="J319" s="210">
        <f>ROUND(I319*H319,2)</f>
        <v>0</v>
      </c>
      <c r="K319" s="206" t="s">
        <v>160</v>
      </c>
      <c r="L319" s="61"/>
      <c r="M319" s="211" t="s">
        <v>21</v>
      </c>
      <c r="N319" s="212" t="s">
        <v>43</v>
      </c>
      <c r="O319" s="42"/>
      <c r="P319" s="213">
        <f>O319*H319</f>
        <v>0</v>
      </c>
      <c r="Q319" s="213">
        <v>0.00312</v>
      </c>
      <c r="R319" s="213">
        <f>Q319*H319</f>
        <v>0.01872</v>
      </c>
      <c r="S319" s="213">
        <v>0</v>
      </c>
      <c r="T319" s="214">
        <f>S319*H319</f>
        <v>0</v>
      </c>
      <c r="AR319" s="24" t="s">
        <v>283</v>
      </c>
      <c r="AT319" s="24" t="s">
        <v>156</v>
      </c>
      <c r="AU319" s="24" t="s">
        <v>81</v>
      </c>
      <c r="AY319" s="24" t="s">
        <v>153</v>
      </c>
      <c r="BE319" s="215">
        <f>IF(N319="základní",J319,0)</f>
        <v>0</v>
      </c>
      <c r="BF319" s="215">
        <f>IF(N319="snížená",J319,0)</f>
        <v>0</v>
      </c>
      <c r="BG319" s="215">
        <f>IF(N319="zákl. přenesená",J319,0)</f>
        <v>0</v>
      </c>
      <c r="BH319" s="215">
        <f>IF(N319="sníž. přenesená",J319,0)</f>
        <v>0</v>
      </c>
      <c r="BI319" s="215">
        <f>IF(N319="nulová",J319,0)</f>
        <v>0</v>
      </c>
      <c r="BJ319" s="24" t="s">
        <v>79</v>
      </c>
      <c r="BK319" s="215">
        <f>ROUND(I319*H319,2)</f>
        <v>0</v>
      </c>
      <c r="BL319" s="24" t="s">
        <v>283</v>
      </c>
      <c r="BM319" s="24" t="s">
        <v>505</v>
      </c>
    </row>
    <row r="320" spans="2:47" s="1" customFormat="1" ht="24">
      <c r="B320" s="41"/>
      <c r="C320" s="63"/>
      <c r="D320" s="216" t="s">
        <v>163</v>
      </c>
      <c r="E320" s="63"/>
      <c r="F320" s="217" t="s">
        <v>506</v>
      </c>
      <c r="G320" s="63"/>
      <c r="H320" s="63"/>
      <c r="I320" s="172"/>
      <c r="J320" s="63"/>
      <c r="K320" s="63"/>
      <c r="L320" s="61"/>
      <c r="M320" s="218"/>
      <c r="N320" s="42"/>
      <c r="O320" s="42"/>
      <c r="P320" s="42"/>
      <c r="Q320" s="42"/>
      <c r="R320" s="42"/>
      <c r="S320" s="42"/>
      <c r="T320" s="78"/>
      <c r="AT320" s="24" t="s">
        <v>163</v>
      </c>
      <c r="AU320" s="24" t="s">
        <v>81</v>
      </c>
    </row>
    <row r="321" spans="2:65" s="1" customFormat="1" ht="20.4" customHeight="1">
      <c r="B321" s="41"/>
      <c r="C321" s="204" t="s">
        <v>507</v>
      </c>
      <c r="D321" s="204" t="s">
        <v>156</v>
      </c>
      <c r="E321" s="205" t="s">
        <v>508</v>
      </c>
      <c r="F321" s="206" t="s">
        <v>509</v>
      </c>
      <c r="G321" s="207" t="s">
        <v>159</v>
      </c>
      <c r="H321" s="208">
        <v>4</v>
      </c>
      <c r="I321" s="209"/>
      <c r="J321" s="210">
        <f>ROUND(I321*H321,2)</f>
        <v>0</v>
      </c>
      <c r="K321" s="206" t="s">
        <v>160</v>
      </c>
      <c r="L321" s="61"/>
      <c r="M321" s="211" t="s">
        <v>21</v>
      </c>
      <c r="N321" s="212" t="s">
        <v>43</v>
      </c>
      <c r="O321" s="42"/>
      <c r="P321" s="213">
        <f>O321*H321</f>
        <v>0</v>
      </c>
      <c r="Q321" s="213">
        <v>0</v>
      </c>
      <c r="R321" s="213">
        <f>Q321*H321</f>
        <v>0</v>
      </c>
      <c r="S321" s="213">
        <v>0</v>
      </c>
      <c r="T321" s="214">
        <f>S321*H321</f>
        <v>0</v>
      </c>
      <c r="AR321" s="24" t="s">
        <v>283</v>
      </c>
      <c r="AT321" s="24" t="s">
        <v>156</v>
      </c>
      <c r="AU321" s="24" t="s">
        <v>81</v>
      </c>
      <c r="AY321" s="24" t="s">
        <v>153</v>
      </c>
      <c r="BE321" s="215">
        <f>IF(N321="základní",J321,0)</f>
        <v>0</v>
      </c>
      <c r="BF321" s="215">
        <f>IF(N321="snížená",J321,0)</f>
        <v>0</v>
      </c>
      <c r="BG321" s="215">
        <f>IF(N321="zákl. přenesená",J321,0)</f>
        <v>0</v>
      </c>
      <c r="BH321" s="215">
        <f>IF(N321="sníž. přenesená",J321,0)</f>
        <v>0</v>
      </c>
      <c r="BI321" s="215">
        <f>IF(N321="nulová",J321,0)</f>
        <v>0</v>
      </c>
      <c r="BJ321" s="24" t="s">
        <v>79</v>
      </c>
      <c r="BK321" s="215">
        <f>ROUND(I321*H321,2)</f>
        <v>0</v>
      </c>
      <c r="BL321" s="24" t="s">
        <v>283</v>
      </c>
      <c r="BM321" s="24" t="s">
        <v>510</v>
      </c>
    </row>
    <row r="322" spans="2:47" s="1" customFormat="1" ht="24">
      <c r="B322" s="41"/>
      <c r="C322" s="63"/>
      <c r="D322" s="216" t="s">
        <v>163</v>
      </c>
      <c r="E322" s="63"/>
      <c r="F322" s="217" t="s">
        <v>511</v>
      </c>
      <c r="G322" s="63"/>
      <c r="H322" s="63"/>
      <c r="I322" s="172"/>
      <c r="J322" s="63"/>
      <c r="K322" s="63"/>
      <c r="L322" s="61"/>
      <c r="M322" s="218"/>
      <c r="N322" s="42"/>
      <c r="O322" s="42"/>
      <c r="P322" s="42"/>
      <c r="Q322" s="42"/>
      <c r="R322" s="42"/>
      <c r="S322" s="42"/>
      <c r="T322" s="78"/>
      <c r="AT322" s="24" t="s">
        <v>163</v>
      </c>
      <c r="AU322" s="24" t="s">
        <v>81</v>
      </c>
    </row>
    <row r="323" spans="2:65" s="1" customFormat="1" ht="20.4" customHeight="1">
      <c r="B323" s="41"/>
      <c r="C323" s="248" t="s">
        <v>512</v>
      </c>
      <c r="D323" s="248" t="s">
        <v>249</v>
      </c>
      <c r="E323" s="249" t="s">
        <v>513</v>
      </c>
      <c r="F323" s="250" t="s">
        <v>514</v>
      </c>
      <c r="G323" s="251" t="s">
        <v>159</v>
      </c>
      <c r="H323" s="252">
        <v>4</v>
      </c>
      <c r="I323" s="253"/>
      <c r="J323" s="254">
        <f>ROUND(I323*H323,2)</f>
        <v>0</v>
      </c>
      <c r="K323" s="250" t="s">
        <v>160</v>
      </c>
      <c r="L323" s="255"/>
      <c r="M323" s="256" t="s">
        <v>21</v>
      </c>
      <c r="N323" s="257" t="s">
        <v>43</v>
      </c>
      <c r="O323" s="42"/>
      <c r="P323" s="213">
        <f>O323*H323</f>
        <v>0</v>
      </c>
      <c r="Q323" s="213">
        <v>0.0034</v>
      </c>
      <c r="R323" s="213">
        <f>Q323*H323</f>
        <v>0.0136</v>
      </c>
      <c r="S323" s="213">
        <v>0</v>
      </c>
      <c r="T323" s="214">
        <f>S323*H323</f>
        <v>0</v>
      </c>
      <c r="AR323" s="24" t="s">
        <v>385</v>
      </c>
      <c r="AT323" s="24" t="s">
        <v>249</v>
      </c>
      <c r="AU323" s="24" t="s">
        <v>81</v>
      </c>
      <c r="AY323" s="24" t="s">
        <v>153</v>
      </c>
      <c r="BE323" s="215">
        <f>IF(N323="základní",J323,0)</f>
        <v>0</v>
      </c>
      <c r="BF323" s="215">
        <f>IF(N323="snížená",J323,0)</f>
        <v>0</v>
      </c>
      <c r="BG323" s="215">
        <f>IF(N323="zákl. přenesená",J323,0)</f>
        <v>0</v>
      </c>
      <c r="BH323" s="215">
        <f>IF(N323="sníž. přenesená",J323,0)</f>
        <v>0</v>
      </c>
      <c r="BI323" s="215">
        <f>IF(N323="nulová",J323,0)</f>
        <v>0</v>
      </c>
      <c r="BJ323" s="24" t="s">
        <v>79</v>
      </c>
      <c r="BK323" s="215">
        <f>ROUND(I323*H323,2)</f>
        <v>0</v>
      </c>
      <c r="BL323" s="24" t="s">
        <v>283</v>
      </c>
      <c r="BM323" s="24" t="s">
        <v>515</v>
      </c>
    </row>
    <row r="324" spans="2:47" s="1" customFormat="1" ht="12">
      <c r="B324" s="41"/>
      <c r="C324" s="63"/>
      <c r="D324" s="216" t="s">
        <v>163</v>
      </c>
      <c r="E324" s="63"/>
      <c r="F324" s="217" t="s">
        <v>516</v>
      </c>
      <c r="G324" s="63"/>
      <c r="H324" s="63"/>
      <c r="I324" s="172"/>
      <c r="J324" s="63"/>
      <c r="K324" s="63"/>
      <c r="L324" s="61"/>
      <c r="M324" s="218"/>
      <c r="N324" s="42"/>
      <c r="O324" s="42"/>
      <c r="P324" s="42"/>
      <c r="Q324" s="42"/>
      <c r="R324" s="42"/>
      <c r="S324" s="42"/>
      <c r="T324" s="78"/>
      <c r="AT324" s="24" t="s">
        <v>163</v>
      </c>
      <c r="AU324" s="24" t="s">
        <v>81</v>
      </c>
    </row>
    <row r="325" spans="2:65" s="1" customFormat="1" ht="20.4" customHeight="1">
      <c r="B325" s="41"/>
      <c r="C325" s="204" t="s">
        <v>517</v>
      </c>
      <c r="D325" s="204" t="s">
        <v>156</v>
      </c>
      <c r="E325" s="205" t="s">
        <v>518</v>
      </c>
      <c r="F325" s="206" t="s">
        <v>519</v>
      </c>
      <c r="G325" s="207" t="s">
        <v>327</v>
      </c>
      <c r="H325" s="208">
        <v>0.109</v>
      </c>
      <c r="I325" s="209"/>
      <c r="J325" s="210">
        <f>ROUND(I325*H325,2)</f>
        <v>0</v>
      </c>
      <c r="K325" s="206" t="s">
        <v>160</v>
      </c>
      <c r="L325" s="61"/>
      <c r="M325" s="211" t="s">
        <v>21</v>
      </c>
      <c r="N325" s="212" t="s">
        <v>43</v>
      </c>
      <c r="O325" s="42"/>
      <c r="P325" s="213">
        <f>O325*H325</f>
        <v>0</v>
      </c>
      <c r="Q325" s="213">
        <v>0</v>
      </c>
      <c r="R325" s="213">
        <f>Q325*H325</f>
        <v>0</v>
      </c>
      <c r="S325" s="213">
        <v>0</v>
      </c>
      <c r="T325" s="214">
        <f>S325*H325</f>
        <v>0</v>
      </c>
      <c r="AR325" s="24" t="s">
        <v>283</v>
      </c>
      <c r="AT325" s="24" t="s">
        <v>156</v>
      </c>
      <c r="AU325" s="24" t="s">
        <v>81</v>
      </c>
      <c r="AY325" s="24" t="s">
        <v>153</v>
      </c>
      <c r="BE325" s="215">
        <f>IF(N325="základní",J325,0)</f>
        <v>0</v>
      </c>
      <c r="BF325" s="215">
        <f>IF(N325="snížená",J325,0)</f>
        <v>0</v>
      </c>
      <c r="BG325" s="215">
        <f>IF(N325="zákl. přenesená",J325,0)</f>
        <v>0</v>
      </c>
      <c r="BH325" s="215">
        <f>IF(N325="sníž. přenesená",J325,0)</f>
        <v>0</v>
      </c>
      <c r="BI325" s="215">
        <f>IF(N325="nulová",J325,0)</f>
        <v>0</v>
      </c>
      <c r="BJ325" s="24" t="s">
        <v>79</v>
      </c>
      <c r="BK325" s="215">
        <f>ROUND(I325*H325,2)</f>
        <v>0</v>
      </c>
      <c r="BL325" s="24" t="s">
        <v>283</v>
      </c>
      <c r="BM325" s="24" t="s">
        <v>520</v>
      </c>
    </row>
    <row r="326" spans="2:47" s="1" customFormat="1" ht="24">
      <c r="B326" s="41"/>
      <c r="C326" s="63"/>
      <c r="D326" s="219" t="s">
        <v>163</v>
      </c>
      <c r="E326" s="63"/>
      <c r="F326" s="220" t="s">
        <v>521</v>
      </c>
      <c r="G326" s="63"/>
      <c r="H326" s="63"/>
      <c r="I326" s="172"/>
      <c r="J326" s="63"/>
      <c r="K326" s="63"/>
      <c r="L326" s="61"/>
      <c r="M326" s="218"/>
      <c r="N326" s="42"/>
      <c r="O326" s="42"/>
      <c r="P326" s="42"/>
      <c r="Q326" s="42"/>
      <c r="R326" s="42"/>
      <c r="S326" s="42"/>
      <c r="T326" s="78"/>
      <c r="AT326" s="24" t="s">
        <v>163</v>
      </c>
      <c r="AU326" s="24" t="s">
        <v>81</v>
      </c>
    </row>
    <row r="327" spans="2:63" s="11" customFormat="1" ht="29.85" customHeight="1">
      <c r="B327" s="187"/>
      <c r="C327" s="188"/>
      <c r="D327" s="201" t="s">
        <v>71</v>
      </c>
      <c r="E327" s="202" t="s">
        <v>522</v>
      </c>
      <c r="F327" s="202" t="s">
        <v>523</v>
      </c>
      <c r="G327" s="188"/>
      <c r="H327" s="188"/>
      <c r="I327" s="191"/>
      <c r="J327" s="203">
        <f>BK327</f>
        <v>0</v>
      </c>
      <c r="K327" s="188"/>
      <c r="L327" s="193"/>
      <c r="M327" s="194"/>
      <c r="N327" s="195"/>
      <c r="O327" s="195"/>
      <c r="P327" s="196">
        <f>SUM(P328:P344)</f>
        <v>0</v>
      </c>
      <c r="Q327" s="195"/>
      <c r="R327" s="196">
        <f>SUM(R328:R344)</f>
        <v>0.8167085999999999</v>
      </c>
      <c r="S327" s="195"/>
      <c r="T327" s="197">
        <f>SUM(T328:T344)</f>
        <v>0</v>
      </c>
      <c r="AR327" s="198" t="s">
        <v>81</v>
      </c>
      <c r="AT327" s="199" t="s">
        <v>71</v>
      </c>
      <c r="AU327" s="199" t="s">
        <v>79</v>
      </c>
      <c r="AY327" s="198" t="s">
        <v>153</v>
      </c>
      <c r="BK327" s="200">
        <f>SUM(BK328:BK344)</f>
        <v>0</v>
      </c>
    </row>
    <row r="328" spans="2:65" s="1" customFormat="1" ht="28.8" customHeight="1">
      <c r="B328" s="41"/>
      <c r="C328" s="204" t="s">
        <v>524</v>
      </c>
      <c r="D328" s="204" t="s">
        <v>156</v>
      </c>
      <c r="E328" s="205" t="s">
        <v>525</v>
      </c>
      <c r="F328" s="206" t="s">
        <v>526</v>
      </c>
      <c r="G328" s="207" t="s">
        <v>171</v>
      </c>
      <c r="H328" s="208">
        <v>10.411</v>
      </c>
      <c r="I328" s="209"/>
      <c r="J328" s="210">
        <f>ROUND(I328*H328,2)</f>
        <v>0</v>
      </c>
      <c r="K328" s="206" t="s">
        <v>160</v>
      </c>
      <c r="L328" s="61"/>
      <c r="M328" s="211" t="s">
        <v>21</v>
      </c>
      <c r="N328" s="212" t="s">
        <v>43</v>
      </c>
      <c r="O328" s="42"/>
      <c r="P328" s="213">
        <f>O328*H328</f>
        <v>0</v>
      </c>
      <c r="Q328" s="213">
        <v>0.0478</v>
      </c>
      <c r="R328" s="213">
        <f>Q328*H328</f>
        <v>0.4976458</v>
      </c>
      <c r="S328" s="213">
        <v>0</v>
      </c>
      <c r="T328" s="214">
        <f>S328*H328</f>
        <v>0</v>
      </c>
      <c r="AR328" s="24" t="s">
        <v>283</v>
      </c>
      <c r="AT328" s="24" t="s">
        <v>156</v>
      </c>
      <c r="AU328" s="24" t="s">
        <v>81</v>
      </c>
      <c r="AY328" s="24" t="s">
        <v>153</v>
      </c>
      <c r="BE328" s="215">
        <f>IF(N328="základní",J328,0)</f>
        <v>0</v>
      </c>
      <c r="BF328" s="215">
        <f>IF(N328="snížená",J328,0)</f>
        <v>0</v>
      </c>
      <c r="BG328" s="215">
        <f>IF(N328="zákl. přenesená",J328,0)</f>
        <v>0</v>
      </c>
      <c r="BH328" s="215">
        <f>IF(N328="sníž. přenesená",J328,0)</f>
        <v>0</v>
      </c>
      <c r="BI328" s="215">
        <f>IF(N328="nulová",J328,0)</f>
        <v>0</v>
      </c>
      <c r="BJ328" s="24" t="s">
        <v>79</v>
      </c>
      <c r="BK328" s="215">
        <f>ROUND(I328*H328,2)</f>
        <v>0</v>
      </c>
      <c r="BL328" s="24" t="s">
        <v>283</v>
      </c>
      <c r="BM328" s="24" t="s">
        <v>527</v>
      </c>
    </row>
    <row r="329" spans="2:47" s="1" customFormat="1" ht="48">
      <c r="B329" s="41"/>
      <c r="C329" s="63"/>
      <c r="D329" s="219" t="s">
        <v>163</v>
      </c>
      <c r="E329" s="63"/>
      <c r="F329" s="220" t="s">
        <v>528</v>
      </c>
      <c r="G329" s="63"/>
      <c r="H329" s="63"/>
      <c r="I329" s="172"/>
      <c r="J329" s="63"/>
      <c r="K329" s="63"/>
      <c r="L329" s="61"/>
      <c r="M329" s="218"/>
      <c r="N329" s="42"/>
      <c r="O329" s="42"/>
      <c r="P329" s="42"/>
      <c r="Q329" s="42"/>
      <c r="R329" s="42"/>
      <c r="S329" s="42"/>
      <c r="T329" s="78"/>
      <c r="AT329" s="24" t="s">
        <v>163</v>
      </c>
      <c r="AU329" s="24" t="s">
        <v>81</v>
      </c>
    </row>
    <row r="330" spans="2:51" s="12" customFormat="1" ht="12">
      <c r="B330" s="221"/>
      <c r="C330" s="222"/>
      <c r="D330" s="219" t="s">
        <v>174</v>
      </c>
      <c r="E330" s="223" t="s">
        <v>21</v>
      </c>
      <c r="F330" s="224" t="s">
        <v>206</v>
      </c>
      <c r="G330" s="222"/>
      <c r="H330" s="225" t="s">
        <v>21</v>
      </c>
      <c r="I330" s="226"/>
      <c r="J330" s="222"/>
      <c r="K330" s="222"/>
      <c r="L330" s="227"/>
      <c r="M330" s="228"/>
      <c r="N330" s="229"/>
      <c r="O330" s="229"/>
      <c r="P330" s="229"/>
      <c r="Q330" s="229"/>
      <c r="R330" s="229"/>
      <c r="S330" s="229"/>
      <c r="T330" s="230"/>
      <c r="AT330" s="231" t="s">
        <v>174</v>
      </c>
      <c r="AU330" s="231" t="s">
        <v>81</v>
      </c>
      <c r="AV330" s="12" t="s">
        <v>79</v>
      </c>
      <c r="AW330" s="12" t="s">
        <v>35</v>
      </c>
      <c r="AX330" s="12" t="s">
        <v>72</v>
      </c>
      <c r="AY330" s="231" t="s">
        <v>153</v>
      </c>
    </row>
    <row r="331" spans="2:51" s="13" customFormat="1" ht="12">
      <c r="B331" s="232"/>
      <c r="C331" s="233"/>
      <c r="D331" s="216" t="s">
        <v>174</v>
      </c>
      <c r="E331" s="243" t="s">
        <v>21</v>
      </c>
      <c r="F331" s="244" t="s">
        <v>529</v>
      </c>
      <c r="G331" s="233"/>
      <c r="H331" s="245">
        <v>10.411</v>
      </c>
      <c r="I331" s="237"/>
      <c r="J331" s="233"/>
      <c r="K331" s="233"/>
      <c r="L331" s="238"/>
      <c r="M331" s="239"/>
      <c r="N331" s="240"/>
      <c r="O331" s="240"/>
      <c r="P331" s="240"/>
      <c r="Q331" s="240"/>
      <c r="R331" s="240"/>
      <c r="S331" s="240"/>
      <c r="T331" s="241"/>
      <c r="AT331" s="242" t="s">
        <v>174</v>
      </c>
      <c r="AU331" s="242" t="s">
        <v>81</v>
      </c>
      <c r="AV331" s="13" t="s">
        <v>81</v>
      </c>
      <c r="AW331" s="13" t="s">
        <v>35</v>
      </c>
      <c r="AX331" s="13" t="s">
        <v>72</v>
      </c>
      <c r="AY331" s="242" t="s">
        <v>153</v>
      </c>
    </row>
    <row r="332" spans="2:65" s="1" customFormat="1" ht="28.8" customHeight="1">
      <c r="B332" s="41"/>
      <c r="C332" s="204" t="s">
        <v>530</v>
      </c>
      <c r="D332" s="204" t="s">
        <v>156</v>
      </c>
      <c r="E332" s="205" t="s">
        <v>531</v>
      </c>
      <c r="F332" s="206" t="s">
        <v>532</v>
      </c>
      <c r="G332" s="207" t="s">
        <v>171</v>
      </c>
      <c r="H332" s="208">
        <v>31.8</v>
      </c>
      <c r="I332" s="209"/>
      <c r="J332" s="210">
        <f>ROUND(I332*H332,2)</f>
        <v>0</v>
      </c>
      <c r="K332" s="206" t="s">
        <v>160</v>
      </c>
      <c r="L332" s="61"/>
      <c r="M332" s="211" t="s">
        <v>21</v>
      </c>
      <c r="N332" s="212" t="s">
        <v>43</v>
      </c>
      <c r="O332" s="42"/>
      <c r="P332" s="213">
        <f>O332*H332</f>
        <v>0</v>
      </c>
      <c r="Q332" s="213">
        <v>0.00117</v>
      </c>
      <c r="R332" s="213">
        <f>Q332*H332</f>
        <v>0.037206</v>
      </c>
      <c r="S332" s="213">
        <v>0</v>
      </c>
      <c r="T332" s="214">
        <f>S332*H332</f>
        <v>0</v>
      </c>
      <c r="AR332" s="24" t="s">
        <v>283</v>
      </c>
      <c r="AT332" s="24" t="s">
        <v>156</v>
      </c>
      <c r="AU332" s="24" t="s">
        <v>81</v>
      </c>
      <c r="AY332" s="24" t="s">
        <v>153</v>
      </c>
      <c r="BE332" s="215">
        <f>IF(N332="základní",J332,0)</f>
        <v>0</v>
      </c>
      <c r="BF332" s="215">
        <f>IF(N332="snížená",J332,0)</f>
        <v>0</v>
      </c>
      <c r="BG332" s="215">
        <f>IF(N332="zákl. přenesená",J332,0)</f>
        <v>0</v>
      </c>
      <c r="BH332" s="215">
        <f>IF(N332="sníž. přenesená",J332,0)</f>
        <v>0</v>
      </c>
      <c r="BI332" s="215">
        <f>IF(N332="nulová",J332,0)</f>
        <v>0</v>
      </c>
      <c r="BJ332" s="24" t="s">
        <v>79</v>
      </c>
      <c r="BK332" s="215">
        <f>ROUND(I332*H332,2)</f>
        <v>0</v>
      </c>
      <c r="BL332" s="24" t="s">
        <v>283</v>
      </c>
      <c r="BM332" s="24" t="s">
        <v>533</v>
      </c>
    </row>
    <row r="333" spans="2:47" s="1" customFormat="1" ht="24">
      <c r="B333" s="41"/>
      <c r="C333" s="63"/>
      <c r="D333" s="219" t="s">
        <v>163</v>
      </c>
      <c r="E333" s="63"/>
      <c r="F333" s="220" t="s">
        <v>534</v>
      </c>
      <c r="G333" s="63"/>
      <c r="H333" s="63"/>
      <c r="I333" s="172"/>
      <c r="J333" s="63"/>
      <c r="K333" s="63"/>
      <c r="L333" s="61"/>
      <c r="M333" s="218"/>
      <c r="N333" s="42"/>
      <c r="O333" s="42"/>
      <c r="P333" s="42"/>
      <c r="Q333" s="42"/>
      <c r="R333" s="42"/>
      <c r="S333" s="42"/>
      <c r="T333" s="78"/>
      <c r="AT333" s="24" t="s">
        <v>163</v>
      </c>
      <c r="AU333" s="24" t="s">
        <v>81</v>
      </c>
    </row>
    <row r="334" spans="2:51" s="12" customFormat="1" ht="12">
      <c r="B334" s="221"/>
      <c r="C334" s="222"/>
      <c r="D334" s="219" t="s">
        <v>174</v>
      </c>
      <c r="E334" s="223" t="s">
        <v>21</v>
      </c>
      <c r="F334" s="224" t="s">
        <v>206</v>
      </c>
      <c r="G334" s="222"/>
      <c r="H334" s="225" t="s">
        <v>21</v>
      </c>
      <c r="I334" s="226"/>
      <c r="J334" s="222"/>
      <c r="K334" s="222"/>
      <c r="L334" s="227"/>
      <c r="M334" s="228"/>
      <c r="N334" s="229"/>
      <c r="O334" s="229"/>
      <c r="P334" s="229"/>
      <c r="Q334" s="229"/>
      <c r="R334" s="229"/>
      <c r="S334" s="229"/>
      <c r="T334" s="230"/>
      <c r="AT334" s="231" t="s">
        <v>174</v>
      </c>
      <c r="AU334" s="231" t="s">
        <v>81</v>
      </c>
      <c r="AV334" s="12" t="s">
        <v>79</v>
      </c>
      <c r="AW334" s="12" t="s">
        <v>35</v>
      </c>
      <c r="AX334" s="12" t="s">
        <v>72</v>
      </c>
      <c r="AY334" s="231" t="s">
        <v>153</v>
      </c>
    </row>
    <row r="335" spans="2:51" s="13" customFormat="1" ht="12">
      <c r="B335" s="232"/>
      <c r="C335" s="233"/>
      <c r="D335" s="216" t="s">
        <v>174</v>
      </c>
      <c r="E335" s="243" t="s">
        <v>21</v>
      </c>
      <c r="F335" s="244" t="s">
        <v>535</v>
      </c>
      <c r="G335" s="233"/>
      <c r="H335" s="245">
        <v>31.8</v>
      </c>
      <c r="I335" s="237"/>
      <c r="J335" s="233"/>
      <c r="K335" s="233"/>
      <c r="L335" s="238"/>
      <c r="M335" s="239"/>
      <c r="N335" s="240"/>
      <c r="O335" s="240"/>
      <c r="P335" s="240"/>
      <c r="Q335" s="240"/>
      <c r="R335" s="240"/>
      <c r="S335" s="240"/>
      <c r="T335" s="241"/>
      <c r="AT335" s="242" t="s">
        <v>174</v>
      </c>
      <c r="AU335" s="242" t="s">
        <v>81</v>
      </c>
      <c r="AV335" s="13" t="s">
        <v>81</v>
      </c>
      <c r="AW335" s="13" t="s">
        <v>35</v>
      </c>
      <c r="AX335" s="13" t="s">
        <v>72</v>
      </c>
      <c r="AY335" s="242" t="s">
        <v>153</v>
      </c>
    </row>
    <row r="336" spans="2:65" s="1" customFormat="1" ht="20.4" customHeight="1">
      <c r="B336" s="41"/>
      <c r="C336" s="248" t="s">
        <v>196</v>
      </c>
      <c r="D336" s="248" t="s">
        <v>249</v>
      </c>
      <c r="E336" s="249" t="s">
        <v>536</v>
      </c>
      <c r="F336" s="250" t="s">
        <v>537</v>
      </c>
      <c r="G336" s="251" t="s">
        <v>171</v>
      </c>
      <c r="H336" s="252">
        <v>33.296</v>
      </c>
      <c r="I336" s="253"/>
      <c r="J336" s="254">
        <f>ROUND(I336*H336,2)</f>
        <v>0</v>
      </c>
      <c r="K336" s="250" t="s">
        <v>160</v>
      </c>
      <c r="L336" s="255"/>
      <c r="M336" s="256" t="s">
        <v>21</v>
      </c>
      <c r="N336" s="257" t="s">
        <v>43</v>
      </c>
      <c r="O336" s="42"/>
      <c r="P336" s="213">
        <f>O336*H336</f>
        <v>0</v>
      </c>
      <c r="Q336" s="213">
        <v>0.008</v>
      </c>
      <c r="R336" s="213">
        <f>Q336*H336</f>
        <v>0.266368</v>
      </c>
      <c r="S336" s="213">
        <v>0</v>
      </c>
      <c r="T336" s="214">
        <f>S336*H336</f>
        <v>0</v>
      </c>
      <c r="AR336" s="24" t="s">
        <v>385</v>
      </c>
      <c r="AT336" s="24" t="s">
        <v>249</v>
      </c>
      <c r="AU336" s="24" t="s">
        <v>81</v>
      </c>
      <c r="AY336" s="24" t="s">
        <v>153</v>
      </c>
      <c r="BE336" s="215">
        <f>IF(N336="základní",J336,0)</f>
        <v>0</v>
      </c>
      <c r="BF336" s="215">
        <f>IF(N336="snížená",J336,0)</f>
        <v>0</v>
      </c>
      <c r="BG336" s="215">
        <f>IF(N336="zákl. přenesená",J336,0)</f>
        <v>0</v>
      </c>
      <c r="BH336" s="215">
        <f>IF(N336="sníž. přenesená",J336,0)</f>
        <v>0</v>
      </c>
      <c r="BI336" s="215">
        <f>IF(N336="nulová",J336,0)</f>
        <v>0</v>
      </c>
      <c r="BJ336" s="24" t="s">
        <v>79</v>
      </c>
      <c r="BK336" s="215">
        <f>ROUND(I336*H336,2)</f>
        <v>0</v>
      </c>
      <c r="BL336" s="24" t="s">
        <v>283</v>
      </c>
      <c r="BM336" s="24" t="s">
        <v>538</v>
      </c>
    </row>
    <row r="337" spans="2:47" s="1" customFormat="1" ht="12">
      <c r="B337" s="41"/>
      <c r="C337" s="63"/>
      <c r="D337" s="219" t="s">
        <v>163</v>
      </c>
      <c r="E337" s="63"/>
      <c r="F337" s="220" t="s">
        <v>539</v>
      </c>
      <c r="G337" s="63"/>
      <c r="H337" s="63"/>
      <c r="I337" s="172"/>
      <c r="J337" s="63"/>
      <c r="K337" s="63"/>
      <c r="L337" s="61"/>
      <c r="M337" s="218"/>
      <c r="N337" s="42"/>
      <c r="O337" s="42"/>
      <c r="P337" s="42"/>
      <c r="Q337" s="42"/>
      <c r="R337" s="42"/>
      <c r="S337" s="42"/>
      <c r="T337" s="78"/>
      <c r="AT337" s="24" t="s">
        <v>163</v>
      </c>
      <c r="AU337" s="24" t="s">
        <v>81</v>
      </c>
    </row>
    <row r="338" spans="2:51" s="13" customFormat="1" ht="12">
      <c r="B338" s="232"/>
      <c r="C338" s="233"/>
      <c r="D338" s="216" t="s">
        <v>174</v>
      </c>
      <c r="E338" s="233"/>
      <c r="F338" s="244" t="s">
        <v>540</v>
      </c>
      <c r="G338" s="233"/>
      <c r="H338" s="245">
        <v>33.296</v>
      </c>
      <c r="I338" s="237"/>
      <c r="J338" s="233"/>
      <c r="K338" s="233"/>
      <c r="L338" s="238"/>
      <c r="M338" s="239"/>
      <c r="N338" s="240"/>
      <c r="O338" s="240"/>
      <c r="P338" s="240"/>
      <c r="Q338" s="240"/>
      <c r="R338" s="240"/>
      <c r="S338" s="240"/>
      <c r="T338" s="241"/>
      <c r="AT338" s="242" t="s">
        <v>174</v>
      </c>
      <c r="AU338" s="242" t="s">
        <v>81</v>
      </c>
      <c r="AV338" s="13" t="s">
        <v>81</v>
      </c>
      <c r="AW338" s="13" t="s">
        <v>6</v>
      </c>
      <c r="AX338" s="13" t="s">
        <v>79</v>
      </c>
      <c r="AY338" s="242" t="s">
        <v>153</v>
      </c>
    </row>
    <row r="339" spans="2:65" s="1" customFormat="1" ht="20.4" customHeight="1">
      <c r="B339" s="41"/>
      <c r="C339" s="204" t="s">
        <v>541</v>
      </c>
      <c r="D339" s="204" t="s">
        <v>156</v>
      </c>
      <c r="E339" s="205" t="s">
        <v>542</v>
      </c>
      <c r="F339" s="206" t="s">
        <v>543</v>
      </c>
      <c r="G339" s="207" t="s">
        <v>189</v>
      </c>
      <c r="H339" s="208">
        <v>77.444</v>
      </c>
      <c r="I339" s="209"/>
      <c r="J339" s="210">
        <f>ROUND(I339*H339,2)</f>
        <v>0</v>
      </c>
      <c r="K339" s="206" t="s">
        <v>160</v>
      </c>
      <c r="L339" s="61"/>
      <c r="M339" s="211" t="s">
        <v>21</v>
      </c>
      <c r="N339" s="212" t="s">
        <v>43</v>
      </c>
      <c r="O339" s="42"/>
      <c r="P339" s="213">
        <f>O339*H339</f>
        <v>0</v>
      </c>
      <c r="Q339" s="213">
        <v>0.0002</v>
      </c>
      <c r="R339" s="213">
        <f>Q339*H339</f>
        <v>0.0154888</v>
      </c>
      <c r="S339" s="213">
        <v>0</v>
      </c>
      <c r="T339" s="214">
        <f>S339*H339</f>
        <v>0</v>
      </c>
      <c r="AR339" s="24" t="s">
        <v>283</v>
      </c>
      <c r="AT339" s="24" t="s">
        <v>156</v>
      </c>
      <c r="AU339" s="24" t="s">
        <v>81</v>
      </c>
      <c r="AY339" s="24" t="s">
        <v>153</v>
      </c>
      <c r="BE339" s="215">
        <f>IF(N339="základní",J339,0)</f>
        <v>0</v>
      </c>
      <c r="BF339" s="215">
        <f>IF(N339="snížená",J339,0)</f>
        <v>0</v>
      </c>
      <c r="BG339" s="215">
        <f>IF(N339="zákl. přenesená",J339,0)</f>
        <v>0</v>
      </c>
      <c r="BH339" s="215">
        <f>IF(N339="sníž. přenesená",J339,0)</f>
        <v>0</v>
      </c>
      <c r="BI339" s="215">
        <f>IF(N339="nulová",J339,0)</f>
        <v>0</v>
      </c>
      <c r="BJ339" s="24" t="s">
        <v>79</v>
      </c>
      <c r="BK339" s="215">
        <f>ROUND(I339*H339,2)</f>
        <v>0</v>
      </c>
      <c r="BL339" s="24" t="s">
        <v>283</v>
      </c>
      <c r="BM339" s="24" t="s">
        <v>544</v>
      </c>
    </row>
    <row r="340" spans="2:47" s="1" customFormat="1" ht="12">
      <c r="B340" s="41"/>
      <c r="C340" s="63"/>
      <c r="D340" s="219" t="s">
        <v>163</v>
      </c>
      <c r="E340" s="63"/>
      <c r="F340" s="220" t="s">
        <v>545</v>
      </c>
      <c r="G340" s="63"/>
      <c r="H340" s="63"/>
      <c r="I340" s="172"/>
      <c r="J340" s="63"/>
      <c r="K340" s="63"/>
      <c r="L340" s="61"/>
      <c r="M340" s="218"/>
      <c r="N340" s="42"/>
      <c r="O340" s="42"/>
      <c r="P340" s="42"/>
      <c r="Q340" s="42"/>
      <c r="R340" s="42"/>
      <c r="S340" s="42"/>
      <c r="T340" s="78"/>
      <c r="AT340" s="24" t="s">
        <v>163</v>
      </c>
      <c r="AU340" s="24" t="s">
        <v>81</v>
      </c>
    </row>
    <row r="341" spans="2:51" s="12" customFormat="1" ht="12">
      <c r="B341" s="221"/>
      <c r="C341" s="222"/>
      <c r="D341" s="219" t="s">
        <v>174</v>
      </c>
      <c r="E341" s="223" t="s">
        <v>21</v>
      </c>
      <c r="F341" s="224" t="s">
        <v>203</v>
      </c>
      <c r="G341" s="222"/>
      <c r="H341" s="225" t="s">
        <v>21</v>
      </c>
      <c r="I341" s="226"/>
      <c r="J341" s="222"/>
      <c r="K341" s="222"/>
      <c r="L341" s="227"/>
      <c r="M341" s="228"/>
      <c r="N341" s="229"/>
      <c r="O341" s="229"/>
      <c r="P341" s="229"/>
      <c r="Q341" s="229"/>
      <c r="R341" s="229"/>
      <c r="S341" s="229"/>
      <c r="T341" s="230"/>
      <c r="AT341" s="231" t="s">
        <v>174</v>
      </c>
      <c r="AU341" s="231" t="s">
        <v>81</v>
      </c>
      <c r="AV341" s="12" t="s">
        <v>79</v>
      </c>
      <c r="AW341" s="12" t="s">
        <v>35</v>
      </c>
      <c r="AX341" s="12" t="s">
        <v>72</v>
      </c>
      <c r="AY341" s="231" t="s">
        <v>153</v>
      </c>
    </row>
    <row r="342" spans="2:51" s="13" customFormat="1" ht="24">
      <c r="B342" s="232"/>
      <c r="C342" s="233"/>
      <c r="D342" s="216" t="s">
        <v>174</v>
      </c>
      <c r="E342" s="243" t="s">
        <v>21</v>
      </c>
      <c r="F342" s="244" t="s">
        <v>546</v>
      </c>
      <c r="G342" s="233"/>
      <c r="H342" s="245">
        <v>77.444</v>
      </c>
      <c r="I342" s="237"/>
      <c r="J342" s="233"/>
      <c r="K342" s="233"/>
      <c r="L342" s="238"/>
      <c r="M342" s="239"/>
      <c r="N342" s="240"/>
      <c r="O342" s="240"/>
      <c r="P342" s="240"/>
      <c r="Q342" s="240"/>
      <c r="R342" s="240"/>
      <c r="S342" s="240"/>
      <c r="T342" s="241"/>
      <c r="AT342" s="242" t="s">
        <v>174</v>
      </c>
      <c r="AU342" s="242" t="s">
        <v>81</v>
      </c>
      <c r="AV342" s="13" t="s">
        <v>81</v>
      </c>
      <c r="AW342" s="13" t="s">
        <v>35</v>
      </c>
      <c r="AX342" s="13" t="s">
        <v>72</v>
      </c>
      <c r="AY342" s="242" t="s">
        <v>153</v>
      </c>
    </row>
    <row r="343" spans="2:65" s="1" customFormat="1" ht="20.4" customHeight="1">
      <c r="B343" s="41"/>
      <c r="C343" s="204" t="s">
        <v>547</v>
      </c>
      <c r="D343" s="204" t="s">
        <v>156</v>
      </c>
      <c r="E343" s="205" t="s">
        <v>548</v>
      </c>
      <c r="F343" s="206" t="s">
        <v>549</v>
      </c>
      <c r="G343" s="207" t="s">
        <v>327</v>
      </c>
      <c r="H343" s="208">
        <v>0.817</v>
      </c>
      <c r="I343" s="209"/>
      <c r="J343" s="210">
        <f>ROUND(I343*H343,2)</f>
        <v>0</v>
      </c>
      <c r="K343" s="206" t="s">
        <v>160</v>
      </c>
      <c r="L343" s="61"/>
      <c r="M343" s="211" t="s">
        <v>21</v>
      </c>
      <c r="N343" s="212" t="s">
        <v>43</v>
      </c>
      <c r="O343" s="42"/>
      <c r="P343" s="213">
        <f>O343*H343</f>
        <v>0</v>
      </c>
      <c r="Q343" s="213">
        <v>0</v>
      </c>
      <c r="R343" s="213">
        <f>Q343*H343</f>
        <v>0</v>
      </c>
      <c r="S343" s="213">
        <v>0</v>
      </c>
      <c r="T343" s="214">
        <f>S343*H343</f>
        <v>0</v>
      </c>
      <c r="AR343" s="24" t="s">
        <v>283</v>
      </c>
      <c r="AT343" s="24" t="s">
        <v>156</v>
      </c>
      <c r="AU343" s="24" t="s">
        <v>81</v>
      </c>
      <c r="AY343" s="24" t="s">
        <v>153</v>
      </c>
      <c r="BE343" s="215">
        <f>IF(N343="základní",J343,0)</f>
        <v>0</v>
      </c>
      <c r="BF343" s="215">
        <f>IF(N343="snížená",J343,0)</f>
        <v>0</v>
      </c>
      <c r="BG343" s="215">
        <f>IF(N343="zákl. přenesená",J343,0)</f>
        <v>0</v>
      </c>
      <c r="BH343" s="215">
        <f>IF(N343="sníž. přenesená",J343,0)</f>
        <v>0</v>
      </c>
      <c r="BI343" s="215">
        <f>IF(N343="nulová",J343,0)</f>
        <v>0</v>
      </c>
      <c r="BJ343" s="24" t="s">
        <v>79</v>
      </c>
      <c r="BK343" s="215">
        <f>ROUND(I343*H343,2)</f>
        <v>0</v>
      </c>
      <c r="BL343" s="24" t="s">
        <v>283</v>
      </c>
      <c r="BM343" s="24" t="s">
        <v>550</v>
      </c>
    </row>
    <row r="344" spans="2:47" s="1" customFormat="1" ht="24">
      <c r="B344" s="41"/>
      <c r="C344" s="63"/>
      <c r="D344" s="219" t="s">
        <v>163</v>
      </c>
      <c r="E344" s="63"/>
      <c r="F344" s="220" t="s">
        <v>551</v>
      </c>
      <c r="G344" s="63"/>
      <c r="H344" s="63"/>
      <c r="I344" s="172"/>
      <c r="J344" s="63"/>
      <c r="K344" s="63"/>
      <c r="L344" s="61"/>
      <c r="M344" s="218"/>
      <c r="N344" s="42"/>
      <c r="O344" s="42"/>
      <c r="P344" s="42"/>
      <c r="Q344" s="42"/>
      <c r="R344" s="42"/>
      <c r="S344" s="42"/>
      <c r="T344" s="78"/>
      <c r="AT344" s="24" t="s">
        <v>163</v>
      </c>
      <c r="AU344" s="24" t="s">
        <v>81</v>
      </c>
    </row>
    <row r="345" spans="2:63" s="11" customFormat="1" ht="29.85" customHeight="1">
      <c r="B345" s="187"/>
      <c r="C345" s="188"/>
      <c r="D345" s="201" t="s">
        <v>71</v>
      </c>
      <c r="E345" s="202" t="s">
        <v>552</v>
      </c>
      <c r="F345" s="202" t="s">
        <v>553</v>
      </c>
      <c r="G345" s="188"/>
      <c r="H345" s="188"/>
      <c r="I345" s="191"/>
      <c r="J345" s="203">
        <f>BK345</f>
        <v>0</v>
      </c>
      <c r="K345" s="188"/>
      <c r="L345" s="193"/>
      <c r="M345" s="194"/>
      <c r="N345" s="195"/>
      <c r="O345" s="195"/>
      <c r="P345" s="196">
        <f>SUM(P346:P375)</f>
        <v>0</v>
      </c>
      <c r="Q345" s="195"/>
      <c r="R345" s="196">
        <f>SUM(R346:R375)</f>
        <v>0.2717578</v>
      </c>
      <c r="S345" s="195"/>
      <c r="T345" s="197">
        <f>SUM(T346:T375)</f>
        <v>0.096</v>
      </c>
      <c r="AR345" s="198" t="s">
        <v>81</v>
      </c>
      <c r="AT345" s="199" t="s">
        <v>71</v>
      </c>
      <c r="AU345" s="199" t="s">
        <v>79</v>
      </c>
      <c r="AY345" s="198" t="s">
        <v>153</v>
      </c>
      <c r="BK345" s="200">
        <f>SUM(BK346:BK375)</f>
        <v>0</v>
      </c>
    </row>
    <row r="346" spans="2:65" s="1" customFormat="1" ht="28.8" customHeight="1">
      <c r="B346" s="41"/>
      <c r="C346" s="204" t="s">
        <v>239</v>
      </c>
      <c r="D346" s="204" t="s">
        <v>156</v>
      </c>
      <c r="E346" s="205" t="s">
        <v>554</v>
      </c>
      <c r="F346" s="206" t="s">
        <v>555</v>
      </c>
      <c r="G346" s="207" t="s">
        <v>159</v>
      </c>
      <c r="H346" s="208">
        <v>16</v>
      </c>
      <c r="I346" s="209"/>
      <c r="J346" s="210">
        <f>ROUND(I346*H346,2)</f>
        <v>0</v>
      </c>
      <c r="K346" s="206" t="s">
        <v>160</v>
      </c>
      <c r="L346" s="61"/>
      <c r="M346" s="211" t="s">
        <v>21</v>
      </c>
      <c r="N346" s="212" t="s">
        <v>43</v>
      </c>
      <c r="O346" s="42"/>
      <c r="P346" s="213">
        <f>O346*H346</f>
        <v>0</v>
      </c>
      <c r="Q346" s="213">
        <v>0</v>
      </c>
      <c r="R346" s="213">
        <f>Q346*H346</f>
        <v>0</v>
      </c>
      <c r="S346" s="213">
        <v>0</v>
      </c>
      <c r="T346" s="214">
        <f>S346*H346</f>
        <v>0</v>
      </c>
      <c r="AR346" s="24" t="s">
        <v>283</v>
      </c>
      <c r="AT346" s="24" t="s">
        <v>156</v>
      </c>
      <c r="AU346" s="24" t="s">
        <v>81</v>
      </c>
      <c r="AY346" s="24" t="s">
        <v>153</v>
      </c>
      <c r="BE346" s="215">
        <f>IF(N346="základní",J346,0)</f>
        <v>0</v>
      </c>
      <c r="BF346" s="215">
        <f>IF(N346="snížená",J346,0)</f>
        <v>0</v>
      </c>
      <c r="BG346" s="215">
        <f>IF(N346="zákl. přenesená",J346,0)</f>
        <v>0</v>
      </c>
      <c r="BH346" s="215">
        <f>IF(N346="sníž. přenesená",J346,0)</f>
        <v>0</v>
      </c>
      <c r="BI346" s="215">
        <f>IF(N346="nulová",J346,0)</f>
        <v>0</v>
      </c>
      <c r="BJ346" s="24" t="s">
        <v>79</v>
      </c>
      <c r="BK346" s="215">
        <f>ROUND(I346*H346,2)</f>
        <v>0</v>
      </c>
      <c r="BL346" s="24" t="s">
        <v>283</v>
      </c>
      <c r="BM346" s="24" t="s">
        <v>556</v>
      </c>
    </row>
    <row r="347" spans="2:47" s="1" customFormat="1" ht="24">
      <c r="B347" s="41"/>
      <c r="C347" s="63"/>
      <c r="D347" s="219" t="s">
        <v>163</v>
      </c>
      <c r="E347" s="63"/>
      <c r="F347" s="220" t="s">
        <v>557</v>
      </c>
      <c r="G347" s="63"/>
      <c r="H347" s="63"/>
      <c r="I347" s="172"/>
      <c r="J347" s="63"/>
      <c r="K347" s="63"/>
      <c r="L347" s="61"/>
      <c r="M347" s="218"/>
      <c r="N347" s="42"/>
      <c r="O347" s="42"/>
      <c r="P347" s="42"/>
      <c r="Q347" s="42"/>
      <c r="R347" s="42"/>
      <c r="S347" s="42"/>
      <c r="T347" s="78"/>
      <c r="AT347" s="24" t="s">
        <v>163</v>
      </c>
      <c r="AU347" s="24" t="s">
        <v>81</v>
      </c>
    </row>
    <row r="348" spans="2:51" s="13" customFormat="1" ht="12">
      <c r="B348" s="232"/>
      <c r="C348" s="233"/>
      <c r="D348" s="219" t="s">
        <v>174</v>
      </c>
      <c r="E348" s="234" t="s">
        <v>21</v>
      </c>
      <c r="F348" s="235" t="s">
        <v>246</v>
      </c>
      <c r="G348" s="233"/>
      <c r="H348" s="236">
        <v>8</v>
      </c>
      <c r="I348" s="237"/>
      <c r="J348" s="233"/>
      <c r="K348" s="233"/>
      <c r="L348" s="238"/>
      <c r="M348" s="239"/>
      <c r="N348" s="240"/>
      <c r="O348" s="240"/>
      <c r="P348" s="240"/>
      <c r="Q348" s="240"/>
      <c r="R348" s="240"/>
      <c r="S348" s="240"/>
      <c r="T348" s="241"/>
      <c r="AT348" s="242" t="s">
        <v>174</v>
      </c>
      <c r="AU348" s="242" t="s">
        <v>81</v>
      </c>
      <c r="AV348" s="13" t="s">
        <v>81</v>
      </c>
      <c r="AW348" s="13" t="s">
        <v>35</v>
      </c>
      <c r="AX348" s="13" t="s">
        <v>72</v>
      </c>
      <c r="AY348" s="242" t="s">
        <v>153</v>
      </c>
    </row>
    <row r="349" spans="2:51" s="13" customFormat="1" ht="12">
      <c r="B349" s="232"/>
      <c r="C349" s="233"/>
      <c r="D349" s="216" t="s">
        <v>174</v>
      </c>
      <c r="E349" s="243" t="s">
        <v>21</v>
      </c>
      <c r="F349" s="244" t="s">
        <v>247</v>
      </c>
      <c r="G349" s="233"/>
      <c r="H349" s="245">
        <v>8</v>
      </c>
      <c r="I349" s="237"/>
      <c r="J349" s="233"/>
      <c r="K349" s="233"/>
      <c r="L349" s="238"/>
      <c r="M349" s="239"/>
      <c r="N349" s="240"/>
      <c r="O349" s="240"/>
      <c r="P349" s="240"/>
      <c r="Q349" s="240"/>
      <c r="R349" s="240"/>
      <c r="S349" s="240"/>
      <c r="T349" s="241"/>
      <c r="AT349" s="242" t="s">
        <v>174</v>
      </c>
      <c r="AU349" s="242" t="s">
        <v>81</v>
      </c>
      <c r="AV349" s="13" t="s">
        <v>81</v>
      </c>
      <c r="AW349" s="13" t="s">
        <v>35</v>
      </c>
      <c r="AX349" s="13" t="s">
        <v>72</v>
      </c>
      <c r="AY349" s="242" t="s">
        <v>153</v>
      </c>
    </row>
    <row r="350" spans="2:65" s="1" customFormat="1" ht="20.4" customHeight="1">
      <c r="B350" s="41"/>
      <c r="C350" s="248" t="s">
        <v>558</v>
      </c>
      <c r="D350" s="248" t="s">
        <v>249</v>
      </c>
      <c r="E350" s="249" t="s">
        <v>559</v>
      </c>
      <c r="F350" s="250" t="s">
        <v>560</v>
      </c>
      <c r="G350" s="251" t="s">
        <v>159</v>
      </c>
      <c r="H350" s="252">
        <v>4</v>
      </c>
      <c r="I350" s="253"/>
      <c r="J350" s="254">
        <f>ROUND(I350*H350,2)</f>
        <v>0</v>
      </c>
      <c r="K350" s="250" t="s">
        <v>160</v>
      </c>
      <c r="L350" s="255"/>
      <c r="M350" s="256" t="s">
        <v>21</v>
      </c>
      <c r="N350" s="257" t="s">
        <v>43</v>
      </c>
      <c r="O350" s="42"/>
      <c r="P350" s="213">
        <f>O350*H350</f>
        <v>0</v>
      </c>
      <c r="Q350" s="213">
        <v>0.016</v>
      </c>
      <c r="R350" s="213">
        <f>Q350*H350</f>
        <v>0.064</v>
      </c>
      <c r="S350" s="213">
        <v>0</v>
      </c>
      <c r="T350" s="214">
        <f>S350*H350</f>
        <v>0</v>
      </c>
      <c r="AR350" s="24" t="s">
        <v>385</v>
      </c>
      <c r="AT350" s="24" t="s">
        <v>249</v>
      </c>
      <c r="AU350" s="24" t="s">
        <v>81</v>
      </c>
      <c r="AY350" s="24" t="s">
        <v>153</v>
      </c>
      <c r="BE350" s="215">
        <f>IF(N350="základní",J350,0)</f>
        <v>0</v>
      </c>
      <c r="BF350" s="215">
        <f>IF(N350="snížená",J350,0)</f>
        <v>0</v>
      </c>
      <c r="BG350" s="215">
        <f>IF(N350="zákl. přenesená",J350,0)</f>
        <v>0</v>
      </c>
      <c r="BH350" s="215">
        <f>IF(N350="sníž. přenesená",J350,0)</f>
        <v>0</v>
      </c>
      <c r="BI350" s="215">
        <f>IF(N350="nulová",J350,0)</f>
        <v>0</v>
      </c>
      <c r="BJ350" s="24" t="s">
        <v>79</v>
      </c>
      <c r="BK350" s="215">
        <f>ROUND(I350*H350,2)</f>
        <v>0</v>
      </c>
      <c r="BL350" s="24" t="s">
        <v>283</v>
      </c>
      <c r="BM350" s="24" t="s">
        <v>561</v>
      </c>
    </row>
    <row r="351" spans="2:47" s="1" customFormat="1" ht="12">
      <c r="B351" s="41"/>
      <c r="C351" s="63"/>
      <c r="D351" s="216" t="s">
        <v>163</v>
      </c>
      <c r="E351" s="63"/>
      <c r="F351" s="217" t="s">
        <v>562</v>
      </c>
      <c r="G351" s="63"/>
      <c r="H351" s="63"/>
      <c r="I351" s="172"/>
      <c r="J351" s="63"/>
      <c r="K351" s="63"/>
      <c r="L351" s="61"/>
      <c r="M351" s="218"/>
      <c r="N351" s="42"/>
      <c r="O351" s="42"/>
      <c r="P351" s="42"/>
      <c r="Q351" s="42"/>
      <c r="R351" s="42"/>
      <c r="S351" s="42"/>
      <c r="T351" s="78"/>
      <c r="AT351" s="24" t="s">
        <v>163</v>
      </c>
      <c r="AU351" s="24" t="s">
        <v>81</v>
      </c>
    </row>
    <row r="352" spans="2:65" s="1" customFormat="1" ht="20.4" customHeight="1">
      <c r="B352" s="41"/>
      <c r="C352" s="248" t="s">
        <v>563</v>
      </c>
      <c r="D352" s="248" t="s">
        <v>249</v>
      </c>
      <c r="E352" s="249" t="s">
        <v>564</v>
      </c>
      <c r="F352" s="250" t="s">
        <v>565</v>
      </c>
      <c r="G352" s="251" t="s">
        <v>159</v>
      </c>
      <c r="H352" s="252">
        <v>12</v>
      </c>
      <c r="I352" s="253"/>
      <c r="J352" s="254">
        <f>ROUND(I352*H352,2)</f>
        <v>0</v>
      </c>
      <c r="K352" s="250" t="s">
        <v>160</v>
      </c>
      <c r="L352" s="255"/>
      <c r="M352" s="256" t="s">
        <v>21</v>
      </c>
      <c r="N352" s="257" t="s">
        <v>43</v>
      </c>
      <c r="O352" s="42"/>
      <c r="P352" s="213">
        <f>O352*H352</f>
        <v>0</v>
      </c>
      <c r="Q352" s="213">
        <v>0.0155</v>
      </c>
      <c r="R352" s="213">
        <f>Q352*H352</f>
        <v>0.186</v>
      </c>
      <c r="S352" s="213">
        <v>0</v>
      </c>
      <c r="T352" s="214">
        <f>S352*H352</f>
        <v>0</v>
      </c>
      <c r="AR352" s="24" t="s">
        <v>385</v>
      </c>
      <c r="AT352" s="24" t="s">
        <v>249</v>
      </c>
      <c r="AU352" s="24" t="s">
        <v>81</v>
      </c>
      <c r="AY352" s="24" t="s">
        <v>153</v>
      </c>
      <c r="BE352" s="215">
        <f>IF(N352="základní",J352,0)</f>
        <v>0</v>
      </c>
      <c r="BF352" s="215">
        <f>IF(N352="snížená",J352,0)</f>
        <v>0</v>
      </c>
      <c r="BG352" s="215">
        <f>IF(N352="zákl. přenesená",J352,0)</f>
        <v>0</v>
      </c>
      <c r="BH352" s="215">
        <f>IF(N352="sníž. přenesená",J352,0)</f>
        <v>0</v>
      </c>
      <c r="BI352" s="215">
        <f>IF(N352="nulová",J352,0)</f>
        <v>0</v>
      </c>
      <c r="BJ352" s="24" t="s">
        <v>79</v>
      </c>
      <c r="BK352" s="215">
        <f>ROUND(I352*H352,2)</f>
        <v>0</v>
      </c>
      <c r="BL352" s="24" t="s">
        <v>283</v>
      </c>
      <c r="BM352" s="24" t="s">
        <v>566</v>
      </c>
    </row>
    <row r="353" spans="2:47" s="1" customFormat="1" ht="12">
      <c r="B353" s="41"/>
      <c r="C353" s="63"/>
      <c r="D353" s="216" t="s">
        <v>163</v>
      </c>
      <c r="E353" s="63"/>
      <c r="F353" s="217" t="s">
        <v>567</v>
      </c>
      <c r="G353" s="63"/>
      <c r="H353" s="63"/>
      <c r="I353" s="172"/>
      <c r="J353" s="63"/>
      <c r="K353" s="63"/>
      <c r="L353" s="61"/>
      <c r="M353" s="218"/>
      <c r="N353" s="42"/>
      <c r="O353" s="42"/>
      <c r="P353" s="42"/>
      <c r="Q353" s="42"/>
      <c r="R353" s="42"/>
      <c r="S353" s="42"/>
      <c r="T353" s="78"/>
      <c r="AT353" s="24" t="s">
        <v>163</v>
      </c>
      <c r="AU353" s="24" t="s">
        <v>81</v>
      </c>
    </row>
    <row r="354" spans="2:65" s="1" customFormat="1" ht="20.4" customHeight="1">
      <c r="B354" s="41"/>
      <c r="C354" s="204" t="s">
        <v>568</v>
      </c>
      <c r="D354" s="204" t="s">
        <v>156</v>
      </c>
      <c r="E354" s="205" t="s">
        <v>569</v>
      </c>
      <c r="F354" s="206" t="s">
        <v>570</v>
      </c>
      <c r="G354" s="207" t="s">
        <v>159</v>
      </c>
      <c r="H354" s="208">
        <v>16</v>
      </c>
      <c r="I354" s="209"/>
      <c r="J354" s="210">
        <f>ROUND(I354*H354,2)</f>
        <v>0</v>
      </c>
      <c r="K354" s="206" t="s">
        <v>160</v>
      </c>
      <c r="L354" s="61"/>
      <c r="M354" s="211" t="s">
        <v>21</v>
      </c>
      <c r="N354" s="212" t="s">
        <v>43</v>
      </c>
      <c r="O354" s="42"/>
      <c r="P354" s="213">
        <f>O354*H354</f>
        <v>0</v>
      </c>
      <c r="Q354" s="213">
        <v>0</v>
      </c>
      <c r="R354" s="213">
        <f>Q354*H354</f>
        <v>0</v>
      </c>
      <c r="S354" s="213">
        <v>0</v>
      </c>
      <c r="T354" s="214">
        <f>S354*H354</f>
        <v>0</v>
      </c>
      <c r="AR354" s="24" t="s">
        <v>283</v>
      </c>
      <c r="AT354" s="24" t="s">
        <v>156</v>
      </c>
      <c r="AU354" s="24" t="s">
        <v>81</v>
      </c>
      <c r="AY354" s="24" t="s">
        <v>153</v>
      </c>
      <c r="BE354" s="215">
        <f>IF(N354="základní",J354,0)</f>
        <v>0</v>
      </c>
      <c r="BF354" s="215">
        <f>IF(N354="snížená",J354,0)</f>
        <v>0</v>
      </c>
      <c r="BG354" s="215">
        <f>IF(N354="zákl. přenesená",J354,0)</f>
        <v>0</v>
      </c>
      <c r="BH354" s="215">
        <f>IF(N354="sníž. přenesená",J354,0)</f>
        <v>0</v>
      </c>
      <c r="BI354" s="215">
        <f>IF(N354="nulová",J354,0)</f>
        <v>0</v>
      </c>
      <c r="BJ354" s="24" t="s">
        <v>79</v>
      </c>
      <c r="BK354" s="215">
        <f>ROUND(I354*H354,2)</f>
        <v>0</v>
      </c>
      <c r="BL354" s="24" t="s">
        <v>283</v>
      </c>
      <c r="BM354" s="24" t="s">
        <v>571</v>
      </c>
    </row>
    <row r="355" spans="2:47" s="1" customFormat="1" ht="24">
      <c r="B355" s="41"/>
      <c r="C355" s="63"/>
      <c r="D355" s="216" t="s">
        <v>163</v>
      </c>
      <c r="E355" s="63"/>
      <c r="F355" s="217" t="s">
        <v>572</v>
      </c>
      <c r="G355" s="63"/>
      <c r="H355" s="63"/>
      <c r="I355" s="172"/>
      <c r="J355" s="63"/>
      <c r="K355" s="63"/>
      <c r="L355" s="61"/>
      <c r="M355" s="218"/>
      <c r="N355" s="42"/>
      <c r="O355" s="42"/>
      <c r="P355" s="42"/>
      <c r="Q355" s="42"/>
      <c r="R355" s="42"/>
      <c r="S355" s="42"/>
      <c r="T355" s="78"/>
      <c r="AT355" s="24" t="s">
        <v>163</v>
      </c>
      <c r="AU355" s="24" t="s">
        <v>81</v>
      </c>
    </row>
    <row r="356" spans="2:65" s="1" customFormat="1" ht="20.4" customHeight="1">
      <c r="B356" s="41"/>
      <c r="C356" s="248" t="s">
        <v>573</v>
      </c>
      <c r="D356" s="248" t="s">
        <v>249</v>
      </c>
      <c r="E356" s="249" t="s">
        <v>574</v>
      </c>
      <c r="F356" s="250" t="s">
        <v>575</v>
      </c>
      <c r="G356" s="251" t="s">
        <v>159</v>
      </c>
      <c r="H356" s="252">
        <v>2</v>
      </c>
      <c r="I356" s="253"/>
      <c r="J356" s="254">
        <f>ROUND(I356*H356,2)</f>
        <v>0</v>
      </c>
      <c r="K356" s="250" t="s">
        <v>160</v>
      </c>
      <c r="L356" s="255"/>
      <c r="M356" s="256" t="s">
        <v>21</v>
      </c>
      <c r="N356" s="257" t="s">
        <v>43</v>
      </c>
      <c r="O356" s="42"/>
      <c r="P356" s="213">
        <f>O356*H356</f>
        <v>0</v>
      </c>
      <c r="Q356" s="213">
        <v>0.0012</v>
      </c>
      <c r="R356" s="213">
        <f>Q356*H356</f>
        <v>0.0024</v>
      </c>
      <c r="S356" s="213">
        <v>0</v>
      </c>
      <c r="T356" s="214">
        <f>S356*H356</f>
        <v>0</v>
      </c>
      <c r="AR356" s="24" t="s">
        <v>385</v>
      </c>
      <c r="AT356" s="24" t="s">
        <v>249</v>
      </c>
      <c r="AU356" s="24" t="s">
        <v>81</v>
      </c>
      <c r="AY356" s="24" t="s">
        <v>153</v>
      </c>
      <c r="BE356" s="215">
        <f>IF(N356="základní",J356,0)</f>
        <v>0</v>
      </c>
      <c r="BF356" s="215">
        <f>IF(N356="snížená",J356,0)</f>
        <v>0</v>
      </c>
      <c r="BG356" s="215">
        <f>IF(N356="zákl. přenesená",J356,0)</f>
        <v>0</v>
      </c>
      <c r="BH356" s="215">
        <f>IF(N356="sníž. přenesená",J356,0)</f>
        <v>0</v>
      </c>
      <c r="BI356" s="215">
        <f>IF(N356="nulová",J356,0)</f>
        <v>0</v>
      </c>
      <c r="BJ356" s="24" t="s">
        <v>79</v>
      </c>
      <c r="BK356" s="215">
        <f>ROUND(I356*H356,2)</f>
        <v>0</v>
      </c>
      <c r="BL356" s="24" t="s">
        <v>283</v>
      </c>
      <c r="BM356" s="24" t="s">
        <v>576</v>
      </c>
    </row>
    <row r="357" spans="2:47" s="1" customFormat="1" ht="12">
      <c r="B357" s="41"/>
      <c r="C357" s="63"/>
      <c r="D357" s="219" t="s">
        <v>163</v>
      </c>
      <c r="E357" s="63"/>
      <c r="F357" s="220" t="s">
        <v>577</v>
      </c>
      <c r="G357" s="63"/>
      <c r="H357" s="63"/>
      <c r="I357" s="172"/>
      <c r="J357" s="63"/>
      <c r="K357" s="63"/>
      <c r="L357" s="61"/>
      <c r="M357" s="218"/>
      <c r="N357" s="42"/>
      <c r="O357" s="42"/>
      <c r="P357" s="42"/>
      <c r="Q357" s="42"/>
      <c r="R357" s="42"/>
      <c r="S357" s="42"/>
      <c r="T357" s="78"/>
      <c r="AT357" s="24" t="s">
        <v>163</v>
      </c>
      <c r="AU357" s="24" t="s">
        <v>81</v>
      </c>
    </row>
    <row r="358" spans="2:47" s="1" customFormat="1" ht="36">
      <c r="B358" s="41"/>
      <c r="C358" s="63"/>
      <c r="D358" s="216" t="s">
        <v>275</v>
      </c>
      <c r="E358" s="63"/>
      <c r="F358" s="258" t="s">
        <v>578</v>
      </c>
      <c r="G358" s="63"/>
      <c r="H358" s="63"/>
      <c r="I358" s="172"/>
      <c r="J358" s="63"/>
      <c r="K358" s="63"/>
      <c r="L358" s="61"/>
      <c r="M358" s="218"/>
      <c r="N358" s="42"/>
      <c r="O358" s="42"/>
      <c r="P358" s="42"/>
      <c r="Q358" s="42"/>
      <c r="R358" s="42"/>
      <c r="S358" s="42"/>
      <c r="T358" s="78"/>
      <c r="AT358" s="24" t="s">
        <v>275</v>
      </c>
      <c r="AU358" s="24" t="s">
        <v>81</v>
      </c>
    </row>
    <row r="359" spans="2:65" s="1" customFormat="1" ht="20.4" customHeight="1">
      <c r="B359" s="41"/>
      <c r="C359" s="248" t="s">
        <v>579</v>
      </c>
      <c r="D359" s="248" t="s">
        <v>249</v>
      </c>
      <c r="E359" s="249" t="s">
        <v>580</v>
      </c>
      <c r="F359" s="250" t="s">
        <v>581</v>
      </c>
      <c r="G359" s="251" t="s">
        <v>159</v>
      </c>
      <c r="H359" s="252">
        <v>14</v>
      </c>
      <c r="I359" s="253"/>
      <c r="J359" s="254">
        <f>ROUND(I359*H359,2)</f>
        <v>0</v>
      </c>
      <c r="K359" s="250" t="s">
        <v>160</v>
      </c>
      <c r="L359" s="255"/>
      <c r="M359" s="256" t="s">
        <v>21</v>
      </c>
      <c r="N359" s="257" t="s">
        <v>43</v>
      </c>
      <c r="O359" s="42"/>
      <c r="P359" s="213">
        <f>O359*H359</f>
        <v>0</v>
      </c>
      <c r="Q359" s="213">
        <v>0.0012</v>
      </c>
      <c r="R359" s="213">
        <f>Q359*H359</f>
        <v>0.0168</v>
      </c>
      <c r="S359" s="213">
        <v>0</v>
      </c>
      <c r="T359" s="214">
        <f>S359*H359</f>
        <v>0</v>
      </c>
      <c r="AR359" s="24" t="s">
        <v>385</v>
      </c>
      <c r="AT359" s="24" t="s">
        <v>249</v>
      </c>
      <c r="AU359" s="24" t="s">
        <v>81</v>
      </c>
      <c r="AY359" s="24" t="s">
        <v>153</v>
      </c>
      <c r="BE359" s="215">
        <f>IF(N359="základní",J359,0)</f>
        <v>0</v>
      </c>
      <c r="BF359" s="215">
        <f>IF(N359="snížená",J359,0)</f>
        <v>0</v>
      </c>
      <c r="BG359" s="215">
        <f>IF(N359="zákl. přenesená",J359,0)</f>
        <v>0</v>
      </c>
      <c r="BH359" s="215">
        <f>IF(N359="sníž. přenesená",J359,0)</f>
        <v>0</v>
      </c>
      <c r="BI359" s="215">
        <f>IF(N359="nulová",J359,0)</f>
        <v>0</v>
      </c>
      <c r="BJ359" s="24" t="s">
        <v>79</v>
      </c>
      <c r="BK359" s="215">
        <f>ROUND(I359*H359,2)</f>
        <v>0</v>
      </c>
      <c r="BL359" s="24" t="s">
        <v>283</v>
      </c>
      <c r="BM359" s="24" t="s">
        <v>582</v>
      </c>
    </row>
    <row r="360" spans="2:47" s="1" customFormat="1" ht="12">
      <c r="B360" s="41"/>
      <c r="C360" s="63"/>
      <c r="D360" s="219" t="s">
        <v>163</v>
      </c>
      <c r="E360" s="63"/>
      <c r="F360" s="220" t="s">
        <v>583</v>
      </c>
      <c r="G360" s="63"/>
      <c r="H360" s="63"/>
      <c r="I360" s="172"/>
      <c r="J360" s="63"/>
      <c r="K360" s="63"/>
      <c r="L360" s="61"/>
      <c r="M360" s="218"/>
      <c r="N360" s="42"/>
      <c r="O360" s="42"/>
      <c r="P360" s="42"/>
      <c r="Q360" s="42"/>
      <c r="R360" s="42"/>
      <c r="S360" s="42"/>
      <c r="T360" s="78"/>
      <c r="AT360" s="24" t="s">
        <v>163</v>
      </c>
      <c r="AU360" s="24" t="s">
        <v>81</v>
      </c>
    </row>
    <row r="361" spans="2:47" s="1" customFormat="1" ht="36">
      <c r="B361" s="41"/>
      <c r="C361" s="63"/>
      <c r="D361" s="216" t="s">
        <v>275</v>
      </c>
      <c r="E361" s="63"/>
      <c r="F361" s="258" t="s">
        <v>584</v>
      </c>
      <c r="G361" s="63"/>
      <c r="H361" s="63"/>
      <c r="I361" s="172"/>
      <c r="J361" s="63"/>
      <c r="K361" s="63"/>
      <c r="L361" s="61"/>
      <c r="M361" s="218"/>
      <c r="N361" s="42"/>
      <c r="O361" s="42"/>
      <c r="P361" s="42"/>
      <c r="Q361" s="42"/>
      <c r="R361" s="42"/>
      <c r="S361" s="42"/>
      <c r="T361" s="78"/>
      <c r="AT361" s="24" t="s">
        <v>275</v>
      </c>
      <c r="AU361" s="24" t="s">
        <v>81</v>
      </c>
    </row>
    <row r="362" spans="2:65" s="1" customFormat="1" ht="20.4" customHeight="1">
      <c r="B362" s="41"/>
      <c r="C362" s="204" t="s">
        <v>585</v>
      </c>
      <c r="D362" s="204" t="s">
        <v>156</v>
      </c>
      <c r="E362" s="205" t="s">
        <v>586</v>
      </c>
      <c r="F362" s="206" t="s">
        <v>587</v>
      </c>
      <c r="G362" s="207" t="s">
        <v>159</v>
      </c>
      <c r="H362" s="208">
        <v>4</v>
      </c>
      <c r="I362" s="209"/>
      <c r="J362" s="210">
        <f>ROUND(I362*H362,2)</f>
        <v>0</v>
      </c>
      <c r="K362" s="206" t="s">
        <v>160</v>
      </c>
      <c r="L362" s="61"/>
      <c r="M362" s="211" t="s">
        <v>21</v>
      </c>
      <c r="N362" s="212" t="s">
        <v>43</v>
      </c>
      <c r="O362" s="42"/>
      <c r="P362" s="213">
        <f>O362*H362</f>
        <v>0</v>
      </c>
      <c r="Q362" s="213">
        <v>0</v>
      </c>
      <c r="R362" s="213">
        <f>Q362*H362</f>
        <v>0</v>
      </c>
      <c r="S362" s="213">
        <v>0.024</v>
      </c>
      <c r="T362" s="214">
        <f>S362*H362</f>
        <v>0.096</v>
      </c>
      <c r="AR362" s="24" t="s">
        <v>283</v>
      </c>
      <c r="AT362" s="24" t="s">
        <v>156</v>
      </c>
      <c r="AU362" s="24" t="s">
        <v>81</v>
      </c>
      <c r="AY362" s="24" t="s">
        <v>153</v>
      </c>
      <c r="BE362" s="215">
        <f>IF(N362="základní",J362,0)</f>
        <v>0</v>
      </c>
      <c r="BF362" s="215">
        <f>IF(N362="snížená",J362,0)</f>
        <v>0</v>
      </c>
      <c r="BG362" s="215">
        <f>IF(N362="zákl. přenesená",J362,0)</f>
        <v>0</v>
      </c>
      <c r="BH362" s="215">
        <f>IF(N362="sníž. přenesená",J362,0)</f>
        <v>0</v>
      </c>
      <c r="BI362" s="215">
        <f>IF(N362="nulová",J362,0)</f>
        <v>0</v>
      </c>
      <c r="BJ362" s="24" t="s">
        <v>79</v>
      </c>
      <c r="BK362" s="215">
        <f>ROUND(I362*H362,2)</f>
        <v>0</v>
      </c>
      <c r="BL362" s="24" t="s">
        <v>283</v>
      </c>
      <c r="BM362" s="24" t="s">
        <v>588</v>
      </c>
    </row>
    <row r="363" spans="2:47" s="1" customFormat="1" ht="36">
      <c r="B363" s="41"/>
      <c r="C363" s="63"/>
      <c r="D363" s="219" t="s">
        <v>163</v>
      </c>
      <c r="E363" s="63"/>
      <c r="F363" s="220" t="s">
        <v>589</v>
      </c>
      <c r="G363" s="63"/>
      <c r="H363" s="63"/>
      <c r="I363" s="172"/>
      <c r="J363" s="63"/>
      <c r="K363" s="63"/>
      <c r="L363" s="61"/>
      <c r="M363" s="218"/>
      <c r="N363" s="42"/>
      <c r="O363" s="42"/>
      <c r="P363" s="42"/>
      <c r="Q363" s="42"/>
      <c r="R363" s="42"/>
      <c r="S363" s="42"/>
      <c r="T363" s="78"/>
      <c r="AT363" s="24" t="s">
        <v>163</v>
      </c>
      <c r="AU363" s="24" t="s">
        <v>81</v>
      </c>
    </row>
    <row r="364" spans="2:51" s="12" customFormat="1" ht="12">
      <c r="B364" s="221"/>
      <c r="C364" s="222"/>
      <c r="D364" s="219" t="s">
        <v>174</v>
      </c>
      <c r="E364" s="223" t="s">
        <v>21</v>
      </c>
      <c r="F364" s="224" t="s">
        <v>590</v>
      </c>
      <c r="G364" s="222"/>
      <c r="H364" s="225" t="s">
        <v>21</v>
      </c>
      <c r="I364" s="226"/>
      <c r="J364" s="222"/>
      <c r="K364" s="222"/>
      <c r="L364" s="227"/>
      <c r="M364" s="228"/>
      <c r="N364" s="229"/>
      <c r="O364" s="229"/>
      <c r="P364" s="229"/>
      <c r="Q364" s="229"/>
      <c r="R364" s="229"/>
      <c r="S364" s="229"/>
      <c r="T364" s="230"/>
      <c r="AT364" s="231" t="s">
        <v>174</v>
      </c>
      <c r="AU364" s="231" t="s">
        <v>81</v>
      </c>
      <c r="AV364" s="12" t="s">
        <v>79</v>
      </c>
      <c r="AW364" s="12" t="s">
        <v>35</v>
      </c>
      <c r="AX364" s="12" t="s">
        <v>72</v>
      </c>
      <c r="AY364" s="231" t="s">
        <v>153</v>
      </c>
    </row>
    <row r="365" spans="2:51" s="13" customFormat="1" ht="12">
      <c r="B365" s="232"/>
      <c r="C365" s="233"/>
      <c r="D365" s="219" t="s">
        <v>174</v>
      </c>
      <c r="E365" s="234" t="s">
        <v>21</v>
      </c>
      <c r="F365" s="235" t="s">
        <v>591</v>
      </c>
      <c r="G365" s="233"/>
      <c r="H365" s="236">
        <v>2</v>
      </c>
      <c r="I365" s="237"/>
      <c r="J365" s="233"/>
      <c r="K365" s="233"/>
      <c r="L365" s="238"/>
      <c r="M365" s="239"/>
      <c r="N365" s="240"/>
      <c r="O365" s="240"/>
      <c r="P365" s="240"/>
      <c r="Q365" s="240"/>
      <c r="R365" s="240"/>
      <c r="S365" s="240"/>
      <c r="T365" s="241"/>
      <c r="AT365" s="242" t="s">
        <v>174</v>
      </c>
      <c r="AU365" s="242" t="s">
        <v>81</v>
      </c>
      <c r="AV365" s="13" t="s">
        <v>81</v>
      </c>
      <c r="AW365" s="13" t="s">
        <v>35</v>
      </c>
      <c r="AX365" s="13" t="s">
        <v>72</v>
      </c>
      <c r="AY365" s="242" t="s">
        <v>153</v>
      </c>
    </row>
    <row r="366" spans="2:51" s="13" customFormat="1" ht="12">
      <c r="B366" s="232"/>
      <c r="C366" s="233"/>
      <c r="D366" s="216" t="s">
        <v>174</v>
      </c>
      <c r="E366" s="243" t="s">
        <v>21</v>
      </c>
      <c r="F366" s="244" t="s">
        <v>592</v>
      </c>
      <c r="G366" s="233"/>
      <c r="H366" s="245">
        <v>2</v>
      </c>
      <c r="I366" s="237"/>
      <c r="J366" s="233"/>
      <c r="K366" s="233"/>
      <c r="L366" s="238"/>
      <c r="M366" s="239"/>
      <c r="N366" s="240"/>
      <c r="O366" s="240"/>
      <c r="P366" s="240"/>
      <c r="Q366" s="240"/>
      <c r="R366" s="240"/>
      <c r="S366" s="240"/>
      <c r="T366" s="241"/>
      <c r="AT366" s="242" t="s">
        <v>174</v>
      </c>
      <c r="AU366" s="242" t="s">
        <v>81</v>
      </c>
      <c r="AV366" s="13" t="s">
        <v>81</v>
      </c>
      <c r="AW366" s="13" t="s">
        <v>35</v>
      </c>
      <c r="AX366" s="13" t="s">
        <v>72</v>
      </c>
      <c r="AY366" s="242" t="s">
        <v>153</v>
      </c>
    </row>
    <row r="367" spans="2:65" s="1" customFormat="1" ht="20.4" customHeight="1">
      <c r="B367" s="41"/>
      <c r="C367" s="204" t="s">
        <v>593</v>
      </c>
      <c r="D367" s="204" t="s">
        <v>156</v>
      </c>
      <c r="E367" s="205" t="s">
        <v>594</v>
      </c>
      <c r="F367" s="206" t="s">
        <v>595</v>
      </c>
      <c r="G367" s="207" t="s">
        <v>159</v>
      </c>
      <c r="H367" s="208">
        <v>16</v>
      </c>
      <c r="I367" s="209"/>
      <c r="J367" s="210">
        <f>ROUND(I367*H367,2)</f>
        <v>0</v>
      </c>
      <c r="K367" s="206" t="s">
        <v>160</v>
      </c>
      <c r="L367" s="61"/>
      <c r="M367" s="211" t="s">
        <v>21</v>
      </c>
      <c r="N367" s="212" t="s">
        <v>43</v>
      </c>
      <c r="O367" s="42"/>
      <c r="P367" s="213">
        <f>O367*H367</f>
        <v>0</v>
      </c>
      <c r="Q367" s="213">
        <v>0</v>
      </c>
      <c r="R367" s="213">
        <f>Q367*H367</f>
        <v>0</v>
      </c>
      <c r="S367" s="213">
        <v>0</v>
      </c>
      <c r="T367" s="214">
        <f>S367*H367</f>
        <v>0</v>
      </c>
      <c r="AR367" s="24" t="s">
        <v>283</v>
      </c>
      <c r="AT367" s="24" t="s">
        <v>156</v>
      </c>
      <c r="AU367" s="24" t="s">
        <v>81</v>
      </c>
      <c r="AY367" s="24" t="s">
        <v>153</v>
      </c>
      <c r="BE367" s="215">
        <f>IF(N367="základní",J367,0)</f>
        <v>0</v>
      </c>
      <c r="BF367" s="215">
        <f>IF(N367="snížená",J367,0)</f>
        <v>0</v>
      </c>
      <c r="BG367" s="215">
        <f>IF(N367="zákl. přenesená",J367,0)</f>
        <v>0</v>
      </c>
      <c r="BH367" s="215">
        <f>IF(N367="sníž. přenesená",J367,0)</f>
        <v>0</v>
      </c>
      <c r="BI367" s="215">
        <f>IF(N367="nulová",J367,0)</f>
        <v>0</v>
      </c>
      <c r="BJ367" s="24" t="s">
        <v>79</v>
      </c>
      <c r="BK367" s="215">
        <f>ROUND(I367*H367,2)</f>
        <v>0</v>
      </c>
      <c r="BL367" s="24" t="s">
        <v>283</v>
      </c>
      <c r="BM367" s="24" t="s">
        <v>596</v>
      </c>
    </row>
    <row r="368" spans="2:47" s="1" customFormat="1" ht="24">
      <c r="B368" s="41"/>
      <c r="C368" s="63"/>
      <c r="D368" s="219" t="s">
        <v>163</v>
      </c>
      <c r="E368" s="63"/>
      <c r="F368" s="220" t="s">
        <v>597</v>
      </c>
      <c r="G368" s="63"/>
      <c r="H368" s="63"/>
      <c r="I368" s="172"/>
      <c r="J368" s="63"/>
      <c r="K368" s="63"/>
      <c r="L368" s="61"/>
      <c r="M368" s="218"/>
      <c r="N368" s="42"/>
      <c r="O368" s="42"/>
      <c r="P368" s="42"/>
      <c r="Q368" s="42"/>
      <c r="R368" s="42"/>
      <c r="S368" s="42"/>
      <c r="T368" s="78"/>
      <c r="AT368" s="24" t="s">
        <v>163</v>
      </c>
      <c r="AU368" s="24" t="s">
        <v>81</v>
      </c>
    </row>
    <row r="369" spans="2:51" s="13" customFormat="1" ht="12">
      <c r="B369" s="232"/>
      <c r="C369" s="233"/>
      <c r="D369" s="216" t="s">
        <v>174</v>
      </c>
      <c r="E369" s="243" t="s">
        <v>21</v>
      </c>
      <c r="F369" s="244" t="s">
        <v>598</v>
      </c>
      <c r="G369" s="233"/>
      <c r="H369" s="245">
        <v>16</v>
      </c>
      <c r="I369" s="237"/>
      <c r="J369" s="233"/>
      <c r="K369" s="233"/>
      <c r="L369" s="238"/>
      <c r="M369" s="239"/>
      <c r="N369" s="240"/>
      <c r="O369" s="240"/>
      <c r="P369" s="240"/>
      <c r="Q369" s="240"/>
      <c r="R369" s="240"/>
      <c r="S369" s="240"/>
      <c r="T369" s="241"/>
      <c r="AT369" s="242" t="s">
        <v>174</v>
      </c>
      <c r="AU369" s="242" t="s">
        <v>81</v>
      </c>
      <c r="AV369" s="13" t="s">
        <v>81</v>
      </c>
      <c r="AW369" s="13" t="s">
        <v>35</v>
      </c>
      <c r="AX369" s="13" t="s">
        <v>72</v>
      </c>
      <c r="AY369" s="242" t="s">
        <v>153</v>
      </c>
    </row>
    <row r="370" spans="2:65" s="1" customFormat="1" ht="20.4" customHeight="1">
      <c r="B370" s="41"/>
      <c r="C370" s="248" t="s">
        <v>599</v>
      </c>
      <c r="D370" s="248" t="s">
        <v>249</v>
      </c>
      <c r="E370" s="249" t="s">
        <v>600</v>
      </c>
      <c r="F370" s="250" t="s">
        <v>601</v>
      </c>
      <c r="G370" s="251" t="s">
        <v>189</v>
      </c>
      <c r="H370" s="252">
        <v>12.18</v>
      </c>
      <c r="I370" s="253"/>
      <c r="J370" s="254">
        <f>ROUND(I370*H370,2)</f>
        <v>0</v>
      </c>
      <c r="K370" s="250" t="s">
        <v>160</v>
      </c>
      <c r="L370" s="255"/>
      <c r="M370" s="256" t="s">
        <v>21</v>
      </c>
      <c r="N370" s="257" t="s">
        <v>43</v>
      </c>
      <c r="O370" s="42"/>
      <c r="P370" s="213">
        <f>O370*H370</f>
        <v>0</v>
      </c>
      <c r="Q370" s="213">
        <v>0.00021</v>
      </c>
      <c r="R370" s="213">
        <f>Q370*H370</f>
        <v>0.0025578</v>
      </c>
      <c r="S370" s="213">
        <v>0</v>
      </c>
      <c r="T370" s="214">
        <f>S370*H370</f>
        <v>0</v>
      </c>
      <c r="AR370" s="24" t="s">
        <v>385</v>
      </c>
      <c r="AT370" s="24" t="s">
        <v>249</v>
      </c>
      <c r="AU370" s="24" t="s">
        <v>81</v>
      </c>
      <c r="AY370" s="24" t="s">
        <v>153</v>
      </c>
      <c r="BE370" s="215">
        <f>IF(N370="základní",J370,0)</f>
        <v>0</v>
      </c>
      <c r="BF370" s="215">
        <f>IF(N370="snížená",J370,0)</f>
        <v>0</v>
      </c>
      <c r="BG370" s="215">
        <f>IF(N370="zákl. přenesená",J370,0)</f>
        <v>0</v>
      </c>
      <c r="BH370" s="215">
        <f>IF(N370="sníž. přenesená",J370,0)</f>
        <v>0</v>
      </c>
      <c r="BI370" s="215">
        <f>IF(N370="nulová",J370,0)</f>
        <v>0</v>
      </c>
      <c r="BJ370" s="24" t="s">
        <v>79</v>
      </c>
      <c r="BK370" s="215">
        <f>ROUND(I370*H370,2)</f>
        <v>0</v>
      </c>
      <c r="BL370" s="24" t="s">
        <v>283</v>
      </c>
      <c r="BM370" s="24" t="s">
        <v>602</v>
      </c>
    </row>
    <row r="371" spans="2:47" s="1" customFormat="1" ht="12">
      <c r="B371" s="41"/>
      <c r="C371" s="63"/>
      <c r="D371" s="219" t="s">
        <v>163</v>
      </c>
      <c r="E371" s="63"/>
      <c r="F371" s="220" t="s">
        <v>603</v>
      </c>
      <c r="G371" s="63"/>
      <c r="H371" s="63"/>
      <c r="I371" s="172"/>
      <c r="J371" s="63"/>
      <c r="K371" s="63"/>
      <c r="L371" s="61"/>
      <c r="M371" s="218"/>
      <c r="N371" s="42"/>
      <c r="O371" s="42"/>
      <c r="P371" s="42"/>
      <c r="Q371" s="42"/>
      <c r="R371" s="42"/>
      <c r="S371" s="42"/>
      <c r="T371" s="78"/>
      <c r="AT371" s="24" t="s">
        <v>163</v>
      </c>
      <c r="AU371" s="24" t="s">
        <v>81</v>
      </c>
    </row>
    <row r="372" spans="2:51" s="13" customFormat="1" ht="12">
      <c r="B372" s="232"/>
      <c r="C372" s="233"/>
      <c r="D372" s="219" t="s">
        <v>174</v>
      </c>
      <c r="E372" s="234" t="s">
        <v>21</v>
      </c>
      <c r="F372" s="235" t="s">
        <v>604</v>
      </c>
      <c r="G372" s="233"/>
      <c r="H372" s="236">
        <v>11.6</v>
      </c>
      <c r="I372" s="237"/>
      <c r="J372" s="233"/>
      <c r="K372" s="233"/>
      <c r="L372" s="238"/>
      <c r="M372" s="239"/>
      <c r="N372" s="240"/>
      <c r="O372" s="240"/>
      <c r="P372" s="240"/>
      <c r="Q372" s="240"/>
      <c r="R372" s="240"/>
      <c r="S372" s="240"/>
      <c r="T372" s="241"/>
      <c r="AT372" s="242" t="s">
        <v>174</v>
      </c>
      <c r="AU372" s="242" t="s">
        <v>81</v>
      </c>
      <c r="AV372" s="13" t="s">
        <v>81</v>
      </c>
      <c r="AW372" s="13" t="s">
        <v>35</v>
      </c>
      <c r="AX372" s="13" t="s">
        <v>72</v>
      </c>
      <c r="AY372" s="242" t="s">
        <v>153</v>
      </c>
    </row>
    <row r="373" spans="2:51" s="13" customFormat="1" ht="12">
      <c r="B373" s="232"/>
      <c r="C373" s="233"/>
      <c r="D373" s="216" t="s">
        <v>174</v>
      </c>
      <c r="E373" s="233"/>
      <c r="F373" s="244" t="s">
        <v>605</v>
      </c>
      <c r="G373" s="233"/>
      <c r="H373" s="245">
        <v>12.18</v>
      </c>
      <c r="I373" s="237"/>
      <c r="J373" s="233"/>
      <c r="K373" s="233"/>
      <c r="L373" s="238"/>
      <c r="M373" s="239"/>
      <c r="N373" s="240"/>
      <c r="O373" s="240"/>
      <c r="P373" s="240"/>
      <c r="Q373" s="240"/>
      <c r="R373" s="240"/>
      <c r="S373" s="240"/>
      <c r="T373" s="241"/>
      <c r="AT373" s="242" t="s">
        <v>174</v>
      </c>
      <c r="AU373" s="242" t="s">
        <v>81</v>
      </c>
      <c r="AV373" s="13" t="s">
        <v>81</v>
      </c>
      <c r="AW373" s="13" t="s">
        <v>6</v>
      </c>
      <c r="AX373" s="13" t="s">
        <v>79</v>
      </c>
      <c r="AY373" s="242" t="s">
        <v>153</v>
      </c>
    </row>
    <row r="374" spans="2:65" s="1" customFormat="1" ht="20.4" customHeight="1">
      <c r="B374" s="41"/>
      <c r="C374" s="204" t="s">
        <v>606</v>
      </c>
      <c r="D374" s="204" t="s">
        <v>156</v>
      </c>
      <c r="E374" s="205" t="s">
        <v>607</v>
      </c>
      <c r="F374" s="206" t="s">
        <v>608</v>
      </c>
      <c r="G374" s="207" t="s">
        <v>327</v>
      </c>
      <c r="H374" s="208">
        <v>0.272</v>
      </c>
      <c r="I374" s="209"/>
      <c r="J374" s="210">
        <f>ROUND(I374*H374,2)</f>
        <v>0</v>
      </c>
      <c r="K374" s="206" t="s">
        <v>160</v>
      </c>
      <c r="L374" s="61"/>
      <c r="M374" s="211" t="s">
        <v>21</v>
      </c>
      <c r="N374" s="212" t="s">
        <v>43</v>
      </c>
      <c r="O374" s="42"/>
      <c r="P374" s="213">
        <f>O374*H374</f>
        <v>0</v>
      </c>
      <c r="Q374" s="213">
        <v>0</v>
      </c>
      <c r="R374" s="213">
        <f>Q374*H374</f>
        <v>0</v>
      </c>
      <c r="S374" s="213">
        <v>0</v>
      </c>
      <c r="T374" s="214">
        <f>S374*H374</f>
        <v>0</v>
      </c>
      <c r="AR374" s="24" t="s">
        <v>283</v>
      </c>
      <c r="AT374" s="24" t="s">
        <v>156</v>
      </c>
      <c r="AU374" s="24" t="s">
        <v>81</v>
      </c>
      <c r="AY374" s="24" t="s">
        <v>153</v>
      </c>
      <c r="BE374" s="215">
        <f>IF(N374="základní",J374,0)</f>
        <v>0</v>
      </c>
      <c r="BF374" s="215">
        <f>IF(N374="snížená",J374,0)</f>
        <v>0</v>
      </c>
      <c r="BG374" s="215">
        <f>IF(N374="zákl. přenesená",J374,0)</f>
        <v>0</v>
      </c>
      <c r="BH374" s="215">
        <f>IF(N374="sníž. přenesená",J374,0)</f>
        <v>0</v>
      </c>
      <c r="BI374" s="215">
        <f>IF(N374="nulová",J374,0)</f>
        <v>0</v>
      </c>
      <c r="BJ374" s="24" t="s">
        <v>79</v>
      </c>
      <c r="BK374" s="215">
        <f>ROUND(I374*H374,2)</f>
        <v>0</v>
      </c>
      <c r="BL374" s="24" t="s">
        <v>283</v>
      </c>
      <c r="BM374" s="24" t="s">
        <v>609</v>
      </c>
    </row>
    <row r="375" spans="2:47" s="1" customFormat="1" ht="36">
      <c r="B375" s="41"/>
      <c r="C375" s="63"/>
      <c r="D375" s="219" t="s">
        <v>163</v>
      </c>
      <c r="E375" s="63"/>
      <c r="F375" s="220" t="s">
        <v>610</v>
      </c>
      <c r="G375" s="63"/>
      <c r="H375" s="63"/>
      <c r="I375" s="172"/>
      <c r="J375" s="63"/>
      <c r="K375" s="63"/>
      <c r="L375" s="61"/>
      <c r="M375" s="218"/>
      <c r="N375" s="42"/>
      <c r="O375" s="42"/>
      <c r="P375" s="42"/>
      <c r="Q375" s="42"/>
      <c r="R375" s="42"/>
      <c r="S375" s="42"/>
      <c r="T375" s="78"/>
      <c r="AT375" s="24" t="s">
        <v>163</v>
      </c>
      <c r="AU375" s="24" t="s">
        <v>81</v>
      </c>
    </row>
    <row r="376" spans="2:63" s="11" customFormat="1" ht="29.85" customHeight="1">
      <c r="B376" s="187"/>
      <c r="C376" s="188"/>
      <c r="D376" s="201" t="s">
        <v>71</v>
      </c>
      <c r="E376" s="202" t="s">
        <v>611</v>
      </c>
      <c r="F376" s="202" t="s">
        <v>612</v>
      </c>
      <c r="G376" s="188"/>
      <c r="H376" s="188"/>
      <c r="I376" s="191"/>
      <c r="J376" s="203">
        <f>BK376</f>
        <v>0</v>
      </c>
      <c r="K376" s="188"/>
      <c r="L376" s="193"/>
      <c r="M376" s="194"/>
      <c r="N376" s="195"/>
      <c r="O376" s="195"/>
      <c r="P376" s="196">
        <f>SUM(P377:P385)</f>
        <v>0</v>
      </c>
      <c r="Q376" s="195"/>
      <c r="R376" s="196">
        <f>SUM(R377:R385)</f>
        <v>0.0024</v>
      </c>
      <c r="S376" s="195"/>
      <c r="T376" s="197">
        <f>SUM(T377:T385)</f>
        <v>0</v>
      </c>
      <c r="AR376" s="198" t="s">
        <v>81</v>
      </c>
      <c r="AT376" s="199" t="s">
        <v>71</v>
      </c>
      <c r="AU376" s="199" t="s">
        <v>79</v>
      </c>
      <c r="AY376" s="198" t="s">
        <v>153</v>
      </c>
      <c r="BK376" s="200">
        <f>SUM(BK377:BK385)</f>
        <v>0</v>
      </c>
    </row>
    <row r="377" spans="2:65" s="1" customFormat="1" ht="20.4" customHeight="1">
      <c r="B377" s="41"/>
      <c r="C377" s="204" t="s">
        <v>613</v>
      </c>
      <c r="D377" s="204" t="s">
        <v>156</v>
      </c>
      <c r="E377" s="205" t="s">
        <v>614</v>
      </c>
      <c r="F377" s="206" t="s">
        <v>615</v>
      </c>
      <c r="G377" s="207" t="s">
        <v>159</v>
      </c>
      <c r="H377" s="208">
        <v>2</v>
      </c>
      <c r="I377" s="209"/>
      <c r="J377" s="210">
        <f>ROUND(I377*H377,2)</f>
        <v>0</v>
      </c>
      <c r="K377" s="206" t="s">
        <v>160</v>
      </c>
      <c r="L377" s="61"/>
      <c r="M377" s="211" t="s">
        <v>21</v>
      </c>
      <c r="N377" s="212" t="s">
        <v>43</v>
      </c>
      <c r="O377" s="42"/>
      <c r="P377" s="213">
        <f>O377*H377</f>
        <v>0</v>
      </c>
      <c r="Q377" s="213">
        <v>0</v>
      </c>
      <c r="R377" s="213">
        <f>Q377*H377</f>
        <v>0</v>
      </c>
      <c r="S377" s="213">
        <v>0</v>
      </c>
      <c r="T377" s="214">
        <f>S377*H377</f>
        <v>0</v>
      </c>
      <c r="AR377" s="24" t="s">
        <v>283</v>
      </c>
      <c r="AT377" s="24" t="s">
        <v>156</v>
      </c>
      <c r="AU377" s="24" t="s">
        <v>81</v>
      </c>
      <c r="AY377" s="24" t="s">
        <v>153</v>
      </c>
      <c r="BE377" s="215">
        <f>IF(N377="základní",J377,0)</f>
        <v>0</v>
      </c>
      <c r="BF377" s="215">
        <f>IF(N377="snížená",J377,0)</f>
        <v>0</v>
      </c>
      <c r="BG377" s="215">
        <f>IF(N377="zákl. přenesená",J377,0)</f>
        <v>0</v>
      </c>
      <c r="BH377" s="215">
        <f>IF(N377="sníž. přenesená",J377,0)</f>
        <v>0</v>
      </c>
      <c r="BI377" s="215">
        <f>IF(N377="nulová",J377,0)</f>
        <v>0</v>
      </c>
      <c r="BJ377" s="24" t="s">
        <v>79</v>
      </c>
      <c r="BK377" s="215">
        <f>ROUND(I377*H377,2)</f>
        <v>0</v>
      </c>
      <c r="BL377" s="24" t="s">
        <v>283</v>
      </c>
      <c r="BM377" s="24" t="s">
        <v>616</v>
      </c>
    </row>
    <row r="378" spans="2:47" s="1" customFormat="1" ht="12">
      <c r="B378" s="41"/>
      <c r="C378" s="63"/>
      <c r="D378" s="219" t="s">
        <v>163</v>
      </c>
      <c r="E378" s="63"/>
      <c r="F378" s="220" t="s">
        <v>617</v>
      </c>
      <c r="G378" s="63"/>
      <c r="H378" s="63"/>
      <c r="I378" s="172"/>
      <c r="J378" s="63"/>
      <c r="K378" s="63"/>
      <c r="L378" s="61"/>
      <c r="M378" s="218"/>
      <c r="N378" s="42"/>
      <c r="O378" s="42"/>
      <c r="P378" s="42"/>
      <c r="Q378" s="42"/>
      <c r="R378" s="42"/>
      <c r="S378" s="42"/>
      <c r="T378" s="78"/>
      <c r="AT378" s="24" t="s">
        <v>163</v>
      </c>
      <c r="AU378" s="24" t="s">
        <v>81</v>
      </c>
    </row>
    <row r="379" spans="2:51" s="12" customFormat="1" ht="12">
      <c r="B379" s="221"/>
      <c r="C379" s="222"/>
      <c r="D379" s="219" t="s">
        <v>174</v>
      </c>
      <c r="E379" s="223" t="s">
        <v>21</v>
      </c>
      <c r="F379" s="224" t="s">
        <v>618</v>
      </c>
      <c r="G379" s="222"/>
      <c r="H379" s="225" t="s">
        <v>21</v>
      </c>
      <c r="I379" s="226"/>
      <c r="J379" s="222"/>
      <c r="K379" s="222"/>
      <c r="L379" s="227"/>
      <c r="M379" s="228"/>
      <c r="N379" s="229"/>
      <c r="O379" s="229"/>
      <c r="P379" s="229"/>
      <c r="Q379" s="229"/>
      <c r="R379" s="229"/>
      <c r="S379" s="229"/>
      <c r="T379" s="230"/>
      <c r="AT379" s="231" t="s">
        <v>174</v>
      </c>
      <c r="AU379" s="231" t="s">
        <v>81</v>
      </c>
      <c r="AV379" s="12" t="s">
        <v>79</v>
      </c>
      <c r="AW379" s="12" t="s">
        <v>35</v>
      </c>
      <c r="AX379" s="12" t="s">
        <v>72</v>
      </c>
      <c r="AY379" s="231" t="s">
        <v>153</v>
      </c>
    </row>
    <row r="380" spans="2:51" s="13" customFormat="1" ht="12">
      <c r="B380" s="232"/>
      <c r="C380" s="233"/>
      <c r="D380" s="216" t="s">
        <v>174</v>
      </c>
      <c r="E380" s="243" t="s">
        <v>21</v>
      </c>
      <c r="F380" s="244" t="s">
        <v>619</v>
      </c>
      <c r="G380" s="233"/>
      <c r="H380" s="245">
        <v>2</v>
      </c>
      <c r="I380" s="237"/>
      <c r="J380" s="233"/>
      <c r="K380" s="233"/>
      <c r="L380" s="238"/>
      <c r="M380" s="239"/>
      <c r="N380" s="240"/>
      <c r="O380" s="240"/>
      <c r="P380" s="240"/>
      <c r="Q380" s="240"/>
      <c r="R380" s="240"/>
      <c r="S380" s="240"/>
      <c r="T380" s="241"/>
      <c r="AT380" s="242" t="s">
        <v>174</v>
      </c>
      <c r="AU380" s="242" t="s">
        <v>81</v>
      </c>
      <c r="AV380" s="13" t="s">
        <v>81</v>
      </c>
      <c r="AW380" s="13" t="s">
        <v>35</v>
      </c>
      <c r="AX380" s="13" t="s">
        <v>72</v>
      </c>
      <c r="AY380" s="242" t="s">
        <v>153</v>
      </c>
    </row>
    <row r="381" spans="2:65" s="1" customFormat="1" ht="20.4" customHeight="1">
      <c r="B381" s="41"/>
      <c r="C381" s="248" t="s">
        <v>620</v>
      </c>
      <c r="D381" s="248" t="s">
        <v>249</v>
      </c>
      <c r="E381" s="249" t="s">
        <v>621</v>
      </c>
      <c r="F381" s="250" t="s">
        <v>622</v>
      </c>
      <c r="G381" s="251" t="s">
        <v>159</v>
      </c>
      <c r="H381" s="252">
        <v>2</v>
      </c>
      <c r="I381" s="253"/>
      <c r="J381" s="254">
        <f>ROUND(I381*H381,2)</f>
        <v>0</v>
      </c>
      <c r="K381" s="250" t="s">
        <v>160</v>
      </c>
      <c r="L381" s="255"/>
      <c r="M381" s="256" t="s">
        <v>21</v>
      </c>
      <c r="N381" s="257" t="s">
        <v>43</v>
      </c>
      <c r="O381" s="42"/>
      <c r="P381" s="213">
        <f>O381*H381</f>
        <v>0</v>
      </c>
      <c r="Q381" s="213">
        <v>0.0012</v>
      </c>
      <c r="R381" s="213">
        <f>Q381*H381</f>
        <v>0.0024</v>
      </c>
      <c r="S381" s="213">
        <v>0</v>
      </c>
      <c r="T381" s="214">
        <f>S381*H381</f>
        <v>0</v>
      </c>
      <c r="AR381" s="24" t="s">
        <v>385</v>
      </c>
      <c r="AT381" s="24" t="s">
        <v>249</v>
      </c>
      <c r="AU381" s="24" t="s">
        <v>81</v>
      </c>
      <c r="AY381" s="24" t="s">
        <v>153</v>
      </c>
      <c r="BE381" s="215">
        <f>IF(N381="základní",J381,0)</f>
        <v>0</v>
      </c>
      <c r="BF381" s="215">
        <f>IF(N381="snížená",J381,0)</f>
        <v>0</v>
      </c>
      <c r="BG381" s="215">
        <f>IF(N381="zákl. přenesená",J381,0)</f>
        <v>0</v>
      </c>
      <c r="BH381" s="215">
        <f>IF(N381="sníž. přenesená",J381,0)</f>
        <v>0</v>
      </c>
      <c r="BI381" s="215">
        <f>IF(N381="nulová",J381,0)</f>
        <v>0</v>
      </c>
      <c r="BJ381" s="24" t="s">
        <v>79</v>
      </c>
      <c r="BK381" s="215">
        <f>ROUND(I381*H381,2)</f>
        <v>0</v>
      </c>
      <c r="BL381" s="24" t="s">
        <v>283</v>
      </c>
      <c r="BM381" s="24" t="s">
        <v>623</v>
      </c>
    </row>
    <row r="382" spans="2:47" s="1" customFormat="1" ht="12">
      <c r="B382" s="41"/>
      <c r="C382" s="63"/>
      <c r="D382" s="219" t="s">
        <v>163</v>
      </c>
      <c r="E382" s="63"/>
      <c r="F382" s="220" t="s">
        <v>622</v>
      </c>
      <c r="G382" s="63"/>
      <c r="H382" s="63"/>
      <c r="I382" s="172"/>
      <c r="J382" s="63"/>
      <c r="K382" s="63"/>
      <c r="L382" s="61"/>
      <c r="M382" s="218"/>
      <c r="N382" s="42"/>
      <c r="O382" s="42"/>
      <c r="P382" s="42"/>
      <c r="Q382" s="42"/>
      <c r="R382" s="42"/>
      <c r="S382" s="42"/>
      <c r="T382" s="78"/>
      <c r="AT382" s="24" t="s">
        <v>163</v>
      </c>
      <c r="AU382" s="24" t="s">
        <v>81</v>
      </c>
    </row>
    <row r="383" spans="2:47" s="1" customFormat="1" ht="24">
      <c r="B383" s="41"/>
      <c r="C383" s="63"/>
      <c r="D383" s="216" t="s">
        <v>275</v>
      </c>
      <c r="E383" s="63"/>
      <c r="F383" s="258" t="s">
        <v>624</v>
      </c>
      <c r="G383" s="63"/>
      <c r="H383" s="63"/>
      <c r="I383" s="172"/>
      <c r="J383" s="63"/>
      <c r="K383" s="63"/>
      <c r="L383" s="61"/>
      <c r="M383" s="218"/>
      <c r="N383" s="42"/>
      <c r="O383" s="42"/>
      <c r="P383" s="42"/>
      <c r="Q383" s="42"/>
      <c r="R383" s="42"/>
      <c r="S383" s="42"/>
      <c r="T383" s="78"/>
      <c r="AT383" s="24" t="s">
        <v>275</v>
      </c>
      <c r="AU383" s="24" t="s">
        <v>81</v>
      </c>
    </row>
    <row r="384" spans="2:65" s="1" customFormat="1" ht="20.4" customHeight="1">
      <c r="B384" s="41"/>
      <c r="C384" s="204" t="s">
        <v>625</v>
      </c>
      <c r="D384" s="204" t="s">
        <v>156</v>
      </c>
      <c r="E384" s="205" t="s">
        <v>626</v>
      </c>
      <c r="F384" s="206" t="s">
        <v>627</v>
      </c>
      <c r="G384" s="207" t="s">
        <v>327</v>
      </c>
      <c r="H384" s="208">
        <v>0.002</v>
      </c>
      <c r="I384" s="209"/>
      <c r="J384" s="210">
        <f>ROUND(I384*H384,2)</f>
        <v>0</v>
      </c>
      <c r="K384" s="206" t="s">
        <v>160</v>
      </c>
      <c r="L384" s="61"/>
      <c r="M384" s="211" t="s">
        <v>21</v>
      </c>
      <c r="N384" s="212" t="s">
        <v>43</v>
      </c>
      <c r="O384" s="42"/>
      <c r="P384" s="213">
        <f>O384*H384</f>
        <v>0</v>
      </c>
      <c r="Q384" s="213">
        <v>0</v>
      </c>
      <c r="R384" s="213">
        <f>Q384*H384</f>
        <v>0</v>
      </c>
      <c r="S384" s="213">
        <v>0</v>
      </c>
      <c r="T384" s="214">
        <f>S384*H384</f>
        <v>0</v>
      </c>
      <c r="AR384" s="24" t="s">
        <v>283</v>
      </c>
      <c r="AT384" s="24" t="s">
        <v>156</v>
      </c>
      <c r="AU384" s="24" t="s">
        <v>81</v>
      </c>
      <c r="AY384" s="24" t="s">
        <v>153</v>
      </c>
      <c r="BE384" s="215">
        <f>IF(N384="základní",J384,0)</f>
        <v>0</v>
      </c>
      <c r="BF384" s="215">
        <f>IF(N384="snížená",J384,0)</f>
        <v>0</v>
      </c>
      <c r="BG384" s="215">
        <f>IF(N384="zákl. přenesená",J384,0)</f>
        <v>0</v>
      </c>
      <c r="BH384" s="215">
        <f>IF(N384="sníž. přenesená",J384,0)</f>
        <v>0</v>
      </c>
      <c r="BI384" s="215">
        <f>IF(N384="nulová",J384,0)</f>
        <v>0</v>
      </c>
      <c r="BJ384" s="24" t="s">
        <v>79</v>
      </c>
      <c r="BK384" s="215">
        <f>ROUND(I384*H384,2)</f>
        <v>0</v>
      </c>
      <c r="BL384" s="24" t="s">
        <v>283</v>
      </c>
      <c r="BM384" s="24" t="s">
        <v>628</v>
      </c>
    </row>
    <row r="385" spans="2:47" s="1" customFormat="1" ht="36">
      <c r="B385" s="41"/>
      <c r="C385" s="63"/>
      <c r="D385" s="219" t="s">
        <v>163</v>
      </c>
      <c r="E385" s="63"/>
      <c r="F385" s="220" t="s">
        <v>629</v>
      </c>
      <c r="G385" s="63"/>
      <c r="H385" s="63"/>
      <c r="I385" s="172"/>
      <c r="J385" s="63"/>
      <c r="K385" s="63"/>
      <c r="L385" s="61"/>
      <c r="M385" s="218"/>
      <c r="N385" s="42"/>
      <c r="O385" s="42"/>
      <c r="P385" s="42"/>
      <c r="Q385" s="42"/>
      <c r="R385" s="42"/>
      <c r="S385" s="42"/>
      <c r="T385" s="78"/>
      <c r="AT385" s="24" t="s">
        <v>163</v>
      </c>
      <c r="AU385" s="24" t="s">
        <v>81</v>
      </c>
    </row>
    <row r="386" spans="2:63" s="11" customFormat="1" ht="29.85" customHeight="1">
      <c r="B386" s="187"/>
      <c r="C386" s="188"/>
      <c r="D386" s="201" t="s">
        <v>71</v>
      </c>
      <c r="E386" s="202" t="s">
        <v>630</v>
      </c>
      <c r="F386" s="202" t="s">
        <v>631</v>
      </c>
      <c r="G386" s="188"/>
      <c r="H386" s="188"/>
      <c r="I386" s="191"/>
      <c r="J386" s="203">
        <f>BK386</f>
        <v>0</v>
      </c>
      <c r="K386" s="188"/>
      <c r="L386" s="193"/>
      <c r="M386" s="194"/>
      <c r="N386" s="195"/>
      <c r="O386" s="195"/>
      <c r="P386" s="196">
        <f>SUM(P387:P448)</f>
        <v>0</v>
      </c>
      <c r="Q386" s="195"/>
      <c r="R386" s="196">
        <f>SUM(R387:R448)</f>
        <v>1.74864958</v>
      </c>
      <c r="S386" s="195"/>
      <c r="T386" s="197">
        <f>SUM(T387:T448)</f>
        <v>1.09440632</v>
      </c>
      <c r="AR386" s="198" t="s">
        <v>81</v>
      </c>
      <c r="AT386" s="199" t="s">
        <v>71</v>
      </c>
      <c r="AU386" s="199" t="s">
        <v>79</v>
      </c>
      <c r="AY386" s="198" t="s">
        <v>153</v>
      </c>
      <c r="BK386" s="200">
        <f>SUM(BK387:BK448)</f>
        <v>0</v>
      </c>
    </row>
    <row r="387" spans="2:65" s="1" customFormat="1" ht="20.4" customHeight="1">
      <c r="B387" s="41"/>
      <c r="C387" s="204" t="s">
        <v>632</v>
      </c>
      <c r="D387" s="204" t="s">
        <v>156</v>
      </c>
      <c r="E387" s="205" t="s">
        <v>633</v>
      </c>
      <c r="F387" s="206" t="s">
        <v>634</v>
      </c>
      <c r="G387" s="207" t="s">
        <v>171</v>
      </c>
      <c r="H387" s="208">
        <v>32.156</v>
      </c>
      <c r="I387" s="209"/>
      <c r="J387" s="210">
        <f>ROUND(I387*H387,2)</f>
        <v>0</v>
      </c>
      <c r="K387" s="206" t="s">
        <v>160</v>
      </c>
      <c r="L387" s="61"/>
      <c r="M387" s="211" t="s">
        <v>21</v>
      </c>
      <c r="N387" s="212" t="s">
        <v>43</v>
      </c>
      <c r="O387" s="42"/>
      <c r="P387" s="213">
        <f>O387*H387</f>
        <v>0</v>
      </c>
      <c r="Q387" s="213">
        <v>0</v>
      </c>
      <c r="R387" s="213">
        <f>Q387*H387</f>
        <v>0</v>
      </c>
      <c r="S387" s="213">
        <v>0.02722</v>
      </c>
      <c r="T387" s="214">
        <f>S387*H387</f>
        <v>0.87528632</v>
      </c>
      <c r="AR387" s="24" t="s">
        <v>283</v>
      </c>
      <c r="AT387" s="24" t="s">
        <v>156</v>
      </c>
      <c r="AU387" s="24" t="s">
        <v>81</v>
      </c>
      <c r="AY387" s="24" t="s">
        <v>153</v>
      </c>
      <c r="BE387" s="215">
        <f>IF(N387="základní",J387,0)</f>
        <v>0</v>
      </c>
      <c r="BF387" s="215">
        <f>IF(N387="snížená",J387,0)</f>
        <v>0</v>
      </c>
      <c r="BG387" s="215">
        <f>IF(N387="zákl. přenesená",J387,0)</f>
        <v>0</v>
      </c>
      <c r="BH387" s="215">
        <f>IF(N387="sníž. přenesená",J387,0)</f>
        <v>0</v>
      </c>
      <c r="BI387" s="215">
        <f>IF(N387="nulová",J387,0)</f>
        <v>0</v>
      </c>
      <c r="BJ387" s="24" t="s">
        <v>79</v>
      </c>
      <c r="BK387" s="215">
        <f>ROUND(I387*H387,2)</f>
        <v>0</v>
      </c>
      <c r="BL387" s="24" t="s">
        <v>283</v>
      </c>
      <c r="BM387" s="24" t="s">
        <v>635</v>
      </c>
    </row>
    <row r="388" spans="2:47" s="1" customFormat="1" ht="12">
      <c r="B388" s="41"/>
      <c r="C388" s="63"/>
      <c r="D388" s="219" t="s">
        <v>163</v>
      </c>
      <c r="E388" s="63"/>
      <c r="F388" s="220" t="s">
        <v>634</v>
      </c>
      <c r="G388" s="63"/>
      <c r="H388" s="63"/>
      <c r="I388" s="172"/>
      <c r="J388" s="63"/>
      <c r="K388" s="63"/>
      <c r="L388" s="61"/>
      <c r="M388" s="218"/>
      <c r="N388" s="42"/>
      <c r="O388" s="42"/>
      <c r="P388" s="42"/>
      <c r="Q388" s="42"/>
      <c r="R388" s="42"/>
      <c r="S388" s="42"/>
      <c r="T388" s="78"/>
      <c r="AT388" s="24" t="s">
        <v>163</v>
      </c>
      <c r="AU388" s="24" t="s">
        <v>81</v>
      </c>
    </row>
    <row r="389" spans="2:51" s="12" customFormat="1" ht="12">
      <c r="B389" s="221"/>
      <c r="C389" s="222"/>
      <c r="D389" s="219" t="s">
        <v>174</v>
      </c>
      <c r="E389" s="223" t="s">
        <v>21</v>
      </c>
      <c r="F389" s="224" t="s">
        <v>636</v>
      </c>
      <c r="G389" s="222"/>
      <c r="H389" s="225" t="s">
        <v>21</v>
      </c>
      <c r="I389" s="226"/>
      <c r="J389" s="222"/>
      <c r="K389" s="222"/>
      <c r="L389" s="227"/>
      <c r="M389" s="228"/>
      <c r="N389" s="229"/>
      <c r="O389" s="229"/>
      <c r="P389" s="229"/>
      <c r="Q389" s="229"/>
      <c r="R389" s="229"/>
      <c r="S389" s="229"/>
      <c r="T389" s="230"/>
      <c r="AT389" s="231" t="s">
        <v>174</v>
      </c>
      <c r="AU389" s="231" t="s">
        <v>81</v>
      </c>
      <c r="AV389" s="12" t="s">
        <v>79</v>
      </c>
      <c r="AW389" s="12" t="s">
        <v>35</v>
      </c>
      <c r="AX389" s="12" t="s">
        <v>72</v>
      </c>
      <c r="AY389" s="231" t="s">
        <v>153</v>
      </c>
    </row>
    <row r="390" spans="2:51" s="13" customFormat="1" ht="12">
      <c r="B390" s="232"/>
      <c r="C390" s="233"/>
      <c r="D390" s="216" t="s">
        <v>174</v>
      </c>
      <c r="E390" s="243" t="s">
        <v>21</v>
      </c>
      <c r="F390" s="244" t="s">
        <v>637</v>
      </c>
      <c r="G390" s="233"/>
      <c r="H390" s="245">
        <v>32.156</v>
      </c>
      <c r="I390" s="237"/>
      <c r="J390" s="233"/>
      <c r="K390" s="233"/>
      <c r="L390" s="238"/>
      <c r="M390" s="239"/>
      <c r="N390" s="240"/>
      <c r="O390" s="240"/>
      <c r="P390" s="240"/>
      <c r="Q390" s="240"/>
      <c r="R390" s="240"/>
      <c r="S390" s="240"/>
      <c r="T390" s="241"/>
      <c r="AT390" s="242" t="s">
        <v>174</v>
      </c>
      <c r="AU390" s="242" t="s">
        <v>81</v>
      </c>
      <c r="AV390" s="13" t="s">
        <v>81</v>
      </c>
      <c r="AW390" s="13" t="s">
        <v>35</v>
      </c>
      <c r="AX390" s="13" t="s">
        <v>72</v>
      </c>
      <c r="AY390" s="242" t="s">
        <v>153</v>
      </c>
    </row>
    <row r="391" spans="2:65" s="1" customFormat="1" ht="20.4" customHeight="1">
      <c r="B391" s="41"/>
      <c r="C391" s="204" t="s">
        <v>638</v>
      </c>
      <c r="D391" s="204" t="s">
        <v>156</v>
      </c>
      <c r="E391" s="205" t="s">
        <v>639</v>
      </c>
      <c r="F391" s="206" t="s">
        <v>640</v>
      </c>
      <c r="G391" s="207" t="s">
        <v>159</v>
      </c>
      <c r="H391" s="208">
        <v>66</v>
      </c>
      <c r="I391" s="209"/>
      <c r="J391" s="210">
        <f>ROUND(I391*H391,2)</f>
        <v>0</v>
      </c>
      <c r="K391" s="206" t="s">
        <v>160</v>
      </c>
      <c r="L391" s="61"/>
      <c r="M391" s="211" t="s">
        <v>21</v>
      </c>
      <c r="N391" s="212" t="s">
        <v>43</v>
      </c>
      <c r="O391" s="42"/>
      <c r="P391" s="213">
        <f>O391*H391</f>
        <v>0</v>
      </c>
      <c r="Q391" s="213">
        <v>0.00096</v>
      </c>
      <c r="R391" s="213">
        <f>Q391*H391</f>
        <v>0.06336</v>
      </c>
      <c r="S391" s="213">
        <v>0.00332</v>
      </c>
      <c r="T391" s="214">
        <f>S391*H391</f>
        <v>0.21912</v>
      </c>
      <c r="AR391" s="24" t="s">
        <v>283</v>
      </c>
      <c r="AT391" s="24" t="s">
        <v>156</v>
      </c>
      <c r="AU391" s="24" t="s">
        <v>81</v>
      </c>
      <c r="AY391" s="24" t="s">
        <v>153</v>
      </c>
      <c r="BE391" s="215">
        <f>IF(N391="základní",J391,0)</f>
        <v>0</v>
      </c>
      <c r="BF391" s="215">
        <f>IF(N391="snížená",J391,0)</f>
        <v>0</v>
      </c>
      <c r="BG391" s="215">
        <f>IF(N391="zákl. přenesená",J391,0)</f>
        <v>0</v>
      </c>
      <c r="BH391" s="215">
        <f>IF(N391="sníž. přenesená",J391,0)</f>
        <v>0</v>
      </c>
      <c r="BI391" s="215">
        <f>IF(N391="nulová",J391,0)</f>
        <v>0</v>
      </c>
      <c r="BJ391" s="24" t="s">
        <v>79</v>
      </c>
      <c r="BK391" s="215">
        <f>ROUND(I391*H391,2)</f>
        <v>0</v>
      </c>
      <c r="BL391" s="24" t="s">
        <v>283</v>
      </c>
      <c r="BM391" s="24" t="s">
        <v>641</v>
      </c>
    </row>
    <row r="392" spans="2:47" s="1" customFormat="1" ht="24">
      <c r="B392" s="41"/>
      <c r="C392" s="63"/>
      <c r="D392" s="219" t="s">
        <v>163</v>
      </c>
      <c r="E392" s="63"/>
      <c r="F392" s="220" t="s">
        <v>642</v>
      </c>
      <c r="G392" s="63"/>
      <c r="H392" s="63"/>
      <c r="I392" s="172"/>
      <c r="J392" s="63"/>
      <c r="K392" s="63"/>
      <c r="L392" s="61"/>
      <c r="M392" s="218"/>
      <c r="N392" s="42"/>
      <c r="O392" s="42"/>
      <c r="P392" s="42"/>
      <c r="Q392" s="42"/>
      <c r="R392" s="42"/>
      <c r="S392" s="42"/>
      <c r="T392" s="78"/>
      <c r="AT392" s="24" t="s">
        <v>163</v>
      </c>
      <c r="AU392" s="24" t="s">
        <v>81</v>
      </c>
    </row>
    <row r="393" spans="2:51" s="12" customFormat="1" ht="12">
      <c r="B393" s="221"/>
      <c r="C393" s="222"/>
      <c r="D393" s="219" t="s">
        <v>174</v>
      </c>
      <c r="E393" s="223" t="s">
        <v>21</v>
      </c>
      <c r="F393" s="224" t="s">
        <v>643</v>
      </c>
      <c r="G393" s="222"/>
      <c r="H393" s="225" t="s">
        <v>21</v>
      </c>
      <c r="I393" s="226"/>
      <c r="J393" s="222"/>
      <c r="K393" s="222"/>
      <c r="L393" s="227"/>
      <c r="M393" s="228"/>
      <c r="N393" s="229"/>
      <c r="O393" s="229"/>
      <c r="P393" s="229"/>
      <c r="Q393" s="229"/>
      <c r="R393" s="229"/>
      <c r="S393" s="229"/>
      <c r="T393" s="230"/>
      <c r="AT393" s="231" t="s">
        <v>174</v>
      </c>
      <c r="AU393" s="231" t="s">
        <v>81</v>
      </c>
      <c r="AV393" s="12" t="s">
        <v>79</v>
      </c>
      <c r="AW393" s="12" t="s">
        <v>35</v>
      </c>
      <c r="AX393" s="12" t="s">
        <v>72</v>
      </c>
      <c r="AY393" s="231" t="s">
        <v>153</v>
      </c>
    </row>
    <row r="394" spans="2:51" s="13" customFormat="1" ht="12">
      <c r="B394" s="232"/>
      <c r="C394" s="233"/>
      <c r="D394" s="216" t="s">
        <v>174</v>
      </c>
      <c r="E394" s="243" t="s">
        <v>21</v>
      </c>
      <c r="F394" s="244" t="s">
        <v>644</v>
      </c>
      <c r="G394" s="233"/>
      <c r="H394" s="245">
        <v>66</v>
      </c>
      <c r="I394" s="237"/>
      <c r="J394" s="233"/>
      <c r="K394" s="233"/>
      <c r="L394" s="238"/>
      <c r="M394" s="239"/>
      <c r="N394" s="240"/>
      <c r="O394" s="240"/>
      <c r="P394" s="240"/>
      <c r="Q394" s="240"/>
      <c r="R394" s="240"/>
      <c r="S394" s="240"/>
      <c r="T394" s="241"/>
      <c r="AT394" s="242" t="s">
        <v>174</v>
      </c>
      <c r="AU394" s="242" t="s">
        <v>81</v>
      </c>
      <c r="AV394" s="13" t="s">
        <v>81</v>
      </c>
      <c r="AW394" s="13" t="s">
        <v>35</v>
      </c>
      <c r="AX394" s="13" t="s">
        <v>72</v>
      </c>
      <c r="AY394" s="242" t="s">
        <v>153</v>
      </c>
    </row>
    <row r="395" spans="2:65" s="1" customFormat="1" ht="28.8" customHeight="1">
      <c r="B395" s="41"/>
      <c r="C395" s="248" t="s">
        <v>645</v>
      </c>
      <c r="D395" s="248" t="s">
        <v>249</v>
      </c>
      <c r="E395" s="249" t="s">
        <v>646</v>
      </c>
      <c r="F395" s="250" t="s">
        <v>647</v>
      </c>
      <c r="G395" s="251" t="s">
        <v>171</v>
      </c>
      <c r="H395" s="252">
        <v>3.013</v>
      </c>
      <c r="I395" s="253"/>
      <c r="J395" s="254">
        <f>ROUND(I395*H395,2)</f>
        <v>0</v>
      </c>
      <c r="K395" s="250" t="s">
        <v>160</v>
      </c>
      <c r="L395" s="255"/>
      <c r="M395" s="256" t="s">
        <v>21</v>
      </c>
      <c r="N395" s="257" t="s">
        <v>43</v>
      </c>
      <c r="O395" s="42"/>
      <c r="P395" s="213">
        <f>O395*H395</f>
        <v>0</v>
      </c>
      <c r="Q395" s="213">
        <v>0.0155</v>
      </c>
      <c r="R395" s="213">
        <f>Q395*H395</f>
        <v>0.0467015</v>
      </c>
      <c r="S395" s="213">
        <v>0</v>
      </c>
      <c r="T395" s="214">
        <f>S395*H395</f>
        <v>0</v>
      </c>
      <c r="AR395" s="24" t="s">
        <v>385</v>
      </c>
      <c r="AT395" s="24" t="s">
        <v>249</v>
      </c>
      <c r="AU395" s="24" t="s">
        <v>81</v>
      </c>
      <c r="AY395" s="24" t="s">
        <v>153</v>
      </c>
      <c r="BE395" s="215">
        <f>IF(N395="základní",J395,0)</f>
        <v>0</v>
      </c>
      <c r="BF395" s="215">
        <f>IF(N395="snížená",J395,0)</f>
        <v>0</v>
      </c>
      <c r="BG395" s="215">
        <f>IF(N395="zákl. přenesená",J395,0)</f>
        <v>0</v>
      </c>
      <c r="BH395" s="215">
        <f>IF(N395="sníž. přenesená",J395,0)</f>
        <v>0</v>
      </c>
      <c r="BI395" s="215">
        <f>IF(N395="nulová",J395,0)</f>
        <v>0</v>
      </c>
      <c r="BJ395" s="24" t="s">
        <v>79</v>
      </c>
      <c r="BK395" s="215">
        <f>ROUND(I395*H395,2)</f>
        <v>0</v>
      </c>
      <c r="BL395" s="24" t="s">
        <v>283</v>
      </c>
      <c r="BM395" s="24" t="s">
        <v>648</v>
      </c>
    </row>
    <row r="396" spans="2:47" s="1" customFormat="1" ht="12">
      <c r="B396" s="41"/>
      <c r="C396" s="63"/>
      <c r="D396" s="219" t="s">
        <v>163</v>
      </c>
      <c r="E396" s="63"/>
      <c r="F396" s="220" t="s">
        <v>649</v>
      </c>
      <c r="G396" s="63"/>
      <c r="H396" s="63"/>
      <c r="I396" s="172"/>
      <c r="J396" s="63"/>
      <c r="K396" s="63"/>
      <c r="L396" s="61"/>
      <c r="M396" s="218"/>
      <c r="N396" s="42"/>
      <c r="O396" s="42"/>
      <c r="P396" s="42"/>
      <c r="Q396" s="42"/>
      <c r="R396" s="42"/>
      <c r="S396" s="42"/>
      <c r="T396" s="78"/>
      <c r="AT396" s="24" t="s">
        <v>163</v>
      </c>
      <c r="AU396" s="24" t="s">
        <v>81</v>
      </c>
    </row>
    <row r="397" spans="2:47" s="1" customFormat="1" ht="24">
      <c r="B397" s="41"/>
      <c r="C397" s="63"/>
      <c r="D397" s="219" t="s">
        <v>275</v>
      </c>
      <c r="E397" s="63"/>
      <c r="F397" s="259" t="s">
        <v>650</v>
      </c>
      <c r="G397" s="63"/>
      <c r="H397" s="63"/>
      <c r="I397" s="172"/>
      <c r="J397" s="63"/>
      <c r="K397" s="63"/>
      <c r="L397" s="61"/>
      <c r="M397" s="218"/>
      <c r="N397" s="42"/>
      <c r="O397" s="42"/>
      <c r="P397" s="42"/>
      <c r="Q397" s="42"/>
      <c r="R397" s="42"/>
      <c r="S397" s="42"/>
      <c r="T397" s="78"/>
      <c r="AT397" s="24" t="s">
        <v>275</v>
      </c>
      <c r="AU397" s="24" t="s">
        <v>81</v>
      </c>
    </row>
    <row r="398" spans="2:51" s="12" customFormat="1" ht="12">
      <c r="B398" s="221"/>
      <c r="C398" s="222"/>
      <c r="D398" s="219" t="s">
        <v>174</v>
      </c>
      <c r="E398" s="223" t="s">
        <v>21</v>
      </c>
      <c r="F398" s="224" t="s">
        <v>651</v>
      </c>
      <c r="G398" s="222"/>
      <c r="H398" s="225" t="s">
        <v>21</v>
      </c>
      <c r="I398" s="226"/>
      <c r="J398" s="222"/>
      <c r="K398" s="222"/>
      <c r="L398" s="227"/>
      <c r="M398" s="228"/>
      <c r="N398" s="229"/>
      <c r="O398" s="229"/>
      <c r="P398" s="229"/>
      <c r="Q398" s="229"/>
      <c r="R398" s="229"/>
      <c r="S398" s="229"/>
      <c r="T398" s="230"/>
      <c r="AT398" s="231" t="s">
        <v>174</v>
      </c>
      <c r="AU398" s="231" t="s">
        <v>81</v>
      </c>
      <c r="AV398" s="12" t="s">
        <v>79</v>
      </c>
      <c r="AW398" s="12" t="s">
        <v>35</v>
      </c>
      <c r="AX398" s="12" t="s">
        <v>72</v>
      </c>
      <c r="AY398" s="231" t="s">
        <v>153</v>
      </c>
    </row>
    <row r="399" spans="2:51" s="12" customFormat="1" ht="12">
      <c r="B399" s="221"/>
      <c r="C399" s="222"/>
      <c r="D399" s="219" t="s">
        <v>174</v>
      </c>
      <c r="E399" s="223" t="s">
        <v>21</v>
      </c>
      <c r="F399" s="224" t="s">
        <v>643</v>
      </c>
      <c r="G399" s="222"/>
      <c r="H399" s="225" t="s">
        <v>21</v>
      </c>
      <c r="I399" s="226"/>
      <c r="J399" s="222"/>
      <c r="K399" s="222"/>
      <c r="L399" s="227"/>
      <c r="M399" s="228"/>
      <c r="N399" s="229"/>
      <c r="O399" s="229"/>
      <c r="P399" s="229"/>
      <c r="Q399" s="229"/>
      <c r="R399" s="229"/>
      <c r="S399" s="229"/>
      <c r="T399" s="230"/>
      <c r="AT399" s="231" t="s">
        <v>174</v>
      </c>
      <c r="AU399" s="231" t="s">
        <v>81</v>
      </c>
      <c r="AV399" s="12" t="s">
        <v>79</v>
      </c>
      <c r="AW399" s="12" t="s">
        <v>35</v>
      </c>
      <c r="AX399" s="12" t="s">
        <v>72</v>
      </c>
      <c r="AY399" s="231" t="s">
        <v>153</v>
      </c>
    </row>
    <row r="400" spans="2:51" s="13" customFormat="1" ht="12">
      <c r="B400" s="232"/>
      <c r="C400" s="233"/>
      <c r="D400" s="219" t="s">
        <v>174</v>
      </c>
      <c r="E400" s="234" t="s">
        <v>21</v>
      </c>
      <c r="F400" s="235" t="s">
        <v>652</v>
      </c>
      <c r="G400" s="233"/>
      <c r="H400" s="236">
        <v>2.62</v>
      </c>
      <c r="I400" s="237"/>
      <c r="J400" s="233"/>
      <c r="K400" s="233"/>
      <c r="L400" s="238"/>
      <c r="M400" s="239"/>
      <c r="N400" s="240"/>
      <c r="O400" s="240"/>
      <c r="P400" s="240"/>
      <c r="Q400" s="240"/>
      <c r="R400" s="240"/>
      <c r="S400" s="240"/>
      <c r="T400" s="241"/>
      <c r="AT400" s="242" t="s">
        <v>174</v>
      </c>
      <c r="AU400" s="242" t="s">
        <v>81</v>
      </c>
      <c r="AV400" s="13" t="s">
        <v>81</v>
      </c>
      <c r="AW400" s="13" t="s">
        <v>35</v>
      </c>
      <c r="AX400" s="13" t="s">
        <v>72</v>
      </c>
      <c r="AY400" s="242" t="s">
        <v>153</v>
      </c>
    </row>
    <row r="401" spans="2:51" s="13" customFormat="1" ht="12">
      <c r="B401" s="232"/>
      <c r="C401" s="233"/>
      <c r="D401" s="216" t="s">
        <v>174</v>
      </c>
      <c r="E401" s="233"/>
      <c r="F401" s="244" t="s">
        <v>653</v>
      </c>
      <c r="G401" s="233"/>
      <c r="H401" s="245">
        <v>3.013</v>
      </c>
      <c r="I401" s="237"/>
      <c r="J401" s="233"/>
      <c r="K401" s="233"/>
      <c r="L401" s="238"/>
      <c r="M401" s="239"/>
      <c r="N401" s="240"/>
      <c r="O401" s="240"/>
      <c r="P401" s="240"/>
      <c r="Q401" s="240"/>
      <c r="R401" s="240"/>
      <c r="S401" s="240"/>
      <c r="T401" s="241"/>
      <c r="AT401" s="242" t="s">
        <v>174</v>
      </c>
      <c r="AU401" s="242" t="s">
        <v>81</v>
      </c>
      <c r="AV401" s="13" t="s">
        <v>81</v>
      </c>
      <c r="AW401" s="13" t="s">
        <v>6</v>
      </c>
      <c r="AX401" s="13" t="s">
        <v>79</v>
      </c>
      <c r="AY401" s="242" t="s">
        <v>153</v>
      </c>
    </row>
    <row r="402" spans="2:65" s="1" customFormat="1" ht="20.4" customHeight="1">
      <c r="B402" s="41"/>
      <c r="C402" s="204" t="s">
        <v>654</v>
      </c>
      <c r="D402" s="204" t="s">
        <v>156</v>
      </c>
      <c r="E402" s="205" t="s">
        <v>655</v>
      </c>
      <c r="F402" s="206" t="s">
        <v>656</v>
      </c>
      <c r="G402" s="207" t="s">
        <v>189</v>
      </c>
      <c r="H402" s="208">
        <v>14.698</v>
      </c>
      <c r="I402" s="209"/>
      <c r="J402" s="210">
        <f>ROUND(I402*H402,2)</f>
        <v>0</v>
      </c>
      <c r="K402" s="206" t="s">
        <v>160</v>
      </c>
      <c r="L402" s="61"/>
      <c r="M402" s="211" t="s">
        <v>21</v>
      </c>
      <c r="N402" s="212" t="s">
        <v>43</v>
      </c>
      <c r="O402" s="42"/>
      <c r="P402" s="213">
        <f>O402*H402</f>
        <v>0</v>
      </c>
      <c r="Q402" s="213">
        <v>0.00046</v>
      </c>
      <c r="R402" s="213">
        <f>Q402*H402</f>
        <v>0.00676108</v>
      </c>
      <c r="S402" s="213">
        <v>0</v>
      </c>
      <c r="T402" s="214">
        <f>S402*H402</f>
        <v>0</v>
      </c>
      <c r="AR402" s="24" t="s">
        <v>283</v>
      </c>
      <c r="AT402" s="24" t="s">
        <v>156</v>
      </c>
      <c r="AU402" s="24" t="s">
        <v>81</v>
      </c>
      <c r="AY402" s="24" t="s">
        <v>153</v>
      </c>
      <c r="BE402" s="215">
        <f>IF(N402="základní",J402,0)</f>
        <v>0</v>
      </c>
      <c r="BF402" s="215">
        <f>IF(N402="snížená",J402,0)</f>
        <v>0</v>
      </c>
      <c r="BG402" s="215">
        <f>IF(N402="zákl. přenesená",J402,0)</f>
        <v>0</v>
      </c>
      <c r="BH402" s="215">
        <f>IF(N402="sníž. přenesená",J402,0)</f>
        <v>0</v>
      </c>
      <c r="BI402" s="215">
        <f>IF(N402="nulová",J402,0)</f>
        <v>0</v>
      </c>
      <c r="BJ402" s="24" t="s">
        <v>79</v>
      </c>
      <c r="BK402" s="215">
        <f>ROUND(I402*H402,2)</f>
        <v>0</v>
      </c>
      <c r="BL402" s="24" t="s">
        <v>283</v>
      </c>
      <c r="BM402" s="24" t="s">
        <v>657</v>
      </c>
    </row>
    <row r="403" spans="2:47" s="1" customFormat="1" ht="24">
      <c r="B403" s="41"/>
      <c r="C403" s="63"/>
      <c r="D403" s="219" t="s">
        <v>163</v>
      </c>
      <c r="E403" s="63"/>
      <c r="F403" s="220" t="s">
        <v>658</v>
      </c>
      <c r="G403" s="63"/>
      <c r="H403" s="63"/>
      <c r="I403" s="172"/>
      <c r="J403" s="63"/>
      <c r="K403" s="63"/>
      <c r="L403" s="61"/>
      <c r="M403" s="218"/>
      <c r="N403" s="42"/>
      <c r="O403" s="42"/>
      <c r="P403" s="42"/>
      <c r="Q403" s="42"/>
      <c r="R403" s="42"/>
      <c r="S403" s="42"/>
      <c r="T403" s="78"/>
      <c r="AT403" s="24" t="s">
        <v>163</v>
      </c>
      <c r="AU403" s="24" t="s">
        <v>81</v>
      </c>
    </row>
    <row r="404" spans="2:51" s="12" customFormat="1" ht="12">
      <c r="B404" s="221"/>
      <c r="C404" s="222"/>
      <c r="D404" s="219" t="s">
        <v>174</v>
      </c>
      <c r="E404" s="223" t="s">
        <v>21</v>
      </c>
      <c r="F404" s="224" t="s">
        <v>643</v>
      </c>
      <c r="G404" s="222"/>
      <c r="H404" s="225" t="s">
        <v>21</v>
      </c>
      <c r="I404" s="226"/>
      <c r="J404" s="222"/>
      <c r="K404" s="222"/>
      <c r="L404" s="227"/>
      <c r="M404" s="228"/>
      <c r="N404" s="229"/>
      <c r="O404" s="229"/>
      <c r="P404" s="229"/>
      <c r="Q404" s="229"/>
      <c r="R404" s="229"/>
      <c r="S404" s="229"/>
      <c r="T404" s="230"/>
      <c r="AT404" s="231" t="s">
        <v>174</v>
      </c>
      <c r="AU404" s="231" t="s">
        <v>81</v>
      </c>
      <c r="AV404" s="12" t="s">
        <v>79</v>
      </c>
      <c r="AW404" s="12" t="s">
        <v>35</v>
      </c>
      <c r="AX404" s="12" t="s">
        <v>72</v>
      </c>
      <c r="AY404" s="231" t="s">
        <v>153</v>
      </c>
    </row>
    <row r="405" spans="2:51" s="13" customFormat="1" ht="12">
      <c r="B405" s="232"/>
      <c r="C405" s="233"/>
      <c r="D405" s="216" t="s">
        <v>174</v>
      </c>
      <c r="E405" s="243" t="s">
        <v>21</v>
      </c>
      <c r="F405" s="244" t="s">
        <v>659</v>
      </c>
      <c r="G405" s="233"/>
      <c r="H405" s="245">
        <v>14.698</v>
      </c>
      <c r="I405" s="237"/>
      <c r="J405" s="233"/>
      <c r="K405" s="233"/>
      <c r="L405" s="238"/>
      <c r="M405" s="239"/>
      <c r="N405" s="240"/>
      <c r="O405" s="240"/>
      <c r="P405" s="240"/>
      <c r="Q405" s="240"/>
      <c r="R405" s="240"/>
      <c r="S405" s="240"/>
      <c r="T405" s="241"/>
      <c r="AT405" s="242" t="s">
        <v>174</v>
      </c>
      <c r="AU405" s="242" t="s">
        <v>81</v>
      </c>
      <c r="AV405" s="13" t="s">
        <v>81</v>
      </c>
      <c r="AW405" s="13" t="s">
        <v>35</v>
      </c>
      <c r="AX405" s="13" t="s">
        <v>72</v>
      </c>
      <c r="AY405" s="242" t="s">
        <v>153</v>
      </c>
    </row>
    <row r="406" spans="2:65" s="1" customFormat="1" ht="28.8" customHeight="1">
      <c r="B406" s="41"/>
      <c r="C406" s="204" t="s">
        <v>660</v>
      </c>
      <c r="D406" s="204" t="s">
        <v>156</v>
      </c>
      <c r="E406" s="205" t="s">
        <v>661</v>
      </c>
      <c r="F406" s="206" t="s">
        <v>662</v>
      </c>
      <c r="G406" s="207" t="s">
        <v>171</v>
      </c>
      <c r="H406" s="208">
        <v>46.92</v>
      </c>
      <c r="I406" s="209"/>
      <c r="J406" s="210">
        <f>ROUND(I406*H406,2)</f>
        <v>0</v>
      </c>
      <c r="K406" s="206" t="s">
        <v>160</v>
      </c>
      <c r="L406" s="61"/>
      <c r="M406" s="211" t="s">
        <v>21</v>
      </c>
      <c r="N406" s="212" t="s">
        <v>43</v>
      </c>
      <c r="O406" s="42"/>
      <c r="P406" s="213">
        <f>O406*H406</f>
        <v>0</v>
      </c>
      <c r="Q406" s="213">
        <v>0.00367</v>
      </c>
      <c r="R406" s="213">
        <f>Q406*H406</f>
        <v>0.1721964</v>
      </c>
      <c r="S406" s="213">
        <v>0</v>
      </c>
      <c r="T406" s="214">
        <f>S406*H406</f>
        <v>0</v>
      </c>
      <c r="AR406" s="24" t="s">
        <v>283</v>
      </c>
      <c r="AT406" s="24" t="s">
        <v>156</v>
      </c>
      <c r="AU406" s="24" t="s">
        <v>81</v>
      </c>
      <c r="AY406" s="24" t="s">
        <v>153</v>
      </c>
      <c r="BE406" s="215">
        <f>IF(N406="základní",J406,0)</f>
        <v>0</v>
      </c>
      <c r="BF406" s="215">
        <f>IF(N406="snížená",J406,0)</f>
        <v>0</v>
      </c>
      <c r="BG406" s="215">
        <f>IF(N406="zákl. přenesená",J406,0)</f>
        <v>0</v>
      </c>
      <c r="BH406" s="215">
        <f>IF(N406="sníž. přenesená",J406,0)</f>
        <v>0</v>
      </c>
      <c r="BI406" s="215">
        <f>IF(N406="nulová",J406,0)</f>
        <v>0</v>
      </c>
      <c r="BJ406" s="24" t="s">
        <v>79</v>
      </c>
      <c r="BK406" s="215">
        <f>ROUND(I406*H406,2)</f>
        <v>0</v>
      </c>
      <c r="BL406" s="24" t="s">
        <v>283</v>
      </c>
      <c r="BM406" s="24" t="s">
        <v>663</v>
      </c>
    </row>
    <row r="407" spans="2:47" s="1" customFormat="1" ht="24">
      <c r="B407" s="41"/>
      <c r="C407" s="63"/>
      <c r="D407" s="219" t="s">
        <v>163</v>
      </c>
      <c r="E407" s="63"/>
      <c r="F407" s="220" t="s">
        <v>664</v>
      </c>
      <c r="G407" s="63"/>
      <c r="H407" s="63"/>
      <c r="I407" s="172"/>
      <c r="J407" s="63"/>
      <c r="K407" s="63"/>
      <c r="L407" s="61"/>
      <c r="M407" s="218"/>
      <c r="N407" s="42"/>
      <c r="O407" s="42"/>
      <c r="P407" s="42"/>
      <c r="Q407" s="42"/>
      <c r="R407" s="42"/>
      <c r="S407" s="42"/>
      <c r="T407" s="78"/>
      <c r="AT407" s="24" t="s">
        <v>163</v>
      </c>
      <c r="AU407" s="24" t="s">
        <v>81</v>
      </c>
    </row>
    <row r="408" spans="2:51" s="12" customFormat="1" ht="12">
      <c r="B408" s="221"/>
      <c r="C408" s="222"/>
      <c r="D408" s="219" t="s">
        <v>174</v>
      </c>
      <c r="E408" s="223" t="s">
        <v>21</v>
      </c>
      <c r="F408" s="224" t="s">
        <v>175</v>
      </c>
      <c r="G408" s="222"/>
      <c r="H408" s="225" t="s">
        <v>21</v>
      </c>
      <c r="I408" s="226"/>
      <c r="J408" s="222"/>
      <c r="K408" s="222"/>
      <c r="L408" s="227"/>
      <c r="M408" s="228"/>
      <c r="N408" s="229"/>
      <c r="O408" s="229"/>
      <c r="P408" s="229"/>
      <c r="Q408" s="229"/>
      <c r="R408" s="229"/>
      <c r="S408" s="229"/>
      <c r="T408" s="230"/>
      <c r="AT408" s="231" t="s">
        <v>174</v>
      </c>
      <c r="AU408" s="231" t="s">
        <v>81</v>
      </c>
      <c r="AV408" s="12" t="s">
        <v>79</v>
      </c>
      <c r="AW408" s="12" t="s">
        <v>35</v>
      </c>
      <c r="AX408" s="12" t="s">
        <v>72</v>
      </c>
      <c r="AY408" s="231" t="s">
        <v>153</v>
      </c>
    </row>
    <row r="409" spans="2:51" s="13" customFormat="1" ht="12">
      <c r="B409" s="232"/>
      <c r="C409" s="233"/>
      <c r="D409" s="219" t="s">
        <v>174</v>
      </c>
      <c r="E409" s="234" t="s">
        <v>21</v>
      </c>
      <c r="F409" s="235" t="s">
        <v>665</v>
      </c>
      <c r="G409" s="233"/>
      <c r="H409" s="236">
        <v>30.11</v>
      </c>
      <c r="I409" s="237"/>
      <c r="J409" s="233"/>
      <c r="K409" s="233"/>
      <c r="L409" s="238"/>
      <c r="M409" s="239"/>
      <c r="N409" s="240"/>
      <c r="O409" s="240"/>
      <c r="P409" s="240"/>
      <c r="Q409" s="240"/>
      <c r="R409" s="240"/>
      <c r="S409" s="240"/>
      <c r="T409" s="241"/>
      <c r="AT409" s="242" t="s">
        <v>174</v>
      </c>
      <c r="AU409" s="242" t="s">
        <v>81</v>
      </c>
      <c r="AV409" s="13" t="s">
        <v>81</v>
      </c>
      <c r="AW409" s="13" t="s">
        <v>35</v>
      </c>
      <c r="AX409" s="13" t="s">
        <v>72</v>
      </c>
      <c r="AY409" s="242" t="s">
        <v>153</v>
      </c>
    </row>
    <row r="410" spans="2:51" s="12" customFormat="1" ht="12">
      <c r="B410" s="221"/>
      <c r="C410" s="222"/>
      <c r="D410" s="219" t="s">
        <v>174</v>
      </c>
      <c r="E410" s="223" t="s">
        <v>21</v>
      </c>
      <c r="F410" s="224" t="s">
        <v>177</v>
      </c>
      <c r="G410" s="222"/>
      <c r="H410" s="225" t="s">
        <v>21</v>
      </c>
      <c r="I410" s="226"/>
      <c r="J410" s="222"/>
      <c r="K410" s="222"/>
      <c r="L410" s="227"/>
      <c r="M410" s="228"/>
      <c r="N410" s="229"/>
      <c r="O410" s="229"/>
      <c r="P410" s="229"/>
      <c r="Q410" s="229"/>
      <c r="R410" s="229"/>
      <c r="S410" s="229"/>
      <c r="T410" s="230"/>
      <c r="AT410" s="231" t="s">
        <v>174</v>
      </c>
      <c r="AU410" s="231" t="s">
        <v>81</v>
      </c>
      <c r="AV410" s="12" t="s">
        <v>79</v>
      </c>
      <c r="AW410" s="12" t="s">
        <v>35</v>
      </c>
      <c r="AX410" s="12" t="s">
        <v>72</v>
      </c>
      <c r="AY410" s="231" t="s">
        <v>153</v>
      </c>
    </row>
    <row r="411" spans="2:51" s="13" customFormat="1" ht="12">
      <c r="B411" s="232"/>
      <c r="C411" s="233"/>
      <c r="D411" s="216" t="s">
        <v>174</v>
      </c>
      <c r="E411" s="243" t="s">
        <v>21</v>
      </c>
      <c r="F411" s="244" t="s">
        <v>666</v>
      </c>
      <c r="G411" s="233"/>
      <c r="H411" s="245">
        <v>16.81</v>
      </c>
      <c r="I411" s="237"/>
      <c r="J411" s="233"/>
      <c r="K411" s="233"/>
      <c r="L411" s="238"/>
      <c r="M411" s="239"/>
      <c r="N411" s="240"/>
      <c r="O411" s="240"/>
      <c r="P411" s="240"/>
      <c r="Q411" s="240"/>
      <c r="R411" s="240"/>
      <c r="S411" s="240"/>
      <c r="T411" s="241"/>
      <c r="AT411" s="242" t="s">
        <v>174</v>
      </c>
      <c r="AU411" s="242" t="s">
        <v>81</v>
      </c>
      <c r="AV411" s="13" t="s">
        <v>81</v>
      </c>
      <c r="AW411" s="13" t="s">
        <v>35</v>
      </c>
      <c r="AX411" s="13" t="s">
        <v>72</v>
      </c>
      <c r="AY411" s="242" t="s">
        <v>153</v>
      </c>
    </row>
    <row r="412" spans="2:65" s="1" customFormat="1" ht="28.8" customHeight="1">
      <c r="B412" s="41"/>
      <c r="C412" s="248" t="s">
        <v>667</v>
      </c>
      <c r="D412" s="248" t="s">
        <v>249</v>
      </c>
      <c r="E412" s="249" t="s">
        <v>668</v>
      </c>
      <c r="F412" s="250" t="s">
        <v>669</v>
      </c>
      <c r="G412" s="251" t="s">
        <v>171</v>
      </c>
      <c r="H412" s="252">
        <v>53.067</v>
      </c>
      <c r="I412" s="253"/>
      <c r="J412" s="254">
        <f>ROUND(I412*H412,2)</f>
        <v>0</v>
      </c>
      <c r="K412" s="250" t="s">
        <v>160</v>
      </c>
      <c r="L412" s="255"/>
      <c r="M412" s="256" t="s">
        <v>21</v>
      </c>
      <c r="N412" s="257" t="s">
        <v>43</v>
      </c>
      <c r="O412" s="42"/>
      <c r="P412" s="213">
        <f>O412*H412</f>
        <v>0</v>
      </c>
      <c r="Q412" s="213">
        <v>0.018</v>
      </c>
      <c r="R412" s="213">
        <f>Q412*H412</f>
        <v>0.9552059999999999</v>
      </c>
      <c r="S412" s="213">
        <v>0</v>
      </c>
      <c r="T412" s="214">
        <f>S412*H412</f>
        <v>0</v>
      </c>
      <c r="AR412" s="24" t="s">
        <v>385</v>
      </c>
      <c r="AT412" s="24" t="s">
        <v>249</v>
      </c>
      <c r="AU412" s="24" t="s">
        <v>81</v>
      </c>
      <c r="AY412" s="24" t="s">
        <v>153</v>
      </c>
      <c r="BE412" s="215">
        <f>IF(N412="základní",J412,0)</f>
        <v>0</v>
      </c>
      <c r="BF412" s="215">
        <f>IF(N412="snížená",J412,0)</f>
        <v>0</v>
      </c>
      <c r="BG412" s="215">
        <f>IF(N412="zákl. přenesená",J412,0)</f>
        <v>0</v>
      </c>
      <c r="BH412" s="215">
        <f>IF(N412="sníž. přenesená",J412,0)</f>
        <v>0</v>
      </c>
      <c r="BI412" s="215">
        <f>IF(N412="nulová",J412,0)</f>
        <v>0</v>
      </c>
      <c r="BJ412" s="24" t="s">
        <v>79</v>
      </c>
      <c r="BK412" s="215">
        <f>ROUND(I412*H412,2)</f>
        <v>0</v>
      </c>
      <c r="BL412" s="24" t="s">
        <v>283</v>
      </c>
      <c r="BM412" s="24" t="s">
        <v>670</v>
      </c>
    </row>
    <row r="413" spans="2:47" s="1" customFormat="1" ht="12">
      <c r="B413" s="41"/>
      <c r="C413" s="63"/>
      <c r="D413" s="219" t="s">
        <v>163</v>
      </c>
      <c r="E413" s="63"/>
      <c r="F413" s="220" t="s">
        <v>671</v>
      </c>
      <c r="G413" s="63"/>
      <c r="H413" s="63"/>
      <c r="I413" s="172"/>
      <c r="J413" s="63"/>
      <c r="K413" s="63"/>
      <c r="L413" s="61"/>
      <c r="M413" s="218"/>
      <c r="N413" s="42"/>
      <c r="O413" s="42"/>
      <c r="P413" s="42"/>
      <c r="Q413" s="42"/>
      <c r="R413" s="42"/>
      <c r="S413" s="42"/>
      <c r="T413" s="78"/>
      <c r="AT413" s="24" t="s">
        <v>163</v>
      </c>
      <c r="AU413" s="24" t="s">
        <v>81</v>
      </c>
    </row>
    <row r="414" spans="2:47" s="1" customFormat="1" ht="24">
      <c r="B414" s="41"/>
      <c r="C414" s="63"/>
      <c r="D414" s="219" t="s">
        <v>275</v>
      </c>
      <c r="E414" s="63"/>
      <c r="F414" s="259" t="s">
        <v>650</v>
      </c>
      <c r="G414" s="63"/>
      <c r="H414" s="63"/>
      <c r="I414" s="172"/>
      <c r="J414" s="63"/>
      <c r="K414" s="63"/>
      <c r="L414" s="61"/>
      <c r="M414" s="218"/>
      <c r="N414" s="42"/>
      <c r="O414" s="42"/>
      <c r="P414" s="42"/>
      <c r="Q414" s="42"/>
      <c r="R414" s="42"/>
      <c r="S414" s="42"/>
      <c r="T414" s="78"/>
      <c r="AT414" s="24" t="s">
        <v>275</v>
      </c>
      <c r="AU414" s="24" t="s">
        <v>81</v>
      </c>
    </row>
    <row r="415" spans="2:51" s="12" customFormat="1" ht="12">
      <c r="B415" s="221"/>
      <c r="C415" s="222"/>
      <c r="D415" s="219" t="s">
        <v>174</v>
      </c>
      <c r="E415" s="223" t="s">
        <v>21</v>
      </c>
      <c r="F415" s="224" t="s">
        <v>643</v>
      </c>
      <c r="G415" s="222"/>
      <c r="H415" s="225" t="s">
        <v>21</v>
      </c>
      <c r="I415" s="226"/>
      <c r="J415" s="222"/>
      <c r="K415" s="222"/>
      <c r="L415" s="227"/>
      <c r="M415" s="228"/>
      <c r="N415" s="229"/>
      <c r="O415" s="229"/>
      <c r="P415" s="229"/>
      <c r="Q415" s="229"/>
      <c r="R415" s="229"/>
      <c r="S415" s="229"/>
      <c r="T415" s="230"/>
      <c r="AT415" s="231" t="s">
        <v>174</v>
      </c>
      <c r="AU415" s="231" t="s">
        <v>81</v>
      </c>
      <c r="AV415" s="12" t="s">
        <v>79</v>
      </c>
      <c r="AW415" s="12" t="s">
        <v>35</v>
      </c>
      <c r="AX415" s="12" t="s">
        <v>72</v>
      </c>
      <c r="AY415" s="231" t="s">
        <v>153</v>
      </c>
    </row>
    <row r="416" spans="2:51" s="13" customFormat="1" ht="12">
      <c r="B416" s="232"/>
      <c r="C416" s="233"/>
      <c r="D416" s="219" t="s">
        <v>174</v>
      </c>
      <c r="E416" s="234" t="s">
        <v>21</v>
      </c>
      <c r="F416" s="235" t="s">
        <v>672</v>
      </c>
      <c r="G416" s="233"/>
      <c r="H416" s="236">
        <v>1.323</v>
      </c>
      <c r="I416" s="237"/>
      <c r="J416" s="233"/>
      <c r="K416" s="233"/>
      <c r="L416" s="238"/>
      <c r="M416" s="239"/>
      <c r="N416" s="240"/>
      <c r="O416" s="240"/>
      <c r="P416" s="240"/>
      <c r="Q416" s="240"/>
      <c r="R416" s="240"/>
      <c r="S416" s="240"/>
      <c r="T416" s="241"/>
      <c r="AT416" s="242" t="s">
        <v>174</v>
      </c>
      <c r="AU416" s="242" t="s">
        <v>81</v>
      </c>
      <c r="AV416" s="13" t="s">
        <v>81</v>
      </c>
      <c r="AW416" s="13" t="s">
        <v>35</v>
      </c>
      <c r="AX416" s="13" t="s">
        <v>72</v>
      </c>
      <c r="AY416" s="242" t="s">
        <v>153</v>
      </c>
    </row>
    <row r="417" spans="2:51" s="12" customFormat="1" ht="12">
      <c r="B417" s="221"/>
      <c r="C417" s="222"/>
      <c r="D417" s="219" t="s">
        <v>174</v>
      </c>
      <c r="E417" s="223" t="s">
        <v>21</v>
      </c>
      <c r="F417" s="224" t="s">
        <v>175</v>
      </c>
      <c r="G417" s="222"/>
      <c r="H417" s="225" t="s">
        <v>21</v>
      </c>
      <c r="I417" s="226"/>
      <c r="J417" s="222"/>
      <c r="K417" s="222"/>
      <c r="L417" s="227"/>
      <c r="M417" s="228"/>
      <c r="N417" s="229"/>
      <c r="O417" s="229"/>
      <c r="P417" s="229"/>
      <c r="Q417" s="229"/>
      <c r="R417" s="229"/>
      <c r="S417" s="229"/>
      <c r="T417" s="230"/>
      <c r="AT417" s="231" t="s">
        <v>174</v>
      </c>
      <c r="AU417" s="231" t="s">
        <v>81</v>
      </c>
      <c r="AV417" s="12" t="s">
        <v>79</v>
      </c>
      <c r="AW417" s="12" t="s">
        <v>35</v>
      </c>
      <c r="AX417" s="12" t="s">
        <v>72</v>
      </c>
      <c r="AY417" s="231" t="s">
        <v>153</v>
      </c>
    </row>
    <row r="418" spans="2:51" s="13" customFormat="1" ht="12">
      <c r="B418" s="232"/>
      <c r="C418" s="233"/>
      <c r="D418" s="219" t="s">
        <v>174</v>
      </c>
      <c r="E418" s="234" t="s">
        <v>21</v>
      </c>
      <c r="F418" s="235" t="s">
        <v>665</v>
      </c>
      <c r="G418" s="233"/>
      <c r="H418" s="236">
        <v>30.11</v>
      </c>
      <c r="I418" s="237"/>
      <c r="J418" s="233"/>
      <c r="K418" s="233"/>
      <c r="L418" s="238"/>
      <c r="M418" s="239"/>
      <c r="N418" s="240"/>
      <c r="O418" s="240"/>
      <c r="P418" s="240"/>
      <c r="Q418" s="240"/>
      <c r="R418" s="240"/>
      <c r="S418" s="240"/>
      <c r="T418" s="241"/>
      <c r="AT418" s="242" t="s">
        <v>174</v>
      </c>
      <c r="AU418" s="242" t="s">
        <v>81</v>
      </c>
      <c r="AV418" s="13" t="s">
        <v>81</v>
      </c>
      <c r="AW418" s="13" t="s">
        <v>35</v>
      </c>
      <c r="AX418" s="13" t="s">
        <v>72</v>
      </c>
      <c r="AY418" s="242" t="s">
        <v>153</v>
      </c>
    </row>
    <row r="419" spans="2:51" s="12" customFormat="1" ht="12">
      <c r="B419" s="221"/>
      <c r="C419" s="222"/>
      <c r="D419" s="219" t="s">
        <v>174</v>
      </c>
      <c r="E419" s="223" t="s">
        <v>21</v>
      </c>
      <c r="F419" s="224" t="s">
        <v>177</v>
      </c>
      <c r="G419" s="222"/>
      <c r="H419" s="225" t="s">
        <v>21</v>
      </c>
      <c r="I419" s="226"/>
      <c r="J419" s="222"/>
      <c r="K419" s="222"/>
      <c r="L419" s="227"/>
      <c r="M419" s="228"/>
      <c r="N419" s="229"/>
      <c r="O419" s="229"/>
      <c r="P419" s="229"/>
      <c r="Q419" s="229"/>
      <c r="R419" s="229"/>
      <c r="S419" s="229"/>
      <c r="T419" s="230"/>
      <c r="AT419" s="231" t="s">
        <v>174</v>
      </c>
      <c r="AU419" s="231" t="s">
        <v>81</v>
      </c>
      <c r="AV419" s="12" t="s">
        <v>79</v>
      </c>
      <c r="AW419" s="12" t="s">
        <v>35</v>
      </c>
      <c r="AX419" s="12" t="s">
        <v>72</v>
      </c>
      <c r="AY419" s="231" t="s">
        <v>153</v>
      </c>
    </row>
    <row r="420" spans="2:51" s="13" customFormat="1" ht="12">
      <c r="B420" s="232"/>
      <c r="C420" s="233"/>
      <c r="D420" s="219" t="s">
        <v>174</v>
      </c>
      <c r="E420" s="234" t="s">
        <v>21</v>
      </c>
      <c r="F420" s="235" t="s">
        <v>666</v>
      </c>
      <c r="G420" s="233"/>
      <c r="H420" s="236">
        <v>16.81</v>
      </c>
      <c r="I420" s="237"/>
      <c r="J420" s="233"/>
      <c r="K420" s="233"/>
      <c r="L420" s="238"/>
      <c r="M420" s="239"/>
      <c r="N420" s="240"/>
      <c r="O420" s="240"/>
      <c r="P420" s="240"/>
      <c r="Q420" s="240"/>
      <c r="R420" s="240"/>
      <c r="S420" s="240"/>
      <c r="T420" s="241"/>
      <c r="AT420" s="242" t="s">
        <v>174</v>
      </c>
      <c r="AU420" s="242" t="s">
        <v>81</v>
      </c>
      <c r="AV420" s="13" t="s">
        <v>81</v>
      </c>
      <c r="AW420" s="13" t="s">
        <v>35</v>
      </c>
      <c r="AX420" s="13" t="s">
        <v>72</v>
      </c>
      <c r="AY420" s="242" t="s">
        <v>153</v>
      </c>
    </row>
    <row r="421" spans="2:51" s="13" customFormat="1" ht="12">
      <c r="B421" s="232"/>
      <c r="C421" s="233"/>
      <c r="D421" s="216" t="s">
        <v>174</v>
      </c>
      <c r="E421" s="233"/>
      <c r="F421" s="244" t="s">
        <v>673</v>
      </c>
      <c r="G421" s="233"/>
      <c r="H421" s="245">
        <v>53.067</v>
      </c>
      <c r="I421" s="237"/>
      <c r="J421" s="233"/>
      <c r="K421" s="233"/>
      <c r="L421" s="238"/>
      <c r="M421" s="239"/>
      <c r="N421" s="240"/>
      <c r="O421" s="240"/>
      <c r="P421" s="240"/>
      <c r="Q421" s="240"/>
      <c r="R421" s="240"/>
      <c r="S421" s="240"/>
      <c r="T421" s="241"/>
      <c r="AT421" s="242" t="s">
        <v>174</v>
      </c>
      <c r="AU421" s="242" t="s">
        <v>81</v>
      </c>
      <c r="AV421" s="13" t="s">
        <v>81</v>
      </c>
      <c r="AW421" s="13" t="s">
        <v>6</v>
      </c>
      <c r="AX421" s="13" t="s">
        <v>79</v>
      </c>
      <c r="AY421" s="242" t="s">
        <v>153</v>
      </c>
    </row>
    <row r="422" spans="2:65" s="1" customFormat="1" ht="20.4" customHeight="1">
      <c r="B422" s="41"/>
      <c r="C422" s="204" t="s">
        <v>674</v>
      </c>
      <c r="D422" s="204" t="s">
        <v>156</v>
      </c>
      <c r="E422" s="205" t="s">
        <v>675</v>
      </c>
      <c r="F422" s="206" t="s">
        <v>676</v>
      </c>
      <c r="G422" s="207" t="s">
        <v>171</v>
      </c>
      <c r="H422" s="208">
        <v>33.62</v>
      </c>
      <c r="I422" s="209"/>
      <c r="J422" s="210">
        <f>ROUND(I422*H422,2)</f>
        <v>0</v>
      </c>
      <c r="K422" s="206" t="s">
        <v>160</v>
      </c>
      <c r="L422" s="61"/>
      <c r="M422" s="211" t="s">
        <v>21</v>
      </c>
      <c r="N422" s="212" t="s">
        <v>43</v>
      </c>
      <c r="O422" s="42"/>
      <c r="P422" s="213">
        <f>O422*H422</f>
        <v>0</v>
      </c>
      <c r="Q422" s="213">
        <v>0</v>
      </c>
      <c r="R422" s="213">
        <f>Q422*H422</f>
        <v>0</v>
      </c>
      <c r="S422" s="213">
        <v>0</v>
      </c>
      <c r="T422" s="214">
        <f>S422*H422</f>
        <v>0</v>
      </c>
      <c r="AR422" s="24" t="s">
        <v>283</v>
      </c>
      <c r="AT422" s="24" t="s">
        <v>156</v>
      </c>
      <c r="AU422" s="24" t="s">
        <v>81</v>
      </c>
      <c r="AY422" s="24" t="s">
        <v>153</v>
      </c>
      <c r="BE422" s="215">
        <f>IF(N422="základní",J422,0)</f>
        <v>0</v>
      </c>
      <c r="BF422" s="215">
        <f>IF(N422="snížená",J422,0)</f>
        <v>0</v>
      </c>
      <c r="BG422" s="215">
        <f>IF(N422="zákl. přenesená",J422,0)</f>
        <v>0</v>
      </c>
      <c r="BH422" s="215">
        <f>IF(N422="sníž. přenesená",J422,0)</f>
        <v>0</v>
      </c>
      <c r="BI422" s="215">
        <f>IF(N422="nulová",J422,0)</f>
        <v>0</v>
      </c>
      <c r="BJ422" s="24" t="s">
        <v>79</v>
      </c>
      <c r="BK422" s="215">
        <f>ROUND(I422*H422,2)</f>
        <v>0</v>
      </c>
      <c r="BL422" s="24" t="s">
        <v>283</v>
      </c>
      <c r="BM422" s="24" t="s">
        <v>677</v>
      </c>
    </row>
    <row r="423" spans="2:47" s="1" customFormat="1" ht="24">
      <c r="B423" s="41"/>
      <c r="C423" s="63"/>
      <c r="D423" s="219" t="s">
        <v>163</v>
      </c>
      <c r="E423" s="63"/>
      <c r="F423" s="220" t="s">
        <v>678</v>
      </c>
      <c r="G423" s="63"/>
      <c r="H423" s="63"/>
      <c r="I423" s="172"/>
      <c r="J423" s="63"/>
      <c r="K423" s="63"/>
      <c r="L423" s="61"/>
      <c r="M423" s="218"/>
      <c r="N423" s="42"/>
      <c r="O423" s="42"/>
      <c r="P423" s="42"/>
      <c r="Q423" s="42"/>
      <c r="R423" s="42"/>
      <c r="S423" s="42"/>
      <c r="T423" s="78"/>
      <c r="AT423" s="24" t="s">
        <v>163</v>
      </c>
      <c r="AU423" s="24" t="s">
        <v>81</v>
      </c>
    </row>
    <row r="424" spans="2:51" s="12" customFormat="1" ht="12">
      <c r="B424" s="221"/>
      <c r="C424" s="222"/>
      <c r="D424" s="219" t="s">
        <v>174</v>
      </c>
      <c r="E424" s="223" t="s">
        <v>21</v>
      </c>
      <c r="F424" s="224" t="s">
        <v>203</v>
      </c>
      <c r="G424" s="222"/>
      <c r="H424" s="225" t="s">
        <v>21</v>
      </c>
      <c r="I424" s="226"/>
      <c r="J424" s="222"/>
      <c r="K424" s="222"/>
      <c r="L424" s="227"/>
      <c r="M424" s="228"/>
      <c r="N424" s="229"/>
      <c r="O424" s="229"/>
      <c r="P424" s="229"/>
      <c r="Q424" s="229"/>
      <c r="R424" s="229"/>
      <c r="S424" s="229"/>
      <c r="T424" s="230"/>
      <c r="AT424" s="231" t="s">
        <v>174</v>
      </c>
      <c r="AU424" s="231" t="s">
        <v>81</v>
      </c>
      <c r="AV424" s="12" t="s">
        <v>79</v>
      </c>
      <c r="AW424" s="12" t="s">
        <v>35</v>
      </c>
      <c r="AX424" s="12" t="s">
        <v>72</v>
      </c>
      <c r="AY424" s="231" t="s">
        <v>153</v>
      </c>
    </row>
    <row r="425" spans="2:51" s="13" customFormat="1" ht="12">
      <c r="B425" s="232"/>
      <c r="C425" s="233"/>
      <c r="D425" s="216" t="s">
        <v>174</v>
      </c>
      <c r="E425" s="243" t="s">
        <v>21</v>
      </c>
      <c r="F425" s="244" t="s">
        <v>679</v>
      </c>
      <c r="G425" s="233"/>
      <c r="H425" s="245">
        <v>33.62</v>
      </c>
      <c r="I425" s="237"/>
      <c r="J425" s="233"/>
      <c r="K425" s="233"/>
      <c r="L425" s="238"/>
      <c r="M425" s="239"/>
      <c r="N425" s="240"/>
      <c r="O425" s="240"/>
      <c r="P425" s="240"/>
      <c r="Q425" s="240"/>
      <c r="R425" s="240"/>
      <c r="S425" s="240"/>
      <c r="T425" s="241"/>
      <c r="AT425" s="242" t="s">
        <v>174</v>
      </c>
      <c r="AU425" s="242" t="s">
        <v>81</v>
      </c>
      <c r="AV425" s="13" t="s">
        <v>81</v>
      </c>
      <c r="AW425" s="13" t="s">
        <v>35</v>
      </c>
      <c r="AX425" s="13" t="s">
        <v>72</v>
      </c>
      <c r="AY425" s="242" t="s">
        <v>153</v>
      </c>
    </row>
    <row r="426" spans="2:65" s="1" customFormat="1" ht="20.4" customHeight="1">
      <c r="B426" s="41"/>
      <c r="C426" s="204" t="s">
        <v>680</v>
      </c>
      <c r="D426" s="204" t="s">
        <v>156</v>
      </c>
      <c r="E426" s="205" t="s">
        <v>681</v>
      </c>
      <c r="F426" s="206" t="s">
        <v>682</v>
      </c>
      <c r="G426" s="207" t="s">
        <v>171</v>
      </c>
      <c r="H426" s="208">
        <v>62.84</v>
      </c>
      <c r="I426" s="209"/>
      <c r="J426" s="210">
        <f>ROUND(I426*H426,2)</f>
        <v>0</v>
      </c>
      <c r="K426" s="206" t="s">
        <v>160</v>
      </c>
      <c r="L426" s="61"/>
      <c r="M426" s="211" t="s">
        <v>21</v>
      </c>
      <c r="N426" s="212" t="s">
        <v>43</v>
      </c>
      <c r="O426" s="42"/>
      <c r="P426" s="213">
        <f>O426*H426</f>
        <v>0</v>
      </c>
      <c r="Q426" s="213">
        <v>0.0003</v>
      </c>
      <c r="R426" s="213">
        <f>Q426*H426</f>
        <v>0.018852</v>
      </c>
      <c r="S426" s="213">
        <v>0</v>
      </c>
      <c r="T426" s="214">
        <f>S426*H426</f>
        <v>0</v>
      </c>
      <c r="AR426" s="24" t="s">
        <v>283</v>
      </c>
      <c r="AT426" s="24" t="s">
        <v>156</v>
      </c>
      <c r="AU426" s="24" t="s">
        <v>81</v>
      </c>
      <c r="AY426" s="24" t="s">
        <v>153</v>
      </c>
      <c r="BE426" s="215">
        <f>IF(N426="základní",J426,0)</f>
        <v>0</v>
      </c>
      <c r="BF426" s="215">
        <f>IF(N426="snížená",J426,0)</f>
        <v>0</v>
      </c>
      <c r="BG426" s="215">
        <f>IF(N426="zákl. přenesená",J426,0)</f>
        <v>0</v>
      </c>
      <c r="BH426" s="215">
        <f>IF(N426="sníž. přenesená",J426,0)</f>
        <v>0</v>
      </c>
      <c r="BI426" s="215">
        <f>IF(N426="nulová",J426,0)</f>
        <v>0</v>
      </c>
      <c r="BJ426" s="24" t="s">
        <v>79</v>
      </c>
      <c r="BK426" s="215">
        <f>ROUND(I426*H426,2)</f>
        <v>0</v>
      </c>
      <c r="BL426" s="24" t="s">
        <v>283</v>
      </c>
      <c r="BM426" s="24" t="s">
        <v>683</v>
      </c>
    </row>
    <row r="427" spans="2:47" s="1" customFormat="1" ht="12">
      <c r="B427" s="41"/>
      <c r="C427" s="63"/>
      <c r="D427" s="219" t="s">
        <v>163</v>
      </c>
      <c r="E427" s="63"/>
      <c r="F427" s="220" t="s">
        <v>684</v>
      </c>
      <c r="G427" s="63"/>
      <c r="H427" s="63"/>
      <c r="I427" s="172"/>
      <c r="J427" s="63"/>
      <c r="K427" s="63"/>
      <c r="L427" s="61"/>
      <c r="M427" s="218"/>
      <c r="N427" s="42"/>
      <c r="O427" s="42"/>
      <c r="P427" s="42"/>
      <c r="Q427" s="42"/>
      <c r="R427" s="42"/>
      <c r="S427" s="42"/>
      <c r="T427" s="78"/>
      <c r="AT427" s="24" t="s">
        <v>163</v>
      </c>
      <c r="AU427" s="24" t="s">
        <v>81</v>
      </c>
    </row>
    <row r="428" spans="2:51" s="12" customFormat="1" ht="12">
      <c r="B428" s="221"/>
      <c r="C428" s="222"/>
      <c r="D428" s="219" t="s">
        <v>174</v>
      </c>
      <c r="E428" s="223" t="s">
        <v>21</v>
      </c>
      <c r="F428" s="224" t="s">
        <v>203</v>
      </c>
      <c r="G428" s="222"/>
      <c r="H428" s="225" t="s">
        <v>21</v>
      </c>
      <c r="I428" s="226"/>
      <c r="J428" s="222"/>
      <c r="K428" s="222"/>
      <c r="L428" s="227"/>
      <c r="M428" s="228"/>
      <c r="N428" s="229"/>
      <c r="O428" s="229"/>
      <c r="P428" s="229"/>
      <c r="Q428" s="229"/>
      <c r="R428" s="229"/>
      <c r="S428" s="229"/>
      <c r="T428" s="230"/>
      <c r="AT428" s="231" t="s">
        <v>174</v>
      </c>
      <c r="AU428" s="231" t="s">
        <v>81</v>
      </c>
      <c r="AV428" s="12" t="s">
        <v>79</v>
      </c>
      <c r="AW428" s="12" t="s">
        <v>35</v>
      </c>
      <c r="AX428" s="12" t="s">
        <v>72</v>
      </c>
      <c r="AY428" s="231" t="s">
        <v>153</v>
      </c>
    </row>
    <row r="429" spans="2:51" s="13" customFormat="1" ht="12">
      <c r="B429" s="232"/>
      <c r="C429" s="233"/>
      <c r="D429" s="219" t="s">
        <v>174</v>
      </c>
      <c r="E429" s="234" t="s">
        <v>21</v>
      </c>
      <c r="F429" s="235" t="s">
        <v>685</v>
      </c>
      <c r="G429" s="233"/>
      <c r="H429" s="236">
        <v>60.22</v>
      </c>
      <c r="I429" s="237"/>
      <c r="J429" s="233"/>
      <c r="K429" s="233"/>
      <c r="L429" s="238"/>
      <c r="M429" s="239"/>
      <c r="N429" s="240"/>
      <c r="O429" s="240"/>
      <c r="P429" s="240"/>
      <c r="Q429" s="240"/>
      <c r="R429" s="240"/>
      <c r="S429" s="240"/>
      <c r="T429" s="241"/>
      <c r="AT429" s="242" t="s">
        <v>174</v>
      </c>
      <c r="AU429" s="242" t="s">
        <v>81</v>
      </c>
      <c r="AV429" s="13" t="s">
        <v>81</v>
      </c>
      <c r="AW429" s="13" t="s">
        <v>35</v>
      </c>
      <c r="AX429" s="13" t="s">
        <v>72</v>
      </c>
      <c r="AY429" s="242" t="s">
        <v>153</v>
      </c>
    </row>
    <row r="430" spans="2:51" s="12" customFormat="1" ht="12">
      <c r="B430" s="221"/>
      <c r="C430" s="222"/>
      <c r="D430" s="219" t="s">
        <v>174</v>
      </c>
      <c r="E430" s="223" t="s">
        <v>21</v>
      </c>
      <c r="F430" s="224" t="s">
        <v>651</v>
      </c>
      <c r="G430" s="222"/>
      <c r="H430" s="225" t="s">
        <v>21</v>
      </c>
      <c r="I430" s="226"/>
      <c r="J430" s="222"/>
      <c r="K430" s="222"/>
      <c r="L430" s="227"/>
      <c r="M430" s="228"/>
      <c r="N430" s="229"/>
      <c r="O430" s="229"/>
      <c r="P430" s="229"/>
      <c r="Q430" s="229"/>
      <c r="R430" s="229"/>
      <c r="S430" s="229"/>
      <c r="T430" s="230"/>
      <c r="AT430" s="231" t="s">
        <v>174</v>
      </c>
      <c r="AU430" s="231" t="s">
        <v>81</v>
      </c>
      <c r="AV430" s="12" t="s">
        <v>79</v>
      </c>
      <c r="AW430" s="12" t="s">
        <v>35</v>
      </c>
      <c r="AX430" s="12" t="s">
        <v>72</v>
      </c>
      <c r="AY430" s="231" t="s">
        <v>153</v>
      </c>
    </row>
    <row r="431" spans="2:51" s="12" customFormat="1" ht="12">
      <c r="B431" s="221"/>
      <c r="C431" s="222"/>
      <c r="D431" s="219" t="s">
        <v>174</v>
      </c>
      <c r="E431" s="223" t="s">
        <v>21</v>
      </c>
      <c r="F431" s="224" t="s">
        <v>643</v>
      </c>
      <c r="G431" s="222"/>
      <c r="H431" s="225" t="s">
        <v>21</v>
      </c>
      <c r="I431" s="226"/>
      <c r="J431" s="222"/>
      <c r="K431" s="222"/>
      <c r="L431" s="227"/>
      <c r="M431" s="228"/>
      <c r="N431" s="229"/>
      <c r="O431" s="229"/>
      <c r="P431" s="229"/>
      <c r="Q431" s="229"/>
      <c r="R431" s="229"/>
      <c r="S431" s="229"/>
      <c r="T431" s="230"/>
      <c r="AT431" s="231" t="s">
        <v>174</v>
      </c>
      <c r="AU431" s="231" t="s">
        <v>81</v>
      </c>
      <c r="AV431" s="12" t="s">
        <v>79</v>
      </c>
      <c r="AW431" s="12" t="s">
        <v>35</v>
      </c>
      <c r="AX431" s="12" t="s">
        <v>72</v>
      </c>
      <c r="AY431" s="231" t="s">
        <v>153</v>
      </c>
    </row>
    <row r="432" spans="2:51" s="13" customFormat="1" ht="12">
      <c r="B432" s="232"/>
      <c r="C432" s="233"/>
      <c r="D432" s="216" t="s">
        <v>174</v>
      </c>
      <c r="E432" s="243" t="s">
        <v>21</v>
      </c>
      <c r="F432" s="244" t="s">
        <v>652</v>
      </c>
      <c r="G432" s="233"/>
      <c r="H432" s="245">
        <v>2.62</v>
      </c>
      <c r="I432" s="237"/>
      <c r="J432" s="233"/>
      <c r="K432" s="233"/>
      <c r="L432" s="238"/>
      <c r="M432" s="239"/>
      <c r="N432" s="240"/>
      <c r="O432" s="240"/>
      <c r="P432" s="240"/>
      <c r="Q432" s="240"/>
      <c r="R432" s="240"/>
      <c r="S432" s="240"/>
      <c r="T432" s="241"/>
      <c r="AT432" s="242" t="s">
        <v>174</v>
      </c>
      <c r="AU432" s="242" t="s">
        <v>81</v>
      </c>
      <c r="AV432" s="13" t="s">
        <v>81</v>
      </c>
      <c r="AW432" s="13" t="s">
        <v>35</v>
      </c>
      <c r="AX432" s="13" t="s">
        <v>72</v>
      </c>
      <c r="AY432" s="242" t="s">
        <v>153</v>
      </c>
    </row>
    <row r="433" spans="2:65" s="1" customFormat="1" ht="20.4" customHeight="1">
      <c r="B433" s="41"/>
      <c r="C433" s="204" t="s">
        <v>686</v>
      </c>
      <c r="D433" s="204" t="s">
        <v>156</v>
      </c>
      <c r="E433" s="205" t="s">
        <v>687</v>
      </c>
      <c r="F433" s="206" t="s">
        <v>688</v>
      </c>
      <c r="G433" s="207" t="s">
        <v>189</v>
      </c>
      <c r="H433" s="208">
        <v>56.82</v>
      </c>
      <c r="I433" s="209"/>
      <c r="J433" s="210">
        <f>ROUND(I433*H433,2)</f>
        <v>0</v>
      </c>
      <c r="K433" s="206" t="s">
        <v>160</v>
      </c>
      <c r="L433" s="61"/>
      <c r="M433" s="211" t="s">
        <v>21</v>
      </c>
      <c r="N433" s="212" t="s">
        <v>43</v>
      </c>
      <c r="O433" s="42"/>
      <c r="P433" s="213">
        <f>O433*H433</f>
        <v>0</v>
      </c>
      <c r="Q433" s="213">
        <v>3E-05</v>
      </c>
      <c r="R433" s="213">
        <f>Q433*H433</f>
        <v>0.0017046000000000001</v>
      </c>
      <c r="S433" s="213">
        <v>0</v>
      </c>
      <c r="T433" s="214">
        <f>S433*H433</f>
        <v>0</v>
      </c>
      <c r="AR433" s="24" t="s">
        <v>283</v>
      </c>
      <c r="AT433" s="24" t="s">
        <v>156</v>
      </c>
      <c r="AU433" s="24" t="s">
        <v>81</v>
      </c>
      <c r="AY433" s="24" t="s">
        <v>153</v>
      </c>
      <c r="BE433" s="215">
        <f>IF(N433="základní",J433,0)</f>
        <v>0</v>
      </c>
      <c r="BF433" s="215">
        <f>IF(N433="snížená",J433,0)</f>
        <v>0</v>
      </c>
      <c r="BG433" s="215">
        <f>IF(N433="zákl. přenesená",J433,0)</f>
        <v>0</v>
      </c>
      <c r="BH433" s="215">
        <f>IF(N433="sníž. přenesená",J433,0)</f>
        <v>0</v>
      </c>
      <c r="BI433" s="215">
        <f>IF(N433="nulová",J433,0)</f>
        <v>0</v>
      </c>
      <c r="BJ433" s="24" t="s">
        <v>79</v>
      </c>
      <c r="BK433" s="215">
        <f>ROUND(I433*H433,2)</f>
        <v>0</v>
      </c>
      <c r="BL433" s="24" t="s">
        <v>283</v>
      </c>
      <c r="BM433" s="24" t="s">
        <v>689</v>
      </c>
    </row>
    <row r="434" spans="2:47" s="1" customFormat="1" ht="12">
      <c r="B434" s="41"/>
      <c r="C434" s="63"/>
      <c r="D434" s="219" t="s">
        <v>163</v>
      </c>
      <c r="E434" s="63"/>
      <c r="F434" s="220" t="s">
        <v>690</v>
      </c>
      <c r="G434" s="63"/>
      <c r="H434" s="63"/>
      <c r="I434" s="172"/>
      <c r="J434" s="63"/>
      <c r="K434" s="63"/>
      <c r="L434" s="61"/>
      <c r="M434" s="218"/>
      <c r="N434" s="42"/>
      <c r="O434" s="42"/>
      <c r="P434" s="42"/>
      <c r="Q434" s="42"/>
      <c r="R434" s="42"/>
      <c r="S434" s="42"/>
      <c r="T434" s="78"/>
      <c r="AT434" s="24" t="s">
        <v>163</v>
      </c>
      <c r="AU434" s="24" t="s">
        <v>81</v>
      </c>
    </row>
    <row r="435" spans="2:51" s="12" customFormat="1" ht="12">
      <c r="B435" s="221"/>
      <c r="C435" s="222"/>
      <c r="D435" s="219" t="s">
        <v>174</v>
      </c>
      <c r="E435" s="223" t="s">
        <v>21</v>
      </c>
      <c r="F435" s="224" t="s">
        <v>203</v>
      </c>
      <c r="G435" s="222"/>
      <c r="H435" s="225" t="s">
        <v>21</v>
      </c>
      <c r="I435" s="226"/>
      <c r="J435" s="222"/>
      <c r="K435" s="222"/>
      <c r="L435" s="227"/>
      <c r="M435" s="228"/>
      <c r="N435" s="229"/>
      <c r="O435" s="229"/>
      <c r="P435" s="229"/>
      <c r="Q435" s="229"/>
      <c r="R435" s="229"/>
      <c r="S435" s="229"/>
      <c r="T435" s="230"/>
      <c r="AT435" s="231" t="s">
        <v>174</v>
      </c>
      <c r="AU435" s="231" t="s">
        <v>81</v>
      </c>
      <c r="AV435" s="12" t="s">
        <v>79</v>
      </c>
      <c r="AW435" s="12" t="s">
        <v>35</v>
      </c>
      <c r="AX435" s="12" t="s">
        <v>72</v>
      </c>
      <c r="AY435" s="231" t="s">
        <v>153</v>
      </c>
    </row>
    <row r="436" spans="2:51" s="13" customFormat="1" ht="24">
      <c r="B436" s="232"/>
      <c r="C436" s="233"/>
      <c r="D436" s="219" t="s">
        <v>174</v>
      </c>
      <c r="E436" s="234" t="s">
        <v>21</v>
      </c>
      <c r="F436" s="235" t="s">
        <v>691</v>
      </c>
      <c r="G436" s="233"/>
      <c r="H436" s="236">
        <v>43.722</v>
      </c>
      <c r="I436" s="237"/>
      <c r="J436" s="233"/>
      <c r="K436" s="233"/>
      <c r="L436" s="238"/>
      <c r="M436" s="239"/>
      <c r="N436" s="240"/>
      <c r="O436" s="240"/>
      <c r="P436" s="240"/>
      <c r="Q436" s="240"/>
      <c r="R436" s="240"/>
      <c r="S436" s="240"/>
      <c r="T436" s="241"/>
      <c r="AT436" s="242" t="s">
        <v>174</v>
      </c>
      <c r="AU436" s="242" t="s">
        <v>81</v>
      </c>
      <c r="AV436" s="13" t="s">
        <v>81</v>
      </c>
      <c r="AW436" s="13" t="s">
        <v>35</v>
      </c>
      <c r="AX436" s="13" t="s">
        <v>72</v>
      </c>
      <c r="AY436" s="242" t="s">
        <v>153</v>
      </c>
    </row>
    <row r="437" spans="2:51" s="12" customFormat="1" ht="12">
      <c r="B437" s="221"/>
      <c r="C437" s="222"/>
      <c r="D437" s="219" t="s">
        <v>174</v>
      </c>
      <c r="E437" s="223" t="s">
        <v>21</v>
      </c>
      <c r="F437" s="224" t="s">
        <v>651</v>
      </c>
      <c r="G437" s="222"/>
      <c r="H437" s="225" t="s">
        <v>21</v>
      </c>
      <c r="I437" s="226"/>
      <c r="J437" s="222"/>
      <c r="K437" s="222"/>
      <c r="L437" s="227"/>
      <c r="M437" s="228"/>
      <c r="N437" s="229"/>
      <c r="O437" s="229"/>
      <c r="P437" s="229"/>
      <c r="Q437" s="229"/>
      <c r="R437" s="229"/>
      <c r="S437" s="229"/>
      <c r="T437" s="230"/>
      <c r="AT437" s="231" t="s">
        <v>174</v>
      </c>
      <c r="AU437" s="231" t="s">
        <v>81</v>
      </c>
      <c r="AV437" s="12" t="s">
        <v>79</v>
      </c>
      <c r="AW437" s="12" t="s">
        <v>35</v>
      </c>
      <c r="AX437" s="12" t="s">
        <v>72</v>
      </c>
      <c r="AY437" s="231" t="s">
        <v>153</v>
      </c>
    </row>
    <row r="438" spans="2:51" s="12" customFormat="1" ht="12">
      <c r="B438" s="221"/>
      <c r="C438" s="222"/>
      <c r="D438" s="219" t="s">
        <v>174</v>
      </c>
      <c r="E438" s="223" t="s">
        <v>21</v>
      </c>
      <c r="F438" s="224" t="s">
        <v>643</v>
      </c>
      <c r="G438" s="222"/>
      <c r="H438" s="225" t="s">
        <v>21</v>
      </c>
      <c r="I438" s="226"/>
      <c r="J438" s="222"/>
      <c r="K438" s="222"/>
      <c r="L438" s="227"/>
      <c r="M438" s="228"/>
      <c r="N438" s="229"/>
      <c r="O438" s="229"/>
      <c r="P438" s="229"/>
      <c r="Q438" s="229"/>
      <c r="R438" s="229"/>
      <c r="S438" s="229"/>
      <c r="T438" s="230"/>
      <c r="AT438" s="231" t="s">
        <v>174</v>
      </c>
      <c r="AU438" s="231" t="s">
        <v>81</v>
      </c>
      <c r="AV438" s="12" t="s">
        <v>79</v>
      </c>
      <c r="AW438" s="12" t="s">
        <v>35</v>
      </c>
      <c r="AX438" s="12" t="s">
        <v>72</v>
      </c>
      <c r="AY438" s="231" t="s">
        <v>153</v>
      </c>
    </row>
    <row r="439" spans="2:51" s="13" customFormat="1" ht="12">
      <c r="B439" s="232"/>
      <c r="C439" s="233"/>
      <c r="D439" s="216" t="s">
        <v>174</v>
      </c>
      <c r="E439" s="243" t="s">
        <v>21</v>
      </c>
      <c r="F439" s="244" t="s">
        <v>692</v>
      </c>
      <c r="G439" s="233"/>
      <c r="H439" s="245">
        <v>13.098</v>
      </c>
      <c r="I439" s="237"/>
      <c r="J439" s="233"/>
      <c r="K439" s="233"/>
      <c r="L439" s="238"/>
      <c r="M439" s="239"/>
      <c r="N439" s="240"/>
      <c r="O439" s="240"/>
      <c r="P439" s="240"/>
      <c r="Q439" s="240"/>
      <c r="R439" s="240"/>
      <c r="S439" s="240"/>
      <c r="T439" s="241"/>
      <c r="AT439" s="242" t="s">
        <v>174</v>
      </c>
      <c r="AU439" s="242" t="s">
        <v>81</v>
      </c>
      <c r="AV439" s="13" t="s">
        <v>81</v>
      </c>
      <c r="AW439" s="13" t="s">
        <v>35</v>
      </c>
      <c r="AX439" s="13" t="s">
        <v>72</v>
      </c>
      <c r="AY439" s="242" t="s">
        <v>153</v>
      </c>
    </row>
    <row r="440" spans="2:65" s="1" customFormat="1" ht="20.4" customHeight="1">
      <c r="B440" s="41"/>
      <c r="C440" s="204" t="s">
        <v>693</v>
      </c>
      <c r="D440" s="204" t="s">
        <v>156</v>
      </c>
      <c r="E440" s="205" t="s">
        <v>694</v>
      </c>
      <c r="F440" s="206" t="s">
        <v>695</v>
      </c>
      <c r="G440" s="207" t="s">
        <v>171</v>
      </c>
      <c r="H440" s="208">
        <v>62.84</v>
      </c>
      <c r="I440" s="209"/>
      <c r="J440" s="210">
        <f>ROUND(I440*H440,2)</f>
        <v>0</v>
      </c>
      <c r="K440" s="206" t="s">
        <v>160</v>
      </c>
      <c r="L440" s="61"/>
      <c r="M440" s="211" t="s">
        <v>21</v>
      </c>
      <c r="N440" s="212" t="s">
        <v>43</v>
      </c>
      <c r="O440" s="42"/>
      <c r="P440" s="213">
        <f>O440*H440</f>
        <v>0</v>
      </c>
      <c r="Q440" s="213">
        <v>0.0077</v>
      </c>
      <c r="R440" s="213">
        <f>Q440*H440</f>
        <v>0.483868</v>
      </c>
      <c r="S440" s="213">
        <v>0</v>
      </c>
      <c r="T440" s="214">
        <f>S440*H440</f>
        <v>0</v>
      </c>
      <c r="AR440" s="24" t="s">
        <v>283</v>
      </c>
      <c r="AT440" s="24" t="s">
        <v>156</v>
      </c>
      <c r="AU440" s="24" t="s">
        <v>81</v>
      </c>
      <c r="AY440" s="24" t="s">
        <v>153</v>
      </c>
      <c r="BE440" s="215">
        <f>IF(N440="základní",J440,0)</f>
        <v>0</v>
      </c>
      <c r="BF440" s="215">
        <f>IF(N440="snížená",J440,0)</f>
        <v>0</v>
      </c>
      <c r="BG440" s="215">
        <f>IF(N440="zákl. přenesená",J440,0)</f>
        <v>0</v>
      </c>
      <c r="BH440" s="215">
        <f>IF(N440="sníž. přenesená",J440,0)</f>
        <v>0</v>
      </c>
      <c r="BI440" s="215">
        <f>IF(N440="nulová",J440,0)</f>
        <v>0</v>
      </c>
      <c r="BJ440" s="24" t="s">
        <v>79</v>
      </c>
      <c r="BK440" s="215">
        <f>ROUND(I440*H440,2)</f>
        <v>0</v>
      </c>
      <c r="BL440" s="24" t="s">
        <v>283</v>
      </c>
      <c r="BM440" s="24" t="s">
        <v>696</v>
      </c>
    </row>
    <row r="441" spans="2:47" s="1" customFormat="1" ht="24">
      <c r="B441" s="41"/>
      <c r="C441" s="63"/>
      <c r="D441" s="219" t="s">
        <v>163</v>
      </c>
      <c r="E441" s="63"/>
      <c r="F441" s="220" t="s">
        <v>697</v>
      </c>
      <c r="G441" s="63"/>
      <c r="H441" s="63"/>
      <c r="I441" s="172"/>
      <c r="J441" s="63"/>
      <c r="K441" s="63"/>
      <c r="L441" s="61"/>
      <c r="M441" s="218"/>
      <c r="N441" s="42"/>
      <c r="O441" s="42"/>
      <c r="P441" s="42"/>
      <c r="Q441" s="42"/>
      <c r="R441" s="42"/>
      <c r="S441" s="42"/>
      <c r="T441" s="78"/>
      <c r="AT441" s="24" t="s">
        <v>163</v>
      </c>
      <c r="AU441" s="24" t="s">
        <v>81</v>
      </c>
    </row>
    <row r="442" spans="2:51" s="12" customFormat="1" ht="12">
      <c r="B442" s="221"/>
      <c r="C442" s="222"/>
      <c r="D442" s="219" t="s">
        <v>174</v>
      </c>
      <c r="E442" s="223" t="s">
        <v>21</v>
      </c>
      <c r="F442" s="224" t="s">
        <v>203</v>
      </c>
      <c r="G442" s="222"/>
      <c r="H442" s="225" t="s">
        <v>21</v>
      </c>
      <c r="I442" s="226"/>
      <c r="J442" s="222"/>
      <c r="K442" s="222"/>
      <c r="L442" s="227"/>
      <c r="M442" s="228"/>
      <c r="N442" s="229"/>
      <c r="O442" s="229"/>
      <c r="P442" s="229"/>
      <c r="Q442" s="229"/>
      <c r="R442" s="229"/>
      <c r="S442" s="229"/>
      <c r="T442" s="230"/>
      <c r="AT442" s="231" t="s">
        <v>174</v>
      </c>
      <c r="AU442" s="231" t="s">
        <v>81</v>
      </c>
      <c r="AV442" s="12" t="s">
        <v>79</v>
      </c>
      <c r="AW442" s="12" t="s">
        <v>35</v>
      </c>
      <c r="AX442" s="12" t="s">
        <v>72</v>
      </c>
      <c r="AY442" s="231" t="s">
        <v>153</v>
      </c>
    </row>
    <row r="443" spans="2:51" s="13" customFormat="1" ht="12">
      <c r="B443" s="232"/>
      <c r="C443" s="233"/>
      <c r="D443" s="219" t="s">
        <v>174</v>
      </c>
      <c r="E443" s="234" t="s">
        <v>21</v>
      </c>
      <c r="F443" s="235" t="s">
        <v>685</v>
      </c>
      <c r="G443" s="233"/>
      <c r="H443" s="236">
        <v>60.22</v>
      </c>
      <c r="I443" s="237"/>
      <c r="J443" s="233"/>
      <c r="K443" s="233"/>
      <c r="L443" s="238"/>
      <c r="M443" s="239"/>
      <c r="N443" s="240"/>
      <c r="O443" s="240"/>
      <c r="P443" s="240"/>
      <c r="Q443" s="240"/>
      <c r="R443" s="240"/>
      <c r="S443" s="240"/>
      <c r="T443" s="241"/>
      <c r="AT443" s="242" t="s">
        <v>174</v>
      </c>
      <c r="AU443" s="242" t="s">
        <v>81</v>
      </c>
      <c r="AV443" s="13" t="s">
        <v>81</v>
      </c>
      <c r="AW443" s="13" t="s">
        <v>35</v>
      </c>
      <c r="AX443" s="13" t="s">
        <v>72</v>
      </c>
      <c r="AY443" s="242" t="s">
        <v>153</v>
      </c>
    </row>
    <row r="444" spans="2:51" s="12" customFormat="1" ht="12">
      <c r="B444" s="221"/>
      <c r="C444" s="222"/>
      <c r="D444" s="219" t="s">
        <v>174</v>
      </c>
      <c r="E444" s="223" t="s">
        <v>21</v>
      </c>
      <c r="F444" s="224" t="s">
        <v>651</v>
      </c>
      <c r="G444" s="222"/>
      <c r="H444" s="225" t="s">
        <v>21</v>
      </c>
      <c r="I444" s="226"/>
      <c r="J444" s="222"/>
      <c r="K444" s="222"/>
      <c r="L444" s="227"/>
      <c r="M444" s="228"/>
      <c r="N444" s="229"/>
      <c r="O444" s="229"/>
      <c r="P444" s="229"/>
      <c r="Q444" s="229"/>
      <c r="R444" s="229"/>
      <c r="S444" s="229"/>
      <c r="T444" s="230"/>
      <c r="AT444" s="231" t="s">
        <v>174</v>
      </c>
      <c r="AU444" s="231" t="s">
        <v>81</v>
      </c>
      <c r="AV444" s="12" t="s">
        <v>79</v>
      </c>
      <c r="AW444" s="12" t="s">
        <v>35</v>
      </c>
      <c r="AX444" s="12" t="s">
        <v>72</v>
      </c>
      <c r="AY444" s="231" t="s">
        <v>153</v>
      </c>
    </row>
    <row r="445" spans="2:51" s="12" customFormat="1" ht="12">
      <c r="B445" s="221"/>
      <c r="C445" s="222"/>
      <c r="D445" s="219" t="s">
        <v>174</v>
      </c>
      <c r="E445" s="223" t="s">
        <v>21</v>
      </c>
      <c r="F445" s="224" t="s">
        <v>643</v>
      </c>
      <c r="G445" s="222"/>
      <c r="H445" s="225" t="s">
        <v>21</v>
      </c>
      <c r="I445" s="226"/>
      <c r="J445" s="222"/>
      <c r="K445" s="222"/>
      <c r="L445" s="227"/>
      <c r="M445" s="228"/>
      <c r="N445" s="229"/>
      <c r="O445" s="229"/>
      <c r="P445" s="229"/>
      <c r="Q445" s="229"/>
      <c r="R445" s="229"/>
      <c r="S445" s="229"/>
      <c r="T445" s="230"/>
      <c r="AT445" s="231" t="s">
        <v>174</v>
      </c>
      <c r="AU445" s="231" t="s">
        <v>81</v>
      </c>
      <c r="AV445" s="12" t="s">
        <v>79</v>
      </c>
      <c r="AW445" s="12" t="s">
        <v>35</v>
      </c>
      <c r="AX445" s="12" t="s">
        <v>72</v>
      </c>
      <c r="AY445" s="231" t="s">
        <v>153</v>
      </c>
    </row>
    <row r="446" spans="2:51" s="13" customFormat="1" ht="12">
      <c r="B446" s="232"/>
      <c r="C446" s="233"/>
      <c r="D446" s="216" t="s">
        <v>174</v>
      </c>
      <c r="E446" s="243" t="s">
        <v>21</v>
      </c>
      <c r="F446" s="244" t="s">
        <v>652</v>
      </c>
      <c r="G446" s="233"/>
      <c r="H446" s="245">
        <v>2.62</v>
      </c>
      <c r="I446" s="237"/>
      <c r="J446" s="233"/>
      <c r="K446" s="233"/>
      <c r="L446" s="238"/>
      <c r="M446" s="239"/>
      <c r="N446" s="240"/>
      <c r="O446" s="240"/>
      <c r="P446" s="240"/>
      <c r="Q446" s="240"/>
      <c r="R446" s="240"/>
      <c r="S446" s="240"/>
      <c r="T446" s="241"/>
      <c r="AT446" s="242" t="s">
        <v>174</v>
      </c>
      <c r="AU446" s="242" t="s">
        <v>81</v>
      </c>
      <c r="AV446" s="13" t="s">
        <v>81</v>
      </c>
      <c r="AW446" s="13" t="s">
        <v>35</v>
      </c>
      <c r="AX446" s="13" t="s">
        <v>72</v>
      </c>
      <c r="AY446" s="242" t="s">
        <v>153</v>
      </c>
    </row>
    <row r="447" spans="2:65" s="1" customFormat="1" ht="20.4" customHeight="1">
      <c r="B447" s="41"/>
      <c r="C447" s="204" t="s">
        <v>698</v>
      </c>
      <c r="D447" s="204" t="s">
        <v>156</v>
      </c>
      <c r="E447" s="205" t="s">
        <v>699</v>
      </c>
      <c r="F447" s="206" t="s">
        <v>700</v>
      </c>
      <c r="G447" s="207" t="s">
        <v>327</v>
      </c>
      <c r="H447" s="208">
        <v>1.749</v>
      </c>
      <c r="I447" s="209"/>
      <c r="J447" s="210">
        <f>ROUND(I447*H447,2)</f>
        <v>0</v>
      </c>
      <c r="K447" s="206" t="s">
        <v>160</v>
      </c>
      <c r="L447" s="61"/>
      <c r="M447" s="211" t="s">
        <v>21</v>
      </c>
      <c r="N447" s="212" t="s">
        <v>43</v>
      </c>
      <c r="O447" s="42"/>
      <c r="P447" s="213">
        <f>O447*H447</f>
        <v>0</v>
      </c>
      <c r="Q447" s="213">
        <v>0</v>
      </c>
      <c r="R447" s="213">
        <f>Q447*H447</f>
        <v>0</v>
      </c>
      <c r="S447" s="213">
        <v>0</v>
      </c>
      <c r="T447" s="214">
        <f>S447*H447</f>
        <v>0</v>
      </c>
      <c r="AR447" s="24" t="s">
        <v>283</v>
      </c>
      <c r="AT447" s="24" t="s">
        <v>156</v>
      </c>
      <c r="AU447" s="24" t="s">
        <v>81</v>
      </c>
      <c r="AY447" s="24" t="s">
        <v>153</v>
      </c>
      <c r="BE447" s="215">
        <f>IF(N447="základní",J447,0)</f>
        <v>0</v>
      </c>
      <c r="BF447" s="215">
        <f>IF(N447="snížená",J447,0)</f>
        <v>0</v>
      </c>
      <c r="BG447" s="215">
        <f>IF(N447="zákl. přenesená",J447,0)</f>
        <v>0</v>
      </c>
      <c r="BH447" s="215">
        <f>IF(N447="sníž. přenesená",J447,0)</f>
        <v>0</v>
      </c>
      <c r="BI447" s="215">
        <f>IF(N447="nulová",J447,0)</f>
        <v>0</v>
      </c>
      <c r="BJ447" s="24" t="s">
        <v>79</v>
      </c>
      <c r="BK447" s="215">
        <f>ROUND(I447*H447,2)</f>
        <v>0</v>
      </c>
      <c r="BL447" s="24" t="s">
        <v>283</v>
      </c>
      <c r="BM447" s="24" t="s">
        <v>701</v>
      </c>
    </row>
    <row r="448" spans="2:47" s="1" customFormat="1" ht="24">
      <c r="B448" s="41"/>
      <c r="C448" s="63"/>
      <c r="D448" s="219" t="s">
        <v>163</v>
      </c>
      <c r="E448" s="63"/>
      <c r="F448" s="220" t="s">
        <v>702</v>
      </c>
      <c r="G448" s="63"/>
      <c r="H448" s="63"/>
      <c r="I448" s="172"/>
      <c r="J448" s="63"/>
      <c r="K448" s="63"/>
      <c r="L448" s="61"/>
      <c r="M448" s="218"/>
      <c r="N448" s="42"/>
      <c r="O448" s="42"/>
      <c r="P448" s="42"/>
      <c r="Q448" s="42"/>
      <c r="R448" s="42"/>
      <c r="S448" s="42"/>
      <c r="T448" s="78"/>
      <c r="AT448" s="24" t="s">
        <v>163</v>
      </c>
      <c r="AU448" s="24" t="s">
        <v>81</v>
      </c>
    </row>
    <row r="449" spans="2:63" s="11" customFormat="1" ht="29.85" customHeight="1">
      <c r="B449" s="187"/>
      <c r="C449" s="188"/>
      <c r="D449" s="201" t="s">
        <v>71</v>
      </c>
      <c r="E449" s="202" t="s">
        <v>703</v>
      </c>
      <c r="F449" s="202" t="s">
        <v>704</v>
      </c>
      <c r="G449" s="188"/>
      <c r="H449" s="188"/>
      <c r="I449" s="191"/>
      <c r="J449" s="203">
        <f>BK449</f>
        <v>0</v>
      </c>
      <c r="K449" s="188"/>
      <c r="L449" s="193"/>
      <c r="M449" s="194"/>
      <c r="N449" s="195"/>
      <c r="O449" s="195"/>
      <c r="P449" s="196">
        <f>SUM(P450:P480)</f>
        <v>0</v>
      </c>
      <c r="Q449" s="195"/>
      <c r="R449" s="196">
        <f>SUM(R450:R480)</f>
        <v>0.04587286</v>
      </c>
      <c r="S449" s="195"/>
      <c r="T449" s="197">
        <f>SUM(T450:T480)</f>
        <v>0.076795</v>
      </c>
      <c r="AR449" s="198" t="s">
        <v>81</v>
      </c>
      <c r="AT449" s="199" t="s">
        <v>71</v>
      </c>
      <c r="AU449" s="199" t="s">
        <v>79</v>
      </c>
      <c r="AY449" s="198" t="s">
        <v>153</v>
      </c>
      <c r="BK449" s="200">
        <f>SUM(BK450:BK480)</f>
        <v>0</v>
      </c>
    </row>
    <row r="450" spans="2:65" s="1" customFormat="1" ht="20.4" customHeight="1">
      <c r="B450" s="41"/>
      <c r="C450" s="204" t="s">
        <v>705</v>
      </c>
      <c r="D450" s="204" t="s">
        <v>156</v>
      </c>
      <c r="E450" s="205" t="s">
        <v>706</v>
      </c>
      <c r="F450" s="206" t="s">
        <v>707</v>
      </c>
      <c r="G450" s="207" t="s">
        <v>171</v>
      </c>
      <c r="H450" s="208">
        <v>30.718</v>
      </c>
      <c r="I450" s="209"/>
      <c r="J450" s="210">
        <f>ROUND(I450*H450,2)</f>
        <v>0</v>
      </c>
      <c r="K450" s="206" t="s">
        <v>160</v>
      </c>
      <c r="L450" s="61"/>
      <c r="M450" s="211" t="s">
        <v>21</v>
      </c>
      <c r="N450" s="212" t="s">
        <v>43</v>
      </c>
      <c r="O450" s="42"/>
      <c r="P450" s="213">
        <f>O450*H450</f>
        <v>0</v>
      </c>
      <c r="Q450" s="213">
        <v>0</v>
      </c>
      <c r="R450" s="213">
        <f>Q450*H450</f>
        <v>0</v>
      </c>
      <c r="S450" s="213">
        <v>0</v>
      </c>
      <c r="T450" s="214">
        <f>S450*H450</f>
        <v>0</v>
      </c>
      <c r="AR450" s="24" t="s">
        <v>283</v>
      </c>
      <c r="AT450" s="24" t="s">
        <v>156</v>
      </c>
      <c r="AU450" s="24" t="s">
        <v>81</v>
      </c>
      <c r="AY450" s="24" t="s">
        <v>153</v>
      </c>
      <c r="BE450" s="215">
        <f>IF(N450="základní",J450,0)</f>
        <v>0</v>
      </c>
      <c r="BF450" s="215">
        <f>IF(N450="snížená",J450,0)</f>
        <v>0</v>
      </c>
      <c r="BG450" s="215">
        <f>IF(N450="zákl. přenesená",J450,0)</f>
        <v>0</v>
      </c>
      <c r="BH450" s="215">
        <f>IF(N450="sníž. přenesená",J450,0)</f>
        <v>0</v>
      </c>
      <c r="BI450" s="215">
        <f>IF(N450="nulová",J450,0)</f>
        <v>0</v>
      </c>
      <c r="BJ450" s="24" t="s">
        <v>79</v>
      </c>
      <c r="BK450" s="215">
        <f>ROUND(I450*H450,2)</f>
        <v>0</v>
      </c>
      <c r="BL450" s="24" t="s">
        <v>283</v>
      </c>
      <c r="BM450" s="24" t="s">
        <v>708</v>
      </c>
    </row>
    <row r="451" spans="2:47" s="1" customFormat="1" ht="24">
      <c r="B451" s="41"/>
      <c r="C451" s="63"/>
      <c r="D451" s="219" t="s">
        <v>163</v>
      </c>
      <c r="E451" s="63"/>
      <c r="F451" s="220" t="s">
        <v>709</v>
      </c>
      <c r="G451" s="63"/>
      <c r="H451" s="63"/>
      <c r="I451" s="172"/>
      <c r="J451" s="63"/>
      <c r="K451" s="63"/>
      <c r="L451" s="61"/>
      <c r="M451" s="218"/>
      <c r="N451" s="42"/>
      <c r="O451" s="42"/>
      <c r="P451" s="42"/>
      <c r="Q451" s="42"/>
      <c r="R451" s="42"/>
      <c r="S451" s="42"/>
      <c r="T451" s="78"/>
      <c r="AT451" s="24" t="s">
        <v>163</v>
      </c>
      <c r="AU451" s="24" t="s">
        <v>81</v>
      </c>
    </row>
    <row r="452" spans="2:51" s="12" customFormat="1" ht="12">
      <c r="B452" s="221"/>
      <c r="C452" s="222"/>
      <c r="D452" s="219" t="s">
        <v>174</v>
      </c>
      <c r="E452" s="223" t="s">
        <v>21</v>
      </c>
      <c r="F452" s="224" t="s">
        <v>710</v>
      </c>
      <c r="G452" s="222"/>
      <c r="H452" s="225" t="s">
        <v>21</v>
      </c>
      <c r="I452" s="226"/>
      <c r="J452" s="222"/>
      <c r="K452" s="222"/>
      <c r="L452" s="227"/>
      <c r="M452" s="228"/>
      <c r="N452" s="229"/>
      <c r="O452" s="229"/>
      <c r="P452" s="229"/>
      <c r="Q452" s="229"/>
      <c r="R452" s="229"/>
      <c r="S452" s="229"/>
      <c r="T452" s="230"/>
      <c r="AT452" s="231" t="s">
        <v>174</v>
      </c>
      <c r="AU452" s="231" t="s">
        <v>81</v>
      </c>
      <c r="AV452" s="12" t="s">
        <v>79</v>
      </c>
      <c r="AW452" s="12" t="s">
        <v>35</v>
      </c>
      <c r="AX452" s="12" t="s">
        <v>72</v>
      </c>
      <c r="AY452" s="231" t="s">
        <v>153</v>
      </c>
    </row>
    <row r="453" spans="2:51" s="13" customFormat="1" ht="12">
      <c r="B453" s="232"/>
      <c r="C453" s="233"/>
      <c r="D453" s="219" t="s">
        <v>174</v>
      </c>
      <c r="E453" s="234" t="s">
        <v>21</v>
      </c>
      <c r="F453" s="235" t="s">
        <v>711</v>
      </c>
      <c r="G453" s="233"/>
      <c r="H453" s="236">
        <v>15.359</v>
      </c>
      <c r="I453" s="237"/>
      <c r="J453" s="233"/>
      <c r="K453" s="233"/>
      <c r="L453" s="238"/>
      <c r="M453" s="239"/>
      <c r="N453" s="240"/>
      <c r="O453" s="240"/>
      <c r="P453" s="240"/>
      <c r="Q453" s="240"/>
      <c r="R453" s="240"/>
      <c r="S453" s="240"/>
      <c r="T453" s="241"/>
      <c r="AT453" s="242" t="s">
        <v>174</v>
      </c>
      <c r="AU453" s="242" t="s">
        <v>81</v>
      </c>
      <c r="AV453" s="13" t="s">
        <v>81</v>
      </c>
      <c r="AW453" s="13" t="s">
        <v>35</v>
      </c>
      <c r="AX453" s="13" t="s">
        <v>72</v>
      </c>
      <c r="AY453" s="242" t="s">
        <v>153</v>
      </c>
    </row>
    <row r="454" spans="2:51" s="12" customFormat="1" ht="12">
      <c r="B454" s="221"/>
      <c r="C454" s="222"/>
      <c r="D454" s="219" t="s">
        <v>174</v>
      </c>
      <c r="E454" s="223" t="s">
        <v>21</v>
      </c>
      <c r="F454" s="224" t="s">
        <v>712</v>
      </c>
      <c r="G454" s="222"/>
      <c r="H454" s="225" t="s">
        <v>21</v>
      </c>
      <c r="I454" s="226"/>
      <c r="J454" s="222"/>
      <c r="K454" s="222"/>
      <c r="L454" s="227"/>
      <c r="M454" s="228"/>
      <c r="N454" s="229"/>
      <c r="O454" s="229"/>
      <c r="P454" s="229"/>
      <c r="Q454" s="229"/>
      <c r="R454" s="229"/>
      <c r="S454" s="229"/>
      <c r="T454" s="230"/>
      <c r="AT454" s="231" t="s">
        <v>174</v>
      </c>
      <c r="AU454" s="231" t="s">
        <v>81</v>
      </c>
      <c r="AV454" s="12" t="s">
        <v>79</v>
      </c>
      <c r="AW454" s="12" t="s">
        <v>35</v>
      </c>
      <c r="AX454" s="12" t="s">
        <v>72</v>
      </c>
      <c r="AY454" s="231" t="s">
        <v>153</v>
      </c>
    </row>
    <row r="455" spans="2:51" s="13" customFormat="1" ht="12">
      <c r="B455" s="232"/>
      <c r="C455" s="233"/>
      <c r="D455" s="216" t="s">
        <v>174</v>
      </c>
      <c r="E455" s="243" t="s">
        <v>21</v>
      </c>
      <c r="F455" s="244" t="s">
        <v>711</v>
      </c>
      <c r="G455" s="233"/>
      <c r="H455" s="245">
        <v>15.359</v>
      </c>
      <c r="I455" s="237"/>
      <c r="J455" s="233"/>
      <c r="K455" s="233"/>
      <c r="L455" s="238"/>
      <c r="M455" s="239"/>
      <c r="N455" s="240"/>
      <c r="O455" s="240"/>
      <c r="P455" s="240"/>
      <c r="Q455" s="240"/>
      <c r="R455" s="240"/>
      <c r="S455" s="240"/>
      <c r="T455" s="241"/>
      <c r="AT455" s="242" t="s">
        <v>174</v>
      </c>
      <c r="AU455" s="242" t="s">
        <v>81</v>
      </c>
      <c r="AV455" s="13" t="s">
        <v>81</v>
      </c>
      <c r="AW455" s="13" t="s">
        <v>35</v>
      </c>
      <c r="AX455" s="13" t="s">
        <v>72</v>
      </c>
      <c r="AY455" s="242" t="s">
        <v>153</v>
      </c>
    </row>
    <row r="456" spans="2:65" s="1" customFormat="1" ht="20.4" customHeight="1">
      <c r="B456" s="41"/>
      <c r="C456" s="204" t="s">
        <v>713</v>
      </c>
      <c r="D456" s="204" t="s">
        <v>156</v>
      </c>
      <c r="E456" s="205" t="s">
        <v>714</v>
      </c>
      <c r="F456" s="206" t="s">
        <v>715</v>
      </c>
      <c r="G456" s="207" t="s">
        <v>171</v>
      </c>
      <c r="H456" s="208">
        <v>30.718</v>
      </c>
      <c r="I456" s="209"/>
      <c r="J456" s="210">
        <f>ROUND(I456*H456,2)</f>
        <v>0</v>
      </c>
      <c r="K456" s="206" t="s">
        <v>160</v>
      </c>
      <c r="L456" s="61"/>
      <c r="M456" s="211" t="s">
        <v>21</v>
      </c>
      <c r="N456" s="212" t="s">
        <v>43</v>
      </c>
      <c r="O456" s="42"/>
      <c r="P456" s="213">
        <f>O456*H456</f>
        <v>0</v>
      </c>
      <c r="Q456" s="213">
        <v>0</v>
      </c>
      <c r="R456" s="213">
        <f>Q456*H456</f>
        <v>0</v>
      </c>
      <c r="S456" s="213">
        <v>0</v>
      </c>
      <c r="T456" s="214">
        <f>S456*H456</f>
        <v>0</v>
      </c>
      <c r="AR456" s="24" t="s">
        <v>283</v>
      </c>
      <c r="AT456" s="24" t="s">
        <v>156</v>
      </c>
      <c r="AU456" s="24" t="s">
        <v>81</v>
      </c>
      <c r="AY456" s="24" t="s">
        <v>153</v>
      </c>
      <c r="BE456" s="215">
        <f>IF(N456="základní",J456,0)</f>
        <v>0</v>
      </c>
      <c r="BF456" s="215">
        <f>IF(N456="snížená",J456,0)</f>
        <v>0</v>
      </c>
      <c r="BG456" s="215">
        <f>IF(N456="zákl. přenesená",J456,0)</f>
        <v>0</v>
      </c>
      <c r="BH456" s="215">
        <f>IF(N456="sníž. přenesená",J456,0)</f>
        <v>0</v>
      </c>
      <c r="BI456" s="215">
        <f>IF(N456="nulová",J456,0)</f>
        <v>0</v>
      </c>
      <c r="BJ456" s="24" t="s">
        <v>79</v>
      </c>
      <c r="BK456" s="215">
        <f>ROUND(I456*H456,2)</f>
        <v>0</v>
      </c>
      <c r="BL456" s="24" t="s">
        <v>283</v>
      </c>
      <c r="BM456" s="24" t="s">
        <v>716</v>
      </c>
    </row>
    <row r="457" spans="2:47" s="1" customFormat="1" ht="12">
      <c r="B457" s="41"/>
      <c r="C457" s="63"/>
      <c r="D457" s="219" t="s">
        <v>163</v>
      </c>
      <c r="E457" s="63"/>
      <c r="F457" s="220" t="s">
        <v>717</v>
      </c>
      <c r="G457" s="63"/>
      <c r="H457" s="63"/>
      <c r="I457" s="172"/>
      <c r="J457" s="63"/>
      <c r="K457" s="63"/>
      <c r="L457" s="61"/>
      <c r="M457" s="218"/>
      <c r="N457" s="42"/>
      <c r="O457" s="42"/>
      <c r="P457" s="42"/>
      <c r="Q457" s="42"/>
      <c r="R457" s="42"/>
      <c r="S457" s="42"/>
      <c r="T457" s="78"/>
      <c r="AT457" s="24" t="s">
        <v>163</v>
      </c>
      <c r="AU457" s="24" t="s">
        <v>81</v>
      </c>
    </row>
    <row r="458" spans="2:51" s="12" customFormat="1" ht="12">
      <c r="B458" s="221"/>
      <c r="C458" s="222"/>
      <c r="D458" s="219" t="s">
        <v>174</v>
      </c>
      <c r="E458" s="223" t="s">
        <v>21</v>
      </c>
      <c r="F458" s="224" t="s">
        <v>710</v>
      </c>
      <c r="G458" s="222"/>
      <c r="H458" s="225" t="s">
        <v>21</v>
      </c>
      <c r="I458" s="226"/>
      <c r="J458" s="222"/>
      <c r="K458" s="222"/>
      <c r="L458" s="227"/>
      <c r="M458" s="228"/>
      <c r="N458" s="229"/>
      <c r="O458" s="229"/>
      <c r="P458" s="229"/>
      <c r="Q458" s="229"/>
      <c r="R458" s="229"/>
      <c r="S458" s="229"/>
      <c r="T458" s="230"/>
      <c r="AT458" s="231" t="s">
        <v>174</v>
      </c>
      <c r="AU458" s="231" t="s">
        <v>81</v>
      </c>
      <c r="AV458" s="12" t="s">
        <v>79</v>
      </c>
      <c r="AW458" s="12" t="s">
        <v>35</v>
      </c>
      <c r="AX458" s="12" t="s">
        <v>72</v>
      </c>
      <c r="AY458" s="231" t="s">
        <v>153</v>
      </c>
    </row>
    <row r="459" spans="2:51" s="13" customFormat="1" ht="12">
      <c r="B459" s="232"/>
      <c r="C459" s="233"/>
      <c r="D459" s="219" t="s">
        <v>174</v>
      </c>
      <c r="E459" s="234" t="s">
        <v>21</v>
      </c>
      <c r="F459" s="235" t="s">
        <v>711</v>
      </c>
      <c r="G459" s="233"/>
      <c r="H459" s="236">
        <v>15.359</v>
      </c>
      <c r="I459" s="237"/>
      <c r="J459" s="233"/>
      <c r="K459" s="233"/>
      <c r="L459" s="238"/>
      <c r="M459" s="239"/>
      <c r="N459" s="240"/>
      <c r="O459" s="240"/>
      <c r="P459" s="240"/>
      <c r="Q459" s="240"/>
      <c r="R459" s="240"/>
      <c r="S459" s="240"/>
      <c r="T459" s="241"/>
      <c r="AT459" s="242" t="s">
        <v>174</v>
      </c>
      <c r="AU459" s="242" t="s">
        <v>81</v>
      </c>
      <c r="AV459" s="13" t="s">
        <v>81</v>
      </c>
      <c r="AW459" s="13" t="s">
        <v>35</v>
      </c>
      <c r="AX459" s="13" t="s">
        <v>72</v>
      </c>
      <c r="AY459" s="242" t="s">
        <v>153</v>
      </c>
    </row>
    <row r="460" spans="2:51" s="12" customFormat="1" ht="12">
      <c r="B460" s="221"/>
      <c r="C460" s="222"/>
      <c r="D460" s="219" t="s">
        <v>174</v>
      </c>
      <c r="E460" s="223" t="s">
        <v>21</v>
      </c>
      <c r="F460" s="224" t="s">
        <v>712</v>
      </c>
      <c r="G460" s="222"/>
      <c r="H460" s="225" t="s">
        <v>21</v>
      </c>
      <c r="I460" s="226"/>
      <c r="J460" s="222"/>
      <c r="K460" s="222"/>
      <c r="L460" s="227"/>
      <c r="M460" s="228"/>
      <c r="N460" s="229"/>
      <c r="O460" s="229"/>
      <c r="P460" s="229"/>
      <c r="Q460" s="229"/>
      <c r="R460" s="229"/>
      <c r="S460" s="229"/>
      <c r="T460" s="230"/>
      <c r="AT460" s="231" t="s">
        <v>174</v>
      </c>
      <c r="AU460" s="231" t="s">
        <v>81</v>
      </c>
      <c r="AV460" s="12" t="s">
        <v>79</v>
      </c>
      <c r="AW460" s="12" t="s">
        <v>35</v>
      </c>
      <c r="AX460" s="12" t="s">
        <v>72</v>
      </c>
      <c r="AY460" s="231" t="s">
        <v>153</v>
      </c>
    </row>
    <row r="461" spans="2:51" s="13" customFormat="1" ht="12">
      <c r="B461" s="232"/>
      <c r="C461" s="233"/>
      <c r="D461" s="216" t="s">
        <v>174</v>
      </c>
      <c r="E461" s="243" t="s">
        <v>21</v>
      </c>
      <c r="F461" s="244" t="s">
        <v>711</v>
      </c>
      <c r="G461" s="233"/>
      <c r="H461" s="245">
        <v>15.359</v>
      </c>
      <c r="I461" s="237"/>
      <c r="J461" s="233"/>
      <c r="K461" s="233"/>
      <c r="L461" s="238"/>
      <c r="M461" s="239"/>
      <c r="N461" s="240"/>
      <c r="O461" s="240"/>
      <c r="P461" s="240"/>
      <c r="Q461" s="240"/>
      <c r="R461" s="240"/>
      <c r="S461" s="240"/>
      <c r="T461" s="241"/>
      <c r="AT461" s="242" t="s">
        <v>174</v>
      </c>
      <c r="AU461" s="242" t="s">
        <v>81</v>
      </c>
      <c r="AV461" s="13" t="s">
        <v>81</v>
      </c>
      <c r="AW461" s="13" t="s">
        <v>35</v>
      </c>
      <c r="AX461" s="13" t="s">
        <v>72</v>
      </c>
      <c r="AY461" s="242" t="s">
        <v>153</v>
      </c>
    </row>
    <row r="462" spans="2:65" s="1" customFormat="1" ht="20.4" customHeight="1">
      <c r="B462" s="41"/>
      <c r="C462" s="204" t="s">
        <v>718</v>
      </c>
      <c r="D462" s="204" t="s">
        <v>156</v>
      </c>
      <c r="E462" s="205" t="s">
        <v>719</v>
      </c>
      <c r="F462" s="206" t="s">
        <v>720</v>
      </c>
      <c r="G462" s="207" t="s">
        <v>171</v>
      </c>
      <c r="H462" s="208">
        <v>30.718</v>
      </c>
      <c r="I462" s="209"/>
      <c r="J462" s="210">
        <f>ROUND(I462*H462,2)</f>
        <v>0</v>
      </c>
      <c r="K462" s="206" t="s">
        <v>160</v>
      </c>
      <c r="L462" s="61"/>
      <c r="M462" s="211" t="s">
        <v>21</v>
      </c>
      <c r="N462" s="212" t="s">
        <v>43</v>
      </c>
      <c r="O462" s="42"/>
      <c r="P462" s="213">
        <f>O462*H462</f>
        <v>0</v>
      </c>
      <c r="Q462" s="213">
        <v>0</v>
      </c>
      <c r="R462" s="213">
        <f>Q462*H462</f>
        <v>0</v>
      </c>
      <c r="S462" s="213">
        <v>0.0025</v>
      </c>
      <c r="T462" s="214">
        <f>S462*H462</f>
        <v>0.076795</v>
      </c>
      <c r="AR462" s="24" t="s">
        <v>283</v>
      </c>
      <c r="AT462" s="24" t="s">
        <v>156</v>
      </c>
      <c r="AU462" s="24" t="s">
        <v>81</v>
      </c>
      <c r="AY462" s="24" t="s">
        <v>153</v>
      </c>
      <c r="BE462" s="215">
        <f>IF(N462="základní",J462,0)</f>
        <v>0</v>
      </c>
      <c r="BF462" s="215">
        <f>IF(N462="snížená",J462,0)</f>
        <v>0</v>
      </c>
      <c r="BG462" s="215">
        <f>IF(N462="zákl. přenesená",J462,0)</f>
        <v>0</v>
      </c>
      <c r="BH462" s="215">
        <f>IF(N462="sníž. přenesená",J462,0)</f>
        <v>0</v>
      </c>
      <c r="BI462" s="215">
        <f>IF(N462="nulová",J462,0)</f>
        <v>0</v>
      </c>
      <c r="BJ462" s="24" t="s">
        <v>79</v>
      </c>
      <c r="BK462" s="215">
        <f>ROUND(I462*H462,2)</f>
        <v>0</v>
      </c>
      <c r="BL462" s="24" t="s">
        <v>283</v>
      </c>
      <c r="BM462" s="24" t="s">
        <v>721</v>
      </c>
    </row>
    <row r="463" spans="2:47" s="1" customFormat="1" ht="12">
      <c r="B463" s="41"/>
      <c r="C463" s="63"/>
      <c r="D463" s="219" t="s">
        <v>163</v>
      </c>
      <c r="E463" s="63"/>
      <c r="F463" s="220" t="s">
        <v>722</v>
      </c>
      <c r="G463" s="63"/>
      <c r="H463" s="63"/>
      <c r="I463" s="172"/>
      <c r="J463" s="63"/>
      <c r="K463" s="63"/>
      <c r="L463" s="61"/>
      <c r="M463" s="218"/>
      <c r="N463" s="42"/>
      <c r="O463" s="42"/>
      <c r="P463" s="42"/>
      <c r="Q463" s="42"/>
      <c r="R463" s="42"/>
      <c r="S463" s="42"/>
      <c r="T463" s="78"/>
      <c r="AT463" s="24" t="s">
        <v>163</v>
      </c>
      <c r="AU463" s="24" t="s">
        <v>81</v>
      </c>
    </row>
    <row r="464" spans="2:51" s="12" customFormat="1" ht="12">
      <c r="B464" s="221"/>
      <c r="C464" s="222"/>
      <c r="D464" s="219" t="s">
        <v>174</v>
      </c>
      <c r="E464" s="223" t="s">
        <v>21</v>
      </c>
      <c r="F464" s="224" t="s">
        <v>710</v>
      </c>
      <c r="G464" s="222"/>
      <c r="H464" s="225" t="s">
        <v>21</v>
      </c>
      <c r="I464" s="226"/>
      <c r="J464" s="222"/>
      <c r="K464" s="222"/>
      <c r="L464" s="227"/>
      <c r="M464" s="228"/>
      <c r="N464" s="229"/>
      <c r="O464" s="229"/>
      <c r="P464" s="229"/>
      <c r="Q464" s="229"/>
      <c r="R464" s="229"/>
      <c r="S464" s="229"/>
      <c r="T464" s="230"/>
      <c r="AT464" s="231" t="s">
        <v>174</v>
      </c>
      <c r="AU464" s="231" t="s">
        <v>81</v>
      </c>
      <c r="AV464" s="12" t="s">
        <v>79</v>
      </c>
      <c r="AW464" s="12" t="s">
        <v>35</v>
      </c>
      <c r="AX464" s="12" t="s">
        <v>72</v>
      </c>
      <c r="AY464" s="231" t="s">
        <v>153</v>
      </c>
    </row>
    <row r="465" spans="2:51" s="13" customFormat="1" ht="12">
      <c r="B465" s="232"/>
      <c r="C465" s="233"/>
      <c r="D465" s="219" t="s">
        <v>174</v>
      </c>
      <c r="E465" s="234" t="s">
        <v>21</v>
      </c>
      <c r="F465" s="235" t="s">
        <v>711</v>
      </c>
      <c r="G465" s="233"/>
      <c r="H465" s="236">
        <v>15.359</v>
      </c>
      <c r="I465" s="237"/>
      <c r="J465" s="233"/>
      <c r="K465" s="233"/>
      <c r="L465" s="238"/>
      <c r="M465" s="239"/>
      <c r="N465" s="240"/>
      <c r="O465" s="240"/>
      <c r="P465" s="240"/>
      <c r="Q465" s="240"/>
      <c r="R465" s="240"/>
      <c r="S465" s="240"/>
      <c r="T465" s="241"/>
      <c r="AT465" s="242" t="s">
        <v>174</v>
      </c>
      <c r="AU465" s="242" t="s">
        <v>81</v>
      </c>
      <c r="AV465" s="13" t="s">
        <v>81</v>
      </c>
      <c r="AW465" s="13" t="s">
        <v>35</v>
      </c>
      <c r="AX465" s="13" t="s">
        <v>72</v>
      </c>
      <c r="AY465" s="242" t="s">
        <v>153</v>
      </c>
    </row>
    <row r="466" spans="2:51" s="12" customFormat="1" ht="12">
      <c r="B466" s="221"/>
      <c r="C466" s="222"/>
      <c r="D466" s="219" t="s">
        <v>174</v>
      </c>
      <c r="E466" s="223" t="s">
        <v>21</v>
      </c>
      <c r="F466" s="224" t="s">
        <v>712</v>
      </c>
      <c r="G466" s="222"/>
      <c r="H466" s="225" t="s">
        <v>21</v>
      </c>
      <c r="I466" s="226"/>
      <c r="J466" s="222"/>
      <c r="K466" s="222"/>
      <c r="L466" s="227"/>
      <c r="M466" s="228"/>
      <c r="N466" s="229"/>
      <c r="O466" s="229"/>
      <c r="P466" s="229"/>
      <c r="Q466" s="229"/>
      <c r="R466" s="229"/>
      <c r="S466" s="229"/>
      <c r="T466" s="230"/>
      <c r="AT466" s="231" t="s">
        <v>174</v>
      </c>
      <c r="AU466" s="231" t="s">
        <v>81</v>
      </c>
      <c r="AV466" s="12" t="s">
        <v>79</v>
      </c>
      <c r="AW466" s="12" t="s">
        <v>35</v>
      </c>
      <c r="AX466" s="12" t="s">
        <v>72</v>
      </c>
      <c r="AY466" s="231" t="s">
        <v>153</v>
      </c>
    </row>
    <row r="467" spans="2:51" s="13" customFormat="1" ht="12">
      <c r="B467" s="232"/>
      <c r="C467" s="233"/>
      <c r="D467" s="216" t="s">
        <v>174</v>
      </c>
      <c r="E467" s="243" t="s">
        <v>21</v>
      </c>
      <c r="F467" s="244" t="s">
        <v>711</v>
      </c>
      <c r="G467" s="233"/>
      <c r="H467" s="245">
        <v>15.359</v>
      </c>
      <c r="I467" s="237"/>
      <c r="J467" s="233"/>
      <c r="K467" s="233"/>
      <c r="L467" s="238"/>
      <c r="M467" s="239"/>
      <c r="N467" s="240"/>
      <c r="O467" s="240"/>
      <c r="P467" s="240"/>
      <c r="Q467" s="240"/>
      <c r="R467" s="240"/>
      <c r="S467" s="240"/>
      <c r="T467" s="241"/>
      <c r="AT467" s="242" t="s">
        <v>174</v>
      </c>
      <c r="AU467" s="242" t="s">
        <v>81</v>
      </c>
      <c r="AV467" s="13" t="s">
        <v>81</v>
      </c>
      <c r="AW467" s="13" t="s">
        <v>35</v>
      </c>
      <c r="AX467" s="13" t="s">
        <v>72</v>
      </c>
      <c r="AY467" s="242" t="s">
        <v>153</v>
      </c>
    </row>
    <row r="468" spans="2:65" s="1" customFormat="1" ht="20.4" customHeight="1">
      <c r="B468" s="41"/>
      <c r="C468" s="204" t="s">
        <v>723</v>
      </c>
      <c r="D468" s="204" t="s">
        <v>156</v>
      </c>
      <c r="E468" s="205" t="s">
        <v>724</v>
      </c>
      <c r="F468" s="206" t="s">
        <v>725</v>
      </c>
      <c r="G468" s="207" t="s">
        <v>171</v>
      </c>
      <c r="H468" s="208">
        <v>13.3</v>
      </c>
      <c r="I468" s="209"/>
      <c r="J468" s="210">
        <f>ROUND(I468*H468,2)</f>
        <v>0</v>
      </c>
      <c r="K468" s="206" t="s">
        <v>160</v>
      </c>
      <c r="L468" s="61"/>
      <c r="M468" s="211" t="s">
        <v>21</v>
      </c>
      <c r="N468" s="212" t="s">
        <v>43</v>
      </c>
      <c r="O468" s="42"/>
      <c r="P468" s="213">
        <f>O468*H468</f>
        <v>0</v>
      </c>
      <c r="Q468" s="213">
        <v>0.0003</v>
      </c>
      <c r="R468" s="213">
        <f>Q468*H468</f>
        <v>0.00399</v>
      </c>
      <c r="S468" s="213">
        <v>0</v>
      </c>
      <c r="T468" s="214">
        <f>S468*H468</f>
        <v>0</v>
      </c>
      <c r="AR468" s="24" t="s">
        <v>283</v>
      </c>
      <c r="AT468" s="24" t="s">
        <v>156</v>
      </c>
      <c r="AU468" s="24" t="s">
        <v>81</v>
      </c>
      <c r="AY468" s="24" t="s">
        <v>153</v>
      </c>
      <c r="BE468" s="215">
        <f>IF(N468="základní",J468,0)</f>
        <v>0</v>
      </c>
      <c r="BF468" s="215">
        <f>IF(N468="snížená",J468,0)</f>
        <v>0</v>
      </c>
      <c r="BG468" s="215">
        <f>IF(N468="zákl. přenesená",J468,0)</f>
        <v>0</v>
      </c>
      <c r="BH468" s="215">
        <f>IF(N468="sníž. přenesená",J468,0)</f>
        <v>0</v>
      </c>
      <c r="BI468" s="215">
        <f>IF(N468="nulová",J468,0)</f>
        <v>0</v>
      </c>
      <c r="BJ468" s="24" t="s">
        <v>79</v>
      </c>
      <c r="BK468" s="215">
        <f>ROUND(I468*H468,2)</f>
        <v>0</v>
      </c>
      <c r="BL468" s="24" t="s">
        <v>283</v>
      </c>
      <c r="BM468" s="24" t="s">
        <v>726</v>
      </c>
    </row>
    <row r="469" spans="2:47" s="1" customFormat="1" ht="12">
      <c r="B469" s="41"/>
      <c r="C469" s="63"/>
      <c r="D469" s="219" t="s">
        <v>163</v>
      </c>
      <c r="E469" s="63"/>
      <c r="F469" s="220" t="s">
        <v>727</v>
      </c>
      <c r="G469" s="63"/>
      <c r="H469" s="63"/>
      <c r="I469" s="172"/>
      <c r="J469" s="63"/>
      <c r="K469" s="63"/>
      <c r="L469" s="61"/>
      <c r="M469" s="218"/>
      <c r="N469" s="42"/>
      <c r="O469" s="42"/>
      <c r="P469" s="42"/>
      <c r="Q469" s="42"/>
      <c r="R469" s="42"/>
      <c r="S469" s="42"/>
      <c r="T469" s="78"/>
      <c r="AT469" s="24" t="s">
        <v>163</v>
      </c>
      <c r="AU469" s="24" t="s">
        <v>81</v>
      </c>
    </row>
    <row r="470" spans="2:51" s="13" customFormat="1" ht="12">
      <c r="B470" s="232"/>
      <c r="C470" s="233"/>
      <c r="D470" s="216" t="s">
        <v>174</v>
      </c>
      <c r="E470" s="243" t="s">
        <v>21</v>
      </c>
      <c r="F470" s="244" t="s">
        <v>728</v>
      </c>
      <c r="G470" s="233"/>
      <c r="H470" s="245">
        <v>13.3</v>
      </c>
      <c r="I470" s="237"/>
      <c r="J470" s="233"/>
      <c r="K470" s="233"/>
      <c r="L470" s="238"/>
      <c r="M470" s="239"/>
      <c r="N470" s="240"/>
      <c r="O470" s="240"/>
      <c r="P470" s="240"/>
      <c r="Q470" s="240"/>
      <c r="R470" s="240"/>
      <c r="S470" s="240"/>
      <c r="T470" s="241"/>
      <c r="AT470" s="242" t="s">
        <v>174</v>
      </c>
      <c r="AU470" s="242" t="s">
        <v>81</v>
      </c>
      <c r="AV470" s="13" t="s">
        <v>81</v>
      </c>
      <c r="AW470" s="13" t="s">
        <v>35</v>
      </c>
      <c r="AX470" s="13" t="s">
        <v>72</v>
      </c>
      <c r="AY470" s="242" t="s">
        <v>153</v>
      </c>
    </row>
    <row r="471" spans="2:65" s="1" customFormat="1" ht="28.8" customHeight="1">
      <c r="B471" s="41"/>
      <c r="C471" s="248" t="s">
        <v>729</v>
      </c>
      <c r="D471" s="248" t="s">
        <v>249</v>
      </c>
      <c r="E471" s="249" t="s">
        <v>730</v>
      </c>
      <c r="F471" s="250" t="s">
        <v>731</v>
      </c>
      <c r="G471" s="251" t="s">
        <v>171</v>
      </c>
      <c r="H471" s="252">
        <v>14.63</v>
      </c>
      <c r="I471" s="253"/>
      <c r="J471" s="254">
        <f>ROUND(I471*H471,2)</f>
        <v>0</v>
      </c>
      <c r="K471" s="250" t="s">
        <v>160</v>
      </c>
      <c r="L471" s="255"/>
      <c r="M471" s="256" t="s">
        <v>21</v>
      </c>
      <c r="N471" s="257" t="s">
        <v>43</v>
      </c>
      <c r="O471" s="42"/>
      <c r="P471" s="213">
        <f>O471*H471</f>
        <v>0</v>
      </c>
      <c r="Q471" s="213">
        <v>0.0024</v>
      </c>
      <c r="R471" s="213">
        <f>Q471*H471</f>
        <v>0.035112</v>
      </c>
      <c r="S471" s="213">
        <v>0</v>
      </c>
      <c r="T471" s="214">
        <f>S471*H471</f>
        <v>0</v>
      </c>
      <c r="AR471" s="24" t="s">
        <v>385</v>
      </c>
      <c r="AT471" s="24" t="s">
        <v>249</v>
      </c>
      <c r="AU471" s="24" t="s">
        <v>81</v>
      </c>
      <c r="AY471" s="24" t="s">
        <v>153</v>
      </c>
      <c r="BE471" s="215">
        <f>IF(N471="základní",J471,0)</f>
        <v>0</v>
      </c>
      <c r="BF471" s="215">
        <f>IF(N471="snížená",J471,0)</f>
        <v>0</v>
      </c>
      <c r="BG471" s="215">
        <f>IF(N471="zákl. přenesená",J471,0)</f>
        <v>0</v>
      </c>
      <c r="BH471" s="215">
        <f>IF(N471="sníž. přenesená",J471,0)</f>
        <v>0</v>
      </c>
      <c r="BI471" s="215">
        <f>IF(N471="nulová",J471,0)</f>
        <v>0</v>
      </c>
      <c r="BJ471" s="24" t="s">
        <v>79</v>
      </c>
      <c r="BK471" s="215">
        <f>ROUND(I471*H471,2)</f>
        <v>0</v>
      </c>
      <c r="BL471" s="24" t="s">
        <v>283</v>
      </c>
      <c r="BM471" s="24" t="s">
        <v>732</v>
      </c>
    </row>
    <row r="472" spans="2:47" s="1" customFormat="1" ht="24">
      <c r="B472" s="41"/>
      <c r="C472" s="63"/>
      <c r="D472" s="219" t="s">
        <v>163</v>
      </c>
      <c r="E472" s="63"/>
      <c r="F472" s="220" t="s">
        <v>731</v>
      </c>
      <c r="G472" s="63"/>
      <c r="H472" s="63"/>
      <c r="I472" s="172"/>
      <c r="J472" s="63"/>
      <c r="K472" s="63"/>
      <c r="L472" s="61"/>
      <c r="M472" s="218"/>
      <c r="N472" s="42"/>
      <c r="O472" s="42"/>
      <c r="P472" s="42"/>
      <c r="Q472" s="42"/>
      <c r="R472" s="42"/>
      <c r="S472" s="42"/>
      <c r="T472" s="78"/>
      <c r="AT472" s="24" t="s">
        <v>163</v>
      </c>
      <c r="AU472" s="24" t="s">
        <v>81</v>
      </c>
    </row>
    <row r="473" spans="2:51" s="13" customFormat="1" ht="12">
      <c r="B473" s="232"/>
      <c r="C473" s="233"/>
      <c r="D473" s="216" t="s">
        <v>174</v>
      </c>
      <c r="E473" s="233"/>
      <c r="F473" s="244" t="s">
        <v>733</v>
      </c>
      <c r="G473" s="233"/>
      <c r="H473" s="245">
        <v>14.63</v>
      </c>
      <c r="I473" s="237"/>
      <c r="J473" s="233"/>
      <c r="K473" s="233"/>
      <c r="L473" s="238"/>
      <c r="M473" s="239"/>
      <c r="N473" s="240"/>
      <c r="O473" s="240"/>
      <c r="P473" s="240"/>
      <c r="Q473" s="240"/>
      <c r="R473" s="240"/>
      <c r="S473" s="240"/>
      <c r="T473" s="241"/>
      <c r="AT473" s="242" t="s">
        <v>174</v>
      </c>
      <c r="AU473" s="242" t="s">
        <v>81</v>
      </c>
      <c r="AV473" s="13" t="s">
        <v>81</v>
      </c>
      <c r="AW473" s="13" t="s">
        <v>6</v>
      </c>
      <c r="AX473" s="13" t="s">
        <v>79</v>
      </c>
      <c r="AY473" s="242" t="s">
        <v>153</v>
      </c>
    </row>
    <row r="474" spans="2:65" s="1" customFormat="1" ht="20.4" customHeight="1">
      <c r="B474" s="41"/>
      <c r="C474" s="204" t="s">
        <v>734</v>
      </c>
      <c r="D474" s="204" t="s">
        <v>156</v>
      </c>
      <c r="E474" s="205" t="s">
        <v>735</v>
      </c>
      <c r="F474" s="206" t="s">
        <v>736</v>
      </c>
      <c r="G474" s="207" t="s">
        <v>189</v>
      </c>
      <c r="H474" s="208">
        <v>16.214</v>
      </c>
      <c r="I474" s="209"/>
      <c r="J474" s="210">
        <f>ROUND(I474*H474,2)</f>
        <v>0</v>
      </c>
      <c r="K474" s="206" t="s">
        <v>160</v>
      </c>
      <c r="L474" s="61"/>
      <c r="M474" s="211" t="s">
        <v>21</v>
      </c>
      <c r="N474" s="212" t="s">
        <v>43</v>
      </c>
      <c r="O474" s="42"/>
      <c r="P474" s="213">
        <f>O474*H474</f>
        <v>0</v>
      </c>
      <c r="Q474" s="213">
        <v>3E-05</v>
      </c>
      <c r="R474" s="213">
        <f>Q474*H474</f>
        <v>0.00048642</v>
      </c>
      <c r="S474" s="213">
        <v>0</v>
      </c>
      <c r="T474" s="214">
        <f>S474*H474</f>
        <v>0</v>
      </c>
      <c r="AR474" s="24" t="s">
        <v>283</v>
      </c>
      <c r="AT474" s="24" t="s">
        <v>156</v>
      </c>
      <c r="AU474" s="24" t="s">
        <v>81</v>
      </c>
      <c r="AY474" s="24" t="s">
        <v>153</v>
      </c>
      <c r="BE474" s="215">
        <f>IF(N474="základní",J474,0)</f>
        <v>0</v>
      </c>
      <c r="BF474" s="215">
        <f>IF(N474="snížená",J474,0)</f>
        <v>0</v>
      </c>
      <c r="BG474" s="215">
        <f>IF(N474="zákl. přenesená",J474,0)</f>
        <v>0</v>
      </c>
      <c r="BH474" s="215">
        <f>IF(N474="sníž. přenesená",J474,0)</f>
        <v>0</v>
      </c>
      <c r="BI474" s="215">
        <f>IF(N474="nulová",J474,0)</f>
        <v>0</v>
      </c>
      <c r="BJ474" s="24" t="s">
        <v>79</v>
      </c>
      <c r="BK474" s="215">
        <f>ROUND(I474*H474,2)</f>
        <v>0</v>
      </c>
      <c r="BL474" s="24" t="s">
        <v>283</v>
      </c>
      <c r="BM474" s="24" t="s">
        <v>737</v>
      </c>
    </row>
    <row r="475" spans="2:47" s="1" customFormat="1" ht="12">
      <c r="B475" s="41"/>
      <c r="C475" s="63"/>
      <c r="D475" s="219" t="s">
        <v>163</v>
      </c>
      <c r="E475" s="63"/>
      <c r="F475" s="220" t="s">
        <v>738</v>
      </c>
      <c r="G475" s="63"/>
      <c r="H475" s="63"/>
      <c r="I475" s="172"/>
      <c r="J475" s="63"/>
      <c r="K475" s="63"/>
      <c r="L475" s="61"/>
      <c r="M475" s="218"/>
      <c r="N475" s="42"/>
      <c r="O475" s="42"/>
      <c r="P475" s="42"/>
      <c r="Q475" s="42"/>
      <c r="R475" s="42"/>
      <c r="S475" s="42"/>
      <c r="T475" s="78"/>
      <c r="AT475" s="24" t="s">
        <v>163</v>
      </c>
      <c r="AU475" s="24" t="s">
        <v>81</v>
      </c>
    </row>
    <row r="476" spans="2:51" s="12" customFormat="1" ht="12">
      <c r="B476" s="221"/>
      <c r="C476" s="222"/>
      <c r="D476" s="219" t="s">
        <v>174</v>
      </c>
      <c r="E476" s="223" t="s">
        <v>21</v>
      </c>
      <c r="F476" s="224" t="s">
        <v>177</v>
      </c>
      <c r="G476" s="222"/>
      <c r="H476" s="225" t="s">
        <v>21</v>
      </c>
      <c r="I476" s="226"/>
      <c r="J476" s="222"/>
      <c r="K476" s="222"/>
      <c r="L476" s="227"/>
      <c r="M476" s="228"/>
      <c r="N476" s="229"/>
      <c r="O476" s="229"/>
      <c r="P476" s="229"/>
      <c r="Q476" s="229"/>
      <c r="R476" s="229"/>
      <c r="S476" s="229"/>
      <c r="T476" s="230"/>
      <c r="AT476" s="231" t="s">
        <v>174</v>
      </c>
      <c r="AU476" s="231" t="s">
        <v>81</v>
      </c>
      <c r="AV476" s="12" t="s">
        <v>79</v>
      </c>
      <c r="AW476" s="12" t="s">
        <v>35</v>
      </c>
      <c r="AX476" s="12" t="s">
        <v>72</v>
      </c>
      <c r="AY476" s="231" t="s">
        <v>153</v>
      </c>
    </row>
    <row r="477" spans="2:51" s="13" customFormat="1" ht="12">
      <c r="B477" s="232"/>
      <c r="C477" s="233"/>
      <c r="D477" s="216" t="s">
        <v>174</v>
      </c>
      <c r="E477" s="243" t="s">
        <v>21</v>
      </c>
      <c r="F477" s="244" t="s">
        <v>739</v>
      </c>
      <c r="G477" s="233"/>
      <c r="H477" s="245">
        <v>16.214</v>
      </c>
      <c r="I477" s="237"/>
      <c r="J477" s="233"/>
      <c r="K477" s="233"/>
      <c r="L477" s="238"/>
      <c r="M477" s="239"/>
      <c r="N477" s="240"/>
      <c r="O477" s="240"/>
      <c r="P477" s="240"/>
      <c r="Q477" s="240"/>
      <c r="R477" s="240"/>
      <c r="S477" s="240"/>
      <c r="T477" s="241"/>
      <c r="AT477" s="242" t="s">
        <v>174</v>
      </c>
      <c r="AU477" s="242" t="s">
        <v>81</v>
      </c>
      <c r="AV477" s="13" t="s">
        <v>81</v>
      </c>
      <c r="AW477" s="13" t="s">
        <v>35</v>
      </c>
      <c r="AX477" s="13" t="s">
        <v>72</v>
      </c>
      <c r="AY477" s="242" t="s">
        <v>153</v>
      </c>
    </row>
    <row r="478" spans="2:65" s="1" customFormat="1" ht="20.4" customHeight="1">
      <c r="B478" s="41"/>
      <c r="C478" s="248" t="s">
        <v>260</v>
      </c>
      <c r="D478" s="248" t="s">
        <v>249</v>
      </c>
      <c r="E478" s="249" t="s">
        <v>740</v>
      </c>
      <c r="F478" s="250" t="s">
        <v>741</v>
      </c>
      <c r="G478" s="251" t="s">
        <v>189</v>
      </c>
      <c r="H478" s="252">
        <v>16.538</v>
      </c>
      <c r="I478" s="253"/>
      <c r="J478" s="254">
        <f>ROUND(I478*H478,2)</f>
        <v>0</v>
      </c>
      <c r="K478" s="250" t="s">
        <v>160</v>
      </c>
      <c r="L478" s="255"/>
      <c r="M478" s="256" t="s">
        <v>21</v>
      </c>
      <c r="N478" s="257" t="s">
        <v>43</v>
      </c>
      <c r="O478" s="42"/>
      <c r="P478" s="213">
        <f>O478*H478</f>
        <v>0</v>
      </c>
      <c r="Q478" s="213">
        <v>0.00038</v>
      </c>
      <c r="R478" s="213">
        <f>Q478*H478</f>
        <v>0.0062844400000000005</v>
      </c>
      <c r="S478" s="213">
        <v>0</v>
      </c>
      <c r="T478" s="214">
        <f>S478*H478</f>
        <v>0</v>
      </c>
      <c r="AR478" s="24" t="s">
        <v>385</v>
      </c>
      <c r="AT478" s="24" t="s">
        <v>249</v>
      </c>
      <c r="AU478" s="24" t="s">
        <v>81</v>
      </c>
      <c r="AY478" s="24" t="s">
        <v>153</v>
      </c>
      <c r="BE478" s="215">
        <f>IF(N478="základní",J478,0)</f>
        <v>0</v>
      </c>
      <c r="BF478" s="215">
        <f>IF(N478="snížená",J478,0)</f>
        <v>0</v>
      </c>
      <c r="BG478" s="215">
        <f>IF(N478="zákl. přenesená",J478,0)</f>
        <v>0</v>
      </c>
      <c r="BH478" s="215">
        <f>IF(N478="sníž. přenesená",J478,0)</f>
        <v>0</v>
      </c>
      <c r="BI478" s="215">
        <f>IF(N478="nulová",J478,0)</f>
        <v>0</v>
      </c>
      <c r="BJ478" s="24" t="s">
        <v>79</v>
      </c>
      <c r="BK478" s="215">
        <f>ROUND(I478*H478,2)</f>
        <v>0</v>
      </c>
      <c r="BL478" s="24" t="s">
        <v>283</v>
      </c>
      <c r="BM478" s="24" t="s">
        <v>742</v>
      </c>
    </row>
    <row r="479" spans="2:47" s="1" customFormat="1" ht="12">
      <c r="B479" s="41"/>
      <c r="C479" s="63"/>
      <c r="D479" s="219" t="s">
        <v>163</v>
      </c>
      <c r="E479" s="63"/>
      <c r="F479" s="220" t="s">
        <v>743</v>
      </c>
      <c r="G479" s="63"/>
      <c r="H479" s="63"/>
      <c r="I479" s="172"/>
      <c r="J479" s="63"/>
      <c r="K479" s="63"/>
      <c r="L479" s="61"/>
      <c r="M479" s="218"/>
      <c r="N479" s="42"/>
      <c r="O479" s="42"/>
      <c r="P479" s="42"/>
      <c r="Q479" s="42"/>
      <c r="R479" s="42"/>
      <c r="S479" s="42"/>
      <c r="T479" s="78"/>
      <c r="AT479" s="24" t="s">
        <v>163</v>
      </c>
      <c r="AU479" s="24" t="s">
        <v>81</v>
      </c>
    </row>
    <row r="480" spans="2:51" s="13" customFormat="1" ht="12">
      <c r="B480" s="232"/>
      <c r="C480" s="233"/>
      <c r="D480" s="219" t="s">
        <v>174</v>
      </c>
      <c r="E480" s="233"/>
      <c r="F480" s="235" t="s">
        <v>744</v>
      </c>
      <c r="G480" s="233"/>
      <c r="H480" s="236">
        <v>16.538</v>
      </c>
      <c r="I480" s="237"/>
      <c r="J480" s="233"/>
      <c r="K480" s="233"/>
      <c r="L480" s="238"/>
      <c r="M480" s="239"/>
      <c r="N480" s="240"/>
      <c r="O480" s="240"/>
      <c r="P480" s="240"/>
      <c r="Q480" s="240"/>
      <c r="R480" s="240"/>
      <c r="S480" s="240"/>
      <c r="T480" s="241"/>
      <c r="AT480" s="242" t="s">
        <v>174</v>
      </c>
      <c r="AU480" s="242" t="s">
        <v>81</v>
      </c>
      <c r="AV480" s="13" t="s">
        <v>81</v>
      </c>
      <c r="AW480" s="13" t="s">
        <v>6</v>
      </c>
      <c r="AX480" s="13" t="s">
        <v>79</v>
      </c>
      <c r="AY480" s="242" t="s">
        <v>153</v>
      </c>
    </row>
    <row r="481" spans="2:63" s="11" customFormat="1" ht="29.85" customHeight="1">
      <c r="B481" s="187"/>
      <c r="C481" s="188"/>
      <c r="D481" s="201" t="s">
        <v>71</v>
      </c>
      <c r="E481" s="202" t="s">
        <v>745</v>
      </c>
      <c r="F481" s="202" t="s">
        <v>746</v>
      </c>
      <c r="G481" s="188"/>
      <c r="H481" s="188"/>
      <c r="I481" s="191"/>
      <c r="J481" s="203">
        <f>BK481</f>
        <v>0</v>
      </c>
      <c r="K481" s="188"/>
      <c r="L481" s="193"/>
      <c r="M481" s="194"/>
      <c r="N481" s="195"/>
      <c r="O481" s="195"/>
      <c r="P481" s="196">
        <f>SUM(P482:P525)</f>
        <v>0</v>
      </c>
      <c r="Q481" s="195"/>
      <c r="R481" s="196">
        <f>SUM(R482:R525)</f>
        <v>3.222037699999999</v>
      </c>
      <c r="S481" s="195"/>
      <c r="T481" s="197">
        <f>SUM(T482:T525)</f>
        <v>0</v>
      </c>
      <c r="AR481" s="198" t="s">
        <v>81</v>
      </c>
      <c r="AT481" s="199" t="s">
        <v>71</v>
      </c>
      <c r="AU481" s="199" t="s">
        <v>79</v>
      </c>
      <c r="AY481" s="198" t="s">
        <v>153</v>
      </c>
      <c r="BK481" s="200">
        <f>SUM(BK482:BK525)</f>
        <v>0</v>
      </c>
    </row>
    <row r="482" spans="2:65" s="1" customFormat="1" ht="28.8" customHeight="1">
      <c r="B482" s="41"/>
      <c r="C482" s="204" t="s">
        <v>269</v>
      </c>
      <c r="D482" s="204" t="s">
        <v>156</v>
      </c>
      <c r="E482" s="205" t="s">
        <v>747</v>
      </c>
      <c r="F482" s="206" t="s">
        <v>748</v>
      </c>
      <c r="G482" s="207" t="s">
        <v>171</v>
      </c>
      <c r="H482" s="208">
        <v>169.995</v>
      </c>
      <c r="I482" s="209"/>
      <c r="J482" s="210">
        <f>ROUND(I482*H482,2)</f>
        <v>0</v>
      </c>
      <c r="K482" s="206" t="s">
        <v>160</v>
      </c>
      <c r="L482" s="61"/>
      <c r="M482" s="211" t="s">
        <v>21</v>
      </c>
      <c r="N482" s="212" t="s">
        <v>43</v>
      </c>
      <c r="O482" s="42"/>
      <c r="P482" s="213">
        <f>O482*H482</f>
        <v>0</v>
      </c>
      <c r="Q482" s="213">
        <v>0.003</v>
      </c>
      <c r="R482" s="213">
        <f>Q482*H482</f>
        <v>0.509985</v>
      </c>
      <c r="S482" s="213">
        <v>0</v>
      </c>
      <c r="T482" s="214">
        <f>S482*H482</f>
        <v>0</v>
      </c>
      <c r="AR482" s="24" t="s">
        <v>283</v>
      </c>
      <c r="AT482" s="24" t="s">
        <v>156</v>
      </c>
      <c r="AU482" s="24" t="s">
        <v>81</v>
      </c>
      <c r="AY482" s="24" t="s">
        <v>153</v>
      </c>
      <c r="BE482" s="215">
        <f>IF(N482="základní",J482,0)</f>
        <v>0</v>
      </c>
      <c r="BF482" s="215">
        <f>IF(N482="snížená",J482,0)</f>
        <v>0</v>
      </c>
      <c r="BG482" s="215">
        <f>IF(N482="zákl. přenesená",J482,0)</f>
        <v>0</v>
      </c>
      <c r="BH482" s="215">
        <f>IF(N482="sníž. přenesená",J482,0)</f>
        <v>0</v>
      </c>
      <c r="BI482" s="215">
        <f>IF(N482="nulová",J482,0)</f>
        <v>0</v>
      </c>
      <c r="BJ482" s="24" t="s">
        <v>79</v>
      </c>
      <c r="BK482" s="215">
        <f>ROUND(I482*H482,2)</f>
        <v>0</v>
      </c>
      <c r="BL482" s="24" t="s">
        <v>283</v>
      </c>
      <c r="BM482" s="24" t="s">
        <v>749</v>
      </c>
    </row>
    <row r="483" spans="2:47" s="1" customFormat="1" ht="24">
      <c r="B483" s="41"/>
      <c r="C483" s="63"/>
      <c r="D483" s="219" t="s">
        <v>163</v>
      </c>
      <c r="E483" s="63"/>
      <c r="F483" s="220" t="s">
        <v>750</v>
      </c>
      <c r="G483" s="63"/>
      <c r="H483" s="63"/>
      <c r="I483" s="172"/>
      <c r="J483" s="63"/>
      <c r="K483" s="63"/>
      <c r="L483" s="61"/>
      <c r="M483" s="218"/>
      <c r="N483" s="42"/>
      <c r="O483" s="42"/>
      <c r="P483" s="42"/>
      <c r="Q483" s="42"/>
      <c r="R483" s="42"/>
      <c r="S483" s="42"/>
      <c r="T483" s="78"/>
      <c r="AT483" s="24" t="s">
        <v>163</v>
      </c>
      <c r="AU483" s="24" t="s">
        <v>81</v>
      </c>
    </row>
    <row r="484" spans="2:51" s="12" customFormat="1" ht="12">
      <c r="B484" s="221"/>
      <c r="C484" s="222"/>
      <c r="D484" s="219" t="s">
        <v>174</v>
      </c>
      <c r="E484" s="223" t="s">
        <v>21</v>
      </c>
      <c r="F484" s="224" t="s">
        <v>206</v>
      </c>
      <c r="G484" s="222"/>
      <c r="H484" s="225" t="s">
        <v>21</v>
      </c>
      <c r="I484" s="226"/>
      <c r="J484" s="222"/>
      <c r="K484" s="222"/>
      <c r="L484" s="227"/>
      <c r="M484" s="228"/>
      <c r="N484" s="229"/>
      <c r="O484" s="229"/>
      <c r="P484" s="229"/>
      <c r="Q484" s="229"/>
      <c r="R484" s="229"/>
      <c r="S484" s="229"/>
      <c r="T484" s="230"/>
      <c r="AT484" s="231" t="s">
        <v>174</v>
      </c>
      <c r="AU484" s="231" t="s">
        <v>81</v>
      </c>
      <c r="AV484" s="12" t="s">
        <v>79</v>
      </c>
      <c r="AW484" s="12" t="s">
        <v>35</v>
      </c>
      <c r="AX484" s="12" t="s">
        <v>72</v>
      </c>
      <c r="AY484" s="231" t="s">
        <v>153</v>
      </c>
    </row>
    <row r="485" spans="2:51" s="13" customFormat="1" ht="24">
      <c r="B485" s="232"/>
      <c r="C485" s="233"/>
      <c r="D485" s="219" t="s">
        <v>174</v>
      </c>
      <c r="E485" s="234" t="s">
        <v>21</v>
      </c>
      <c r="F485" s="235" t="s">
        <v>751</v>
      </c>
      <c r="G485" s="233"/>
      <c r="H485" s="236">
        <v>201.121</v>
      </c>
      <c r="I485" s="237"/>
      <c r="J485" s="233"/>
      <c r="K485" s="233"/>
      <c r="L485" s="238"/>
      <c r="M485" s="239"/>
      <c r="N485" s="240"/>
      <c r="O485" s="240"/>
      <c r="P485" s="240"/>
      <c r="Q485" s="240"/>
      <c r="R485" s="240"/>
      <c r="S485" s="240"/>
      <c r="T485" s="241"/>
      <c r="AT485" s="242" t="s">
        <v>174</v>
      </c>
      <c r="AU485" s="242" t="s">
        <v>81</v>
      </c>
      <c r="AV485" s="13" t="s">
        <v>81</v>
      </c>
      <c r="AW485" s="13" t="s">
        <v>35</v>
      </c>
      <c r="AX485" s="13" t="s">
        <v>72</v>
      </c>
      <c r="AY485" s="242" t="s">
        <v>153</v>
      </c>
    </row>
    <row r="486" spans="2:51" s="13" customFormat="1" ht="12">
      <c r="B486" s="232"/>
      <c r="C486" s="233"/>
      <c r="D486" s="216" t="s">
        <v>174</v>
      </c>
      <c r="E486" s="243" t="s">
        <v>21</v>
      </c>
      <c r="F486" s="244" t="s">
        <v>752</v>
      </c>
      <c r="G486" s="233"/>
      <c r="H486" s="245">
        <v>-31.126</v>
      </c>
      <c r="I486" s="237"/>
      <c r="J486" s="233"/>
      <c r="K486" s="233"/>
      <c r="L486" s="238"/>
      <c r="M486" s="239"/>
      <c r="N486" s="240"/>
      <c r="O486" s="240"/>
      <c r="P486" s="240"/>
      <c r="Q486" s="240"/>
      <c r="R486" s="240"/>
      <c r="S486" s="240"/>
      <c r="T486" s="241"/>
      <c r="AT486" s="242" t="s">
        <v>174</v>
      </c>
      <c r="AU486" s="242" t="s">
        <v>81</v>
      </c>
      <c r="AV486" s="13" t="s">
        <v>81</v>
      </c>
      <c r="AW486" s="13" t="s">
        <v>35</v>
      </c>
      <c r="AX486" s="13" t="s">
        <v>72</v>
      </c>
      <c r="AY486" s="242" t="s">
        <v>153</v>
      </c>
    </row>
    <row r="487" spans="2:65" s="1" customFormat="1" ht="28.8" customHeight="1">
      <c r="B487" s="41"/>
      <c r="C487" s="204" t="s">
        <v>281</v>
      </c>
      <c r="D487" s="204" t="s">
        <v>156</v>
      </c>
      <c r="E487" s="205" t="s">
        <v>753</v>
      </c>
      <c r="F487" s="206" t="s">
        <v>754</v>
      </c>
      <c r="G487" s="207" t="s">
        <v>189</v>
      </c>
      <c r="H487" s="208">
        <v>8.676</v>
      </c>
      <c r="I487" s="209"/>
      <c r="J487" s="210">
        <f>ROUND(I487*H487,2)</f>
        <v>0</v>
      </c>
      <c r="K487" s="206" t="s">
        <v>160</v>
      </c>
      <c r="L487" s="61"/>
      <c r="M487" s="211" t="s">
        <v>21</v>
      </c>
      <c r="N487" s="212" t="s">
        <v>43</v>
      </c>
      <c r="O487" s="42"/>
      <c r="P487" s="213">
        <f>O487*H487</f>
        <v>0</v>
      </c>
      <c r="Q487" s="213">
        <v>0.00104</v>
      </c>
      <c r="R487" s="213">
        <f>Q487*H487</f>
        <v>0.00902304</v>
      </c>
      <c r="S487" s="213">
        <v>0</v>
      </c>
      <c r="T487" s="214">
        <f>S487*H487</f>
        <v>0</v>
      </c>
      <c r="AR487" s="24" t="s">
        <v>283</v>
      </c>
      <c r="AT487" s="24" t="s">
        <v>156</v>
      </c>
      <c r="AU487" s="24" t="s">
        <v>81</v>
      </c>
      <c r="AY487" s="24" t="s">
        <v>153</v>
      </c>
      <c r="BE487" s="215">
        <f>IF(N487="základní",J487,0)</f>
        <v>0</v>
      </c>
      <c r="BF487" s="215">
        <f>IF(N487="snížená",J487,0)</f>
        <v>0</v>
      </c>
      <c r="BG487" s="215">
        <f>IF(N487="zákl. přenesená",J487,0)</f>
        <v>0</v>
      </c>
      <c r="BH487" s="215">
        <f>IF(N487="sníž. přenesená",J487,0)</f>
        <v>0</v>
      </c>
      <c r="BI487" s="215">
        <f>IF(N487="nulová",J487,0)</f>
        <v>0</v>
      </c>
      <c r="BJ487" s="24" t="s">
        <v>79</v>
      </c>
      <c r="BK487" s="215">
        <f>ROUND(I487*H487,2)</f>
        <v>0</v>
      </c>
      <c r="BL487" s="24" t="s">
        <v>283</v>
      </c>
      <c r="BM487" s="24" t="s">
        <v>755</v>
      </c>
    </row>
    <row r="488" spans="2:47" s="1" customFormat="1" ht="24">
      <c r="B488" s="41"/>
      <c r="C488" s="63"/>
      <c r="D488" s="219" t="s">
        <v>163</v>
      </c>
      <c r="E488" s="63"/>
      <c r="F488" s="220" t="s">
        <v>756</v>
      </c>
      <c r="G488" s="63"/>
      <c r="H488" s="63"/>
      <c r="I488" s="172"/>
      <c r="J488" s="63"/>
      <c r="K488" s="63"/>
      <c r="L488" s="61"/>
      <c r="M488" s="218"/>
      <c r="N488" s="42"/>
      <c r="O488" s="42"/>
      <c r="P488" s="42"/>
      <c r="Q488" s="42"/>
      <c r="R488" s="42"/>
      <c r="S488" s="42"/>
      <c r="T488" s="78"/>
      <c r="AT488" s="24" t="s">
        <v>163</v>
      </c>
      <c r="AU488" s="24" t="s">
        <v>81</v>
      </c>
    </row>
    <row r="489" spans="2:51" s="12" customFormat="1" ht="12">
      <c r="B489" s="221"/>
      <c r="C489" s="222"/>
      <c r="D489" s="219" t="s">
        <v>174</v>
      </c>
      <c r="E489" s="223" t="s">
        <v>21</v>
      </c>
      <c r="F489" s="224" t="s">
        <v>757</v>
      </c>
      <c r="G489" s="222"/>
      <c r="H489" s="225" t="s">
        <v>21</v>
      </c>
      <c r="I489" s="226"/>
      <c r="J489" s="222"/>
      <c r="K489" s="222"/>
      <c r="L489" s="227"/>
      <c r="M489" s="228"/>
      <c r="N489" s="229"/>
      <c r="O489" s="229"/>
      <c r="P489" s="229"/>
      <c r="Q489" s="229"/>
      <c r="R489" s="229"/>
      <c r="S489" s="229"/>
      <c r="T489" s="230"/>
      <c r="AT489" s="231" t="s">
        <v>174</v>
      </c>
      <c r="AU489" s="231" t="s">
        <v>81</v>
      </c>
      <c r="AV489" s="12" t="s">
        <v>79</v>
      </c>
      <c r="AW489" s="12" t="s">
        <v>35</v>
      </c>
      <c r="AX489" s="12" t="s">
        <v>72</v>
      </c>
      <c r="AY489" s="231" t="s">
        <v>153</v>
      </c>
    </row>
    <row r="490" spans="2:51" s="13" customFormat="1" ht="12">
      <c r="B490" s="232"/>
      <c r="C490" s="233"/>
      <c r="D490" s="216" t="s">
        <v>174</v>
      </c>
      <c r="E490" s="243" t="s">
        <v>21</v>
      </c>
      <c r="F490" s="244" t="s">
        <v>758</v>
      </c>
      <c r="G490" s="233"/>
      <c r="H490" s="245">
        <v>8.676</v>
      </c>
      <c r="I490" s="237"/>
      <c r="J490" s="233"/>
      <c r="K490" s="233"/>
      <c r="L490" s="238"/>
      <c r="M490" s="239"/>
      <c r="N490" s="240"/>
      <c r="O490" s="240"/>
      <c r="P490" s="240"/>
      <c r="Q490" s="240"/>
      <c r="R490" s="240"/>
      <c r="S490" s="240"/>
      <c r="T490" s="241"/>
      <c r="AT490" s="242" t="s">
        <v>174</v>
      </c>
      <c r="AU490" s="242" t="s">
        <v>81</v>
      </c>
      <c r="AV490" s="13" t="s">
        <v>81</v>
      </c>
      <c r="AW490" s="13" t="s">
        <v>35</v>
      </c>
      <c r="AX490" s="13" t="s">
        <v>72</v>
      </c>
      <c r="AY490" s="242" t="s">
        <v>153</v>
      </c>
    </row>
    <row r="491" spans="2:65" s="1" customFormat="1" ht="28.8" customHeight="1">
      <c r="B491" s="41"/>
      <c r="C491" s="248" t="s">
        <v>310</v>
      </c>
      <c r="D491" s="248" t="s">
        <v>249</v>
      </c>
      <c r="E491" s="249" t="s">
        <v>759</v>
      </c>
      <c r="F491" s="250" t="s">
        <v>760</v>
      </c>
      <c r="G491" s="251" t="s">
        <v>171</v>
      </c>
      <c r="H491" s="252">
        <v>188.903</v>
      </c>
      <c r="I491" s="253"/>
      <c r="J491" s="254">
        <f>ROUND(I491*H491,2)</f>
        <v>0</v>
      </c>
      <c r="K491" s="250" t="s">
        <v>160</v>
      </c>
      <c r="L491" s="255"/>
      <c r="M491" s="256" t="s">
        <v>21</v>
      </c>
      <c r="N491" s="257" t="s">
        <v>43</v>
      </c>
      <c r="O491" s="42"/>
      <c r="P491" s="213">
        <f>O491*H491</f>
        <v>0</v>
      </c>
      <c r="Q491" s="213">
        <v>0.0126</v>
      </c>
      <c r="R491" s="213">
        <f>Q491*H491</f>
        <v>2.3801778</v>
      </c>
      <c r="S491" s="213">
        <v>0</v>
      </c>
      <c r="T491" s="214">
        <f>S491*H491</f>
        <v>0</v>
      </c>
      <c r="AR491" s="24" t="s">
        <v>385</v>
      </c>
      <c r="AT491" s="24" t="s">
        <v>249</v>
      </c>
      <c r="AU491" s="24" t="s">
        <v>81</v>
      </c>
      <c r="AY491" s="24" t="s">
        <v>153</v>
      </c>
      <c r="BE491" s="215">
        <f>IF(N491="základní",J491,0)</f>
        <v>0</v>
      </c>
      <c r="BF491" s="215">
        <f>IF(N491="snížená",J491,0)</f>
        <v>0</v>
      </c>
      <c r="BG491" s="215">
        <f>IF(N491="zákl. přenesená",J491,0)</f>
        <v>0</v>
      </c>
      <c r="BH491" s="215">
        <f>IF(N491="sníž. přenesená",J491,0)</f>
        <v>0</v>
      </c>
      <c r="BI491" s="215">
        <f>IF(N491="nulová",J491,0)</f>
        <v>0</v>
      </c>
      <c r="BJ491" s="24" t="s">
        <v>79</v>
      </c>
      <c r="BK491" s="215">
        <f>ROUND(I491*H491,2)</f>
        <v>0</v>
      </c>
      <c r="BL491" s="24" t="s">
        <v>283</v>
      </c>
      <c r="BM491" s="24" t="s">
        <v>761</v>
      </c>
    </row>
    <row r="492" spans="2:47" s="1" customFormat="1" ht="12">
      <c r="B492" s="41"/>
      <c r="C492" s="63"/>
      <c r="D492" s="219" t="s">
        <v>163</v>
      </c>
      <c r="E492" s="63"/>
      <c r="F492" s="220" t="s">
        <v>762</v>
      </c>
      <c r="G492" s="63"/>
      <c r="H492" s="63"/>
      <c r="I492" s="172"/>
      <c r="J492" s="63"/>
      <c r="K492" s="63"/>
      <c r="L492" s="61"/>
      <c r="M492" s="218"/>
      <c r="N492" s="42"/>
      <c r="O492" s="42"/>
      <c r="P492" s="42"/>
      <c r="Q492" s="42"/>
      <c r="R492" s="42"/>
      <c r="S492" s="42"/>
      <c r="T492" s="78"/>
      <c r="AT492" s="24" t="s">
        <v>163</v>
      </c>
      <c r="AU492" s="24" t="s">
        <v>81</v>
      </c>
    </row>
    <row r="493" spans="2:51" s="12" customFormat="1" ht="12">
      <c r="B493" s="221"/>
      <c r="C493" s="222"/>
      <c r="D493" s="219" t="s">
        <v>174</v>
      </c>
      <c r="E493" s="223" t="s">
        <v>21</v>
      </c>
      <c r="F493" s="224" t="s">
        <v>206</v>
      </c>
      <c r="G493" s="222"/>
      <c r="H493" s="225" t="s">
        <v>21</v>
      </c>
      <c r="I493" s="226"/>
      <c r="J493" s="222"/>
      <c r="K493" s="222"/>
      <c r="L493" s="227"/>
      <c r="M493" s="228"/>
      <c r="N493" s="229"/>
      <c r="O493" s="229"/>
      <c r="P493" s="229"/>
      <c r="Q493" s="229"/>
      <c r="R493" s="229"/>
      <c r="S493" s="229"/>
      <c r="T493" s="230"/>
      <c r="AT493" s="231" t="s">
        <v>174</v>
      </c>
      <c r="AU493" s="231" t="s">
        <v>81</v>
      </c>
      <c r="AV493" s="12" t="s">
        <v>79</v>
      </c>
      <c r="AW493" s="12" t="s">
        <v>35</v>
      </c>
      <c r="AX493" s="12" t="s">
        <v>72</v>
      </c>
      <c r="AY493" s="231" t="s">
        <v>153</v>
      </c>
    </row>
    <row r="494" spans="2:51" s="13" customFormat="1" ht="24">
      <c r="B494" s="232"/>
      <c r="C494" s="233"/>
      <c r="D494" s="219" t="s">
        <v>174</v>
      </c>
      <c r="E494" s="234" t="s">
        <v>21</v>
      </c>
      <c r="F494" s="235" t="s">
        <v>751</v>
      </c>
      <c r="G494" s="233"/>
      <c r="H494" s="236">
        <v>201.121</v>
      </c>
      <c r="I494" s="237"/>
      <c r="J494" s="233"/>
      <c r="K494" s="233"/>
      <c r="L494" s="238"/>
      <c r="M494" s="239"/>
      <c r="N494" s="240"/>
      <c r="O494" s="240"/>
      <c r="P494" s="240"/>
      <c r="Q494" s="240"/>
      <c r="R494" s="240"/>
      <c r="S494" s="240"/>
      <c r="T494" s="241"/>
      <c r="AT494" s="242" t="s">
        <v>174</v>
      </c>
      <c r="AU494" s="242" t="s">
        <v>81</v>
      </c>
      <c r="AV494" s="13" t="s">
        <v>81</v>
      </c>
      <c r="AW494" s="13" t="s">
        <v>35</v>
      </c>
      <c r="AX494" s="13" t="s">
        <v>72</v>
      </c>
      <c r="AY494" s="242" t="s">
        <v>153</v>
      </c>
    </row>
    <row r="495" spans="2:51" s="13" customFormat="1" ht="12">
      <c r="B495" s="232"/>
      <c r="C495" s="233"/>
      <c r="D495" s="219" t="s">
        <v>174</v>
      </c>
      <c r="E495" s="234" t="s">
        <v>21</v>
      </c>
      <c r="F495" s="235" t="s">
        <v>752</v>
      </c>
      <c r="G495" s="233"/>
      <c r="H495" s="236">
        <v>-31.126</v>
      </c>
      <c r="I495" s="237"/>
      <c r="J495" s="233"/>
      <c r="K495" s="233"/>
      <c r="L495" s="238"/>
      <c r="M495" s="239"/>
      <c r="N495" s="240"/>
      <c r="O495" s="240"/>
      <c r="P495" s="240"/>
      <c r="Q495" s="240"/>
      <c r="R495" s="240"/>
      <c r="S495" s="240"/>
      <c r="T495" s="241"/>
      <c r="AT495" s="242" t="s">
        <v>174</v>
      </c>
      <c r="AU495" s="242" t="s">
        <v>81</v>
      </c>
      <c r="AV495" s="13" t="s">
        <v>81</v>
      </c>
      <c r="AW495" s="13" t="s">
        <v>35</v>
      </c>
      <c r="AX495" s="13" t="s">
        <v>72</v>
      </c>
      <c r="AY495" s="242" t="s">
        <v>153</v>
      </c>
    </row>
    <row r="496" spans="2:51" s="12" customFormat="1" ht="12">
      <c r="B496" s="221"/>
      <c r="C496" s="222"/>
      <c r="D496" s="219" t="s">
        <v>174</v>
      </c>
      <c r="E496" s="223" t="s">
        <v>21</v>
      </c>
      <c r="F496" s="224" t="s">
        <v>757</v>
      </c>
      <c r="G496" s="222"/>
      <c r="H496" s="225" t="s">
        <v>21</v>
      </c>
      <c r="I496" s="226"/>
      <c r="J496" s="222"/>
      <c r="K496" s="222"/>
      <c r="L496" s="227"/>
      <c r="M496" s="228"/>
      <c r="N496" s="229"/>
      <c r="O496" s="229"/>
      <c r="P496" s="229"/>
      <c r="Q496" s="229"/>
      <c r="R496" s="229"/>
      <c r="S496" s="229"/>
      <c r="T496" s="230"/>
      <c r="AT496" s="231" t="s">
        <v>174</v>
      </c>
      <c r="AU496" s="231" t="s">
        <v>81</v>
      </c>
      <c r="AV496" s="12" t="s">
        <v>79</v>
      </c>
      <c r="AW496" s="12" t="s">
        <v>35</v>
      </c>
      <c r="AX496" s="12" t="s">
        <v>72</v>
      </c>
      <c r="AY496" s="231" t="s">
        <v>153</v>
      </c>
    </row>
    <row r="497" spans="2:51" s="13" customFormat="1" ht="12">
      <c r="B497" s="232"/>
      <c r="C497" s="233"/>
      <c r="D497" s="219" t="s">
        <v>174</v>
      </c>
      <c r="E497" s="234" t="s">
        <v>21</v>
      </c>
      <c r="F497" s="235" t="s">
        <v>763</v>
      </c>
      <c r="G497" s="233"/>
      <c r="H497" s="236">
        <v>1.735</v>
      </c>
      <c r="I497" s="237"/>
      <c r="J497" s="233"/>
      <c r="K497" s="233"/>
      <c r="L497" s="238"/>
      <c r="M497" s="239"/>
      <c r="N497" s="240"/>
      <c r="O497" s="240"/>
      <c r="P497" s="240"/>
      <c r="Q497" s="240"/>
      <c r="R497" s="240"/>
      <c r="S497" s="240"/>
      <c r="T497" s="241"/>
      <c r="AT497" s="242" t="s">
        <v>174</v>
      </c>
      <c r="AU497" s="242" t="s">
        <v>81</v>
      </c>
      <c r="AV497" s="13" t="s">
        <v>81</v>
      </c>
      <c r="AW497" s="13" t="s">
        <v>35</v>
      </c>
      <c r="AX497" s="13" t="s">
        <v>72</v>
      </c>
      <c r="AY497" s="242" t="s">
        <v>153</v>
      </c>
    </row>
    <row r="498" spans="2:51" s="13" customFormat="1" ht="12">
      <c r="B498" s="232"/>
      <c r="C498" s="233"/>
      <c r="D498" s="216" t="s">
        <v>174</v>
      </c>
      <c r="E498" s="233"/>
      <c r="F498" s="244" t="s">
        <v>764</v>
      </c>
      <c r="G498" s="233"/>
      <c r="H498" s="245">
        <v>188.903</v>
      </c>
      <c r="I498" s="237"/>
      <c r="J498" s="233"/>
      <c r="K498" s="233"/>
      <c r="L498" s="238"/>
      <c r="M498" s="239"/>
      <c r="N498" s="240"/>
      <c r="O498" s="240"/>
      <c r="P498" s="240"/>
      <c r="Q498" s="240"/>
      <c r="R498" s="240"/>
      <c r="S498" s="240"/>
      <c r="T498" s="241"/>
      <c r="AT498" s="242" t="s">
        <v>174</v>
      </c>
      <c r="AU498" s="242" t="s">
        <v>81</v>
      </c>
      <c r="AV498" s="13" t="s">
        <v>81</v>
      </c>
      <c r="AW498" s="13" t="s">
        <v>6</v>
      </c>
      <c r="AX498" s="13" t="s">
        <v>79</v>
      </c>
      <c r="AY498" s="242" t="s">
        <v>153</v>
      </c>
    </row>
    <row r="499" spans="2:65" s="1" customFormat="1" ht="28.8" customHeight="1">
      <c r="B499" s="41"/>
      <c r="C499" s="204" t="s">
        <v>765</v>
      </c>
      <c r="D499" s="204" t="s">
        <v>156</v>
      </c>
      <c r="E499" s="205" t="s">
        <v>766</v>
      </c>
      <c r="F499" s="206" t="s">
        <v>767</v>
      </c>
      <c r="G499" s="207" t="s">
        <v>171</v>
      </c>
      <c r="H499" s="208">
        <v>33.124</v>
      </c>
      <c r="I499" s="209"/>
      <c r="J499" s="210">
        <f>ROUND(I499*H499,2)</f>
        <v>0</v>
      </c>
      <c r="K499" s="206" t="s">
        <v>160</v>
      </c>
      <c r="L499" s="61"/>
      <c r="M499" s="211" t="s">
        <v>21</v>
      </c>
      <c r="N499" s="212" t="s">
        <v>43</v>
      </c>
      <c r="O499" s="42"/>
      <c r="P499" s="213">
        <f>O499*H499</f>
        <v>0</v>
      </c>
      <c r="Q499" s="213">
        <v>0.008</v>
      </c>
      <c r="R499" s="213">
        <f>Q499*H499</f>
        <v>0.264992</v>
      </c>
      <c r="S499" s="213">
        <v>0</v>
      </c>
      <c r="T499" s="214">
        <f>S499*H499</f>
        <v>0</v>
      </c>
      <c r="AR499" s="24" t="s">
        <v>283</v>
      </c>
      <c r="AT499" s="24" t="s">
        <v>156</v>
      </c>
      <c r="AU499" s="24" t="s">
        <v>81</v>
      </c>
      <c r="AY499" s="24" t="s">
        <v>153</v>
      </c>
      <c r="BE499" s="215">
        <f>IF(N499="základní",J499,0)</f>
        <v>0</v>
      </c>
      <c r="BF499" s="215">
        <f>IF(N499="snížená",J499,0)</f>
        <v>0</v>
      </c>
      <c r="BG499" s="215">
        <f>IF(N499="zákl. přenesená",J499,0)</f>
        <v>0</v>
      </c>
      <c r="BH499" s="215">
        <f>IF(N499="sníž. přenesená",J499,0)</f>
        <v>0</v>
      </c>
      <c r="BI499" s="215">
        <f>IF(N499="nulová",J499,0)</f>
        <v>0</v>
      </c>
      <c r="BJ499" s="24" t="s">
        <v>79</v>
      </c>
      <c r="BK499" s="215">
        <f>ROUND(I499*H499,2)</f>
        <v>0</v>
      </c>
      <c r="BL499" s="24" t="s">
        <v>283</v>
      </c>
      <c r="BM499" s="24" t="s">
        <v>768</v>
      </c>
    </row>
    <row r="500" spans="2:47" s="1" customFormat="1" ht="24">
      <c r="B500" s="41"/>
      <c r="C500" s="63"/>
      <c r="D500" s="219" t="s">
        <v>163</v>
      </c>
      <c r="E500" s="63"/>
      <c r="F500" s="220" t="s">
        <v>769</v>
      </c>
      <c r="G500" s="63"/>
      <c r="H500" s="63"/>
      <c r="I500" s="172"/>
      <c r="J500" s="63"/>
      <c r="K500" s="63"/>
      <c r="L500" s="61"/>
      <c r="M500" s="218"/>
      <c r="N500" s="42"/>
      <c r="O500" s="42"/>
      <c r="P500" s="42"/>
      <c r="Q500" s="42"/>
      <c r="R500" s="42"/>
      <c r="S500" s="42"/>
      <c r="T500" s="78"/>
      <c r="AT500" s="24" t="s">
        <v>163</v>
      </c>
      <c r="AU500" s="24" t="s">
        <v>81</v>
      </c>
    </row>
    <row r="501" spans="2:51" s="12" customFormat="1" ht="12">
      <c r="B501" s="221"/>
      <c r="C501" s="222"/>
      <c r="D501" s="219" t="s">
        <v>174</v>
      </c>
      <c r="E501" s="223" t="s">
        <v>21</v>
      </c>
      <c r="F501" s="224" t="s">
        <v>203</v>
      </c>
      <c r="G501" s="222"/>
      <c r="H501" s="225" t="s">
        <v>21</v>
      </c>
      <c r="I501" s="226"/>
      <c r="J501" s="222"/>
      <c r="K501" s="222"/>
      <c r="L501" s="227"/>
      <c r="M501" s="228"/>
      <c r="N501" s="229"/>
      <c r="O501" s="229"/>
      <c r="P501" s="229"/>
      <c r="Q501" s="229"/>
      <c r="R501" s="229"/>
      <c r="S501" s="229"/>
      <c r="T501" s="230"/>
      <c r="AT501" s="231" t="s">
        <v>174</v>
      </c>
      <c r="AU501" s="231" t="s">
        <v>81</v>
      </c>
      <c r="AV501" s="12" t="s">
        <v>79</v>
      </c>
      <c r="AW501" s="12" t="s">
        <v>35</v>
      </c>
      <c r="AX501" s="12" t="s">
        <v>72</v>
      </c>
      <c r="AY501" s="231" t="s">
        <v>153</v>
      </c>
    </row>
    <row r="502" spans="2:51" s="13" customFormat="1" ht="12">
      <c r="B502" s="232"/>
      <c r="C502" s="233"/>
      <c r="D502" s="216" t="s">
        <v>174</v>
      </c>
      <c r="E502" s="243" t="s">
        <v>21</v>
      </c>
      <c r="F502" s="244" t="s">
        <v>204</v>
      </c>
      <c r="G502" s="233"/>
      <c r="H502" s="245">
        <v>33.124</v>
      </c>
      <c r="I502" s="237"/>
      <c r="J502" s="233"/>
      <c r="K502" s="233"/>
      <c r="L502" s="238"/>
      <c r="M502" s="239"/>
      <c r="N502" s="240"/>
      <c r="O502" s="240"/>
      <c r="P502" s="240"/>
      <c r="Q502" s="240"/>
      <c r="R502" s="240"/>
      <c r="S502" s="240"/>
      <c r="T502" s="241"/>
      <c r="AT502" s="242" t="s">
        <v>174</v>
      </c>
      <c r="AU502" s="242" t="s">
        <v>81</v>
      </c>
      <c r="AV502" s="13" t="s">
        <v>81</v>
      </c>
      <c r="AW502" s="13" t="s">
        <v>35</v>
      </c>
      <c r="AX502" s="13" t="s">
        <v>72</v>
      </c>
      <c r="AY502" s="242" t="s">
        <v>153</v>
      </c>
    </row>
    <row r="503" spans="2:65" s="1" customFormat="1" ht="20.4" customHeight="1">
      <c r="B503" s="41"/>
      <c r="C503" s="204" t="s">
        <v>770</v>
      </c>
      <c r="D503" s="204" t="s">
        <v>156</v>
      </c>
      <c r="E503" s="205" t="s">
        <v>771</v>
      </c>
      <c r="F503" s="206" t="s">
        <v>772</v>
      </c>
      <c r="G503" s="207" t="s">
        <v>189</v>
      </c>
      <c r="H503" s="208">
        <v>36.276</v>
      </c>
      <c r="I503" s="209"/>
      <c r="J503" s="210">
        <f>ROUND(I503*H503,2)</f>
        <v>0</v>
      </c>
      <c r="K503" s="206" t="s">
        <v>160</v>
      </c>
      <c r="L503" s="61"/>
      <c r="M503" s="211" t="s">
        <v>21</v>
      </c>
      <c r="N503" s="212" t="s">
        <v>43</v>
      </c>
      <c r="O503" s="42"/>
      <c r="P503" s="213">
        <f>O503*H503</f>
        <v>0</v>
      </c>
      <c r="Q503" s="213">
        <v>0.00031</v>
      </c>
      <c r="R503" s="213">
        <f>Q503*H503</f>
        <v>0.011245560000000002</v>
      </c>
      <c r="S503" s="213">
        <v>0</v>
      </c>
      <c r="T503" s="214">
        <f>S503*H503</f>
        <v>0</v>
      </c>
      <c r="AR503" s="24" t="s">
        <v>283</v>
      </c>
      <c r="AT503" s="24" t="s">
        <v>156</v>
      </c>
      <c r="AU503" s="24" t="s">
        <v>81</v>
      </c>
      <c r="AY503" s="24" t="s">
        <v>153</v>
      </c>
      <c r="BE503" s="215">
        <f>IF(N503="základní",J503,0)</f>
        <v>0</v>
      </c>
      <c r="BF503" s="215">
        <f>IF(N503="snížená",J503,0)</f>
        <v>0</v>
      </c>
      <c r="BG503" s="215">
        <f>IF(N503="zákl. přenesená",J503,0)</f>
        <v>0</v>
      </c>
      <c r="BH503" s="215">
        <f>IF(N503="sníž. přenesená",J503,0)</f>
        <v>0</v>
      </c>
      <c r="BI503" s="215">
        <f>IF(N503="nulová",J503,0)</f>
        <v>0</v>
      </c>
      <c r="BJ503" s="24" t="s">
        <v>79</v>
      </c>
      <c r="BK503" s="215">
        <f>ROUND(I503*H503,2)</f>
        <v>0</v>
      </c>
      <c r="BL503" s="24" t="s">
        <v>283</v>
      </c>
      <c r="BM503" s="24" t="s">
        <v>773</v>
      </c>
    </row>
    <row r="504" spans="2:47" s="1" customFormat="1" ht="24">
      <c r="B504" s="41"/>
      <c r="C504" s="63"/>
      <c r="D504" s="219" t="s">
        <v>163</v>
      </c>
      <c r="E504" s="63"/>
      <c r="F504" s="220" t="s">
        <v>774</v>
      </c>
      <c r="G504" s="63"/>
      <c r="H504" s="63"/>
      <c r="I504" s="172"/>
      <c r="J504" s="63"/>
      <c r="K504" s="63"/>
      <c r="L504" s="61"/>
      <c r="M504" s="218"/>
      <c r="N504" s="42"/>
      <c r="O504" s="42"/>
      <c r="P504" s="42"/>
      <c r="Q504" s="42"/>
      <c r="R504" s="42"/>
      <c r="S504" s="42"/>
      <c r="T504" s="78"/>
      <c r="AT504" s="24" t="s">
        <v>163</v>
      </c>
      <c r="AU504" s="24" t="s">
        <v>81</v>
      </c>
    </row>
    <row r="505" spans="2:51" s="12" customFormat="1" ht="12">
      <c r="B505" s="221"/>
      <c r="C505" s="222"/>
      <c r="D505" s="219" t="s">
        <v>174</v>
      </c>
      <c r="E505" s="223" t="s">
        <v>21</v>
      </c>
      <c r="F505" s="224" t="s">
        <v>206</v>
      </c>
      <c r="G505" s="222"/>
      <c r="H505" s="225" t="s">
        <v>21</v>
      </c>
      <c r="I505" s="226"/>
      <c r="J505" s="222"/>
      <c r="K505" s="222"/>
      <c r="L505" s="227"/>
      <c r="M505" s="228"/>
      <c r="N505" s="229"/>
      <c r="O505" s="229"/>
      <c r="P505" s="229"/>
      <c r="Q505" s="229"/>
      <c r="R505" s="229"/>
      <c r="S505" s="229"/>
      <c r="T505" s="230"/>
      <c r="AT505" s="231" t="s">
        <v>174</v>
      </c>
      <c r="AU505" s="231" t="s">
        <v>81</v>
      </c>
      <c r="AV505" s="12" t="s">
        <v>79</v>
      </c>
      <c r="AW505" s="12" t="s">
        <v>35</v>
      </c>
      <c r="AX505" s="12" t="s">
        <v>72</v>
      </c>
      <c r="AY505" s="231" t="s">
        <v>153</v>
      </c>
    </row>
    <row r="506" spans="2:51" s="13" customFormat="1" ht="12">
      <c r="B506" s="232"/>
      <c r="C506" s="233"/>
      <c r="D506" s="219" t="s">
        <v>174</v>
      </c>
      <c r="E506" s="234" t="s">
        <v>21</v>
      </c>
      <c r="F506" s="235" t="s">
        <v>758</v>
      </c>
      <c r="G506" s="233"/>
      <c r="H506" s="236">
        <v>8.676</v>
      </c>
      <c r="I506" s="237"/>
      <c r="J506" s="233"/>
      <c r="K506" s="233"/>
      <c r="L506" s="238"/>
      <c r="M506" s="239"/>
      <c r="N506" s="240"/>
      <c r="O506" s="240"/>
      <c r="P506" s="240"/>
      <c r="Q506" s="240"/>
      <c r="R506" s="240"/>
      <c r="S506" s="240"/>
      <c r="T506" s="241"/>
      <c r="AT506" s="242" t="s">
        <v>174</v>
      </c>
      <c r="AU506" s="242" t="s">
        <v>81</v>
      </c>
      <c r="AV506" s="13" t="s">
        <v>81</v>
      </c>
      <c r="AW506" s="13" t="s">
        <v>35</v>
      </c>
      <c r="AX506" s="13" t="s">
        <v>72</v>
      </c>
      <c r="AY506" s="242" t="s">
        <v>153</v>
      </c>
    </row>
    <row r="507" spans="2:51" s="13" customFormat="1" ht="12">
      <c r="B507" s="232"/>
      <c r="C507" s="233"/>
      <c r="D507" s="216" t="s">
        <v>174</v>
      </c>
      <c r="E507" s="243" t="s">
        <v>21</v>
      </c>
      <c r="F507" s="244" t="s">
        <v>775</v>
      </c>
      <c r="G507" s="233"/>
      <c r="H507" s="245">
        <v>27.6</v>
      </c>
      <c r="I507" s="237"/>
      <c r="J507" s="233"/>
      <c r="K507" s="233"/>
      <c r="L507" s="238"/>
      <c r="M507" s="239"/>
      <c r="N507" s="240"/>
      <c r="O507" s="240"/>
      <c r="P507" s="240"/>
      <c r="Q507" s="240"/>
      <c r="R507" s="240"/>
      <c r="S507" s="240"/>
      <c r="T507" s="241"/>
      <c r="AT507" s="242" t="s">
        <v>174</v>
      </c>
      <c r="AU507" s="242" t="s">
        <v>81</v>
      </c>
      <c r="AV507" s="13" t="s">
        <v>81</v>
      </c>
      <c r="AW507" s="13" t="s">
        <v>35</v>
      </c>
      <c r="AX507" s="13" t="s">
        <v>72</v>
      </c>
      <c r="AY507" s="242" t="s">
        <v>153</v>
      </c>
    </row>
    <row r="508" spans="2:65" s="1" customFormat="1" ht="20.4" customHeight="1">
      <c r="B508" s="41"/>
      <c r="C508" s="204" t="s">
        <v>776</v>
      </c>
      <c r="D508" s="204" t="s">
        <v>156</v>
      </c>
      <c r="E508" s="205" t="s">
        <v>777</v>
      </c>
      <c r="F508" s="206" t="s">
        <v>778</v>
      </c>
      <c r="G508" s="207" t="s">
        <v>189</v>
      </c>
      <c r="H508" s="208">
        <v>88.695</v>
      </c>
      <c r="I508" s="209"/>
      <c r="J508" s="210">
        <f>ROUND(I508*H508,2)</f>
        <v>0</v>
      </c>
      <c r="K508" s="206" t="s">
        <v>160</v>
      </c>
      <c r="L508" s="61"/>
      <c r="M508" s="211" t="s">
        <v>21</v>
      </c>
      <c r="N508" s="212" t="s">
        <v>43</v>
      </c>
      <c r="O508" s="42"/>
      <c r="P508" s="213">
        <f>O508*H508</f>
        <v>0</v>
      </c>
      <c r="Q508" s="213">
        <v>0.00026</v>
      </c>
      <c r="R508" s="213">
        <f>Q508*H508</f>
        <v>0.023060699999999996</v>
      </c>
      <c r="S508" s="213">
        <v>0</v>
      </c>
      <c r="T508" s="214">
        <f>S508*H508</f>
        <v>0</v>
      </c>
      <c r="AR508" s="24" t="s">
        <v>283</v>
      </c>
      <c r="AT508" s="24" t="s">
        <v>156</v>
      </c>
      <c r="AU508" s="24" t="s">
        <v>81</v>
      </c>
      <c r="AY508" s="24" t="s">
        <v>153</v>
      </c>
      <c r="BE508" s="215">
        <f>IF(N508="základní",J508,0)</f>
        <v>0</v>
      </c>
      <c r="BF508" s="215">
        <f>IF(N508="snížená",J508,0)</f>
        <v>0</v>
      </c>
      <c r="BG508" s="215">
        <f>IF(N508="zákl. přenesená",J508,0)</f>
        <v>0</v>
      </c>
      <c r="BH508" s="215">
        <f>IF(N508="sníž. přenesená",J508,0)</f>
        <v>0</v>
      </c>
      <c r="BI508" s="215">
        <f>IF(N508="nulová",J508,0)</f>
        <v>0</v>
      </c>
      <c r="BJ508" s="24" t="s">
        <v>79</v>
      </c>
      <c r="BK508" s="215">
        <f>ROUND(I508*H508,2)</f>
        <v>0</v>
      </c>
      <c r="BL508" s="24" t="s">
        <v>283</v>
      </c>
      <c r="BM508" s="24" t="s">
        <v>779</v>
      </c>
    </row>
    <row r="509" spans="2:47" s="1" customFormat="1" ht="24">
      <c r="B509" s="41"/>
      <c r="C509" s="63"/>
      <c r="D509" s="219" t="s">
        <v>163</v>
      </c>
      <c r="E509" s="63"/>
      <c r="F509" s="220" t="s">
        <v>780</v>
      </c>
      <c r="G509" s="63"/>
      <c r="H509" s="63"/>
      <c r="I509" s="172"/>
      <c r="J509" s="63"/>
      <c r="K509" s="63"/>
      <c r="L509" s="61"/>
      <c r="M509" s="218"/>
      <c r="N509" s="42"/>
      <c r="O509" s="42"/>
      <c r="P509" s="42"/>
      <c r="Q509" s="42"/>
      <c r="R509" s="42"/>
      <c r="S509" s="42"/>
      <c r="T509" s="78"/>
      <c r="AT509" s="24" t="s">
        <v>163</v>
      </c>
      <c r="AU509" s="24" t="s">
        <v>81</v>
      </c>
    </row>
    <row r="510" spans="2:51" s="12" customFormat="1" ht="12">
      <c r="B510" s="221"/>
      <c r="C510" s="222"/>
      <c r="D510" s="219" t="s">
        <v>174</v>
      </c>
      <c r="E510" s="223" t="s">
        <v>21</v>
      </c>
      <c r="F510" s="224" t="s">
        <v>206</v>
      </c>
      <c r="G510" s="222"/>
      <c r="H510" s="225" t="s">
        <v>21</v>
      </c>
      <c r="I510" s="226"/>
      <c r="J510" s="222"/>
      <c r="K510" s="222"/>
      <c r="L510" s="227"/>
      <c r="M510" s="228"/>
      <c r="N510" s="229"/>
      <c r="O510" s="229"/>
      <c r="P510" s="229"/>
      <c r="Q510" s="229"/>
      <c r="R510" s="229"/>
      <c r="S510" s="229"/>
      <c r="T510" s="230"/>
      <c r="AT510" s="231" t="s">
        <v>174</v>
      </c>
      <c r="AU510" s="231" t="s">
        <v>81</v>
      </c>
      <c r="AV510" s="12" t="s">
        <v>79</v>
      </c>
      <c r="AW510" s="12" t="s">
        <v>35</v>
      </c>
      <c r="AX510" s="12" t="s">
        <v>72</v>
      </c>
      <c r="AY510" s="231" t="s">
        <v>153</v>
      </c>
    </row>
    <row r="511" spans="2:51" s="13" customFormat="1" ht="24">
      <c r="B511" s="232"/>
      <c r="C511" s="233"/>
      <c r="D511" s="216" t="s">
        <v>174</v>
      </c>
      <c r="E511" s="243" t="s">
        <v>21</v>
      </c>
      <c r="F511" s="244" t="s">
        <v>781</v>
      </c>
      <c r="G511" s="233"/>
      <c r="H511" s="245">
        <v>88.695</v>
      </c>
      <c r="I511" s="237"/>
      <c r="J511" s="233"/>
      <c r="K511" s="233"/>
      <c r="L511" s="238"/>
      <c r="M511" s="239"/>
      <c r="N511" s="240"/>
      <c r="O511" s="240"/>
      <c r="P511" s="240"/>
      <c r="Q511" s="240"/>
      <c r="R511" s="240"/>
      <c r="S511" s="240"/>
      <c r="T511" s="241"/>
      <c r="AT511" s="242" t="s">
        <v>174</v>
      </c>
      <c r="AU511" s="242" t="s">
        <v>81</v>
      </c>
      <c r="AV511" s="13" t="s">
        <v>81</v>
      </c>
      <c r="AW511" s="13" t="s">
        <v>35</v>
      </c>
      <c r="AX511" s="13" t="s">
        <v>72</v>
      </c>
      <c r="AY511" s="242" t="s">
        <v>153</v>
      </c>
    </row>
    <row r="512" spans="2:65" s="1" customFormat="1" ht="20.4" customHeight="1">
      <c r="B512" s="41"/>
      <c r="C512" s="204" t="s">
        <v>782</v>
      </c>
      <c r="D512" s="204" t="s">
        <v>156</v>
      </c>
      <c r="E512" s="205" t="s">
        <v>783</v>
      </c>
      <c r="F512" s="206" t="s">
        <v>784</v>
      </c>
      <c r="G512" s="207" t="s">
        <v>189</v>
      </c>
      <c r="H512" s="208">
        <v>174.8</v>
      </c>
      <c r="I512" s="209"/>
      <c r="J512" s="210">
        <f>ROUND(I512*H512,2)</f>
        <v>0</v>
      </c>
      <c r="K512" s="206" t="s">
        <v>160</v>
      </c>
      <c r="L512" s="61"/>
      <c r="M512" s="211" t="s">
        <v>21</v>
      </c>
      <c r="N512" s="212" t="s">
        <v>43</v>
      </c>
      <c r="O512" s="42"/>
      <c r="P512" s="213">
        <f>O512*H512</f>
        <v>0</v>
      </c>
      <c r="Q512" s="213">
        <v>3E-05</v>
      </c>
      <c r="R512" s="213">
        <f>Q512*H512</f>
        <v>0.005244</v>
      </c>
      <c r="S512" s="213">
        <v>0</v>
      </c>
      <c r="T512" s="214">
        <f>S512*H512</f>
        <v>0</v>
      </c>
      <c r="AR512" s="24" t="s">
        <v>283</v>
      </c>
      <c r="AT512" s="24" t="s">
        <v>156</v>
      </c>
      <c r="AU512" s="24" t="s">
        <v>81</v>
      </c>
      <c r="AY512" s="24" t="s">
        <v>153</v>
      </c>
      <c r="BE512" s="215">
        <f>IF(N512="základní",J512,0)</f>
        <v>0</v>
      </c>
      <c r="BF512" s="215">
        <f>IF(N512="snížená",J512,0)</f>
        <v>0</v>
      </c>
      <c r="BG512" s="215">
        <f>IF(N512="zákl. přenesená",J512,0)</f>
        <v>0</v>
      </c>
      <c r="BH512" s="215">
        <f>IF(N512="sníž. přenesená",J512,0)</f>
        <v>0</v>
      </c>
      <c r="BI512" s="215">
        <f>IF(N512="nulová",J512,0)</f>
        <v>0</v>
      </c>
      <c r="BJ512" s="24" t="s">
        <v>79</v>
      </c>
      <c r="BK512" s="215">
        <f>ROUND(I512*H512,2)</f>
        <v>0</v>
      </c>
      <c r="BL512" s="24" t="s">
        <v>283</v>
      </c>
      <c r="BM512" s="24" t="s">
        <v>785</v>
      </c>
    </row>
    <row r="513" spans="2:47" s="1" customFormat="1" ht="12">
      <c r="B513" s="41"/>
      <c r="C513" s="63"/>
      <c r="D513" s="219" t="s">
        <v>163</v>
      </c>
      <c r="E513" s="63"/>
      <c r="F513" s="220" t="s">
        <v>786</v>
      </c>
      <c r="G513" s="63"/>
      <c r="H513" s="63"/>
      <c r="I513" s="172"/>
      <c r="J513" s="63"/>
      <c r="K513" s="63"/>
      <c r="L513" s="61"/>
      <c r="M513" s="218"/>
      <c r="N513" s="42"/>
      <c r="O513" s="42"/>
      <c r="P513" s="42"/>
      <c r="Q513" s="42"/>
      <c r="R513" s="42"/>
      <c r="S513" s="42"/>
      <c r="T513" s="78"/>
      <c r="AT513" s="24" t="s">
        <v>163</v>
      </c>
      <c r="AU513" s="24" t="s">
        <v>81</v>
      </c>
    </row>
    <row r="514" spans="2:51" s="12" customFormat="1" ht="12">
      <c r="B514" s="221"/>
      <c r="C514" s="222"/>
      <c r="D514" s="219" t="s">
        <v>174</v>
      </c>
      <c r="E514" s="223" t="s">
        <v>21</v>
      </c>
      <c r="F514" s="224" t="s">
        <v>206</v>
      </c>
      <c r="G514" s="222"/>
      <c r="H514" s="225" t="s">
        <v>21</v>
      </c>
      <c r="I514" s="226"/>
      <c r="J514" s="222"/>
      <c r="K514" s="222"/>
      <c r="L514" s="227"/>
      <c r="M514" s="228"/>
      <c r="N514" s="229"/>
      <c r="O514" s="229"/>
      <c r="P514" s="229"/>
      <c r="Q514" s="229"/>
      <c r="R514" s="229"/>
      <c r="S514" s="229"/>
      <c r="T514" s="230"/>
      <c r="AT514" s="231" t="s">
        <v>174</v>
      </c>
      <c r="AU514" s="231" t="s">
        <v>81</v>
      </c>
      <c r="AV514" s="12" t="s">
        <v>79</v>
      </c>
      <c r="AW514" s="12" t="s">
        <v>35</v>
      </c>
      <c r="AX514" s="12" t="s">
        <v>72</v>
      </c>
      <c r="AY514" s="231" t="s">
        <v>153</v>
      </c>
    </row>
    <row r="515" spans="2:51" s="13" customFormat="1" ht="12">
      <c r="B515" s="232"/>
      <c r="C515" s="233"/>
      <c r="D515" s="216" t="s">
        <v>174</v>
      </c>
      <c r="E515" s="243" t="s">
        <v>21</v>
      </c>
      <c r="F515" s="244" t="s">
        <v>787</v>
      </c>
      <c r="G515" s="233"/>
      <c r="H515" s="245">
        <v>174.8</v>
      </c>
      <c r="I515" s="237"/>
      <c r="J515" s="233"/>
      <c r="K515" s="233"/>
      <c r="L515" s="238"/>
      <c r="M515" s="239"/>
      <c r="N515" s="240"/>
      <c r="O515" s="240"/>
      <c r="P515" s="240"/>
      <c r="Q515" s="240"/>
      <c r="R515" s="240"/>
      <c r="S515" s="240"/>
      <c r="T515" s="241"/>
      <c r="AT515" s="242" t="s">
        <v>174</v>
      </c>
      <c r="AU515" s="242" t="s">
        <v>81</v>
      </c>
      <c r="AV515" s="13" t="s">
        <v>81</v>
      </c>
      <c r="AW515" s="13" t="s">
        <v>35</v>
      </c>
      <c r="AX515" s="13" t="s">
        <v>72</v>
      </c>
      <c r="AY515" s="242" t="s">
        <v>153</v>
      </c>
    </row>
    <row r="516" spans="2:65" s="1" customFormat="1" ht="28.8" customHeight="1">
      <c r="B516" s="41"/>
      <c r="C516" s="204" t="s">
        <v>788</v>
      </c>
      <c r="D516" s="204" t="s">
        <v>156</v>
      </c>
      <c r="E516" s="205" t="s">
        <v>789</v>
      </c>
      <c r="F516" s="206" t="s">
        <v>790</v>
      </c>
      <c r="G516" s="207" t="s">
        <v>171</v>
      </c>
      <c r="H516" s="208">
        <v>1.92</v>
      </c>
      <c r="I516" s="209"/>
      <c r="J516" s="210">
        <f>ROUND(I516*H516,2)</f>
        <v>0</v>
      </c>
      <c r="K516" s="206" t="s">
        <v>160</v>
      </c>
      <c r="L516" s="61"/>
      <c r="M516" s="211" t="s">
        <v>21</v>
      </c>
      <c r="N516" s="212" t="s">
        <v>43</v>
      </c>
      <c r="O516" s="42"/>
      <c r="P516" s="213">
        <f>O516*H516</f>
        <v>0</v>
      </c>
      <c r="Q516" s="213">
        <v>0.00063</v>
      </c>
      <c r="R516" s="213">
        <f>Q516*H516</f>
        <v>0.0012096</v>
      </c>
      <c r="S516" s="213">
        <v>0</v>
      </c>
      <c r="T516" s="214">
        <f>S516*H516</f>
        <v>0</v>
      </c>
      <c r="AR516" s="24" t="s">
        <v>283</v>
      </c>
      <c r="AT516" s="24" t="s">
        <v>156</v>
      </c>
      <c r="AU516" s="24" t="s">
        <v>81</v>
      </c>
      <c r="AY516" s="24" t="s">
        <v>153</v>
      </c>
      <c r="BE516" s="215">
        <f>IF(N516="základní",J516,0)</f>
        <v>0</v>
      </c>
      <c r="BF516" s="215">
        <f>IF(N516="snížená",J516,0)</f>
        <v>0</v>
      </c>
      <c r="BG516" s="215">
        <f>IF(N516="zákl. přenesená",J516,0)</f>
        <v>0</v>
      </c>
      <c r="BH516" s="215">
        <f>IF(N516="sníž. přenesená",J516,0)</f>
        <v>0</v>
      </c>
      <c r="BI516" s="215">
        <f>IF(N516="nulová",J516,0)</f>
        <v>0</v>
      </c>
      <c r="BJ516" s="24" t="s">
        <v>79</v>
      </c>
      <c r="BK516" s="215">
        <f>ROUND(I516*H516,2)</f>
        <v>0</v>
      </c>
      <c r="BL516" s="24" t="s">
        <v>283</v>
      </c>
      <c r="BM516" s="24" t="s">
        <v>791</v>
      </c>
    </row>
    <row r="517" spans="2:47" s="1" customFormat="1" ht="24">
      <c r="B517" s="41"/>
      <c r="C517" s="63"/>
      <c r="D517" s="219" t="s">
        <v>163</v>
      </c>
      <c r="E517" s="63"/>
      <c r="F517" s="220" t="s">
        <v>792</v>
      </c>
      <c r="G517" s="63"/>
      <c r="H517" s="63"/>
      <c r="I517" s="172"/>
      <c r="J517" s="63"/>
      <c r="K517" s="63"/>
      <c r="L517" s="61"/>
      <c r="M517" s="218"/>
      <c r="N517" s="42"/>
      <c r="O517" s="42"/>
      <c r="P517" s="42"/>
      <c r="Q517" s="42"/>
      <c r="R517" s="42"/>
      <c r="S517" s="42"/>
      <c r="T517" s="78"/>
      <c r="AT517" s="24" t="s">
        <v>163</v>
      </c>
      <c r="AU517" s="24" t="s">
        <v>81</v>
      </c>
    </row>
    <row r="518" spans="2:51" s="13" customFormat="1" ht="12">
      <c r="B518" s="232"/>
      <c r="C518" s="233"/>
      <c r="D518" s="216" t="s">
        <v>174</v>
      </c>
      <c r="E518" s="243" t="s">
        <v>21</v>
      </c>
      <c r="F518" s="244" t="s">
        <v>793</v>
      </c>
      <c r="G518" s="233"/>
      <c r="H518" s="245">
        <v>1.92</v>
      </c>
      <c r="I518" s="237"/>
      <c r="J518" s="233"/>
      <c r="K518" s="233"/>
      <c r="L518" s="238"/>
      <c r="M518" s="239"/>
      <c r="N518" s="240"/>
      <c r="O518" s="240"/>
      <c r="P518" s="240"/>
      <c r="Q518" s="240"/>
      <c r="R518" s="240"/>
      <c r="S518" s="240"/>
      <c r="T518" s="241"/>
      <c r="AT518" s="242" t="s">
        <v>174</v>
      </c>
      <c r="AU518" s="242" t="s">
        <v>81</v>
      </c>
      <c r="AV518" s="13" t="s">
        <v>81</v>
      </c>
      <c r="AW518" s="13" t="s">
        <v>35</v>
      </c>
      <c r="AX518" s="13" t="s">
        <v>72</v>
      </c>
      <c r="AY518" s="242" t="s">
        <v>153</v>
      </c>
    </row>
    <row r="519" spans="2:65" s="1" customFormat="1" ht="20.4" customHeight="1">
      <c r="B519" s="41"/>
      <c r="C519" s="248" t="s">
        <v>794</v>
      </c>
      <c r="D519" s="248" t="s">
        <v>249</v>
      </c>
      <c r="E519" s="249" t="s">
        <v>795</v>
      </c>
      <c r="F519" s="250" t="s">
        <v>796</v>
      </c>
      <c r="G519" s="251" t="s">
        <v>171</v>
      </c>
      <c r="H519" s="252">
        <v>2.112</v>
      </c>
      <c r="I519" s="253"/>
      <c r="J519" s="254">
        <f>ROUND(I519*H519,2)</f>
        <v>0</v>
      </c>
      <c r="K519" s="250" t="s">
        <v>160</v>
      </c>
      <c r="L519" s="255"/>
      <c r="M519" s="256" t="s">
        <v>21</v>
      </c>
      <c r="N519" s="257" t="s">
        <v>43</v>
      </c>
      <c r="O519" s="42"/>
      <c r="P519" s="213">
        <f>O519*H519</f>
        <v>0</v>
      </c>
      <c r="Q519" s="213">
        <v>0.0075</v>
      </c>
      <c r="R519" s="213">
        <f>Q519*H519</f>
        <v>0.01584</v>
      </c>
      <c r="S519" s="213">
        <v>0</v>
      </c>
      <c r="T519" s="214">
        <f>S519*H519</f>
        <v>0</v>
      </c>
      <c r="AR519" s="24" t="s">
        <v>385</v>
      </c>
      <c r="AT519" s="24" t="s">
        <v>249</v>
      </c>
      <c r="AU519" s="24" t="s">
        <v>81</v>
      </c>
      <c r="AY519" s="24" t="s">
        <v>153</v>
      </c>
      <c r="BE519" s="215">
        <f>IF(N519="základní",J519,0)</f>
        <v>0</v>
      </c>
      <c r="BF519" s="215">
        <f>IF(N519="snížená",J519,0)</f>
        <v>0</v>
      </c>
      <c r="BG519" s="215">
        <f>IF(N519="zákl. přenesená",J519,0)</f>
        <v>0</v>
      </c>
      <c r="BH519" s="215">
        <f>IF(N519="sníž. přenesená",J519,0)</f>
        <v>0</v>
      </c>
      <c r="BI519" s="215">
        <f>IF(N519="nulová",J519,0)</f>
        <v>0</v>
      </c>
      <c r="BJ519" s="24" t="s">
        <v>79</v>
      </c>
      <c r="BK519" s="215">
        <f>ROUND(I519*H519,2)</f>
        <v>0</v>
      </c>
      <c r="BL519" s="24" t="s">
        <v>283</v>
      </c>
      <c r="BM519" s="24" t="s">
        <v>797</v>
      </c>
    </row>
    <row r="520" spans="2:47" s="1" customFormat="1" ht="12">
      <c r="B520" s="41"/>
      <c r="C520" s="63"/>
      <c r="D520" s="219" t="s">
        <v>163</v>
      </c>
      <c r="E520" s="63"/>
      <c r="F520" s="220" t="s">
        <v>796</v>
      </c>
      <c r="G520" s="63"/>
      <c r="H520" s="63"/>
      <c r="I520" s="172"/>
      <c r="J520" s="63"/>
      <c r="K520" s="63"/>
      <c r="L520" s="61"/>
      <c r="M520" s="218"/>
      <c r="N520" s="42"/>
      <c r="O520" s="42"/>
      <c r="P520" s="42"/>
      <c r="Q520" s="42"/>
      <c r="R520" s="42"/>
      <c r="S520" s="42"/>
      <c r="T520" s="78"/>
      <c r="AT520" s="24" t="s">
        <v>163</v>
      </c>
      <c r="AU520" s="24" t="s">
        <v>81</v>
      </c>
    </row>
    <row r="521" spans="2:51" s="13" customFormat="1" ht="12">
      <c r="B521" s="232"/>
      <c r="C521" s="233"/>
      <c r="D521" s="216" t="s">
        <v>174</v>
      </c>
      <c r="E521" s="233"/>
      <c r="F521" s="244" t="s">
        <v>798</v>
      </c>
      <c r="G521" s="233"/>
      <c r="H521" s="245">
        <v>2.112</v>
      </c>
      <c r="I521" s="237"/>
      <c r="J521" s="233"/>
      <c r="K521" s="233"/>
      <c r="L521" s="238"/>
      <c r="M521" s="239"/>
      <c r="N521" s="240"/>
      <c r="O521" s="240"/>
      <c r="P521" s="240"/>
      <c r="Q521" s="240"/>
      <c r="R521" s="240"/>
      <c r="S521" s="240"/>
      <c r="T521" s="241"/>
      <c r="AT521" s="242" t="s">
        <v>174</v>
      </c>
      <c r="AU521" s="242" t="s">
        <v>81</v>
      </c>
      <c r="AV521" s="13" t="s">
        <v>81</v>
      </c>
      <c r="AW521" s="13" t="s">
        <v>6</v>
      </c>
      <c r="AX521" s="13" t="s">
        <v>79</v>
      </c>
      <c r="AY521" s="242" t="s">
        <v>153</v>
      </c>
    </row>
    <row r="522" spans="2:65" s="1" customFormat="1" ht="20.4" customHeight="1">
      <c r="B522" s="41"/>
      <c r="C522" s="204" t="s">
        <v>799</v>
      </c>
      <c r="D522" s="204" t="s">
        <v>156</v>
      </c>
      <c r="E522" s="205" t="s">
        <v>800</v>
      </c>
      <c r="F522" s="206" t="s">
        <v>801</v>
      </c>
      <c r="G522" s="207" t="s">
        <v>159</v>
      </c>
      <c r="H522" s="208">
        <v>2</v>
      </c>
      <c r="I522" s="209"/>
      <c r="J522" s="210">
        <f>ROUND(I522*H522,2)</f>
        <v>0</v>
      </c>
      <c r="K522" s="206" t="s">
        <v>21</v>
      </c>
      <c r="L522" s="61"/>
      <c r="M522" s="211" t="s">
        <v>21</v>
      </c>
      <c r="N522" s="212" t="s">
        <v>43</v>
      </c>
      <c r="O522" s="42"/>
      <c r="P522" s="213">
        <f>O522*H522</f>
        <v>0</v>
      </c>
      <c r="Q522" s="213">
        <v>0.00063</v>
      </c>
      <c r="R522" s="213">
        <f>Q522*H522</f>
        <v>0.00126</v>
      </c>
      <c r="S522" s="213">
        <v>0</v>
      </c>
      <c r="T522" s="214">
        <f>S522*H522</f>
        <v>0</v>
      </c>
      <c r="AR522" s="24" t="s">
        <v>283</v>
      </c>
      <c r="AT522" s="24" t="s">
        <v>156</v>
      </c>
      <c r="AU522" s="24" t="s">
        <v>81</v>
      </c>
      <c r="AY522" s="24" t="s">
        <v>153</v>
      </c>
      <c r="BE522" s="215">
        <f>IF(N522="základní",J522,0)</f>
        <v>0</v>
      </c>
      <c r="BF522" s="215">
        <f>IF(N522="snížená",J522,0)</f>
        <v>0</v>
      </c>
      <c r="BG522" s="215">
        <f>IF(N522="zákl. přenesená",J522,0)</f>
        <v>0</v>
      </c>
      <c r="BH522" s="215">
        <f>IF(N522="sníž. přenesená",J522,0)</f>
        <v>0</v>
      </c>
      <c r="BI522" s="215">
        <f>IF(N522="nulová",J522,0)</f>
        <v>0</v>
      </c>
      <c r="BJ522" s="24" t="s">
        <v>79</v>
      </c>
      <c r="BK522" s="215">
        <f>ROUND(I522*H522,2)</f>
        <v>0</v>
      </c>
      <c r="BL522" s="24" t="s">
        <v>283</v>
      </c>
      <c r="BM522" s="24" t="s">
        <v>802</v>
      </c>
    </row>
    <row r="523" spans="2:47" s="1" customFormat="1" ht="24">
      <c r="B523" s="41"/>
      <c r="C523" s="63"/>
      <c r="D523" s="216" t="s">
        <v>163</v>
      </c>
      <c r="E523" s="63"/>
      <c r="F523" s="217" t="s">
        <v>792</v>
      </c>
      <c r="G523" s="63"/>
      <c r="H523" s="63"/>
      <c r="I523" s="172"/>
      <c r="J523" s="63"/>
      <c r="K523" s="63"/>
      <c r="L523" s="61"/>
      <c r="M523" s="218"/>
      <c r="N523" s="42"/>
      <c r="O523" s="42"/>
      <c r="P523" s="42"/>
      <c r="Q523" s="42"/>
      <c r="R523" s="42"/>
      <c r="S523" s="42"/>
      <c r="T523" s="78"/>
      <c r="AT523" s="24" t="s">
        <v>163</v>
      </c>
      <c r="AU523" s="24" t="s">
        <v>81</v>
      </c>
    </row>
    <row r="524" spans="2:65" s="1" customFormat="1" ht="20.4" customHeight="1">
      <c r="B524" s="41"/>
      <c r="C524" s="204" t="s">
        <v>803</v>
      </c>
      <c r="D524" s="204" t="s">
        <v>156</v>
      </c>
      <c r="E524" s="205" t="s">
        <v>804</v>
      </c>
      <c r="F524" s="206" t="s">
        <v>805</v>
      </c>
      <c r="G524" s="207" t="s">
        <v>327</v>
      </c>
      <c r="H524" s="208">
        <v>3.222</v>
      </c>
      <c r="I524" s="209"/>
      <c r="J524" s="210">
        <f>ROUND(I524*H524,2)</f>
        <v>0</v>
      </c>
      <c r="K524" s="206" t="s">
        <v>160</v>
      </c>
      <c r="L524" s="61"/>
      <c r="M524" s="211" t="s">
        <v>21</v>
      </c>
      <c r="N524" s="212" t="s">
        <v>43</v>
      </c>
      <c r="O524" s="42"/>
      <c r="P524" s="213">
        <f>O524*H524</f>
        <v>0</v>
      </c>
      <c r="Q524" s="213">
        <v>0</v>
      </c>
      <c r="R524" s="213">
        <f>Q524*H524</f>
        <v>0</v>
      </c>
      <c r="S524" s="213">
        <v>0</v>
      </c>
      <c r="T524" s="214">
        <f>S524*H524</f>
        <v>0</v>
      </c>
      <c r="AR524" s="24" t="s">
        <v>283</v>
      </c>
      <c r="AT524" s="24" t="s">
        <v>156</v>
      </c>
      <c r="AU524" s="24" t="s">
        <v>81</v>
      </c>
      <c r="AY524" s="24" t="s">
        <v>153</v>
      </c>
      <c r="BE524" s="215">
        <f>IF(N524="základní",J524,0)</f>
        <v>0</v>
      </c>
      <c r="BF524" s="215">
        <f>IF(N524="snížená",J524,0)</f>
        <v>0</v>
      </c>
      <c r="BG524" s="215">
        <f>IF(N524="zákl. přenesená",J524,0)</f>
        <v>0</v>
      </c>
      <c r="BH524" s="215">
        <f>IF(N524="sníž. přenesená",J524,0)</f>
        <v>0</v>
      </c>
      <c r="BI524" s="215">
        <f>IF(N524="nulová",J524,0)</f>
        <v>0</v>
      </c>
      <c r="BJ524" s="24" t="s">
        <v>79</v>
      </c>
      <c r="BK524" s="215">
        <f>ROUND(I524*H524,2)</f>
        <v>0</v>
      </c>
      <c r="BL524" s="24" t="s">
        <v>283</v>
      </c>
      <c r="BM524" s="24" t="s">
        <v>806</v>
      </c>
    </row>
    <row r="525" spans="2:47" s="1" customFormat="1" ht="24">
      <c r="B525" s="41"/>
      <c r="C525" s="63"/>
      <c r="D525" s="219" t="s">
        <v>163</v>
      </c>
      <c r="E525" s="63"/>
      <c r="F525" s="220" t="s">
        <v>807</v>
      </c>
      <c r="G525" s="63"/>
      <c r="H525" s="63"/>
      <c r="I525" s="172"/>
      <c r="J525" s="63"/>
      <c r="K525" s="63"/>
      <c r="L525" s="61"/>
      <c r="M525" s="218"/>
      <c r="N525" s="42"/>
      <c r="O525" s="42"/>
      <c r="P525" s="42"/>
      <c r="Q525" s="42"/>
      <c r="R525" s="42"/>
      <c r="S525" s="42"/>
      <c r="T525" s="78"/>
      <c r="AT525" s="24" t="s">
        <v>163</v>
      </c>
      <c r="AU525" s="24" t="s">
        <v>81</v>
      </c>
    </row>
    <row r="526" spans="2:63" s="11" customFormat="1" ht="29.85" customHeight="1">
      <c r="B526" s="187"/>
      <c r="C526" s="188"/>
      <c r="D526" s="201" t="s">
        <v>71</v>
      </c>
      <c r="E526" s="202" t="s">
        <v>808</v>
      </c>
      <c r="F526" s="202" t="s">
        <v>809</v>
      </c>
      <c r="G526" s="188"/>
      <c r="H526" s="188"/>
      <c r="I526" s="191"/>
      <c r="J526" s="203">
        <f>BK526</f>
        <v>0</v>
      </c>
      <c r="K526" s="188"/>
      <c r="L526" s="193"/>
      <c r="M526" s="194"/>
      <c r="N526" s="195"/>
      <c r="O526" s="195"/>
      <c r="P526" s="196">
        <f>SUM(P527:P532)</f>
        <v>0</v>
      </c>
      <c r="Q526" s="195"/>
      <c r="R526" s="196">
        <f>SUM(R527:R532)</f>
        <v>0.00365952</v>
      </c>
      <c r="S526" s="195"/>
      <c r="T526" s="197">
        <f>SUM(T527:T532)</f>
        <v>0</v>
      </c>
      <c r="AR526" s="198" t="s">
        <v>81</v>
      </c>
      <c r="AT526" s="199" t="s">
        <v>71</v>
      </c>
      <c r="AU526" s="199" t="s">
        <v>79</v>
      </c>
      <c r="AY526" s="198" t="s">
        <v>153</v>
      </c>
      <c r="BK526" s="200">
        <f>SUM(BK527:BK532)</f>
        <v>0</v>
      </c>
    </row>
    <row r="527" spans="2:65" s="1" customFormat="1" ht="20.4" customHeight="1">
      <c r="B527" s="41"/>
      <c r="C527" s="204" t="s">
        <v>810</v>
      </c>
      <c r="D527" s="204" t="s">
        <v>156</v>
      </c>
      <c r="E527" s="205" t="s">
        <v>811</v>
      </c>
      <c r="F527" s="206" t="s">
        <v>812</v>
      </c>
      <c r="G527" s="207" t="s">
        <v>171</v>
      </c>
      <c r="H527" s="208">
        <v>30.496</v>
      </c>
      <c r="I527" s="209"/>
      <c r="J527" s="210">
        <f>ROUND(I527*H527,2)</f>
        <v>0</v>
      </c>
      <c r="K527" s="206" t="s">
        <v>160</v>
      </c>
      <c r="L527" s="61"/>
      <c r="M527" s="211" t="s">
        <v>21</v>
      </c>
      <c r="N527" s="212" t="s">
        <v>43</v>
      </c>
      <c r="O527" s="42"/>
      <c r="P527" s="213">
        <f>O527*H527</f>
        <v>0</v>
      </c>
      <c r="Q527" s="213">
        <v>0.00012</v>
      </c>
      <c r="R527" s="213">
        <f>Q527*H527</f>
        <v>0.00365952</v>
      </c>
      <c r="S527" s="213">
        <v>0</v>
      </c>
      <c r="T527" s="214">
        <f>S527*H527</f>
        <v>0</v>
      </c>
      <c r="AR527" s="24" t="s">
        <v>283</v>
      </c>
      <c r="AT527" s="24" t="s">
        <v>156</v>
      </c>
      <c r="AU527" s="24" t="s">
        <v>81</v>
      </c>
      <c r="AY527" s="24" t="s">
        <v>153</v>
      </c>
      <c r="BE527" s="215">
        <f>IF(N527="základní",J527,0)</f>
        <v>0</v>
      </c>
      <c r="BF527" s="215">
        <f>IF(N527="snížená",J527,0)</f>
        <v>0</v>
      </c>
      <c r="BG527" s="215">
        <f>IF(N527="zákl. přenesená",J527,0)</f>
        <v>0</v>
      </c>
      <c r="BH527" s="215">
        <f>IF(N527="sníž. přenesená",J527,0)</f>
        <v>0</v>
      </c>
      <c r="BI527" s="215">
        <f>IF(N527="nulová",J527,0)</f>
        <v>0</v>
      </c>
      <c r="BJ527" s="24" t="s">
        <v>79</v>
      </c>
      <c r="BK527" s="215">
        <f>ROUND(I527*H527,2)</f>
        <v>0</v>
      </c>
      <c r="BL527" s="24" t="s">
        <v>283</v>
      </c>
      <c r="BM527" s="24" t="s">
        <v>813</v>
      </c>
    </row>
    <row r="528" spans="2:47" s="1" customFormat="1" ht="24">
      <c r="B528" s="41"/>
      <c r="C528" s="63"/>
      <c r="D528" s="219" t="s">
        <v>163</v>
      </c>
      <c r="E528" s="63"/>
      <c r="F528" s="220" t="s">
        <v>814</v>
      </c>
      <c r="G528" s="63"/>
      <c r="H528" s="63"/>
      <c r="I528" s="172"/>
      <c r="J528" s="63"/>
      <c r="K528" s="63"/>
      <c r="L528" s="61"/>
      <c r="M528" s="218"/>
      <c r="N528" s="42"/>
      <c r="O528" s="42"/>
      <c r="P528" s="42"/>
      <c r="Q528" s="42"/>
      <c r="R528" s="42"/>
      <c r="S528" s="42"/>
      <c r="T528" s="78"/>
      <c r="AT528" s="24" t="s">
        <v>163</v>
      </c>
      <c r="AU528" s="24" t="s">
        <v>81</v>
      </c>
    </row>
    <row r="529" spans="2:51" s="12" customFormat="1" ht="12">
      <c r="B529" s="221"/>
      <c r="C529" s="222"/>
      <c r="D529" s="219" t="s">
        <v>174</v>
      </c>
      <c r="E529" s="223" t="s">
        <v>21</v>
      </c>
      <c r="F529" s="224" t="s">
        <v>815</v>
      </c>
      <c r="G529" s="222"/>
      <c r="H529" s="225" t="s">
        <v>21</v>
      </c>
      <c r="I529" s="226"/>
      <c r="J529" s="222"/>
      <c r="K529" s="222"/>
      <c r="L529" s="227"/>
      <c r="M529" s="228"/>
      <c r="N529" s="229"/>
      <c r="O529" s="229"/>
      <c r="P529" s="229"/>
      <c r="Q529" s="229"/>
      <c r="R529" s="229"/>
      <c r="S529" s="229"/>
      <c r="T529" s="230"/>
      <c r="AT529" s="231" t="s">
        <v>174</v>
      </c>
      <c r="AU529" s="231" t="s">
        <v>81</v>
      </c>
      <c r="AV529" s="12" t="s">
        <v>79</v>
      </c>
      <c r="AW529" s="12" t="s">
        <v>35</v>
      </c>
      <c r="AX529" s="12" t="s">
        <v>72</v>
      </c>
      <c r="AY529" s="231" t="s">
        <v>153</v>
      </c>
    </row>
    <row r="530" spans="2:51" s="12" customFormat="1" ht="12">
      <c r="B530" s="221"/>
      <c r="C530" s="222"/>
      <c r="D530" s="219" t="s">
        <v>174</v>
      </c>
      <c r="E530" s="223" t="s">
        <v>21</v>
      </c>
      <c r="F530" s="224" t="s">
        <v>203</v>
      </c>
      <c r="G530" s="222"/>
      <c r="H530" s="225" t="s">
        <v>21</v>
      </c>
      <c r="I530" s="226"/>
      <c r="J530" s="222"/>
      <c r="K530" s="222"/>
      <c r="L530" s="227"/>
      <c r="M530" s="228"/>
      <c r="N530" s="229"/>
      <c r="O530" s="229"/>
      <c r="P530" s="229"/>
      <c r="Q530" s="229"/>
      <c r="R530" s="229"/>
      <c r="S530" s="229"/>
      <c r="T530" s="230"/>
      <c r="AT530" s="231" t="s">
        <v>174</v>
      </c>
      <c r="AU530" s="231" t="s">
        <v>81</v>
      </c>
      <c r="AV530" s="12" t="s">
        <v>79</v>
      </c>
      <c r="AW530" s="12" t="s">
        <v>35</v>
      </c>
      <c r="AX530" s="12" t="s">
        <v>72</v>
      </c>
      <c r="AY530" s="231" t="s">
        <v>153</v>
      </c>
    </row>
    <row r="531" spans="2:51" s="13" customFormat="1" ht="12">
      <c r="B531" s="232"/>
      <c r="C531" s="233"/>
      <c r="D531" s="219" t="s">
        <v>174</v>
      </c>
      <c r="E531" s="234" t="s">
        <v>21</v>
      </c>
      <c r="F531" s="235" t="s">
        <v>816</v>
      </c>
      <c r="G531" s="233"/>
      <c r="H531" s="236">
        <v>7.744</v>
      </c>
      <c r="I531" s="237"/>
      <c r="J531" s="233"/>
      <c r="K531" s="233"/>
      <c r="L531" s="238"/>
      <c r="M531" s="239"/>
      <c r="N531" s="240"/>
      <c r="O531" s="240"/>
      <c r="P531" s="240"/>
      <c r="Q531" s="240"/>
      <c r="R531" s="240"/>
      <c r="S531" s="240"/>
      <c r="T531" s="241"/>
      <c r="AT531" s="242" t="s">
        <v>174</v>
      </c>
      <c r="AU531" s="242" t="s">
        <v>81</v>
      </c>
      <c r="AV531" s="13" t="s">
        <v>81</v>
      </c>
      <c r="AW531" s="13" t="s">
        <v>35</v>
      </c>
      <c r="AX531" s="13" t="s">
        <v>72</v>
      </c>
      <c r="AY531" s="242" t="s">
        <v>153</v>
      </c>
    </row>
    <row r="532" spans="2:51" s="13" customFormat="1" ht="12">
      <c r="B532" s="232"/>
      <c r="C532" s="233"/>
      <c r="D532" s="219" t="s">
        <v>174</v>
      </c>
      <c r="E532" s="234" t="s">
        <v>21</v>
      </c>
      <c r="F532" s="235" t="s">
        <v>817</v>
      </c>
      <c r="G532" s="233"/>
      <c r="H532" s="236">
        <v>22.752</v>
      </c>
      <c r="I532" s="237"/>
      <c r="J532" s="233"/>
      <c r="K532" s="233"/>
      <c r="L532" s="238"/>
      <c r="M532" s="239"/>
      <c r="N532" s="240"/>
      <c r="O532" s="240"/>
      <c r="P532" s="240"/>
      <c r="Q532" s="240"/>
      <c r="R532" s="240"/>
      <c r="S532" s="240"/>
      <c r="T532" s="241"/>
      <c r="AT532" s="242" t="s">
        <v>174</v>
      </c>
      <c r="AU532" s="242" t="s">
        <v>81</v>
      </c>
      <c r="AV532" s="13" t="s">
        <v>81</v>
      </c>
      <c r="AW532" s="13" t="s">
        <v>35</v>
      </c>
      <c r="AX532" s="13" t="s">
        <v>72</v>
      </c>
      <c r="AY532" s="242" t="s">
        <v>153</v>
      </c>
    </row>
    <row r="533" spans="2:63" s="11" customFormat="1" ht="29.85" customHeight="1">
      <c r="B533" s="187"/>
      <c r="C533" s="188"/>
      <c r="D533" s="201" t="s">
        <v>71</v>
      </c>
      <c r="E533" s="202" t="s">
        <v>818</v>
      </c>
      <c r="F533" s="202" t="s">
        <v>819</v>
      </c>
      <c r="G533" s="188"/>
      <c r="H533" s="188"/>
      <c r="I533" s="191"/>
      <c r="J533" s="203">
        <f>BK533</f>
        <v>0</v>
      </c>
      <c r="K533" s="188"/>
      <c r="L533" s="193"/>
      <c r="M533" s="194"/>
      <c r="N533" s="195"/>
      <c r="O533" s="195"/>
      <c r="P533" s="196">
        <f>SUM(P534:P573)</f>
        <v>0</v>
      </c>
      <c r="Q533" s="195"/>
      <c r="R533" s="196">
        <f>SUM(R534:R573)</f>
        <v>0.7438221500000001</v>
      </c>
      <c r="S533" s="195"/>
      <c r="T533" s="197">
        <f>SUM(T534:T573)</f>
        <v>0.02102482</v>
      </c>
      <c r="AR533" s="198" t="s">
        <v>81</v>
      </c>
      <c r="AT533" s="199" t="s">
        <v>71</v>
      </c>
      <c r="AU533" s="199" t="s">
        <v>79</v>
      </c>
      <c r="AY533" s="198" t="s">
        <v>153</v>
      </c>
      <c r="BK533" s="200">
        <f>SUM(BK534:BK573)</f>
        <v>0</v>
      </c>
    </row>
    <row r="534" spans="2:65" s="1" customFormat="1" ht="20.4" customHeight="1">
      <c r="B534" s="41"/>
      <c r="C534" s="204" t="s">
        <v>820</v>
      </c>
      <c r="D534" s="204" t="s">
        <v>156</v>
      </c>
      <c r="E534" s="205" t="s">
        <v>821</v>
      </c>
      <c r="F534" s="206" t="s">
        <v>822</v>
      </c>
      <c r="G534" s="207" t="s">
        <v>171</v>
      </c>
      <c r="H534" s="208">
        <v>67.822</v>
      </c>
      <c r="I534" s="209"/>
      <c r="J534" s="210">
        <f>ROUND(I534*H534,2)</f>
        <v>0</v>
      </c>
      <c r="K534" s="206" t="s">
        <v>160</v>
      </c>
      <c r="L534" s="61"/>
      <c r="M534" s="211" t="s">
        <v>21</v>
      </c>
      <c r="N534" s="212" t="s">
        <v>43</v>
      </c>
      <c r="O534" s="42"/>
      <c r="P534" s="213">
        <f>O534*H534</f>
        <v>0</v>
      </c>
      <c r="Q534" s="213">
        <v>0.001</v>
      </c>
      <c r="R534" s="213">
        <f>Q534*H534</f>
        <v>0.06782200000000001</v>
      </c>
      <c r="S534" s="213">
        <v>0.00031</v>
      </c>
      <c r="T534" s="214">
        <f>S534*H534</f>
        <v>0.02102482</v>
      </c>
      <c r="AR534" s="24" t="s">
        <v>283</v>
      </c>
      <c r="AT534" s="24" t="s">
        <v>156</v>
      </c>
      <c r="AU534" s="24" t="s">
        <v>81</v>
      </c>
      <c r="AY534" s="24" t="s">
        <v>153</v>
      </c>
      <c r="BE534" s="215">
        <f>IF(N534="základní",J534,0)</f>
        <v>0</v>
      </c>
      <c r="BF534" s="215">
        <f>IF(N534="snížená",J534,0)</f>
        <v>0</v>
      </c>
      <c r="BG534" s="215">
        <f>IF(N534="zákl. přenesená",J534,0)</f>
        <v>0</v>
      </c>
      <c r="BH534" s="215">
        <f>IF(N534="sníž. přenesená",J534,0)</f>
        <v>0</v>
      </c>
      <c r="BI534" s="215">
        <f>IF(N534="nulová",J534,0)</f>
        <v>0</v>
      </c>
      <c r="BJ534" s="24" t="s">
        <v>79</v>
      </c>
      <c r="BK534" s="215">
        <f>ROUND(I534*H534,2)</f>
        <v>0</v>
      </c>
      <c r="BL534" s="24" t="s">
        <v>283</v>
      </c>
      <c r="BM534" s="24" t="s">
        <v>823</v>
      </c>
    </row>
    <row r="535" spans="2:47" s="1" customFormat="1" ht="12">
      <c r="B535" s="41"/>
      <c r="C535" s="63"/>
      <c r="D535" s="219" t="s">
        <v>163</v>
      </c>
      <c r="E535" s="63"/>
      <c r="F535" s="220" t="s">
        <v>824</v>
      </c>
      <c r="G535" s="63"/>
      <c r="H535" s="63"/>
      <c r="I535" s="172"/>
      <c r="J535" s="63"/>
      <c r="K535" s="63"/>
      <c r="L535" s="61"/>
      <c r="M535" s="218"/>
      <c r="N535" s="42"/>
      <c r="O535" s="42"/>
      <c r="P535" s="42"/>
      <c r="Q535" s="42"/>
      <c r="R535" s="42"/>
      <c r="S535" s="42"/>
      <c r="T535" s="78"/>
      <c r="AT535" s="24" t="s">
        <v>163</v>
      </c>
      <c r="AU535" s="24" t="s">
        <v>81</v>
      </c>
    </row>
    <row r="536" spans="2:51" s="12" customFormat="1" ht="12">
      <c r="B536" s="221"/>
      <c r="C536" s="222"/>
      <c r="D536" s="219" t="s">
        <v>174</v>
      </c>
      <c r="E536" s="223" t="s">
        <v>21</v>
      </c>
      <c r="F536" s="224" t="s">
        <v>206</v>
      </c>
      <c r="G536" s="222"/>
      <c r="H536" s="225" t="s">
        <v>21</v>
      </c>
      <c r="I536" s="226"/>
      <c r="J536" s="222"/>
      <c r="K536" s="222"/>
      <c r="L536" s="227"/>
      <c r="M536" s="228"/>
      <c r="N536" s="229"/>
      <c r="O536" s="229"/>
      <c r="P536" s="229"/>
      <c r="Q536" s="229"/>
      <c r="R536" s="229"/>
      <c r="S536" s="229"/>
      <c r="T536" s="230"/>
      <c r="AT536" s="231" t="s">
        <v>174</v>
      </c>
      <c r="AU536" s="231" t="s">
        <v>81</v>
      </c>
      <c r="AV536" s="12" t="s">
        <v>79</v>
      </c>
      <c r="AW536" s="12" t="s">
        <v>35</v>
      </c>
      <c r="AX536" s="12" t="s">
        <v>72</v>
      </c>
      <c r="AY536" s="231" t="s">
        <v>153</v>
      </c>
    </row>
    <row r="537" spans="2:51" s="13" customFormat="1" ht="12">
      <c r="B537" s="232"/>
      <c r="C537" s="233"/>
      <c r="D537" s="219" t="s">
        <v>174</v>
      </c>
      <c r="E537" s="234" t="s">
        <v>21</v>
      </c>
      <c r="F537" s="235" t="s">
        <v>207</v>
      </c>
      <c r="G537" s="233"/>
      <c r="H537" s="236">
        <v>10.219</v>
      </c>
      <c r="I537" s="237"/>
      <c r="J537" s="233"/>
      <c r="K537" s="233"/>
      <c r="L537" s="238"/>
      <c r="M537" s="239"/>
      <c r="N537" s="240"/>
      <c r="O537" s="240"/>
      <c r="P537" s="240"/>
      <c r="Q537" s="240"/>
      <c r="R537" s="240"/>
      <c r="S537" s="240"/>
      <c r="T537" s="241"/>
      <c r="AT537" s="242" t="s">
        <v>174</v>
      </c>
      <c r="AU537" s="242" t="s">
        <v>81</v>
      </c>
      <c r="AV537" s="13" t="s">
        <v>81</v>
      </c>
      <c r="AW537" s="13" t="s">
        <v>35</v>
      </c>
      <c r="AX537" s="13" t="s">
        <v>72</v>
      </c>
      <c r="AY537" s="242" t="s">
        <v>153</v>
      </c>
    </row>
    <row r="538" spans="2:51" s="13" customFormat="1" ht="12">
      <c r="B538" s="232"/>
      <c r="C538" s="233"/>
      <c r="D538" s="219" t="s">
        <v>174</v>
      </c>
      <c r="E538" s="234" t="s">
        <v>21</v>
      </c>
      <c r="F538" s="235" t="s">
        <v>208</v>
      </c>
      <c r="G538" s="233"/>
      <c r="H538" s="236">
        <v>26.218</v>
      </c>
      <c r="I538" s="237"/>
      <c r="J538" s="233"/>
      <c r="K538" s="233"/>
      <c r="L538" s="238"/>
      <c r="M538" s="239"/>
      <c r="N538" s="240"/>
      <c r="O538" s="240"/>
      <c r="P538" s="240"/>
      <c r="Q538" s="240"/>
      <c r="R538" s="240"/>
      <c r="S538" s="240"/>
      <c r="T538" s="241"/>
      <c r="AT538" s="242" t="s">
        <v>174</v>
      </c>
      <c r="AU538" s="242" t="s">
        <v>81</v>
      </c>
      <c r="AV538" s="13" t="s">
        <v>81</v>
      </c>
      <c r="AW538" s="13" t="s">
        <v>35</v>
      </c>
      <c r="AX538" s="13" t="s">
        <v>72</v>
      </c>
      <c r="AY538" s="242" t="s">
        <v>153</v>
      </c>
    </row>
    <row r="539" spans="2:51" s="13" customFormat="1" ht="12">
      <c r="B539" s="232"/>
      <c r="C539" s="233"/>
      <c r="D539" s="219" t="s">
        <v>174</v>
      </c>
      <c r="E539" s="234" t="s">
        <v>21</v>
      </c>
      <c r="F539" s="235" t="s">
        <v>209</v>
      </c>
      <c r="G539" s="233"/>
      <c r="H539" s="236">
        <v>12.637</v>
      </c>
      <c r="I539" s="237"/>
      <c r="J539" s="233"/>
      <c r="K539" s="233"/>
      <c r="L539" s="238"/>
      <c r="M539" s="239"/>
      <c r="N539" s="240"/>
      <c r="O539" s="240"/>
      <c r="P539" s="240"/>
      <c r="Q539" s="240"/>
      <c r="R539" s="240"/>
      <c r="S539" s="240"/>
      <c r="T539" s="241"/>
      <c r="AT539" s="242" t="s">
        <v>174</v>
      </c>
      <c r="AU539" s="242" t="s">
        <v>81</v>
      </c>
      <c r="AV539" s="13" t="s">
        <v>81</v>
      </c>
      <c r="AW539" s="13" t="s">
        <v>35</v>
      </c>
      <c r="AX539" s="13" t="s">
        <v>72</v>
      </c>
      <c r="AY539" s="242" t="s">
        <v>153</v>
      </c>
    </row>
    <row r="540" spans="2:51" s="13" customFormat="1" ht="12">
      <c r="B540" s="232"/>
      <c r="C540" s="233"/>
      <c r="D540" s="219" t="s">
        <v>174</v>
      </c>
      <c r="E540" s="234" t="s">
        <v>21</v>
      </c>
      <c r="F540" s="235" t="s">
        <v>210</v>
      </c>
      <c r="G540" s="233"/>
      <c r="H540" s="236">
        <v>28.585</v>
      </c>
      <c r="I540" s="237"/>
      <c r="J540" s="233"/>
      <c r="K540" s="233"/>
      <c r="L540" s="238"/>
      <c r="M540" s="239"/>
      <c r="N540" s="240"/>
      <c r="O540" s="240"/>
      <c r="P540" s="240"/>
      <c r="Q540" s="240"/>
      <c r="R540" s="240"/>
      <c r="S540" s="240"/>
      <c r="T540" s="241"/>
      <c r="AT540" s="242" t="s">
        <v>174</v>
      </c>
      <c r="AU540" s="242" t="s">
        <v>81</v>
      </c>
      <c r="AV540" s="13" t="s">
        <v>81</v>
      </c>
      <c r="AW540" s="13" t="s">
        <v>35</v>
      </c>
      <c r="AX540" s="13" t="s">
        <v>72</v>
      </c>
      <c r="AY540" s="242" t="s">
        <v>153</v>
      </c>
    </row>
    <row r="541" spans="2:51" s="12" customFormat="1" ht="12">
      <c r="B541" s="221"/>
      <c r="C541" s="222"/>
      <c r="D541" s="219" t="s">
        <v>174</v>
      </c>
      <c r="E541" s="223" t="s">
        <v>21</v>
      </c>
      <c r="F541" s="224" t="s">
        <v>211</v>
      </c>
      <c r="G541" s="222"/>
      <c r="H541" s="225" t="s">
        <v>21</v>
      </c>
      <c r="I541" s="226"/>
      <c r="J541" s="222"/>
      <c r="K541" s="222"/>
      <c r="L541" s="227"/>
      <c r="M541" s="228"/>
      <c r="N541" s="229"/>
      <c r="O541" s="229"/>
      <c r="P541" s="229"/>
      <c r="Q541" s="229"/>
      <c r="R541" s="229"/>
      <c r="S541" s="229"/>
      <c r="T541" s="230"/>
      <c r="AT541" s="231" t="s">
        <v>174</v>
      </c>
      <c r="AU541" s="231" t="s">
        <v>81</v>
      </c>
      <c r="AV541" s="12" t="s">
        <v>79</v>
      </c>
      <c r="AW541" s="12" t="s">
        <v>35</v>
      </c>
      <c r="AX541" s="12" t="s">
        <v>72</v>
      </c>
      <c r="AY541" s="231" t="s">
        <v>153</v>
      </c>
    </row>
    <row r="542" spans="2:51" s="13" customFormat="1" ht="12">
      <c r="B542" s="232"/>
      <c r="C542" s="233"/>
      <c r="D542" s="219" t="s">
        <v>174</v>
      </c>
      <c r="E542" s="234" t="s">
        <v>21</v>
      </c>
      <c r="F542" s="235" t="s">
        <v>212</v>
      </c>
      <c r="G542" s="233"/>
      <c r="H542" s="236">
        <v>11.558</v>
      </c>
      <c r="I542" s="237"/>
      <c r="J542" s="233"/>
      <c r="K542" s="233"/>
      <c r="L542" s="238"/>
      <c r="M542" s="239"/>
      <c r="N542" s="240"/>
      <c r="O542" s="240"/>
      <c r="P542" s="240"/>
      <c r="Q542" s="240"/>
      <c r="R542" s="240"/>
      <c r="S542" s="240"/>
      <c r="T542" s="241"/>
      <c r="AT542" s="242" t="s">
        <v>174</v>
      </c>
      <c r="AU542" s="242" t="s">
        <v>81</v>
      </c>
      <c r="AV542" s="13" t="s">
        <v>81</v>
      </c>
      <c r="AW542" s="13" t="s">
        <v>35</v>
      </c>
      <c r="AX542" s="13" t="s">
        <v>72</v>
      </c>
      <c r="AY542" s="242" t="s">
        <v>153</v>
      </c>
    </row>
    <row r="543" spans="2:51" s="13" customFormat="1" ht="12">
      <c r="B543" s="232"/>
      <c r="C543" s="233"/>
      <c r="D543" s="216" t="s">
        <v>174</v>
      </c>
      <c r="E543" s="243" t="s">
        <v>21</v>
      </c>
      <c r="F543" s="244" t="s">
        <v>213</v>
      </c>
      <c r="G543" s="233"/>
      <c r="H543" s="245">
        <v>-21.395</v>
      </c>
      <c r="I543" s="237"/>
      <c r="J543" s="233"/>
      <c r="K543" s="233"/>
      <c r="L543" s="238"/>
      <c r="M543" s="239"/>
      <c r="N543" s="240"/>
      <c r="O543" s="240"/>
      <c r="P543" s="240"/>
      <c r="Q543" s="240"/>
      <c r="R543" s="240"/>
      <c r="S543" s="240"/>
      <c r="T543" s="241"/>
      <c r="AT543" s="242" t="s">
        <v>174</v>
      </c>
      <c r="AU543" s="242" t="s">
        <v>81</v>
      </c>
      <c r="AV543" s="13" t="s">
        <v>81</v>
      </c>
      <c r="AW543" s="13" t="s">
        <v>35</v>
      </c>
      <c r="AX543" s="13" t="s">
        <v>72</v>
      </c>
      <c r="AY543" s="242" t="s">
        <v>153</v>
      </c>
    </row>
    <row r="544" spans="2:65" s="1" customFormat="1" ht="28.8" customHeight="1">
      <c r="B544" s="41"/>
      <c r="C544" s="204" t="s">
        <v>825</v>
      </c>
      <c r="D544" s="204" t="s">
        <v>156</v>
      </c>
      <c r="E544" s="205" t="s">
        <v>826</v>
      </c>
      <c r="F544" s="206" t="s">
        <v>827</v>
      </c>
      <c r="G544" s="207" t="s">
        <v>171</v>
      </c>
      <c r="H544" s="208">
        <v>67.822</v>
      </c>
      <c r="I544" s="209"/>
      <c r="J544" s="210">
        <f>ROUND(I544*H544,2)</f>
        <v>0</v>
      </c>
      <c r="K544" s="206" t="s">
        <v>160</v>
      </c>
      <c r="L544" s="61"/>
      <c r="M544" s="211" t="s">
        <v>21</v>
      </c>
      <c r="N544" s="212" t="s">
        <v>43</v>
      </c>
      <c r="O544" s="42"/>
      <c r="P544" s="213">
        <f>O544*H544</f>
        <v>0</v>
      </c>
      <c r="Q544" s="213">
        <v>0.00318</v>
      </c>
      <c r="R544" s="213">
        <f>Q544*H544</f>
        <v>0.21567396000000003</v>
      </c>
      <c r="S544" s="213">
        <v>0</v>
      </c>
      <c r="T544" s="214">
        <f>S544*H544</f>
        <v>0</v>
      </c>
      <c r="AR544" s="24" t="s">
        <v>283</v>
      </c>
      <c r="AT544" s="24" t="s">
        <v>156</v>
      </c>
      <c r="AU544" s="24" t="s">
        <v>81</v>
      </c>
      <c r="AY544" s="24" t="s">
        <v>153</v>
      </c>
      <c r="BE544" s="215">
        <f>IF(N544="základní",J544,0)</f>
        <v>0</v>
      </c>
      <c r="BF544" s="215">
        <f>IF(N544="snížená",J544,0)</f>
        <v>0</v>
      </c>
      <c r="BG544" s="215">
        <f>IF(N544="zákl. přenesená",J544,0)</f>
        <v>0</v>
      </c>
      <c r="BH544" s="215">
        <f>IF(N544="sníž. přenesená",J544,0)</f>
        <v>0</v>
      </c>
      <c r="BI544" s="215">
        <f>IF(N544="nulová",J544,0)</f>
        <v>0</v>
      </c>
      <c r="BJ544" s="24" t="s">
        <v>79</v>
      </c>
      <c r="BK544" s="215">
        <f>ROUND(I544*H544,2)</f>
        <v>0</v>
      </c>
      <c r="BL544" s="24" t="s">
        <v>283</v>
      </c>
      <c r="BM544" s="24" t="s">
        <v>828</v>
      </c>
    </row>
    <row r="545" spans="2:47" s="1" customFormat="1" ht="24">
      <c r="B545" s="41"/>
      <c r="C545" s="63"/>
      <c r="D545" s="216" t="s">
        <v>163</v>
      </c>
      <c r="E545" s="63"/>
      <c r="F545" s="217" t="s">
        <v>829</v>
      </c>
      <c r="G545" s="63"/>
      <c r="H545" s="63"/>
      <c r="I545" s="172"/>
      <c r="J545" s="63"/>
      <c r="K545" s="63"/>
      <c r="L545" s="61"/>
      <c r="M545" s="218"/>
      <c r="N545" s="42"/>
      <c r="O545" s="42"/>
      <c r="P545" s="42"/>
      <c r="Q545" s="42"/>
      <c r="R545" s="42"/>
      <c r="S545" s="42"/>
      <c r="T545" s="78"/>
      <c r="AT545" s="24" t="s">
        <v>163</v>
      </c>
      <c r="AU545" s="24" t="s">
        <v>81</v>
      </c>
    </row>
    <row r="546" spans="2:65" s="1" customFormat="1" ht="28.8" customHeight="1">
      <c r="B546" s="41"/>
      <c r="C546" s="204" t="s">
        <v>830</v>
      </c>
      <c r="D546" s="204" t="s">
        <v>156</v>
      </c>
      <c r="E546" s="205" t="s">
        <v>831</v>
      </c>
      <c r="F546" s="206" t="s">
        <v>832</v>
      </c>
      <c r="G546" s="207" t="s">
        <v>171</v>
      </c>
      <c r="H546" s="208">
        <v>615.108</v>
      </c>
      <c r="I546" s="209"/>
      <c r="J546" s="210">
        <f>ROUND(I546*H546,2)</f>
        <v>0</v>
      </c>
      <c r="K546" s="206" t="s">
        <v>160</v>
      </c>
      <c r="L546" s="61"/>
      <c r="M546" s="211" t="s">
        <v>21</v>
      </c>
      <c r="N546" s="212" t="s">
        <v>43</v>
      </c>
      <c r="O546" s="42"/>
      <c r="P546" s="213">
        <f>O546*H546</f>
        <v>0</v>
      </c>
      <c r="Q546" s="213">
        <v>0.0002</v>
      </c>
      <c r="R546" s="213">
        <f>Q546*H546</f>
        <v>0.1230216</v>
      </c>
      <c r="S546" s="213">
        <v>0</v>
      </c>
      <c r="T546" s="214">
        <f>S546*H546</f>
        <v>0</v>
      </c>
      <c r="AR546" s="24" t="s">
        <v>283</v>
      </c>
      <c r="AT546" s="24" t="s">
        <v>156</v>
      </c>
      <c r="AU546" s="24" t="s">
        <v>81</v>
      </c>
      <c r="AY546" s="24" t="s">
        <v>153</v>
      </c>
      <c r="BE546" s="215">
        <f>IF(N546="základní",J546,0)</f>
        <v>0</v>
      </c>
      <c r="BF546" s="215">
        <f>IF(N546="snížená",J546,0)</f>
        <v>0</v>
      </c>
      <c r="BG546" s="215">
        <f>IF(N546="zákl. přenesená",J546,0)</f>
        <v>0</v>
      </c>
      <c r="BH546" s="215">
        <f>IF(N546="sníž. přenesená",J546,0)</f>
        <v>0</v>
      </c>
      <c r="BI546" s="215">
        <f>IF(N546="nulová",J546,0)</f>
        <v>0</v>
      </c>
      <c r="BJ546" s="24" t="s">
        <v>79</v>
      </c>
      <c r="BK546" s="215">
        <f>ROUND(I546*H546,2)</f>
        <v>0</v>
      </c>
      <c r="BL546" s="24" t="s">
        <v>283</v>
      </c>
      <c r="BM546" s="24" t="s">
        <v>833</v>
      </c>
    </row>
    <row r="547" spans="2:47" s="1" customFormat="1" ht="12">
      <c r="B547" s="41"/>
      <c r="C547" s="63"/>
      <c r="D547" s="219" t="s">
        <v>163</v>
      </c>
      <c r="E547" s="63"/>
      <c r="F547" s="220" t="s">
        <v>834</v>
      </c>
      <c r="G547" s="63"/>
      <c r="H547" s="63"/>
      <c r="I547" s="172"/>
      <c r="J547" s="63"/>
      <c r="K547" s="63"/>
      <c r="L547" s="61"/>
      <c r="M547" s="218"/>
      <c r="N547" s="42"/>
      <c r="O547" s="42"/>
      <c r="P547" s="42"/>
      <c r="Q547" s="42"/>
      <c r="R547" s="42"/>
      <c r="S547" s="42"/>
      <c r="T547" s="78"/>
      <c r="AT547" s="24" t="s">
        <v>163</v>
      </c>
      <c r="AU547" s="24" t="s">
        <v>81</v>
      </c>
    </row>
    <row r="548" spans="2:47" s="1" customFormat="1" ht="24">
      <c r="B548" s="41"/>
      <c r="C548" s="63"/>
      <c r="D548" s="219" t="s">
        <v>275</v>
      </c>
      <c r="E548" s="63"/>
      <c r="F548" s="259" t="s">
        <v>835</v>
      </c>
      <c r="G548" s="63"/>
      <c r="H548" s="63"/>
      <c r="I548" s="172"/>
      <c r="J548" s="63"/>
      <c r="K548" s="63"/>
      <c r="L548" s="61"/>
      <c r="M548" s="218"/>
      <c r="N548" s="42"/>
      <c r="O548" s="42"/>
      <c r="P548" s="42"/>
      <c r="Q548" s="42"/>
      <c r="R548" s="42"/>
      <c r="S548" s="42"/>
      <c r="T548" s="78"/>
      <c r="AT548" s="24" t="s">
        <v>275</v>
      </c>
      <c r="AU548" s="24" t="s">
        <v>81</v>
      </c>
    </row>
    <row r="549" spans="2:51" s="13" customFormat="1" ht="12">
      <c r="B549" s="232"/>
      <c r="C549" s="233"/>
      <c r="D549" s="216" t="s">
        <v>174</v>
      </c>
      <c r="E549" s="233"/>
      <c r="F549" s="244" t="s">
        <v>836</v>
      </c>
      <c r="G549" s="233"/>
      <c r="H549" s="245">
        <v>615.108</v>
      </c>
      <c r="I549" s="237"/>
      <c r="J549" s="233"/>
      <c r="K549" s="233"/>
      <c r="L549" s="238"/>
      <c r="M549" s="239"/>
      <c r="N549" s="240"/>
      <c r="O549" s="240"/>
      <c r="P549" s="240"/>
      <c r="Q549" s="240"/>
      <c r="R549" s="240"/>
      <c r="S549" s="240"/>
      <c r="T549" s="241"/>
      <c r="AT549" s="242" t="s">
        <v>174</v>
      </c>
      <c r="AU549" s="242" t="s">
        <v>81</v>
      </c>
      <c r="AV549" s="13" t="s">
        <v>81</v>
      </c>
      <c r="AW549" s="13" t="s">
        <v>6</v>
      </c>
      <c r="AX549" s="13" t="s">
        <v>79</v>
      </c>
      <c r="AY549" s="242" t="s">
        <v>153</v>
      </c>
    </row>
    <row r="550" spans="2:65" s="1" customFormat="1" ht="28.8" customHeight="1">
      <c r="B550" s="41"/>
      <c r="C550" s="204" t="s">
        <v>837</v>
      </c>
      <c r="D550" s="204" t="s">
        <v>156</v>
      </c>
      <c r="E550" s="205" t="s">
        <v>838</v>
      </c>
      <c r="F550" s="206" t="s">
        <v>839</v>
      </c>
      <c r="G550" s="207" t="s">
        <v>171</v>
      </c>
      <c r="H550" s="208">
        <v>512.59</v>
      </c>
      <c r="I550" s="209"/>
      <c r="J550" s="210">
        <f>ROUND(I550*H550,2)</f>
        <v>0</v>
      </c>
      <c r="K550" s="206" t="s">
        <v>160</v>
      </c>
      <c r="L550" s="61"/>
      <c r="M550" s="211" t="s">
        <v>21</v>
      </c>
      <c r="N550" s="212" t="s">
        <v>43</v>
      </c>
      <c r="O550" s="42"/>
      <c r="P550" s="213">
        <f>O550*H550</f>
        <v>0</v>
      </c>
      <c r="Q550" s="213">
        <v>0.00029</v>
      </c>
      <c r="R550" s="213">
        <f>Q550*H550</f>
        <v>0.1486511</v>
      </c>
      <c r="S550" s="213">
        <v>0</v>
      </c>
      <c r="T550" s="214">
        <f>S550*H550</f>
        <v>0</v>
      </c>
      <c r="AR550" s="24" t="s">
        <v>283</v>
      </c>
      <c r="AT550" s="24" t="s">
        <v>156</v>
      </c>
      <c r="AU550" s="24" t="s">
        <v>81</v>
      </c>
      <c r="AY550" s="24" t="s">
        <v>153</v>
      </c>
      <c r="BE550" s="215">
        <f>IF(N550="základní",J550,0)</f>
        <v>0</v>
      </c>
      <c r="BF550" s="215">
        <f>IF(N550="snížená",J550,0)</f>
        <v>0</v>
      </c>
      <c r="BG550" s="215">
        <f>IF(N550="zákl. přenesená",J550,0)</f>
        <v>0</v>
      </c>
      <c r="BH550" s="215">
        <f>IF(N550="sníž. přenesená",J550,0)</f>
        <v>0</v>
      </c>
      <c r="BI550" s="215">
        <f>IF(N550="nulová",J550,0)</f>
        <v>0</v>
      </c>
      <c r="BJ550" s="24" t="s">
        <v>79</v>
      </c>
      <c r="BK550" s="215">
        <f>ROUND(I550*H550,2)</f>
        <v>0</v>
      </c>
      <c r="BL550" s="24" t="s">
        <v>283</v>
      </c>
      <c r="BM550" s="24" t="s">
        <v>840</v>
      </c>
    </row>
    <row r="551" spans="2:47" s="1" customFormat="1" ht="24">
      <c r="B551" s="41"/>
      <c r="C551" s="63"/>
      <c r="D551" s="219" t="s">
        <v>163</v>
      </c>
      <c r="E551" s="63"/>
      <c r="F551" s="220" t="s">
        <v>841</v>
      </c>
      <c r="G551" s="63"/>
      <c r="H551" s="63"/>
      <c r="I551" s="172"/>
      <c r="J551" s="63"/>
      <c r="K551" s="63"/>
      <c r="L551" s="61"/>
      <c r="M551" s="218"/>
      <c r="N551" s="42"/>
      <c r="O551" s="42"/>
      <c r="P551" s="42"/>
      <c r="Q551" s="42"/>
      <c r="R551" s="42"/>
      <c r="S551" s="42"/>
      <c r="T551" s="78"/>
      <c r="AT551" s="24" t="s">
        <v>163</v>
      </c>
      <c r="AU551" s="24" t="s">
        <v>81</v>
      </c>
    </row>
    <row r="552" spans="2:47" s="1" customFormat="1" ht="24">
      <c r="B552" s="41"/>
      <c r="C552" s="63"/>
      <c r="D552" s="219" t="s">
        <v>275</v>
      </c>
      <c r="E552" s="63"/>
      <c r="F552" s="259" t="s">
        <v>835</v>
      </c>
      <c r="G552" s="63"/>
      <c r="H552" s="63"/>
      <c r="I552" s="172"/>
      <c r="J552" s="63"/>
      <c r="K552" s="63"/>
      <c r="L552" s="61"/>
      <c r="M552" s="218"/>
      <c r="N552" s="42"/>
      <c r="O552" s="42"/>
      <c r="P552" s="42"/>
      <c r="Q552" s="42"/>
      <c r="R552" s="42"/>
      <c r="S552" s="42"/>
      <c r="T552" s="78"/>
      <c r="AT552" s="24" t="s">
        <v>275</v>
      </c>
      <c r="AU552" s="24" t="s">
        <v>81</v>
      </c>
    </row>
    <row r="553" spans="2:51" s="12" customFormat="1" ht="12">
      <c r="B553" s="221"/>
      <c r="C553" s="222"/>
      <c r="D553" s="219" t="s">
        <v>174</v>
      </c>
      <c r="E553" s="223" t="s">
        <v>21</v>
      </c>
      <c r="F553" s="224" t="s">
        <v>203</v>
      </c>
      <c r="G553" s="222"/>
      <c r="H553" s="225" t="s">
        <v>21</v>
      </c>
      <c r="I553" s="226"/>
      <c r="J553" s="222"/>
      <c r="K553" s="222"/>
      <c r="L553" s="227"/>
      <c r="M553" s="228"/>
      <c r="N553" s="229"/>
      <c r="O553" s="229"/>
      <c r="P553" s="229"/>
      <c r="Q553" s="229"/>
      <c r="R553" s="229"/>
      <c r="S553" s="229"/>
      <c r="T553" s="230"/>
      <c r="AT553" s="231" t="s">
        <v>174</v>
      </c>
      <c r="AU553" s="231" t="s">
        <v>81</v>
      </c>
      <c r="AV553" s="12" t="s">
        <v>79</v>
      </c>
      <c r="AW553" s="12" t="s">
        <v>35</v>
      </c>
      <c r="AX553" s="12" t="s">
        <v>72</v>
      </c>
      <c r="AY553" s="231" t="s">
        <v>153</v>
      </c>
    </row>
    <row r="554" spans="2:51" s="12" customFormat="1" ht="12">
      <c r="B554" s="221"/>
      <c r="C554" s="222"/>
      <c r="D554" s="219" t="s">
        <v>174</v>
      </c>
      <c r="E554" s="223" t="s">
        <v>21</v>
      </c>
      <c r="F554" s="224" t="s">
        <v>842</v>
      </c>
      <c r="G554" s="222"/>
      <c r="H554" s="225" t="s">
        <v>21</v>
      </c>
      <c r="I554" s="226"/>
      <c r="J554" s="222"/>
      <c r="K554" s="222"/>
      <c r="L554" s="227"/>
      <c r="M554" s="228"/>
      <c r="N554" s="229"/>
      <c r="O554" s="229"/>
      <c r="P554" s="229"/>
      <c r="Q554" s="229"/>
      <c r="R554" s="229"/>
      <c r="S554" s="229"/>
      <c r="T554" s="230"/>
      <c r="AT554" s="231" t="s">
        <v>174</v>
      </c>
      <c r="AU554" s="231" t="s">
        <v>81</v>
      </c>
      <c r="AV554" s="12" t="s">
        <v>79</v>
      </c>
      <c r="AW554" s="12" t="s">
        <v>35</v>
      </c>
      <c r="AX554" s="12" t="s">
        <v>72</v>
      </c>
      <c r="AY554" s="231" t="s">
        <v>153</v>
      </c>
    </row>
    <row r="555" spans="2:51" s="13" customFormat="1" ht="12">
      <c r="B555" s="232"/>
      <c r="C555" s="233"/>
      <c r="D555" s="219" t="s">
        <v>174</v>
      </c>
      <c r="E555" s="234" t="s">
        <v>21</v>
      </c>
      <c r="F555" s="235" t="s">
        <v>843</v>
      </c>
      <c r="G555" s="233"/>
      <c r="H555" s="236">
        <v>100.1</v>
      </c>
      <c r="I555" s="237"/>
      <c r="J555" s="233"/>
      <c r="K555" s="233"/>
      <c r="L555" s="238"/>
      <c r="M555" s="239"/>
      <c r="N555" s="240"/>
      <c r="O555" s="240"/>
      <c r="P555" s="240"/>
      <c r="Q555" s="240"/>
      <c r="R555" s="240"/>
      <c r="S555" s="240"/>
      <c r="T555" s="241"/>
      <c r="AT555" s="242" t="s">
        <v>174</v>
      </c>
      <c r="AU555" s="242" t="s">
        <v>81</v>
      </c>
      <c r="AV555" s="13" t="s">
        <v>81</v>
      </c>
      <c r="AW555" s="13" t="s">
        <v>35</v>
      </c>
      <c r="AX555" s="13" t="s">
        <v>72</v>
      </c>
      <c r="AY555" s="242" t="s">
        <v>153</v>
      </c>
    </row>
    <row r="556" spans="2:51" s="12" customFormat="1" ht="12">
      <c r="B556" s="221"/>
      <c r="C556" s="222"/>
      <c r="D556" s="219" t="s">
        <v>174</v>
      </c>
      <c r="E556" s="223" t="s">
        <v>21</v>
      </c>
      <c r="F556" s="224" t="s">
        <v>844</v>
      </c>
      <c r="G556" s="222"/>
      <c r="H556" s="225" t="s">
        <v>21</v>
      </c>
      <c r="I556" s="226"/>
      <c r="J556" s="222"/>
      <c r="K556" s="222"/>
      <c r="L556" s="227"/>
      <c r="M556" s="228"/>
      <c r="N556" s="229"/>
      <c r="O556" s="229"/>
      <c r="P556" s="229"/>
      <c r="Q556" s="229"/>
      <c r="R556" s="229"/>
      <c r="S556" s="229"/>
      <c r="T556" s="230"/>
      <c r="AT556" s="231" t="s">
        <v>174</v>
      </c>
      <c r="AU556" s="231" t="s">
        <v>81</v>
      </c>
      <c r="AV556" s="12" t="s">
        <v>79</v>
      </c>
      <c r="AW556" s="12" t="s">
        <v>35</v>
      </c>
      <c r="AX556" s="12" t="s">
        <v>72</v>
      </c>
      <c r="AY556" s="231" t="s">
        <v>153</v>
      </c>
    </row>
    <row r="557" spans="2:51" s="13" customFormat="1" ht="12">
      <c r="B557" s="232"/>
      <c r="C557" s="233"/>
      <c r="D557" s="219" t="s">
        <v>174</v>
      </c>
      <c r="E557" s="234" t="s">
        <v>21</v>
      </c>
      <c r="F557" s="235" t="s">
        <v>845</v>
      </c>
      <c r="G557" s="233"/>
      <c r="H557" s="236">
        <v>184.643</v>
      </c>
      <c r="I557" s="237"/>
      <c r="J557" s="233"/>
      <c r="K557" s="233"/>
      <c r="L557" s="238"/>
      <c r="M557" s="239"/>
      <c r="N557" s="240"/>
      <c r="O557" s="240"/>
      <c r="P557" s="240"/>
      <c r="Q557" s="240"/>
      <c r="R557" s="240"/>
      <c r="S557" s="240"/>
      <c r="T557" s="241"/>
      <c r="AT557" s="242" t="s">
        <v>174</v>
      </c>
      <c r="AU557" s="242" t="s">
        <v>81</v>
      </c>
      <c r="AV557" s="13" t="s">
        <v>81</v>
      </c>
      <c r="AW557" s="13" t="s">
        <v>35</v>
      </c>
      <c r="AX557" s="13" t="s">
        <v>72</v>
      </c>
      <c r="AY557" s="242" t="s">
        <v>153</v>
      </c>
    </row>
    <row r="558" spans="2:51" s="13" customFormat="1" ht="24">
      <c r="B558" s="232"/>
      <c r="C558" s="233"/>
      <c r="D558" s="219" t="s">
        <v>174</v>
      </c>
      <c r="E558" s="234" t="s">
        <v>21</v>
      </c>
      <c r="F558" s="235" t="s">
        <v>846</v>
      </c>
      <c r="G558" s="233"/>
      <c r="H558" s="236">
        <v>237.573</v>
      </c>
      <c r="I558" s="237"/>
      <c r="J558" s="233"/>
      <c r="K558" s="233"/>
      <c r="L558" s="238"/>
      <c r="M558" s="239"/>
      <c r="N558" s="240"/>
      <c r="O558" s="240"/>
      <c r="P558" s="240"/>
      <c r="Q558" s="240"/>
      <c r="R558" s="240"/>
      <c r="S558" s="240"/>
      <c r="T558" s="241"/>
      <c r="AT558" s="242" t="s">
        <v>174</v>
      </c>
      <c r="AU558" s="242" t="s">
        <v>81</v>
      </c>
      <c r="AV558" s="13" t="s">
        <v>81</v>
      </c>
      <c r="AW558" s="13" t="s">
        <v>35</v>
      </c>
      <c r="AX558" s="13" t="s">
        <v>72</v>
      </c>
      <c r="AY558" s="242" t="s">
        <v>153</v>
      </c>
    </row>
    <row r="559" spans="2:51" s="13" customFormat="1" ht="12">
      <c r="B559" s="232"/>
      <c r="C559" s="233"/>
      <c r="D559" s="219" t="s">
        <v>174</v>
      </c>
      <c r="E559" s="234" t="s">
        <v>21</v>
      </c>
      <c r="F559" s="235" t="s">
        <v>847</v>
      </c>
      <c r="G559" s="233"/>
      <c r="H559" s="236">
        <v>186.576</v>
      </c>
      <c r="I559" s="237"/>
      <c r="J559" s="233"/>
      <c r="K559" s="233"/>
      <c r="L559" s="238"/>
      <c r="M559" s="239"/>
      <c r="N559" s="240"/>
      <c r="O559" s="240"/>
      <c r="P559" s="240"/>
      <c r="Q559" s="240"/>
      <c r="R559" s="240"/>
      <c r="S559" s="240"/>
      <c r="T559" s="241"/>
      <c r="AT559" s="242" t="s">
        <v>174</v>
      </c>
      <c r="AU559" s="242" t="s">
        <v>81</v>
      </c>
      <c r="AV559" s="13" t="s">
        <v>81</v>
      </c>
      <c r="AW559" s="13" t="s">
        <v>35</v>
      </c>
      <c r="AX559" s="13" t="s">
        <v>72</v>
      </c>
      <c r="AY559" s="242" t="s">
        <v>153</v>
      </c>
    </row>
    <row r="560" spans="2:51" s="13" customFormat="1" ht="12">
      <c r="B560" s="232"/>
      <c r="C560" s="233"/>
      <c r="D560" s="219" t="s">
        <v>174</v>
      </c>
      <c r="E560" s="234" t="s">
        <v>21</v>
      </c>
      <c r="F560" s="235" t="s">
        <v>848</v>
      </c>
      <c r="G560" s="233"/>
      <c r="H560" s="236">
        <v>-60.176</v>
      </c>
      <c r="I560" s="237"/>
      <c r="J560" s="233"/>
      <c r="K560" s="233"/>
      <c r="L560" s="238"/>
      <c r="M560" s="239"/>
      <c r="N560" s="240"/>
      <c r="O560" s="240"/>
      <c r="P560" s="240"/>
      <c r="Q560" s="240"/>
      <c r="R560" s="240"/>
      <c r="S560" s="240"/>
      <c r="T560" s="241"/>
      <c r="AT560" s="242" t="s">
        <v>174</v>
      </c>
      <c r="AU560" s="242" t="s">
        <v>81</v>
      </c>
      <c r="AV560" s="13" t="s">
        <v>81</v>
      </c>
      <c r="AW560" s="13" t="s">
        <v>35</v>
      </c>
      <c r="AX560" s="13" t="s">
        <v>72</v>
      </c>
      <c r="AY560" s="242" t="s">
        <v>153</v>
      </c>
    </row>
    <row r="561" spans="2:51" s="12" customFormat="1" ht="12">
      <c r="B561" s="221"/>
      <c r="C561" s="222"/>
      <c r="D561" s="219" t="s">
        <v>174</v>
      </c>
      <c r="E561" s="223" t="s">
        <v>21</v>
      </c>
      <c r="F561" s="224" t="s">
        <v>849</v>
      </c>
      <c r="G561" s="222"/>
      <c r="H561" s="225" t="s">
        <v>21</v>
      </c>
      <c r="I561" s="226"/>
      <c r="J561" s="222"/>
      <c r="K561" s="222"/>
      <c r="L561" s="227"/>
      <c r="M561" s="228"/>
      <c r="N561" s="229"/>
      <c r="O561" s="229"/>
      <c r="P561" s="229"/>
      <c r="Q561" s="229"/>
      <c r="R561" s="229"/>
      <c r="S561" s="229"/>
      <c r="T561" s="230"/>
      <c r="AT561" s="231" t="s">
        <v>174</v>
      </c>
      <c r="AU561" s="231" t="s">
        <v>81</v>
      </c>
      <c r="AV561" s="12" t="s">
        <v>79</v>
      </c>
      <c r="AW561" s="12" t="s">
        <v>35</v>
      </c>
      <c r="AX561" s="12" t="s">
        <v>72</v>
      </c>
      <c r="AY561" s="231" t="s">
        <v>153</v>
      </c>
    </row>
    <row r="562" spans="2:51" s="13" customFormat="1" ht="12">
      <c r="B562" s="232"/>
      <c r="C562" s="233"/>
      <c r="D562" s="219" t="s">
        <v>174</v>
      </c>
      <c r="E562" s="234" t="s">
        <v>21</v>
      </c>
      <c r="F562" s="235" t="s">
        <v>850</v>
      </c>
      <c r="G562" s="233"/>
      <c r="H562" s="236">
        <v>-20.437</v>
      </c>
      <c r="I562" s="237"/>
      <c r="J562" s="233"/>
      <c r="K562" s="233"/>
      <c r="L562" s="238"/>
      <c r="M562" s="239"/>
      <c r="N562" s="240"/>
      <c r="O562" s="240"/>
      <c r="P562" s="240"/>
      <c r="Q562" s="240"/>
      <c r="R562" s="240"/>
      <c r="S562" s="240"/>
      <c r="T562" s="241"/>
      <c r="AT562" s="242" t="s">
        <v>174</v>
      </c>
      <c r="AU562" s="242" t="s">
        <v>81</v>
      </c>
      <c r="AV562" s="13" t="s">
        <v>81</v>
      </c>
      <c r="AW562" s="13" t="s">
        <v>35</v>
      </c>
      <c r="AX562" s="13" t="s">
        <v>72</v>
      </c>
      <c r="AY562" s="242" t="s">
        <v>153</v>
      </c>
    </row>
    <row r="563" spans="2:51" s="12" customFormat="1" ht="12">
      <c r="B563" s="221"/>
      <c r="C563" s="222"/>
      <c r="D563" s="219" t="s">
        <v>174</v>
      </c>
      <c r="E563" s="223" t="s">
        <v>21</v>
      </c>
      <c r="F563" s="224" t="s">
        <v>851</v>
      </c>
      <c r="G563" s="222"/>
      <c r="H563" s="225" t="s">
        <v>21</v>
      </c>
      <c r="I563" s="226"/>
      <c r="J563" s="222"/>
      <c r="K563" s="222"/>
      <c r="L563" s="227"/>
      <c r="M563" s="228"/>
      <c r="N563" s="229"/>
      <c r="O563" s="229"/>
      <c r="P563" s="229"/>
      <c r="Q563" s="229"/>
      <c r="R563" s="229"/>
      <c r="S563" s="229"/>
      <c r="T563" s="230"/>
      <c r="AT563" s="231" t="s">
        <v>174</v>
      </c>
      <c r="AU563" s="231" t="s">
        <v>81</v>
      </c>
      <c r="AV563" s="12" t="s">
        <v>79</v>
      </c>
      <c r="AW563" s="12" t="s">
        <v>35</v>
      </c>
      <c r="AX563" s="12" t="s">
        <v>72</v>
      </c>
      <c r="AY563" s="231" t="s">
        <v>153</v>
      </c>
    </row>
    <row r="564" spans="2:51" s="13" customFormat="1" ht="36">
      <c r="B564" s="232"/>
      <c r="C564" s="233"/>
      <c r="D564" s="219" t="s">
        <v>174</v>
      </c>
      <c r="E564" s="234" t="s">
        <v>21</v>
      </c>
      <c r="F564" s="235" t="s">
        <v>231</v>
      </c>
      <c r="G564" s="233"/>
      <c r="H564" s="236">
        <v>-201.121</v>
      </c>
      <c r="I564" s="237"/>
      <c r="J564" s="233"/>
      <c r="K564" s="233"/>
      <c r="L564" s="238"/>
      <c r="M564" s="239"/>
      <c r="N564" s="240"/>
      <c r="O564" s="240"/>
      <c r="P564" s="240"/>
      <c r="Q564" s="240"/>
      <c r="R564" s="240"/>
      <c r="S564" s="240"/>
      <c r="T564" s="241"/>
      <c r="AT564" s="242" t="s">
        <v>174</v>
      </c>
      <c r="AU564" s="242" t="s">
        <v>81</v>
      </c>
      <c r="AV564" s="13" t="s">
        <v>81</v>
      </c>
      <c r="AW564" s="13" t="s">
        <v>35</v>
      </c>
      <c r="AX564" s="13" t="s">
        <v>72</v>
      </c>
      <c r="AY564" s="242" t="s">
        <v>153</v>
      </c>
    </row>
    <row r="565" spans="2:51" s="13" customFormat="1" ht="12">
      <c r="B565" s="232"/>
      <c r="C565" s="233"/>
      <c r="D565" s="216" t="s">
        <v>174</v>
      </c>
      <c r="E565" s="233"/>
      <c r="F565" s="244" t="s">
        <v>852</v>
      </c>
      <c r="G565" s="233"/>
      <c r="H565" s="245">
        <v>512.59</v>
      </c>
      <c r="I565" s="237"/>
      <c r="J565" s="233"/>
      <c r="K565" s="233"/>
      <c r="L565" s="238"/>
      <c r="M565" s="239"/>
      <c r="N565" s="240"/>
      <c r="O565" s="240"/>
      <c r="P565" s="240"/>
      <c r="Q565" s="240"/>
      <c r="R565" s="240"/>
      <c r="S565" s="240"/>
      <c r="T565" s="241"/>
      <c r="AT565" s="242" t="s">
        <v>174</v>
      </c>
      <c r="AU565" s="242" t="s">
        <v>81</v>
      </c>
      <c r="AV565" s="13" t="s">
        <v>81</v>
      </c>
      <c r="AW565" s="13" t="s">
        <v>6</v>
      </c>
      <c r="AX565" s="13" t="s">
        <v>79</v>
      </c>
      <c r="AY565" s="242" t="s">
        <v>153</v>
      </c>
    </row>
    <row r="566" spans="2:65" s="1" customFormat="1" ht="28.8" customHeight="1">
      <c r="B566" s="41"/>
      <c r="C566" s="204" t="s">
        <v>853</v>
      </c>
      <c r="D566" s="204" t="s">
        <v>156</v>
      </c>
      <c r="E566" s="205" t="s">
        <v>854</v>
      </c>
      <c r="F566" s="206" t="s">
        <v>855</v>
      </c>
      <c r="G566" s="207" t="s">
        <v>171</v>
      </c>
      <c r="H566" s="208">
        <v>615.108</v>
      </c>
      <c r="I566" s="209"/>
      <c r="J566" s="210">
        <f>ROUND(I566*H566,2)</f>
        <v>0</v>
      </c>
      <c r="K566" s="206" t="s">
        <v>160</v>
      </c>
      <c r="L566" s="61"/>
      <c r="M566" s="211" t="s">
        <v>21</v>
      </c>
      <c r="N566" s="212" t="s">
        <v>43</v>
      </c>
      <c r="O566" s="42"/>
      <c r="P566" s="213">
        <f>O566*H566</f>
        <v>0</v>
      </c>
      <c r="Q566" s="213">
        <v>1E-05</v>
      </c>
      <c r="R566" s="213">
        <f>Q566*H566</f>
        <v>0.00615108</v>
      </c>
      <c r="S566" s="213">
        <v>0</v>
      </c>
      <c r="T566" s="214">
        <f>S566*H566</f>
        <v>0</v>
      </c>
      <c r="AR566" s="24" t="s">
        <v>283</v>
      </c>
      <c r="AT566" s="24" t="s">
        <v>156</v>
      </c>
      <c r="AU566" s="24" t="s">
        <v>81</v>
      </c>
      <c r="AY566" s="24" t="s">
        <v>153</v>
      </c>
      <c r="BE566" s="215">
        <f>IF(N566="základní",J566,0)</f>
        <v>0</v>
      </c>
      <c r="BF566" s="215">
        <f>IF(N566="snížená",J566,0)</f>
        <v>0</v>
      </c>
      <c r="BG566" s="215">
        <f>IF(N566="zákl. přenesená",J566,0)</f>
        <v>0</v>
      </c>
      <c r="BH566" s="215">
        <f>IF(N566="sníž. přenesená",J566,0)</f>
        <v>0</v>
      </c>
      <c r="BI566" s="215">
        <f>IF(N566="nulová",J566,0)</f>
        <v>0</v>
      </c>
      <c r="BJ566" s="24" t="s">
        <v>79</v>
      </c>
      <c r="BK566" s="215">
        <f>ROUND(I566*H566,2)</f>
        <v>0</v>
      </c>
      <c r="BL566" s="24" t="s">
        <v>283</v>
      </c>
      <c r="BM566" s="24" t="s">
        <v>856</v>
      </c>
    </row>
    <row r="567" spans="2:47" s="1" customFormat="1" ht="24">
      <c r="B567" s="41"/>
      <c r="C567" s="63"/>
      <c r="D567" s="219" t="s">
        <v>163</v>
      </c>
      <c r="E567" s="63"/>
      <c r="F567" s="220" t="s">
        <v>857</v>
      </c>
      <c r="G567" s="63"/>
      <c r="H567" s="63"/>
      <c r="I567" s="172"/>
      <c r="J567" s="63"/>
      <c r="K567" s="63"/>
      <c r="L567" s="61"/>
      <c r="M567" s="218"/>
      <c r="N567" s="42"/>
      <c r="O567" s="42"/>
      <c r="P567" s="42"/>
      <c r="Q567" s="42"/>
      <c r="R567" s="42"/>
      <c r="S567" s="42"/>
      <c r="T567" s="78"/>
      <c r="AT567" s="24" t="s">
        <v>163</v>
      </c>
      <c r="AU567" s="24" t="s">
        <v>81</v>
      </c>
    </row>
    <row r="568" spans="2:47" s="1" customFormat="1" ht="24">
      <c r="B568" s="41"/>
      <c r="C568" s="63"/>
      <c r="D568" s="219" t="s">
        <v>275</v>
      </c>
      <c r="E568" s="63"/>
      <c r="F568" s="259" t="s">
        <v>835</v>
      </c>
      <c r="G568" s="63"/>
      <c r="H568" s="63"/>
      <c r="I568" s="172"/>
      <c r="J568" s="63"/>
      <c r="K568" s="63"/>
      <c r="L568" s="61"/>
      <c r="M568" s="218"/>
      <c r="N568" s="42"/>
      <c r="O568" s="42"/>
      <c r="P568" s="42"/>
      <c r="Q568" s="42"/>
      <c r="R568" s="42"/>
      <c r="S568" s="42"/>
      <c r="T568" s="78"/>
      <c r="AT568" s="24" t="s">
        <v>275</v>
      </c>
      <c r="AU568" s="24" t="s">
        <v>81</v>
      </c>
    </row>
    <row r="569" spans="2:51" s="13" customFormat="1" ht="12">
      <c r="B569" s="232"/>
      <c r="C569" s="233"/>
      <c r="D569" s="216" t="s">
        <v>174</v>
      </c>
      <c r="E569" s="233"/>
      <c r="F569" s="244" t="s">
        <v>836</v>
      </c>
      <c r="G569" s="233"/>
      <c r="H569" s="245">
        <v>615.108</v>
      </c>
      <c r="I569" s="237"/>
      <c r="J569" s="233"/>
      <c r="K569" s="233"/>
      <c r="L569" s="238"/>
      <c r="M569" s="239"/>
      <c r="N569" s="240"/>
      <c r="O569" s="240"/>
      <c r="P569" s="240"/>
      <c r="Q569" s="240"/>
      <c r="R569" s="240"/>
      <c r="S569" s="240"/>
      <c r="T569" s="241"/>
      <c r="AT569" s="242" t="s">
        <v>174</v>
      </c>
      <c r="AU569" s="242" t="s">
        <v>81</v>
      </c>
      <c r="AV569" s="13" t="s">
        <v>81</v>
      </c>
      <c r="AW569" s="13" t="s">
        <v>6</v>
      </c>
      <c r="AX569" s="13" t="s">
        <v>79</v>
      </c>
      <c r="AY569" s="242" t="s">
        <v>153</v>
      </c>
    </row>
    <row r="570" spans="2:65" s="1" customFormat="1" ht="20.4" customHeight="1">
      <c r="B570" s="41"/>
      <c r="C570" s="204" t="s">
        <v>858</v>
      </c>
      <c r="D570" s="204" t="s">
        <v>156</v>
      </c>
      <c r="E570" s="205" t="s">
        <v>859</v>
      </c>
      <c r="F570" s="206" t="s">
        <v>860</v>
      </c>
      <c r="G570" s="207" t="s">
        <v>171</v>
      </c>
      <c r="H570" s="208">
        <v>20.437</v>
      </c>
      <c r="I570" s="209"/>
      <c r="J570" s="210">
        <f>ROUND(I570*H570,2)</f>
        <v>0</v>
      </c>
      <c r="K570" s="206" t="s">
        <v>160</v>
      </c>
      <c r="L570" s="61"/>
      <c r="M570" s="211" t="s">
        <v>21</v>
      </c>
      <c r="N570" s="212" t="s">
        <v>43</v>
      </c>
      <c r="O570" s="42"/>
      <c r="P570" s="213">
        <f>O570*H570</f>
        <v>0</v>
      </c>
      <c r="Q570" s="213">
        <v>0.00893</v>
      </c>
      <c r="R570" s="213">
        <f>Q570*H570</f>
        <v>0.18250241000000003</v>
      </c>
      <c r="S570" s="213">
        <v>0</v>
      </c>
      <c r="T570" s="214">
        <f>S570*H570</f>
        <v>0</v>
      </c>
      <c r="AR570" s="24" t="s">
        <v>283</v>
      </c>
      <c r="AT570" s="24" t="s">
        <v>156</v>
      </c>
      <c r="AU570" s="24" t="s">
        <v>81</v>
      </c>
      <c r="AY570" s="24" t="s">
        <v>153</v>
      </c>
      <c r="BE570" s="215">
        <f>IF(N570="základní",J570,0)</f>
        <v>0</v>
      </c>
      <c r="BF570" s="215">
        <f>IF(N570="snížená",J570,0)</f>
        <v>0</v>
      </c>
      <c r="BG570" s="215">
        <f>IF(N570="zákl. přenesená",J570,0)</f>
        <v>0</v>
      </c>
      <c r="BH570" s="215">
        <f>IF(N570="sníž. přenesená",J570,0)</f>
        <v>0</v>
      </c>
      <c r="BI570" s="215">
        <f>IF(N570="nulová",J570,0)</f>
        <v>0</v>
      </c>
      <c r="BJ570" s="24" t="s">
        <v>79</v>
      </c>
      <c r="BK570" s="215">
        <f>ROUND(I570*H570,2)</f>
        <v>0</v>
      </c>
      <c r="BL570" s="24" t="s">
        <v>283</v>
      </c>
      <c r="BM570" s="24" t="s">
        <v>861</v>
      </c>
    </row>
    <row r="571" spans="2:47" s="1" customFormat="1" ht="12">
      <c r="B571" s="41"/>
      <c r="C571" s="63"/>
      <c r="D571" s="219" t="s">
        <v>163</v>
      </c>
      <c r="E571" s="63"/>
      <c r="F571" s="220" t="s">
        <v>862</v>
      </c>
      <c r="G571" s="63"/>
      <c r="H571" s="63"/>
      <c r="I571" s="172"/>
      <c r="J571" s="63"/>
      <c r="K571" s="63"/>
      <c r="L571" s="61"/>
      <c r="M571" s="218"/>
      <c r="N571" s="42"/>
      <c r="O571" s="42"/>
      <c r="P571" s="42"/>
      <c r="Q571" s="42"/>
      <c r="R571" s="42"/>
      <c r="S571" s="42"/>
      <c r="T571" s="78"/>
      <c r="AT571" s="24" t="s">
        <v>163</v>
      </c>
      <c r="AU571" s="24" t="s">
        <v>81</v>
      </c>
    </row>
    <row r="572" spans="2:51" s="12" customFormat="1" ht="12">
      <c r="B572" s="221"/>
      <c r="C572" s="222"/>
      <c r="D572" s="219" t="s">
        <v>174</v>
      </c>
      <c r="E572" s="223" t="s">
        <v>21</v>
      </c>
      <c r="F572" s="224" t="s">
        <v>863</v>
      </c>
      <c r="G572" s="222"/>
      <c r="H572" s="225" t="s">
        <v>21</v>
      </c>
      <c r="I572" s="226"/>
      <c r="J572" s="222"/>
      <c r="K572" s="222"/>
      <c r="L572" s="227"/>
      <c r="M572" s="228"/>
      <c r="N572" s="229"/>
      <c r="O572" s="229"/>
      <c r="P572" s="229"/>
      <c r="Q572" s="229"/>
      <c r="R572" s="229"/>
      <c r="S572" s="229"/>
      <c r="T572" s="230"/>
      <c r="AT572" s="231" t="s">
        <v>174</v>
      </c>
      <c r="AU572" s="231" t="s">
        <v>81</v>
      </c>
      <c r="AV572" s="12" t="s">
        <v>79</v>
      </c>
      <c r="AW572" s="12" t="s">
        <v>35</v>
      </c>
      <c r="AX572" s="12" t="s">
        <v>72</v>
      </c>
      <c r="AY572" s="231" t="s">
        <v>153</v>
      </c>
    </row>
    <row r="573" spans="2:51" s="13" customFormat="1" ht="12">
      <c r="B573" s="232"/>
      <c r="C573" s="233"/>
      <c r="D573" s="219" t="s">
        <v>174</v>
      </c>
      <c r="E573" s="234" t="s">
        <v>21</v>
      </c>
      <c r="F573" s="235" t="s">
        <v>864</v>
      </c>
      <c r="G573" s="233"/>
      <c r="H573" s="236">
        <v>20.437</v>
      </c>
      <c r="I573" s="237"/>
      <c r="J573" s="233"/>
      <c r="K573" s="233"/>
      <c r="L573" s="238"/>
      <c r="M573" s="239"/>
      <c r="N573" s="240"/>
      <c r="O573" s="240"/>
      <c r="P573" s="240"/>
      <c r="Q573" s="240"/>
      <c r="R573" s="240"/>
      <c r="S573" s="240"/>
      <c r="T573" s="241"/>
      <c r="AT573" s="242" t="s">
        <v>174</v>
      </c>
      <c r="AU573" s="242" t="s">
        <v>81</v>
      </c>
      <c r="AV573" s="13" t="s">
        <v>81</v>
      </c>
      <c r="AW573" s="13" t="s">
        <v>35</v>
      </c>
      <c r="AX573" s="13" t="s">
        <v>72</v>
      </c>
      <c r="AY573" s="242" t="s">
        <v>153</v>
      </c>
    </row>
    <row r="574" spans="2:63" s="11" customFormat="1" ht="37.35" customHeight="1">
      <c r="B574" s="187"/>
      <c r="C574" s="188"/>
      <c r="D574" s="201" t="s">
        <v>71</v>
      </c>
      <c r="E574" s="260" t="s">
        <v>865</v>
      </c>
      <c r="F574" s="260" t="s">
        <v>866</v>
      </c>
      <c r="G574" s="188"/>
      <c r="H574" s="188"/>
      <c r="I574" s="191"/>
      <c r="J574" s="261">
        <f>BK574</f>
        <v>0</v>
      </c>
      <c r="K574" s="188"/>
      <c r="L574" s="193"/>
      <c r="M574" s="194"/>
      <c r="N574" s="195"/>
      <c r="O574" s="195"/>
      <c r="P574" s="196">
        <f>SUM(P575:P576)</f>
        <v>0</v>
      </c>
      <c r="Q574" s="195"/>
      <c r="R574" s="196">
        <f>SUM(R575:R576)</f>
        <v>0</v>
      </c>
      <c r="S574" s="195"/>
      <c r="T574" s="197">
        <f>SUM(T575:T576)</f>
        <v>0</v>
      </c>
      <c r="AR574" s="198" t="s">
        <v>161</v>
      </c>
      <c r="AT574" s="199" t="s">
        <v>71</v>
      </c>
      <c r="AU574" s="199" t="s">
        <v>72</v>
      </c>
      <c r="AY574" s="198" t="s">
        <v>153</v>
      </c>
      <c r="BK574" s="200">
        <f>SUM(BK575:BK576)</f>
        <v>0</v>
      </c>
    </row>
    <row r="575" spans="2:65" s="1" customFormat="1" ht="20.4" customHeight="1">
      <c r="B575" s="41"/>
      <c r="C575" s="204" t="s">
        <v>867</v>
      </c>
      <c r="D575" s="204" t="s">
        <v>156</v>
      </c>
      <c r="E575" s="205" t="s">
        <v>868</v>
      </c>
      <c r="F575" s="206" t="s">
        <v>869</v>
      </c>
      <c r="G575" s="207" t="s">
        <v>870</v>
      </c>
      <c r="H575" s="208">
        <v>10</v>
      </c>
      <c r="I575" s="209"/>
      <c r="J575" s="210">
        <f>ROUND(I575*H575,2)</f>
        <v>0</v>
      </c>
      <c r="K575" s="206" t="s">
        <v>160</v>
      </c>
      <c r="L575" s="61"/>
      <c r="M575" s="211" t="s">
        <v>21</v>
      </c>
      <c r="N575" s="212" t="s">
        <v>43</v>
      </c>
      <c r="O575" s="42"/>
      <c r="P575" s="213">
        <f>O575*H575</f>
        <v>0</v>
      </c>
      <c r="Q575" s="213">
        <v>0</v>
      </c>
      <c r="R575" s="213">
        <f>Q575*H575</f>
        <v>0</v>
      </c>
      <c r="S575" s="213">
        <v>0</v>
      </c>
      <c r="T575" s="214">
        <f>S575*H575</f>
        <v>0</v>
      </c>
      <c r="AR575" s="24" t="s">
        <v>871</v>
      </c>
      <c r="AT575" s="24" t="s">
        <v>156</v>
      </c>
      <c r="AU575" s="24" t="s">
        <v>79</v>
      </c>
      <c r="AY575" s="24" t="s">
        <v>153</v>
      </c>
      <c r="BE575" s="215">
        <f>IF(N575="základní",J575,0)</f>
        <v>0</v>
      </c>
      <c r="BF575" s="215">
        <f>IF(N575="snížená",J575,0)</f>
        <v>0</v>
      </c>
      <c r="BG575" s="215">
        <f>IF(N575="zákl. přenesená",J575,0)</f>
        <v>0</v>
      </c>
      <c r="BH575" s="215">
        <f>IF(N575="sníž. přenesená",J575,0)</f>
        <v>0</v>
      </c>
      <c r="BI575" s="215">
        <f>IF(N575="nulová",J575,0)</f>
        <v>0</v>
      </c>
      <c r="BJ575" s="24" t="s">
        <v>79</v>
      </c>
      <c r="BK575" s="215">
        <f>ROUND(I575*H575,2)</f>
        <v>0</v>
      </c>
      <c r="BL575" s="24" t="s">
        <v>871</v>
      </c>
      <c r="BM575" s="24" t="s">
        <v>872</v>
      </c>
    </row>
    <row r="576" spans="2:47" s="1" customFormat="1" ht="24">
      <c r="B576" s="41"/>
      <c r="C576" s="63"/>
      <c r="D576" s="219" t="s">
        <v>163</v>
      </c>
      <c r="E576" s="63"/>
      <c r="F576" s="220" t="s">
        <v>873</v>
      </c>
      <c r="G576" s="63"/>
      <c r="H576" s="63"/>
      <c r="I576" s="172"/>
      <c r="J576" s="63"/>
      <c r="K576" s="63"/>
      <c r="L576" s="61"/>
      <c r="M576" s="218"/>
      <c r="N576" s="42"/>
      <c r="O576" s="42"/>
      <c r="P576" s="42"/>
      <c r="Q576" s="42"/>
      <c r="R576" s="42"/>
      <c r="S576" s="42"/>
      <c r="T576" s="78"/>
      <c r="AT576" s="24" t="s">
        <v>163</v>
      </c>
      <c r="AU576" s="24" t="s">
        <v>79</v>
      </c>
    </row>
    <row r="577" spans="2:63" s="11" customFormat="1" ht="37.35" customHeight="1">
      <c r="B577" s="187"/>
      <c r="C577" s="188"/>
      <c r="D577" s="189" t="s">
        <v>71</v>
      </c>
      <c r="E577" s="190" t="s">
        <v>874</v>
      </c>
      <c r="F577" s="190" t="s">
        <v>875</v>
      </c>
      <c r="G577" s="188"/>
      <c r="H577" s="188"/>
      <c r="I577" s="191"/>
      <c r="J577" s="192">
        <f>BK577</f>
        <v>0</v>
      </c>
      <c r="K577" s="188"/>
      <c r="L577" s="193"/>
      <c r="M577" s="194"/>
      <c r="N577" s="195"/>
      <c r="O577" s="195"/>
      <c r="P577" s="196">
        <f>P578+P581</f>
        <v>0</v>
      </c>
      <c r="Q577" s="195"/>
      <c r="R577" s="196">
        <f>R578+R581</f>
        <v>0</v>
      </c>
      <c r="S577" s="195"/>
      <c r="T577" s="197">
        <f>T578+T581</f>
        <v>0</v>
      </c>
      <c r="AR577" s="198" t="s">
        <v>186</v>
      </c>
      <c r="AT577" s="199" t="s">
        <v>71</v>
      </c>
      <c r="AU577" s="199" t="s">
        <v>72</v>
      </c>
      <c r="AY577" s="198" t="s">
        <v>153</v>
      </c>
      <c r="BK577" s="200">
        <f>BK578+BK581</f>
        <v>0</v>
      </c>
    </row>
    <row r="578" spans="2:63" s="11" customFormat="1" ht="19.95" customHeight="1">
      <c r="B578" s="187"/>
      <c r="C578" s="188"/>
      <c r="D578" s="201" t="s">
        <v>71</v>
      </c>
      <c r="E578" s="202" t="s">
        <v>876</v>
      </c>
      <c r="F578" s="202" t="s">
        <v>877</v>
      </c>
      <c r="G578" s="188"/>
      <c r="H578" s="188"/>
      <c r="I578" s="191"/>
      <c r="J578" s="203">
        <f>BK578</f>
        <v>0</v>
      </c>
      <c r="K578" s="188"/>
      <c r="L578" s="193"/>
      <c r="M578" s="194"/>
      <c r="N578" s="195"/>
      <c r="O578" s="195"/>
      <c r="P578" s="196">
        <f>SUM(P579:P580)</f>
        <v>0</v>
      </c>
      <c r="Q578" s="195"/>
      <c r="R578" s="196">
        <f>SUM(R579:R580)</f>
        <v>0</v>
      </c>
      <c r="S578" s="195"/>
      <c r="T578" s="197">
        <f>SUM(T579:T580)</f>
        <v>0</v>
      </c>
      <c r="AR578" s="198" t="s">
        <v>186</v>
      </c>
      <c r="AT578" s="199" t="s">
        <v>71</v>
      </c>
      <c r="AU578" s="199" t="s">
        <v>79</v>
      </c>
      <c r="AY578" s="198" t="s">
        <v>153</v>
      </c>
      <c r="BK578" s="200">
        <f>SUM(BK579:BK580)</f>
        <v>0</v>
      </c>
    </row>
    <row r="579" spans="2:65" s="1" customFormat="1" ht="20.4" customHeight="1">
      <c r="B579" s="41"/>
      <c r="C579" s="204" t="s">
        <v>878</v>
      </c>
      <c r="D579" s="204" t="s">
        <v>156</v>
      </c>
      <c r="E579" s="205" t="s">
        <v>879</v>
      </c>
      <c r="F579" s="206" t="s">
        <v>877</v>
      </c>
      <c r="G579" s="207" t="s">
        <v>159</v>
      </c>
      <c r="H579" s="208">
        <v>1</v>
      </c>
      <c r="I579" s="209"/>
      <c r="J579" s="210">
        <f>ROUND(I579*H579,2)</f>
        <v>0</v>
      </c>
      <c r="K579" s="206" t="s">
        <v>160</v>
      </c>
      <c r="L579" s="61"/>
      <c r="M579" s="211" t="s">
        <v>21</v>
      </c>
      <c r="N579" s="212" t="s">
        <v>43</v>
      </c>
      <c r="O579" s="42"/>
      <c r="P579" s="213">
        <f>O579*H579</f>
        <v>0</v>
      </c>
      <c r="Q579" s="213">
        <v>0</v>
      </c>
      <c r="R579" s="213">
        <f>Q579*H579</f>
        <v>0</v>
      </c>
      <c r="S579" s="213">
        <v>0</v>
      </c>
      <c r="T579" s="214">
        <f>S579*H579</f>
        <v>0</v>
      </c>
      <c r="AR579" s="24" t="s">
        <v>880</v>
      </c>
      <c r="AT579" s="24" t="s">
        <v>156</v>
      </c>
      <c r="AU579" s="24" t="s">
        <v>81</v>
      </c>
      <c r="AY579" s="24" t="s">
        <v>153</v>
      </c>
      <c r="BE579" s="215">
        <f>IF(N579="základní",J579,0)</f>
        <v>0</v>
      </c>
      <c r="BF579" s="215">
        <f>IF(N579="snížená",J579,0)</f>
        <v>0</v>
      </c>
      <c r="BG579" s="215">
        <f>IF(N579="zákl. přenesená",J579,0)</f>
        <v>0</v>
      </c>
      <c r="BH579" s="215">
        <f>IF(N579="sníž. přenesená",J579,0)</f>
        <v>0</v>
      </c>
      <c r="BI579" s="215">
        <f>IF(N579="nulová",J579,0)</f>
        <v>0</v>
      </c>
      <c r="BJ579" s="24" t="s">
        <v>79</v>
      </c>
      <c r="BK579" s="215">
        <f>ROUND(I579*H579,2)</f>
        <v>0</v>
      </c>
      <c r="BL579" s="24" t="s">
        <v>880</v>
      </c>
      <c r="BM579" s="24" t="s">
        <v>881</v>
      </c>
    </row>
    <row r="580" spans="2:47" s="1" customFormat="1" ht="12">
      <c r="B580" s="41"/>
      <c r="C580" s="63"/>
      <c r="D580" s="219" t="s">
        <v>163</v>
      </c>
      <c r="E580" s="63"/>
      <c r="F580" s="220" t="s">
        <v>882</v>
      </c>
      <c r="G580" s="63"/>
      <c r="H580" s="63"/>
      <c r="I580" s="172"/>
      <c r="J580" s="63"/>
      <c r="K580" s="63"/>
      <c r="L580" s="61"/>
      <c r="M580" s="218"/>
      <c r="N580" s="42"/>
      <c r="O580" s="42"/>
      <c r="P580" s="42"/>
      <c r="Q580" s="42"/>
      <c r="R580" s="42"/>
      <c r="S580" s="42"/>
      <c r="T580" s="78"/>
      <c r="AT580" s="24" t="s">
        <v>163</v>
      </c>
      <c r="AU580" s="24" t="s">
        <v>81</v>
      </c>
    </row>
    <row r="581" spans="2:63" s="11" customFormat="1" ht="29.85" customHeight="1">
      <c r="B581" s="187"/>
      <c r="C581" s="188"/>
      <c r="D581" s="201" t="s">
        <v>71</v>
      </c>
      <c r="E581" s="202" t="s">
        <v>883</v>
      </c>
      <c r="F581" s="202" t="s">
        <v>884</v>
      </c>
      <c r="G581" s="188"/>
      <c r="H581" s="188"/>
      <c r="I581" s="191"/>
      <c r="J581" s="203">
        <f>BK581</f>
        <v>0</v>
      </c>
      <c r="K581" s="188"/>
      <c r="L581" s="193"/>
      <c r="M581" s="194"/>
      <c r="N581" s="195"/>
      <c r="O581" s="195"/>
      <c r="P581" s="196">
        <f>SUM(P582:P583)</f>
        <v>0</v>
      </c>
      <c r="Q581" s="195"/>
      <c r="R581" s="196">
        <f>SUM(R582:R583)</f>
        <v>0</v>
      </c>
      <c r="S581" s="195"/>
      <c r="T581" s="197">
        <f>SUM(T582:T583)</f>
        <v>0</v>
      </c>
      <c r="AR581" s="198" t="s">
        <v>186</v>
      </c>
      <c r="AT581" s="199" t="s">
        <v>71</v>
      </c>
      <c r="AU581" s="199" t="s">
        <v>79</v>
      </c>
      <c r="AY581" s="198" t="s">
        <v>153</v>
      </c>
      <c r="BK581" s="200">
        <f>SUM(BK582:BK583)</f>
        <v>0</v>
      </c>
    </row>
    <row r="582" spans="2:65" s="1" customFormat="1" ht="20.4" customHeight="1">
      <c r="B582" s="41"/>
      <c r="C582" s="204" t="s">
        <v>885</v>
      </c>
      <c r="D582" s="204" t="s">
        <v>156</v>
      </c>
      <c r="E582" s="205" t="s">
        <v>886</v>
      </c>
      <c r="F582" s="206" t="s">
        <v>884</v>
      </c>
      <c r="G582" s="207" t="s">
        <v>159</v>
      </c>
      <c r="H582" s="208">
        <v>1</v>
      </c>
      <c r="I582" s="209"/>
      <c r="J582" s="210">
        <f>ROUND(I582*H582,2)</f>
        <v>0</v>
      </c>
      <c r="K582" s="206" t="s">
        <v>160</v>
      </c>
      <c r="L582" s="61"/>
      <c r="M582" s="211" t="s">
        <v>21</v>
      </c>
      <c r="N582" s="212" t="s">
        <v>43</v>
      </c>
      <c r="O582" s="42"/>
      <c r="P582" s="213">
        <f>O582*H582</f>
        <v>0</v>
      </c>
      <c r="Q582" s="213">
        <v>0</v>
      </c>
      <c r="R582" s="213">
        <f>Q582*H582</f>
        <v>0</v>
      </c>
      <c r="S582" s="213">
        <v>0</v>
      </c>
      <c r="T582" s="214">
        <f>S582*H582</f>
        <v>0</v>
      </c>
      <c r="AR582" s="24" t="s">
        <v>880</v>
      </c>
      <c r="AT582" s="24" t="s">
        <v>156</v>
      </c>
      <c r="AU582" s="24" t="s">
        <v>81</v>
      </c>
      <c r="AY582" s="24" t="s">
        <v>153</v>
      </c>
      <c r="BE582" s="215">
        <f>IF(N582="základní",J582,0)</f>
        <v>0</v>
      </c>
      <c r="BF582" s="215">
        <f>IF(N582="snížená",J582,0)</f>
        <v>0</v>
      </c>
      <c r="BG582" s="215">
        <f>IF(N582="zákl. přenesená",J582,0)</f>
        <v>0</v>
      </c>
      <c r="BH582" s="215">
        <f>IF(N582="sníž. přenesená",J582,0)</f>
        <v>0</v>
      </c>
      <c r="BI582" s="215">
        <f>IF(N582="nulová",J582,0)</f>
        <v>0</v>
      </c>
      <c r="BJ582" s="24" t="s">
        <v>79</v>
      </c>
      <c r="BK582" s="215">
        <f>ROUND(I582*H582,2)</f>
        <v>0</v>
      </c>
      <c r="BL582" s="24" t="s">
        <v>880</v>
      </c>
      <c r="BM582" s="24" t="s">
        <v>887</v>
      </c>
    </row>
    <row r="583" spans="2:47" s="1" customFormat="1" ht="12">
      <c r="B583" s="41"/>
      <c r="C583" s="63"/>
      <c r="D583" s="219" t="s">
        <v>163</v>
      </c>
      <c r="E583" s="63"/>
      <c r="F583" s="220" t="s">
        <v>888</v>
      </c>
      <c r="G583" s="63"/>
      <c r="H583" s="63"/>
      <c r="I583" s="172"/>
      <c r="J583" s="63"/>
      <c r="K583" s="63"/>
      <c r="L583" s="61"/>
      <c r="M583" s="262"/>
      <c r="N583" s="263"/>
      <c r="O583" s="263"/>
      <c r="P583" s="263"/>
      <c r="Q583" s="263"/>
      <c r="R583" s="263"/>
      <c r="S583" s="263"/>
      <c r="T583" s="264"/>
      <c r="AT583" s="24" t="s">
        <v>163</v>
      </c>
      <c r="AU583" s="24" t="s">
        <v>81</v>
      </c>
    </row>
    <row r="584" spans="2:12" s="1" customFormat="1" ht="6.9" customHeight="1">
      <c r="B584" s="56"/>
      <c r="C584" s="57"/>
      <c r="D584" s="57"/>
      <c r="E584" s="57"/>
      <c r="F584" s="57"/>
      <c r="G584" s="57"/>
      <c r="H584" s="57"/>
      <c r="I584" s="148"/>
      <c r="J584" s="57"/>
      <c r="K584" s="57"/>
      <c r="L584" s="61"/>
    </row>
  </sheetData>
  <sheetProtection password="CC35" sheet="1" objects="1" scenarios="1" formatCells="0" formatColumns="0" formatRows="0" sort="0" autoFilter="0"/>
  <autoFilter ref="C110:K583"/>
  <mergeCells count="12">
    <mergeCell ref="G1:H1"/>
    <mergeCell ref="L2:V2"/>
    <mergeCell ref="E49:H49"/>
    <mergeCell ref="E51:H51"/>
    <mergeCell ref="E99:H99"/>
    <mergeCell ref="E101:H101"/>
    <mergeCell ref="E103:H103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11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3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20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93</v>
      </c>
      <c r="G1" s="406" t="s">
        <v>94</v>
      </c>
      <c r="H1" s="406"/>
      <c r="I1" s="124"/>
      <c r="J1" s="123" t="s">
        <v>95</v>
      </c>
      <c r="K1" s="122" t="s">
        <v>96</v>
      </c>
      <c r="L1" s="123" t="s">
        <v>97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AT2" s="24" t="s">
        <v>89</v>
      </c>
    </row>
    <row r="3" spans="2:46" ht="6.9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81</v>
      </c>
    </row>
    <row r="4" spans="2:46" ht="36.9" customHeight="1">
      <c r="B4" s="28"/>
      <c r="C4" s="29"/>
      <c r="D4" s="30" t="s">
        <v>98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0.4" customHeight="1">
      <c r="B7" s="28"/>
      <c r="C7" s="29"/>
      <c r="D7" s="29"/>
      <c r="E7" s="399" t="str">
        <f>'Rekapitulace stavby'!K6</f>
        <v>ZŠ Pionýrů - stavební úpravy sociálního zařízení - pavilon dílen E</v>
      </c>
      <c r="F7" s="400"/>
      <c r="G7" s="400"/>
      <c r="H7" s="400"/>
      <c r="I7" s="126"/>
      <c r="J7" s="29"/>
      <c r="K7" s="31"/>
    </row>
    <row r="8" spans="2:11" ht="13.2">
      <c r="B8" s="28"/>
      <c r="C8" s="29"/>
      <c r="D8" s="37" t="s">
        <v>99</v>
      </c>
      <c r="E8" s="29"/>
      <c r="F8" s="29"/>
      <c r="G8" s="29"/>
      <c r="H8" s="29"/>
      <c r="I8" s="126"/>
      <c r="J8" s="29"/>
      <c r="K8" s="31"/>
    </row>
    <row r="9" spans="2:11" s="1" customFormat="1" ht="20.4" customHeight="1">
      <c r="B9" s="41"/>
      <c r="C9" s="42"/>
      <c r="D9" s="42"/>
      <c r="E9" s="399" t="s">
        <v>100</v>
      </c>
      <c r="F9" s="401"/>
      <c r="G9" s="401"/>
      <c r="H9" s="401"/>
      <c r="I9" s="127"/>
      <c r="J9" s="42"/>
      <c r="K9" s="45"/>
    </row>
    <row r="10" spans="2:11" s="1" customFormat="1" ht="13.2">
      <c r="B10" s="41"/>
      <c r="C10" s="42"/>
      <c r="D10" s="37" t="s">
        <v>101</v>
      </c>
      <c r="E10" s="42"/>
      <c r="F10" s="42"/>
      <c r="G10" s="42"/>
      <c r="H10" s="42"/>
      <c r="I10" s="127"/>
      <c r="J10" s="42"/>
      <c r="K10" s="45"/>
    </row>
    <row r="11" spans="2:11" s="1" customFormat="1" ht="36.9" customHeight="1">
      <c r="B11" s="41"/>
      <c r="C11" s="42"/>
      <c r="D11" s="42"/>
      <c r="E11" s="402" t="s">
        <v>889</v>
      </c>
      <c r="F11" s="401"/>
      <c r="G11" s="401"/>
      <c r="H11" s="401"/>
      <c r="I11" s="127"/>
      <c r="J11" s="42"/>
      <c r="K11" s="45"/>
    </row>
    <row r="12" spans="2:11" s="1" customFormat="1" ht="12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8" t="s">
        <v>22</v>
      </c>
      <c r="J13" s="35" t="s">
        <v>21</v>
      </c>
      <c r="K13" s="45"/>
    </row>
    <row r="14" spans="2:11" s="1" customFormat="1" ht="14.4" customHeight="1">
      <c r="B14" s="41"/>
      <c r="C14" s="42"/>
      <c r="D14" s="37" t="s">
        <v>23</v>
      </c>
      <c r="E14" s="42"/>
      <c r="F14" s="35" t="s">
        <v>24</v>
      </c>
      <c r="G14" s="42"/>
      <c r="H14" s="42"/>
      <c r="I14" s="128" t="s">
        <v>25</v>
      </c>
      <c r="J14" s="129" t="str">
        <f>'Rekapitulace stavby'!AN8</f>
        <v>16.3.2018</v>
      </c>
      <c r="K14" s="45"/>
    </row>
    <row r="15" spans="2:11" s="1" customFormat="1" ht="10.8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" customHeight="1">
      <c r="B16" s="41"/>
      <c r="C16" s="42"/>
      <c r="D16" s="37" t="s">
        <v>27</v>
      </c>
      <c r="E16" s="42"/>
      <c r="F16" s="42"/>
      <c r="G16" s="42"/>
      <c r="H16" s="42"/>
      <c r="I16" s="128" t="s">
        <v>28</v>
      </c>
      <c r="J16" s="35" t="s">
        <v>21</v>
      </c>
      <c r="K16" s="45"/>
    </row>
    <row r="17" spans="2:11" s="1" customFormat="1" ht="18" customHeight="1">
      <c r="B17" s="41"/>
      <c r="C17" s="42"/>
      <c r="D17" s="42"/>
      <c r="E17" s="35" t="s">
        <v>29</v>
      </c>
      <c r="F17" s="42"/>
      <c r="G17" s="42"/>
      <c r="H17" s="42"/>
      <c r="I17" s="128" t="s">
        <v>30</v>
      </c>
      <c r="J17" s="35" t="s">
        <v>21</v>
      </c>
      <c r="K17" s="45"/>
    </row>
    <row r="18" spans="2:11" s="1" customFormat="1" ht="6.9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" customHeight="1">
      <c r="B19" s="41"/>
      <c r="C19" s="42"/>
      <c r="D19" s="37" t="s">
        <v>31</v>
      </c>
      <c r="E19" s="42"/>
      <c r="F19" s="42"/>
      <c r="G19" s="42"/>
      <c r="H19" s="42"/>
      <c r="I19" s="128" t="s">
        <v>28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30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" customHeight="1">
      <c r="B22" s="41"/>
      <c r="C22" s="42"/>
      <c r="D22" s="37" t="s">
        <v>33</v>
      </c>
      <c r="E22" s="42"/>
      <c r="F22" s="42"/>
      <c r="G22" s="42"/>
      <c r="H22" s="42"/>
      <c r="I22" s="128" t="s">
        <v>28</v>
      </c>
      <c r="J22" s="35" t="s">
        <v>21</v>
      </c>
      <c r="K22" s="45"/>
    </row>
    <row r="23" spans="2:11" s="1" customFormat="1" ht="18" customHeight="1">
      <c r="B23" s="41"/>
      <c r="C23" s="42"/>
      <c r="D23" s="42"/>
      <c r="E23" s="35" t="s">
        <v>34</v>
      </c>
      <c r="F23" s="42"/>
      <c r="G23" s="42"/>
      <c r="H23" s="42"/>
      <c r="I23" s="128" t="s">
        <v>30</v>
      </c>
      <c r="J23" s="35" t="s">
        <v>21</v>
      </c>
      <c r="K23" s="45"/>
    </row>
    <row r="24" spans="2:11" s="1" customFormat="1" ht="6.9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" customHeight="1">
      <c r="B25" s="41"/>
      <c r="C25" s="42"/>
      <c r="D25" s="37" t="s">
        <v>36</v>
      </c>
      <c r="E25" s="42"/>
      <c r="F25" s="42"/>
      <c r="G25" s="42"/>
      <c r="H25" s="42"/>
      <c r="I25" s="127"/>
      <c r="J25" s="42"/>
      <c r="K25" s="45"/>
    </row>
    <row r="26" spans="2:11" s="7" customFormat="1" ht="157.2" customHeight="1">
      <c r="B26" s="130"/>
      <c r="C26" s="131"/>
      <c r="D26" s="131"/>
      <c r="E26" s="364" t="s">
        <v>37</v>
      </c>
      <c r="F26" s="364"/>
      <c r="G26" s="364"/>
      <c r="H26" s="364"/>
      <c r="I26" s="132"/>
      <c r="J26" s="131"/>
      <c r="K26" s="133"/>
    </row>
    <row r="27" spans="2:11" s="1" customFormat="1" ht="6.9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38</v>
      </c>
      <c r="E29" s="42"/>
      <c r="F29" s="42"/>
      <c r="G29" s="42"/>
      <c r="H29" s="42"/>
      <c r="I29" s="127"/>
      <c r="J29" s="137">
        <f>ROUND(J89,2)</f>
        <v>0</v>
      </c>
      <c r="K29" s="45"/>
    </row>
    <row r="30" spans="2:11" s="1" customFormat="1" ht="6.9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" customHeight="1">
      <c r="B31" s="41"/>
      <c r="C31" s="42"/>
      <c r="D31" s="42"/>
      <c r="E31" s="42"/>
      <c r="F31" s="46" t="s">
        <v>40</v>
      </c>
      <c r="G31" s="42"/>
      <c r="H31" s="42"/>
      <c r="I31" s="138" t="s">
        <v>39</v>
      </c>
      <c r="J31" s="46" t="s">
        <v>41</v>
      </c>
      <c r="K31" s="45"/>
    </row>
    <row r="32" spans="2:11" s="1" customFormat="1" ht="14.4" customHeight="1">
      <c r="B32" s="41"/>
      <c r="C32" s="42"/>
      <c r="D32" s="49" t="s">
        <v>42</v>
      </c>
      <c r="E32" s="49" t="s">
        <v>43</v>
      </c>
      <c r="F32" s="139">
        <f>ROUND(SUM(BE89:BE333),2)</f>
        <v>0</v>
      </c>
      <c r="G32" s="42"/>
      <c r="H32" s="42"/>
      <c r="I32" s="140">
        <v>0.21</v>
      </c>
      <c r="J32" s="139">
        <f>ROUND(ROUND((SUM(BE89:BE333)),2)*I32,2)</f>
        <v>0</v>
      </c>
      <c r="K32" s="45"/>
    </row>
    <row r="33" spans="2:11" s="1" customFormat="1" ht="14.4" customHeight="1">
      <c r="B33" s="41"/>
      <c r="C33" s="42"/>
      <c r="D33" s="42"/>
      <c r="E33" s="49" t="s">
        <v>44</v>
      </c>
      <c r="F33" s="139">
        <f>ROUND(SUM(BF89:BF333),2)</f>
        <v>0</v>
      </c>
      <c r="G33" s="42"/>
      <c r="H33" s="42"/>
      <c r="I33" s="140">
        <v>0.15</v>
      </c>
      <c r="J33" s="139">
        <f>ROUND(ROUND((SUM(BF89:BF333)),2)*I33,2)</f>
        <v>0</v>
      </c>
      <c r="K33" s="45"/>
    </row>
    <row r="34" spans="2:11" s="1" customFormat="1" ht="14.4" customHeight="1" hidden="1">
      <c r="B34" s="41"/>
      <c r="C34" s="42"/>
      <c r="D34" s="42"/>
      <c r="E34" s="49" t="s">
        <v>45</v>
      </c>
      <c r="F34" s="139">
        <f>ROUND(SUM(BG89:BG333),2)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" customHeight="1" hidden="1">
      <c r="B35" s="41"/>
      <c r="C35" s="42"/>
      <c r="D35" s="42"/>
      <c r="E35" s="49" t="s">
        <v>46</v>
      </c>
      <c r="F35" s="139">
        <f>ROUND(SUM(BH89:BH333),2)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" customHeight="1" hidden="1">
      <c r="B36" s="41"/>
      <c r="C36" s="42"/>
      <c r="D36" s="42"/>
      <c r="E36" s="49" t="s">
        <v>47</v>
      </c>
      <c r="F36" s="139">
        <f>ROUND(SUM(BI89:BI333),2)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48</v>
      </c>
      <c r="E38" s="79"/>
      <c r="F38" s="79"/>
      <c r="G38" s="143" t="s">
        <v>49</v>
      </c>
      <c r="H38" s="144" t="s">
        <v>50</v>
      </c>
      <c r="I38" s="145"/>
      <c r="J38" s="146">
        <f>SUM(J29:J36)</f>
        <v>0</v>
      </c>
      <c r="K38" s="147"/>
    </row>
    <row r="39" spans="2:11" s="1" customFormat="1" ht="14.4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" customHeight="1">
      <c r="B44" s="41"/>
      <c r="C44" s="30" t="s">
        <v>103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0.4" customHeight="1">
      <c r="B47" s="41"/>
      <c r="C47" s="42"/>
      <c r="D47" s="42"/>
      <c r="E47" s="399" t="str">
        <f>E7</f>
        <v>ZŠ Pionýrů - stavební úpravy sociálního zařízení - pavilon dílen E</v>
      </c>
      <c r="F47" s="400"/>
      <c r="G47" s="400"/>
      <c r="H47" s="400"/>
      <c r="I47" s="127"/>
      <c r="J47" s="42"/>
      <c r="K47" s="45"/>
    </row>
    <row r="48" spans="2:11" ht="13.2">
      <c r="B48" s="28"/>
      <c r="C48" s="37" t="s">
        <v>99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0.4" customHeight="1">
      <c r="B49" s="41"/>
      <c r="C49" s="42"/>
      <c r="D49" s="42"/>
      <c r="E49" s="399" t="s">
        <v>100</v>
      </c>
      <c r="F49" s="401"/>
      <c r="G49" s="401"/>
      <c r="H49" s="401"/>
      <c r="I49" s="127"/>
      <c r="J49" s="42"/>
      <c r="K49" s="45"/>
    </row>
    <row r="50" spans="2:11" s="1" customFormat="1" ht="14.4" customHeight="1">
      <c r="B50" s="41"/>
      <c r="C50" s="37" t="s">
        <v>101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2.2" customHeight="1">
      <c r="B51" s="41"/>
      <c r="C51" s="42"/>
      <c r="D51" s="42"/>
      <c r="E51" s="402" t="str">
        <f>E11</f>
        <v>D.1.4a - ZTI - budova E</v>
      </c>
      <c r="F51" s="401"/>
      <c r="G51" s="401"/>
      <c r="H51" s="401"/>
      <c r="I51" s="127"/>
      <c r="J51" s="42"/>
      <c r="K51" s="45"/>
    </row>
    <row r="52" spans="2:11" s="1" customFormat="1" ht="6.9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23</v>
      </c>
      <c r="D53" s="42"/>
      <c r="E53" s="42"/>
      <c r="F53" s="35" t="str">
        <f>F14</f>
        <v>Sokolov</v>
      </c>
      <c r="G53" s="42"/>
      <c r="H53" s="42"/>
      <c r="I53" s="128" t="s">
        <v>25</v>
      </c>
      <c r="J53" s="129" t="str">
        <f>IF(J14="","",J14)</f>
        <v>16.3.2018</v>
      </c>
      <c r="K53" s="45"/>
    </row>
    <row r="54" spans="2:11" s="1" customFormat="1" ht="6.9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3.2">
      <c r="B55" s="41"/>
      <c r="C55" s="37" t="s">
        <v>27</v>
      </c>
      <c r="D55" s="42"/>
      <c r="E55" s="42"/>
      <c r="F55" s="35" t="str">
        <f>E17</f>
        <v>Město Sokolov, Rokycanova 1929, Sokolov</v>
      </c>
      <c r="G55" s="42"/>
      <c r="H55" s="42"/>
      <c r="I55" s="128" t="s">
        <v>33</v>
      </c>
      <c r="J55" s="35" t="str">
        <f>E23</f>
        <v>Petr Holan, Lidická 450/35, Karlovy Vary</v>
      </c>
      <c r="K55" s="45"/>
    </row>
    <row r="56" spans="2:11" s="1" customFormat="1" ht="14.4" customHeight="1">
      <c r="B56" s="41"/>
      <c r="C56" s="37" t="s">
        <v>31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104</v>
      </c>
      <c r="D58" s="141"/>
      <c r="E58" s="141"/>
      <c r="F58" s="141"/>
      <c r="G58" s="141"/>
      <c r="H58" s="141"/>
      <c r="I58" s="154"/>
      <c r="J58" s="155" t="s">
        <v>105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106</v>
      </c>
      <c r="D60" s="42"/>
      <c r="E60" s="42"/>
      <c r="F60" s="42"/>
      <c r="G60" s="42"/>
      <c r="H60" s="42"/>
      <c r="I60" s="127"/>
      <c r="J60" s="137">
        <f>J89</f>
        <v>0</v>
      </c>
      <c r="K60" s="45"/>
      <c r="AU60" s="24" t="s">
        <v>107</v>
      </c>
    </row>
    <row r="61" spans="2:11" s="8" customFormat="1" ht="24.9" customHeight="1">
      <c r="B61" s="158"/>
      <c r="C61" s="159"/>
      <c r="D61" s="160" t="s">
        <v>120</v>
      </c>
      <c r="E61" s="161"/>
      <c r="F61" s="161"/>
      <c r="G61" s="161"/>
      <c r="H61" s="161"/>
      <c r="I61" s="162"/>
      <c r="J61" s="163">
        <f>J90</f>
        <v>0</v>
      </c>
      <c r="K61" s="164"/>
    </row>
    <row r="62" spans="2:11" s="9" customFormat="1" ht="19.95" customHeight="1">
      <c r="B62" s="165"/>
      <c r="C62" s="166"/>
      <c r="D62" s="167" t="s">
        <v>890</v>
      </c>
      <c r="E62" s="168"/>
      <c r="F62" s="168"/>
      <c r="G62" s="168"/>
      <c r="H62" s="168"/>
      <c r="I62" s="169"/>
      <c r="J62" s="170">
        <f>J91</f>
        <v>0</v>
      </c>
      <c r="K62" s="171"/>
    </row>
    <row r="63" spans="2:11" s="9" customFormat="1" ht="19.95" customHeight="1">
      <c r="B63" s="165"/>
      <c r="C63" s="166"/>
      <c r="D63" s="167" t="s">
        <v>891</v>
      </c>
      <c r="E63" s="168"/>
      <c r="F63" s="168"/>
      <c r="G63" s="168"/>
      <c r="H63" s="168"/>
      <c r="I63" s="169"/>
      <c r="J63" s="170">
        <f>J113</f>
        <v>0</v>
      </c>
      <c r="K63" s="171"/>
    </row>
    <row r="64" spans="2:11" s="9" customFormat="1" ht="19.95" customHeight="1">
      <c r="B64" s="165"/>
      <c r="C64" s="166"/>
      <c r="D64" s="167" t="s">
        <v>892</v>
      </c>
      <c r="E64" s="168"/>
      <c r="F64" s="168"/>
      <c r="G64" s="168"/>
      <c r="H64" s="168"/>
      <c r="I64" s="169"/>
      <c r="J64" s="170">
        <f>J174</f>
        <v>0</v>
      </c>
      <c r="K64" s="171"/>
    </row>
    <row r="65" spans="2:11" s="9" customFormat="1" ht="19.95" customHeight="1">
      <c r="B65" s="165"/>
      <c r="C65" s="166"/>
      <c r="D65" s="167" t="s">
        <v>893</v>
      </c>
      <c r="E65" s="168"/>
      <c r="F65" s="168"/>
      <c r="G65" s="168"/>
      <c r="H65" s="168"/>
      <c r="I65" s="169"/>
      <c r="J65" s="170">
        <f>J238</f>
        <v>0</v>
      </c>
      <c r="K65" s="171"/>
    </row>
    <row r="66" spans="2:11" s="9" customFormat="1" ht="19.95" customHeight="1">
      <c r="B66" s="165"/>
      <c r="C66" s="166"/>
      <c r="D66" s="167" t="s">
        <v>894</v>
      </c>
      <c r="E66" s="168"/>
      <c r="F66" s="168"/>
      <c r="G66" s="168"/>
      <c r="H66" s="168"/>
      <c r="I66" s="169"/>
      <c r="J66" s="170">
        <f>J317</f>
        <v>0</v>
      </c>
      <c r="K66" s="171"/>
    </row>
    <row r="67" spans="2:11" s="8" customFormat="1" ht="24.9" customHeight="1">
      <c r="B67" s="158"/>
      <c r="C67" s="159"/>
      <c r="D67" s="160" t="s">
        <v>133</v>
      </c>
      <c r="E67" s="161"/>
      <c r="F67" s="161"/>
      <c r="G67" s="161"/>
      <c r="H67" s="161"/>
      <c r="I67" s="162"/>
      <c r="J67" s="163">
        <f>J324</f>
        <v>0</v>
      </c>
      <c r="K67" s="164"/>
    </row>
    <row r="68" spans="2:11" s="1" customFormat="1" ht="21.75" customHeight="1">
      <c r="B68" s="41"/>
      <c r="C68" s="42"/>
      <c r="D68" s="42"/>
      <c r="E68" s="42"/>
      <c r="F68" s="42"/>
      <c r="G68" s="42"/>
      <c r="H68" s="42"/>
      <c r="I68" s="127"/>
      <c r="J68" s="42"/>
      <c r="K68" s="45"/>
    </row>
    <row r="69" spans="2:11" s="1" customFormat="1" ht="6.9" customHeight="1">
      <c r="B69" s="56"/>
      <c r="C69" s="57"/>
      <c r="D69" s="57"/>
      <c r="E69" s="57"/>
      <c r="F69" s="57"/>
      <c r="G69" s="57"/>
      <c r="H69" s="57"/>
      <c r="I69" s="148"/>
      <c r="J69" s="57"/>
      <c r="K69" s="58"/>
    </row>
    <row r="73" spans="2:12" s="1" customFormat="1" ht="6.9" customHeight="1">
      <c r="B73" s="59"/>
      <c r="C73" s="60"/>
      <c r="D73" s="60"/>
      <c r="E73" s="60"/>
      <c r="F73" s="60"/>
      <c r="G73" s="60"/>
      <c r="H73" s="60"/>
      <c r="I73" s="151"/>
      <c r="J73" s="60"/>
      <c r="K73" s="60"/>
      <c r="L73" s="61"/>
    </row>
    <row r="74" spans="2:12" s="1" customFormat="1" ht="36.9" customHeight="1">
      <c r="B74" s="41"/>
      <c r="C74" s="62" t="s">
        <v>137</v>
      </c>
      <c r="D74" s="63"/>
      <c r="E74" s="63"/>
      <c r="F74" s="63"/>
      <c r="G74" s="63"/>
      <c r="H74" s="63"/>
      <c r="I74" s="172"/>
      <c r="J74" s="63"/>
      <c r="K74" s="63"/>
      <c r="L74" s="61"/>
    </row>
    <row r="75" spans="2:12" s="1" customFormat="1" ht="6.9" customHeight="1">
      <c r="B75" s="41"/>
      <c r="C75" s="63"/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14.4" customHeight="1">
      <c r="B76" s="41"/>
      <c r="C76" s="65" t="s">
        <v>18</v>
      </c>
      <c r="D76" s="63"/>
      <c r="E76" s="63"/>
      <c r="F76" s="63"/>
      <c r="G76" s="63"/>
      <c r="H76" s="63"/>
      <c r="I76" s="172"/>
      <c r="J76" s="63"/>
      <c r="K76" s="63"/>
      <c r="L76" s="61"/>
    </row>
    <row r="77" spans="2:12" s="1" customFormat="1" ht="20.4" customHeight="1">
      <c r="B77" s="41"/>
      <c r="C77" s="63"/>
      <c r="D77" s="63"/>
      <c r="E77" s="403" t="str">
        <f>E7</f>
        <v>ZŠ Pionýrů - stavební úpravy sociálního zařízení - pavilon dílen E</v>
      </c>
      <c r="F77" s="404"/>
      <c r="G77" s="404"/>
      <c r="H77" s="404"/>
      <c r="I77" s="172"/>
      <c r="J77" s="63"/>
      <c r="K77" s="63"/>
      <c r="L77" s="61"/>
    </row>
    <row r="78" spans="2:12" ht="13.2">
      <c r="B78" s="28"/>
      <c r="C78" s="65" t="s">
        <v>99</v>
      </c>
      <c r="D78" s="173"/>
      <c r="E78" s="173"/>
      <c r="F78" s="173"/>
      <c r="G78" s="173"/>
      <c r="H78" s="173"/>
      <c r="J78" s="173"/>
      <c r="K78" s="173"/>
      <c r="L78" s="174"/>
    </row>
    <row r="79" spans="2:12" s="1" customFormat="1" ht="20.4" customHeight="1">
      <c r="B79" s="41"/>
      <c r="C79" s="63"/>
      <c r="D79" s="63"/>
      <c r="E79" s="403" t="s">
        <v>100</v>
      </c>
      <c r="F79" s="405"/>
      <c r="G79" s="405"/>
      <c r="H79" s="405"/>
      <c r="I79" s="172"/>
      <c r="J79" s="63"/>
      <c r="K79" s="63"/>
      <c r="L79" s="61"/>
    </row>
    <row r="80" spans="2:12" s="1" customFormat="1" ht="14.4" customHeight="1">
      <c r="B80" s="41"/>
      <c r="C80" s="65" t="s">
        <v>101</v>
      </c>
      <c r="D80" s="63"/>
      <c r="E80" s="63"/>
      <c r="F80" s="63"/>
      <c r="G80" s="63"/>
      <c r="H80" s="63"/>
      <c r="I80" s="172"/>
      <c r="J80" s="63"/>
      <c r="K80" s="63"/>
      <c r="L80" s="61"/>
    </row>
    <row r="81" spans="2:12" s="1" customFormat="1" ht="22.2" customHeight="1">
      <c r="B81" s="41"/>
      <c r="C81" s="63"/>
      <c r="D81" s="63"/>
      <c r="E81" s="375" t="str">
        <f>E11</f>
        <v>D.1.4a - ZTI - budova E</v>
      </c>
      <c r="F81" s="405"/>
      <c r="G81" s="405"/>
      <c r="H81" s="405"/>
      <c r="I81" s="172"/>
      <c r="J81" s="63"/>
      <c r="K81" s="63"/>
      <c r="L81" s="61"/>
    </row>
    <row r="82" spans="2:12" s="1" customFormat="1" ht="6.9" customHeight="1">
      <c r="B82" s="41"/>
      <c r="C82" s="63"/>
      <c r="D82" s="63"/>
      <c r="E82" s="63"/>
      <c r="F82" s="63"/>
      <c r="G82" s="63"/>
      <c r="H82" s="63"/>
      <c r="I82" s="172"/>
      <c r="J82" s="63"/>
      <c r="K82" s="63"/>
      <c r="L82" s="61"/>
    </row>
    <row r="83" spans="2:12" s="1" customFormat="1" ht="18" customHeight="1">
      <c r="B83" s="41"/>
      <c r="C83" s="65" t="s">
        <v>23</v>
      </c>
      <c r="D83" s="63"/>
      <c r="E83" s="63"/>
      <c r="F83" s="175" t="str">
        <f>F14</f>
        <v>Sokolov</v>
      </c>
      <c r="G83" s="63"/>
      <c r="H83" s="63"/>
      <c r="I83" s="176" t="s">
        <v>25</v>
      </c>
      <c r="J83" s="73" t="str">
        <f>IF(J14="","",J14)</f>
        <v>16.3.2018</v>
      </c>
      <c r="K83" s="63"/>
      <c r="L83" s="61"/>
    </row>
    <row r="84" spans="2:12" s="1" customFormat="1" ht="6.9" customHeight="1">
      <c r="B84" s="41"/>
      <c r="C84" s="63"/>
      <c r="D84" s="63"/>
      <c r="E84" s="63"/>
      <c r="F84" s="63"/>
      <c r="G84" s="63"/>
      <c r="H84" s="63"/>
      <c r="I84" s="172"/>
      <c r="J84" s="63"/>
      <c r="K84" s="63"/>
      <c r="L84" s="61"/>
    </row>
    <row r="85" spans="2:12" s="1" customFormat="1" ht="13.2">
      <c r="B85" s="41"/>
      <c r="C85" s="65" t="s">
        <v>27</v>
      </c>
      <c r="D85" s="63"/>
      <c r="E85" s="63"/>
      <c r="F85" s="175" t="str">
        <f>E17</f>
        <v>Město Sokolov, Rokycanova 1929, Sokolov</v>
      </c>
      <c r="G85" s="63"/>
      <c r="H85" s="63"/>
      <c r="I85" s="176" t="s">
        <v>33</v>
      </c>
      <c r="J85" s="175" t="str">
        <f>E23</f>
        <v>Petr Holan, Lidická 450/35, Karlovy Vary</v>
      </c>
      <c r="K85" s="63"/>
      <c r="L85" s="61"/>
    </row>
    <row r="86" spans="2:12" s="1" customFormat="1" ht="14.4" customHeight="1">
      <c r="B86" s="41"/>
      <c r="C86" s="65" t="s">
        <v>31</v>
      </c>
      <c r="D86" s="63"/>
      <c r="E86" s="63"/>
      <c r="F86" s="175" t="str">
        <f>IF(E20="","",E20)</f>
        <v/>
      </c>
      <c r="G86" s="63"/>
      <c r="H86" s="63"/>
      <c r="I86" s="172"/>
      <c r="J86" s="63"/>
      <c r="K86" s="63"/>
      <c r="L86" s="61"/>
    </row>
    <row r="87" spans="2:12" s="1" customFormat="1" ht="10.35" customHeight="1">
      <c r="B87" s="41"/>
      <c r="C87" s="63"/>
      <c r="D87" s="63"/>
      <c r="E87" s="63"/>
      <c r="F87" s="63"/>
      <c r="G87" s="63"/>
      <c r="H87" s="63"/>
      <c r="I87" s="172"/>
      <c r="J87" s="63"/>
      <c r="K87" s="63"/>
      <c r="L87" s="61"/>
    </row>
    <row r="88" spans="2:20" s="10" customFormat="1" ht="29.25" customHeight="1">
      <c r="B88" s="177"/>
      <c r="C88" s="178" t="s">
        <v>138</v>
      </c>
      <c r="D88" s="179" t="s">
        <v>57</v>
      </c>
      <c r="E88" s="179" t="s">
        <v>53</v>
      </c>
      <c r="F88" s="179" t="s">
        <v>139</v>
      </c>
      <c r="G88" s="179" t="s">
        <v>140</v>
      </c>
      <c r="H88" s="179" t="s">
        <v>141</v>
      </c>
      <c r="I88" s="180" t="s">
        <v>142</v>
      </c>
      <c r="J88" s="179" t="s">
        <v>105</v>
      </c>
      <c r="K88" s="181" t="s">
        <v>143</v>
      </c>
      <c r="L88" s="182"/>
      <c r="M88" s="81" t="s">
        <v>144</v>
      </c>
      <c r="N88" s="82" t="s">
        <v>42</v>
      </c>
      <c r="O88" s="82" t="s">
        <v>145</v>
      </c>
      <c r="P88" s="82" t="s">
        <v>146</v>
      </c>
      <c r="Q88" s="82" t="s">
        <v>147</v>
      </c>
      <c r="R88" s="82" t="s">
        <v>148</v>
      </c>
      <c r="S88" s="82" t="s">
        <v>149</v>
      </c>
      <c r="T88" s="83" t="s">
        <v>150</v>
      </c>
    </row>
    <row r="89" spans="2:63" s="1" customFormat="1" ht="29.25" customHeight="1">
      <c r="B89" s="41"/>
      <c r="C89" s="87" t="s">
        <v>106</v>
      </c>
      <c r="D89" s="63"/>
      <c r="E89" s="63"/>
      <c r="F89" s="63"/>
      <c r="G89" s="63"/>
      <c r="H89" s="63"/>
      <c r="I89" s="172"/>
      <c r="J89" s="183">
        <f>BK89</f>
        <v>0</v>
      </c>
      <c r="K89" s="63"/>
      <c r="L89" s="61"/>
      <c r="M89" s="84"/>
      <c r="N89" s="85"/>
      <c r="O89" s="85"/>
      <c r="P89" s="184">
        <f>P90+P324</f>
        <v>0</v>
      </c>
      <c r="Q89" s="85"/>
      <c r="R89" s="184">
        <f>R90+R324</f>
        <v>0.6966920577999999</v>
      </c>
      <c r="S89" s="85"/>
      <c r="T89" s="185">
        <f>T90+T324</f>
        <v>0</v>
      </c>
      <c r="AT89" s="24" t="s">
        <v>71</v>
      </c>
      <c r="AU89" s="24" t="s">
        <v>107</v>
      </c>
      <c r="BK89" s="186">
        <f>BK90+BK324</f>
        <v>0</v>
      </c>
    </row>
    <row r="90" spans="2:63" s="11" customFormat="1" ht="37.35" customHeight="1">
      <c r="B90" s="187"/>
      <c r="C90" s="188"/>
      <c r="D90" s="189" t="s">
        <v>71</v>
      </c>
      <c r="E90" s="190" t="s">
        <v>354</v>
      </c>
      <c r="F90" s="190" t="s">
        <v>355</v>
      </c>
      <c r="G90" s="188"/>
      <c r="H90" s="188"/>
      <c r="I90" s="191"/>
      <c r="J90" s="192">
        <f>BK90</f>
        <v>0</v>
      </c>
      <c r="K90" s="188"/>
      <c r="L90" s="193"/>
      <c r="M90" s="194"/>
      <c r="N90" s="195"/>
      <c r="O90" s="195"/>
      <c r="P90" s="196">
        <f>P91+P113+P174+P238+P317</f>
        <v>0</v>
      </c>
      <c r="Q90" s="195"/>
      <c r="R90" s="196">
        <f>R91+R113+R174+R238+R317</f>
        <v>0.6966920577999999</v>
      </c>
      <c r="S90" s="195"/>
      <c r="T90" s="197">
        <f>T91+T113+T174+T238+T317</f>
        <v>0</v>
      </c>
      <c r="AR90" s="198" t="s">
        <v>81</v>
      </c>
      <c r="AT90" s="199" t="s">
        <v>71</v>
      </c>
      <c r="AU90" s="199" t="s">
        <v>72</v>
      </c>
      <c r="AY90" s="198" t="s">
        <v>153</v>
      </c>
      <c r="BK90" s="200">
        <f>BK91+BK113+BK174+BK238+BK317</f>
        <v>0</v>
      </c>
    </row>
    <row r="91" spans="2:63" s="11" customFormat="1" ht="19.95" customHeight="1">
      <c r="B91" s="187"/>
      <c r="C91" s="188"/>
      <c r="D91" s="201" t="s">
        <v>71</v>
      </c>
      <c r="E91" s="202" t="s">
        <v>895</v>
      </c>
      <c r="F91" s="202" t="s">
        <v>896</v>
      </c>
      <c r="G91" s="188"/>
      <c r="H91" s="188"/>
      <c r="I91" s="191"/>
      <c r="J91" s="203">
        <f>BK91</f>
        <v>0</v>
      </c>
      <c r="K91" s="188"/>
      <c r="L91" s="193"/>
      <c r="M91" s="194"/>
      <c r="N91" s="195"/>
      <c r="O91" s="195"/>
      <c r="P91" s="196">
        <f>SUM(P92:P112)</f>
        <v>0</v>
      </c>
      <c r="Q91" s="195"/>
      <c r="R91" s="196">
        <f>SUM(R92:R112)</f>
        <v>0.002875</v>
      </c>
      <c r="S91" s="195"/>
      <c r="T91" s="197">
        <f>SUM(T92:T112)</f>
        <v>0</v>
      </c>
      <c r="AR91" s="198" t="s">
        <v>79</v>
      </c>
      <c r="AT91" s="199" t="s">
        <v>71</v>
      </c>
      <c r="AU91" s="199" t="s">
        <v>79</v>
      </c>
      <c r="AY91" s="198" t="s">
        <v>153</v>
      </c>
      <c r="BK91" s="200">
        <f>SUM(BK92:BK112)</f>
        <v>0</v>
      </c>
    </row>
    <row r="92" spans="2:65" s="1" customFormat="1" ht="28.8" customHeight="1">
      <c r="B92" s="41"/>
      <c r="C92" s="204" t="s">
        <v>79</v>
      </c>
      <c r="D92" s="204" t="s">
        <v>156</v>
      </c>
      <c r="E92" s="205" t="s">
        <v>897</v>
      </c>
      <c r="F92" s="206" t="s">
        <v>898</v>
      </c>
      <c r="G92" s="207" t="s">
        <v>189</v>
      </c>
      <c r="H92" s="208">
        <v>86</v>
      </c>
      <c r="I92" s="209"/>
      <c r="J92" s="210">
        <f>ROUND(I92*H92,2)</f>
        <v>0</v>
      </c>
      <c r="K92" s="206" t="s">
        <v>160</v>
      </c>
      <c r="L92" s="61"/>
      <c r="M92" s="211" t="s">
        <v>21</v>
      </c>
      <c r="N92" s="212" t="s">
        <v>43</v>
      </c>
      <c r="O92" s="42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24" t="s">
        <v>283</v>
      </c>
      <c r="AT92" s="24" t="s">
        <v>156</v>
      </c>
      <c r="AU92" s="24" t="s">
        <v>81</v>
      </c>
      <c r="AY92" s="24" t="s">
        <v>153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24" t="s">
        <v>79</v>
      </c>
      <c r="BK92" s="215">
        <f>ROUND(I92*H92,2)</f>
        <v>0</v>
      </c>
      <c r="BL92" s="24" t="s">
        <v>283</v>
      </c>
      <c r="BM92" s="24" t="s">
        <v>899</v>
      </c>
    </row>
    <row r="93" spans="2:47" s="1" customFormat="1" ht="36">
      <c r="B93" s="41"/>
      <c r="C93" s="63"/>
      <c r="D93" s="219" t="s">
        <v>163</v>
      </c>
      <c r="E93" s="63"/>
      <c r="F93" s="220" t="s">
        <v>900</v>
      </c>
      <c r="G93" s="63"/>
      <c r="H93" s="63"/>
      <c r="I93" s="172"/>
      <c r="J93" s="63"/>
      <c r="K93" s="63"/>
      <c r="L93" s="61"/>
      <c r="M93" s="218"/>
      <c r="N93" s="42"/>
      <c r="O93" s="42"/>
      <c r="P93" s="42"/>
      <c r="Q93" s="42"/>
      <c r="R93" s="42"/>
      <c r="S93" s="42"/>
      <c r="T93" s="78"/>
      <c r="AT93" s="24" t="s">
        <v>163</v>
      </c>
      <c r="AU93" s="24" t="s">
        <v>81</v>
      </c>
    </row>
    <row r="94" spans="2:51" s="13" customFormat="1" ht="12">
      <c r="B94" s="232"/>
      <c r="C94" s="233"/>
      <c r="D94" s="219" t="s">
        <v>174</v>
      </c>
      <c r="E94" s="234" t="s">
        <v>21</v>
      </c>
      <c r="F94" s="235" t="s">
        <v>901</v>
      </c>
      <c r="G94" s="233"/>
      <c r="H94" s="236">
        <v>42.5</v>
      </c>
      <c r="I94" s="237"/>
      <c r="J94" s="233"/>
      <c r="K94" s="233"/>
      <c r="L94" s="238"/>
      <c r="M94" s="239"/>
      <c r="N94" s="240"/>
      <c r="O94" s="240"/>
      <c r="P94" s="240"/>
      <c r="Q94" s="240"/>
      <c r="R94" s="240"/>
      <c r="S94" s="240"/>
      <c r="T94" s="241"/>
      <c r="AT94" s="242" t="s">
        <v>174</v>
      </c>
      <c r="AU94" s="242" t="s">
        <v>81</v>
      </c>
      <c r="AV94" s="13" t="s">
        <v>81</v>
      </c>
      <c r="AW94" s="13" t="s">
        <v>35</v>
      </c>
      <c r="AX94" s="13" t="s">
        <v>72</v>
      </c>
      <c r="AY94" s="242" t="s">
        <v>153</v>
      </c>
    </row>
    <row r="95" spans="2:51" s="13" customFormat="1" ht="12">
      <c r="B95" s="232"/>
      <c r="C95" s="233"/>
      <c r="D95" s="216" t="s">
        <v>174</v>
      </c>
      <c r="E95" s="243" t="s">
        <v>21</v>
      </c>
      <c r="F95" s="244" t="s">
        <v>902</v>
      </c>
      <c r="G95" s="233"/>
      <c r="H95" s="245">
        <v>43.5</v>
      </c>
      <c r="I95" s="237"/>
      <c r="J95" s="233"/>
      <c r="K95" s="233"/>
      <c r="L95" s="238"/>
      <c r="M95" s="239"/>
      <c r="N95" s="240"/>
      <c r="O95" s="240"/>
      <c r="P95" s="240"/>
      <c r="Q95" s="240"/>
      <c r="R95" s="240"/>
      <c r="S95" s="240"/>
      <c r="T95" s="241"/>
      <c r="AT95" s="242" t="s">
        <v>174</v>
      </c>
      <c r="AU95" s="242" t="s">
        <v>81</v>
      </c>
      <c r="AV95" s="13" t="s">
        <v>81</v>
      </c>
      <c r="AW95" s="13" t="s">
        <v>35</v>
      </c>
      <c r="AX95" s="13" t="s">
        <v>72</v>
      </c>
      <c r="AY95" s="242" t="s">
        <v>153</v>
      </c>
    </row>
    <row r="96" spans="2:65" s="1" customFormat="1" ht="20.4" customHeight="1">
      <c r="B96" s="41"/>
      <c r="C96" s="248" t="s">
        <v>81</v>
      </c>
      <c r="D96" s="248" t="s">
        <v>249</v>
      </c>
      <c r="E96" s="249" t="s">
        <v>903</v>
      </c>
      <c r="F96" s="250" t="s">
        <v>904</v>
      </c>
      <c r="G96" s="251" t="s">
        <v>189</v>
      </c>
      <c r="H96" s="252">
        <v>38</v>
      </c>
      <c r="I96" s="253"/>
      <c r="J96" s="254">
        <f>ROUND(I96*H96,2)</f>
        <v>0</v>
      </c>
      <c r="K96" s="250" t="s">
        <v>160</v>
      </c>
      <c r="L96" s="255"/>
      <c r="M96" s="256" t="s">
        <v>21</v>
      </c>
      <c r="N96" s="257" t="s">
        <v>43</v>
      </c>
      <c r="O96" s="42"/>
      <c r="P96" s="213">
        <f>O96*H96</f>
        <v>0</v>
      </c>
      <c r="Q96" s="213">
        <v>2E-05</v>
      </c>
      <c r="R96" s="213">
        <f>Q96*H96</f>
        <v>0.00076</v>
      </c>
      <c r="S96" s="213">
        <v>0</v>
      </c>
      <c r="T96" s="214">
        <f>S96*H96</f>
        <v>0</v>
      </c>
      <c r="AR96" s="24" t="s">
        <v>385</v>
      </c>
      <c r="AT96" s="24" t="s">
        <v>249</v>
      </c>
      <c r="AU96" s="24" t="s">
        <v>81</v>
      </c>
      <c r="AY96" s="24" t="s">
        <v>153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4" t="s">
        <v>79</v>
      </c>
      <c r="BK96" s="215">
        <f>ROUND(I96*H96,2)</f>
        <v>0</v>
      </c>
      <c r="BL96" s="24" t="s">
        <v>283</v>
      </c>
      <c r="BM96" s="24" t="s">
        <v>905</v>
      </c>
    </row>
    <row r="97" spans="2:47" s="1" customFormat="1" ht="12">
      <c r="B97" s="41"/>
      <c r="C97" s="63"/>
      <c r="D97" s="219" t="s">
        <v>163</v>
      </c>
      <c r="E97" s="63"/>
      <c r="F97" s="220" t="s">
        <v>906</v>
      </c>
      <c r="G97" s="63"/>
      <c r="H97" s="63"/>
      <c r="I97" s="172"/>
      <c r="J97" s="63"/>
      <c r="K97" s="63"/>
      <c r="L97" s="61"/>
      <c r="M97" s="218"/>
      <c r="N97" s="42"/>
      <c r="O97" s="42"/>
      <c r="P97" s="42"/>
      <c r="Q97" s="42"/>
      <c r="R97" s="42"/>
      <c r="S97" s="42"/>
      <c r="T97" s="78"/>
      <c r="AT97" s="24" t="s">
        <v>163</v>
      </c>
      <c r="AU97" s="24" t="s">
        <v>81</v>
      </c>
    </row>
    <row r="98" spans="2:51" s="13" customFormat="1" ht="12">
      <c r="B98" s="232"/>
      <c r="C98" s="233"/>
      <c r="D98" s="216" t="s">
        <v>174</v>
      </c>
      <c r="E98" s="243" t="s">
        <v>21</v>
      </c>
      <c r="F98" s="244" t="s">
        <v>907</v>
      </c>
      <c r="G98" s="233"/>
      <c r="H98" s="245">
        <v>38</v>
      </c>
      <c r="I98" s="237"/>
      <c r="J98" s="233"/>
      <c r="K98" s="233"/>
      <c r="L98" s="238"/>
      <c r="M98" s="239"/>
      <c r="N98" s="240"/>
      <c r="O98" s="240"/>
      <c r="P98" s="240"/>
      <c r="Q98" s="240"/>
      <c r="R98" s="240"/>
      <c r="S98" s="240"/>
      <c r="T98" s="241"/>
      <c r="AT98" s="242" t="s">
        <v>174</v>
      </c>
      <c r="AU98" s="242" t="s">
        <v>81</v>
      </c>
      <c r="AV98" s="13" t="s">
        <v>81</v>
      </c>
      <c r="AW98" s="13" t="s">
        <v>35</v>
      </c>
      <c r="AX98" s="13" t="s">
        <v>72</v>
      </c>
      <c r="AY98" s="242" t="s">
        <v>153</v>
      </c>
    </row>
    <row r="99" spans="2:65" s="1" customFormat="1" ht="20.4" customHeight="1">
      <c r="B99" s="41"/>
      <c r="C99" s="248" t="s">
        <v>154</v>
      </c>
      <c r="D99" s="248" t="s">
        <v>249</v>
      </c>
      <c r="E99" s="249" t="s">
        <v>908</v>
      </c>
      <c r="F99" s="250" t="s">
        <v>909</v>
      </c>
      <c r="G99" s="251" t="s">
        <v>189</v>
      </c>
      <c r="H99" s="252">
        <v>21</v>
      </c>
      <c r="I99" s="253"/>
      <c r="J99" s="254">
        <f>ROUND(I99*H99,2)</f>
        <v>0</v>
      </c>
      <c r="K99" s="250" t="s">
        <v>160</v>
      </c>
      <c r="L99" s="255"/>
      <c r="M99" s="256" t="s">
        <v>21</v>
      </c>
      <c r="N99" s="257" t="s">
        <v>43</v>
      </c>
      <c r="O99" s="42"/>
      <c r="P99" s="213">
        <f>O99*H99</f>
        <v>0</v>
      </c>
      <c r="Q99" s="213">
        <v>4E-05</v>
      </c>
      <c r="R99" s="213">
        <f>Q99*H99</f>
        <v>0.00084</v>
      </c>
      <c r="S99" s="213">
        <v>0</v>
      </c>
      <c r="T99" s="214">
        <f>S99*H99</f>
        <v>0</v>
      </c>
      <c r="AR99" s="24" t="s">
        <v>385</v>
      </c>
      <c r="AT99" s="24" t="s">
        <v>249</v>
      </c>
      <c r="AU99" s="24" t="s">
        <v>81</v>
      </c>
      <c r="AY99" s="24" t="s">
        <v>153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4" t="s">
        <v>79</v>
      </c>
      <c r="BK99" s="215">
        <f>ROUND(I99*H99,2)</f>
        <v>0</v>
      </c>
      <c r="BL99" s="24" t="s">
        <v>283</v>
      </c>
      <c r="BM99" s="24" t="s">
        <v>910</v>
      </c>
    </row>
    <row r="100" spans="2:47" s="1" customFormat="1" ht="12">
      <c r="B100" s="41"/>
      <c r="C100" s="63"/>
      <c r="D100" s="219" t="s">
        <v>163</v>
      </c>
      <c r="E100" s="63"/>
      <c r="F100" s="220" t="s">
        <v>911</v>
      </c>
      <c r="G100" s="63"/>
      <c r="H100" s="63"/>
      <c r="I100" s="172"/>
      <c r="J100" s="63"/>
      <c r="K100" s="63"/>
      <c r="L100" s="61"/>
      <c r="M100" s="218"/>
      <c r="N100" s="42"/>
      <c r="O100" s="42"/>
      <c r="P100" s="42"/>
      <c r="Q100" s="42"/>
      <c r="R100" s="42"/>
      <c r="S100" s="42"/>
      <c r="T100" s="78"/>
      <c r="AT100" s="24" t="s">
        <v>163</v>
      </c>
      <c r="AU100" s="24" t="s">
        <v>81</v>
      </c>
    </row>
    <row r="101" spans="2:51" s="13" customFormat="1" ht="12">
      <c r="B101" s="232"/>
      <c r="C101" s="233"/>
      <c r="D101" s="216" t="s">
        <v>174</v>
      </c>
      <c r="E101" s="243" t="s">
        <v>21</v>
      </c>
      <c r="F101" s="244" t="s">
        <v>912</v>
      </c>
      <c r="G101" s="233"/>
      <c r="H101" s="245">
        <v>21</v>
      </c>
      <c r="I101" s="237"/>
      <c r="J101" s="233"/>
      <c r="K101" s="233"/>
      <c r="L101" s="238"/>
      <c r="M101" s="239"/>
      <c r="N101" s="240"/>
      <c r="O101" s="240"/>
      <c r="P101" s="240"/>
      <c r="Q101" s="240"/>
      <c r="R101" s="240"/>
      <c r="S101" s="240"/>
      <c r="T101" s="241"/>
      <c r="AT101" s="242" t="s">
        <v>174</v>
      </c>
      <c r="AU101" s="242" t="s">
        <v>81</v>
      </c>
      <c r="AV101" s="13" t="s">
        <v>81</v>
      </c>
      <c r="AW101" s="13" t="s">
        <v>35</v>
      </c>
      <c r="AX101" s="13" t="s">
        <v>72</v>
      </c>
      <c r="AY101" s="242" t="s">
        <v>153</v>
      </c>
    </row>
    <row r="102" spans="2:65" s="1" customFormat="1" ht="20.4" customHeight="1">
      <c r="B102" s="41"/>
      <c r="C102" s="248" t="s">
        <v>161</v>
      </c>
      <c r="D102" s="248" t="s">
        <v>249</v>
      </c>
      <c r="E102" s="249" t="s">
        <v>913</v>
      </c>
      <c r="F102" s="250" t="s">
        <v>914</v>
      </c>
      <c r="G102" s="251" t="s">
        <v>189</v>
      </c>
      <c r="H102" s="252">
        <v>13.5</v>
      </c>
      <c r="I102" s="253"/>
      <c r="J102" s="254">
        <f>ROUND(I102*H102,2)</f>
        <v>0</v>
      </c>
      <c r="K102" s="250" t="s">
        <v>160</v>
      </c>
      <c r="L102" s="255"/>
      <c r="M102" s="256" t="s">
        <v>21</v>
      </c>
      <c r="N102" s="257" t="s">
        <v>43</v>
      </c>
      <c r="O102" s="42"/>
      <c r="P102" s="213">
        <f>O102*H102</f>
        <v>0</v>
      </c>
      <c r="Q102" s="213">
        <v>2E-05</v>
      </c>
      <c r="R102" s="213">
        <f>Q102*H102</f>
        <v>0.00027</v>
      </c>
      <c r="S102" s="213">
        <v>0</v>
      </c>
      <c r="T102" s="214">
        <f>S102*H102</f>
        <v>0</v>
      </c>
      <c r="AR102" s="24" t="s">
        <v>385</v>
      </c>
      <c r="AT102" s="24" t="s">
        <v>249</v>
      </c>
      <c r="AU102" s="24" t="s">
        <v>81</v>
      </c>
      <c r="AY102" s="24" t="s">
        <v>153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4" t="s">
        <v>79</v>
      </c>
      <c r="BK102" s="215">
        <f>ROUND(I102*H102,2)</f>
        <v>0</v>
      </c>
      <c r="BL102" s="24" t="s">
        <v>283</v>
      </c>
      <c r="BM102" s="24" t="s">
        <v>915</v>
      </c>
    </row>
    <row r="103" spans="2:47" s="1" customFormat="1" ht="12">
      <c r="B103" s="41"/>
      <c r="C103" s="63"/>
      <c r="D103" s="219" t="s">
        <v>163</v>
      </c>
      <c r="E103" s="63"/>
      <c r="F103" s="220" t="s">
        <v>916</v>
      </c>
      <c r="G103" s="63"/>
      <c r="H103" s="63"/>
      <c r="I103" s="172"/>
      <c r="J103" s="63"/>
      <c r="K103" s="63"/>
      <c r="L103" s="61"/>
      <c r="M103" s="218"/>
      <c r="N103" s="42"/>
      <c r="O103" s="42"/>
      <c r="P103" s="42"/>
      <c r="Q103" s="42"/>
      <c r="R103" s="42"/>
      <c r="S103" s="42"/>
      <c r="T103" s="78"/>
      <c r="AT103" s="24" t="s">
        <v>163</v>
      </c>
      <c r="AU103" s="24" t="s">
        <v>81</v>
      </c>
    </row>
    <row r="104" spans="2:51" s="13" customFormat="1" ht="12">
      <c r="B104" s="232"/>
      <c r="C104" s="233"/>
      <c r="D104" s="216" t="s">
        <v>174</v>
      </c>
      <c r="E104" s="243" t="s">
        <v>21</v>
      </c>
      <c r="F104" s="244" t="s">
        <v>917</v>
      </c>
      <c r="G104" s="233"/>
      <c r="H104" s="245">
        <v>13.5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AT104" s="242" t="s">
        <v>174</v>
      </c>
      <c r="AU104" s="242" t="s">
        <v>81</v>
      </c>
      <c r="AV104" s="13" t="s">
        <v>81</v>
      </c>
      <c r="AW104" s="13" t="s">
        <v>35</v>
      </c>
      <c r="AX104" s="13" t="s">
        <v>72</v>
      </c>
      <c r="AY104" s="242" t="s">
        <v>153</v>
      </c>
    </row>
    <row r="105" spans="2:65" s="1" customFormat="1" ht="20.4" customHeight="1">
      <c r="B105" s="41"/>
      <c r="C105" s="248" t="s">
        <v>186</v>
      </c>
      <c r="D105" s="248" t="s">
        <v>249</v>
      </c>
      <c r="E105" s="249" t="s">
        <v>918</v>
      </c>
      <c r="F105" s="250" t="s">
        <v>919</v>
      </c>
      <c r="G105" s="251" t="s">
        <v>189</v>
      </c>
      <c r="H105" s="252">
        <v>7.5</v>
      </c>
      <c r="I105" s="253"/>
      <c r="J105" s="254">
        <f>ROUND(I105*H105,2)</f>
        <v>0</v>
      </c>
      <c r="K105" s="250" t="s">
        <v>160</v>
      </c>
      <c r="L105" s="255"/>
      <c r="M105" s="256" t="s">
        <v>21</v>
      </c>
      <c r="N105" s="257" t="s">
        <v>43</v>
      </c>
      <c r="O105" s="42"/>
      <c r="P105" s="213">
        <f>O105*H105</f>
        <v>0</v>
      </c>
      <c r="Q105" s="213">
        <v>5E-05</v>
      </c>
      <c r="R105" s="213">
        <f>Q105*H105</f>
        <v>0.000375</v>
      </c>
      <c r="S105" s="213">
        <v>0</v>
      </c>
      <c r="T105" s="214">
        <f>S105*H105</f>
        <v>0</v>
      </c>
      <c r="AR105" s="24" t="s">
        <v>385</v>
      </c>
      <c r="AT105" s="24" t="s">
        <v>249</v>
      </c>
      <c r="AU105" s="24" t="s">
        <v>81</v>
      </c>
      <c r="AY105" s="24" t="s">
        <v>153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4" t="s">
        <v>79</v>
      </c>
      <c r="BK105" s="215">
        <f>ROUND(I105*H105,2)</f>
        <v>0</v>
      </c>
      <c r="BL105" s="24" t="s">
        <v>283</v>
      </c>
      <c r="BM105" s="24" t="s">
        <v>920</v>
      </c>
    </row>
    <row r="106" spans="2:47" s="1" customFormat="1" ht="12">
      <c r="B106" s="41"/>
      <c r="C106" s="63"/>
      <c r="D106" s="219" t="s">
        <v>163</v>
      </c>
      <c r="E106" s="63"/>
      <c r="F106" s="220" t="s">
        <v>921</v>
      </c>
      <c r="G106" s="63"/>
      <c r="H106" s="63"/>
      <c r="I106" s="172"/>
      <c r="J106" s="63"/>
      <c r="K106" s="63"/>
      <c r="L106" s="61"/>
      <c r="M106" s="218"/>
      <c r="N106" s="42"/>
      <c r="O106" s="42"/>
      <c r="P106" s="42"/>
      <c r="Q106" s="42"/>
      <c r="R106" s="42"/>
      <c r="S106" s="42"/>
      <c r="T106" s="78"/>
      <c r="AT106" s="24" t="s">
        <v>163</v>
      </c>
      <c r="AU106" s="24" t="s">
        <v>81</v>
      </c>
    </row>
    <row r="107" spans="2:51" s="13" customFormat="1" ht="12">
      <c r="B107" s="232"/>
      <c r="C107" s="233"/>
      <c r="D107" s="216" t="s">
        <v>174</v>
      </c>
      <c r="E107" s="243" t="s">
        <v>21</v>
      </c>
      <c r="F107" s="244" t="s">
        <v>922</v>
      </c>
      <c r="G107" s="233"/>
      <c r="H107" s="245">
        <v>7.5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AT107" s="242" t="s">
        <v>174</v>
      </c>
      <c r="AU107" s="242" t="s">
        <v>81</v>
      </c>
      <c r="AV107" s="13" t="s">
        <v>81</v>
      </c>
      <c r="AW107" s="13" t="s">
        <v>35</v>
      </c>
      <c r="AX107" s="13" t="s">
        <v>72</v>
      </c>
      <c r="AY107" s="242" t="s">
        <v>153</v>
      </c>
    </row>
    <row r="108" spans="2:65" s="1" customFormat="1" ht="20.4" customHeight="1">
      <c r="B108" s="41"/>
      <c r="C108" s="248" t="s">
        <v>194</v>
      </c>
      <c r="D108" s="248" t="s">
        <v>249</v>
      </c>
      <c r="E108" s="249" t="s">
        <v>923</v>
      </c>
      <c r="F108" s="250" t="s">
        <v>924</v>
      </c>
      <c r="G108" s="251" t="s">
        <v>189</v>
      </c>
      <c r="H108" s="252">
        <v>7</v>
      </c>
      <c r="I108" s="253"/>
      <c r="J108" s="254">
        <f>ROUND(I108*H108,2)</f>
        <v>0</v>
      </c>
      <c r="K108" s="250" t="s">
        <v>160</v>
      </c>
      <c r="L108" s="255"/>
      <c r="M108" s="256" t="s">
        <v>21</v>
      </c>
      <c r="N108" s="257" t="s">
        <v>43</v>
      </c>
      <c r="O108" s="42"/>
      <c r="P108" s="213">
        <f>O108*H108</f>
        <v>0</v>
      </c>
      <c r="Q108" s="213">
        <v>9E-05</v>
      </c>
      <c r="R108" s="213">
        <f>Q108*H108</f>
        <v>0.00063</v>
      </c>
      <c r="S108" s="213">
        <v>0</v>
      </c>
      <c r="T108" s="214">
        <f>S108*H108</f>
        <v>0</v>
      </c>
      <c r="AR108" s="24" t="s">
        <v>385</v>
      </c>
      <c r="AT108" s="24" t="s">
        <v>249</v>
      </c>
      <c r="AU108" s="24" t="s">
        <v>81</v>
      </c>
      <c r="AY108" s="24" t="s">
        <v>153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4" t="s">
        <v>79</v>
      </c>
      <c r="BK108" s="215">
        <f>ROUND(I108*H108,2)</f>
        <v>0</v>
      </c>
      <c r="BL108" s="24" t="s">
        <v>283</v>
      </c>
      <c r="BM108" s="24" t="s">
        <v>925</v>
      </c>
    </row>
    <row r="109" spans="2:47" s="1" customFormat="1" ht="12">
      <c r="B109" s="41"/>
      <c r="C109" s="63"/>
      <c r="D109" s="219" t="s">
        <v>163</v>
      </c>
      <c r="E109" s="63"/>
      <c r="F109" s="220" t="s">
        <v>926</v>
      </c>
      <c r="G109" s="63"/>
      <c r="H109" s="63"/>
      <c r="I109" s="172"/>
      <c r="J109" s="63"/>
      <c r="K109" s="63"/>
      <c r="L109" s="61"/>
      <c r="M109" s="218"/>
      <c r="N109" s="42"/>
      <c r="O109" s="42"/>
      <c r="P109" s="42"/>
      <c r="Q109" s="42"/>
      <c r="R109" s="42"/>
      <c r="S109" s="42"/>
      <c r="T109" s="78"/>
      <c r="AT109" s="24" t="s">
        <v>163</v>
      </c>
      <c r="AU109" s="24" t="s">
        <v>81</v>
      </c>
    </row>
    <row r="110" spans="2:51" s="13" customFormat="1" ht="12">
      <c r="B110" s="232"/>
      <c r="C110" s="233"/>
      <c r="D110" s="216" t="s">
        <v>174</v>
      </c>
      <c r="E110" s="243" t="s">
        <v>21</v>
      </c>
      <c r="F110" s="244" t="s">
        <v>927</v>
      </c>
      <c r="G110" s="233"/>
      <c r="H110" s="245">
        <v>7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AT110" s="242" t="s">
        <v>174</v>
      </c>
      <c r="AU110" s="242" t="s">
        <v>81</v>
      </c>
      <c r="AV110" s="13" t="s">
        <v>81</v>
      </c>
      <c r="AW110" s="13" t="s">
        <v>35</v>
      </c>
      <c r="AX110" s="13" t="s">
        <v>72</v>
      </c>
      <c r="AY110" s="242" t="s">
        <v>153</v>
      </c>
    </row>
    <row r="111" spans="2:65" s="1" customFormat="1" ht="20.4" customHeight="1">
      <c r="B111" s="41"/>
      <c r="C111" s="204" t="s">
        <v>214</v>
      </c>
      <c r="D111" s="204" t="s">
        <v>156</v>
      </c>
      <c r="E111" s="205" t="s">
        <v>928</v>
      </c>
      <c r="F111" s="206" t="s">
        <v>929</v>
      </c>
      <c r="G111" s="207" t="s">
        <v>327</v>
      </c>
      <c r="H111" s="208">
        <v>0.27</v>
      </c>
      <c r="I111" s="209"/>
      <c r="J111" s="210">
        <f>ROUND(I111*H111,2)</f>
        <v>0</v>
      </c>
      <c r="K111" s="206" t="s">
        <v>160</v>
      </c>
      <c r="L111" s="61"/>
      <c r="M111" s="211" t="s">
        <v>21</v>
      </c>
      <c r="N111" s="212" t="s">
        <v>43</v>
      </c>
      <c r="O111" s="42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4" t="s">
        <v>283</v>
      </c>
      <c r="AT111" s="24" t="s">
        <v>156</v>
      </c>
      <c r="AU111" s="24" t="s">
        <v>81</v>
      </c>
      <c r="AY111" s="24" t="s">
        <v>153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4" t="s">
        <v>79</v>
      </c>
      <c r="BK111" s="215">
        <f>ROUND(I111*H111,2)</f>
        <v>0</v>
      </c>
      <c r="BL111" s="24" t="s">
        <v>283</v>
      </c>
      <c r="BM111" s="24" t="s">
        <v>930</v>
      </c>
    </row>
    <row r="112" spans="2:47" s="1" customFormat="1" ht="36">
      <c r="B112" s="41"/>
      <c r="C112" s="63"/>
      <c r="D112" s="219" t="s">
        <v>163</v>
      </c>
      <c r="E112" s="63"/>
      <c r="F112" s="220" t="s">
        <v>931</v>
      </c>
      <c r="G112" s="63"/>
      <c r="H112" s="63"/>
      <c r="I112" s="172"/>
      <c r="J112" s="63"/>
      <c r="K112" s="63"/>
      <c r="L112" s="61"/>
      <c r="M112" s="218"/>
      <c r="N112" s="42"/>
      <c r="O112" s="42"/>
      <c r="P112" s="42"/>
      <c r="Q112" s="42"/>
      <c r="R112" s="42"/>
      <c r="S112" s="42"/>
      <c r="T112" s="78"/>
      <c r="AT112" s="24" t="s">
        <v>163</v>
      </c>
      <c r="AU112" s="24" t="s">
        <v>81</v>
      </c>
    </row>
    <row r="113" spans="2:63" s="11" customFormat="1" ht="29.85" customHeight="1">
      <c r="B113" s="187"/>
      <c r="C113" s="188"/>
      <c r="D113" s="201" t="s">
        <v>71</v>
      </c>
      <c r="E113" s="202" t="s">
        <v>932</v>
      </c>
      <c r="F113" s="202" t="s">
        <v>933</v>
      </c>
      <c r="G113" s="188"/>
      <c r="H113" s="188"/>
      <c r="I113" s="191"/>
      <c r="J113" s="203">
        <f>BK113</f>
        <v>0</v>
      </c>
      <c r="K113" s="188"/>
      <c r="L113" s="193"/>
      <c r="M113" s="194"/>
      <c r="N113" s="195"/>
      <c r="O113" s="195"/>
      <c r="P113" s="196">
        <f>SUM(P114:P173)</f>
        <v>0</v>
      </c>
      <c r="Q113" s="195"/>
      <c r="R113" s="196">
        <f>SUM(R114:R173)</f>
        <v>0.09952619999999998</v>
      </c>
      <c r="S113" s="195"/>
      <c r="T113" s="197">
        <f>SUM(T114:T173)</f>
        <v>0</v>
      </c>
      <c r="AR113" s="198" t="s">
        <v>79</v>
      </c>
      <c r="AT113" s="199" t="s">
        <v>71</v>
      </c>
      <c r="AU113" s="199" t="s">
        <v>79</v>
      </c>
      <c r="AY113" s="198" t="s">
        <v>153</v>
      </c>
      <c r="BK113" s="200">
        <f>SUM(BK114:BK173)</f>
        <v>0</v>
      </c>
    </row>
    <row r="114" spans="2:65" s="1" customFormat="1" ht="20.4" customHeight="1">
      <c r="B114" s="41"/>
      <c r="C114" s="204" t="s">
        <v>225</v>
      </c>
      <c r="D114" s="204" t="s">
        <v>156</v>
      </c>
      <c r="E114" s="205" t="s">
        <v>934</v>
      </c>
      <c r="F114" s="206" t="s">
        <v>935</v>
      </c>
      <c r="G114" s="207" t="s">
        <v>159</v>
      </c>
      <c r="H114" s="208">
        <v>2</v>
      </c>
      <c r="I114" s="209"/>
      <c r="J114" s="210">
        <f>ROUND(I114*H114,2)</f>
        <v>0</v>
      </c>
      <c r="K114" s="206" t="s">
        <v>160</v>
      </c>
      <c r="L114" s="61"/>
      <c r="M114" s="211" t="s">
        <v>21</v>
      </c>
      <c r="N114" s="212" t="s">
        <v>43</v>
      </c>
      <c r="O114" s="42"/>
      <c r="P114" s="213">
        <f>O114*H114</f>
        <v>0</v>
      </c>
      <c r="Q114" s="213">
        <v>0.0222</v>
      </c>
      <c r="R114" s="213">
        <f>Q114*H114</f>
        <v>0.0444</v>
      </c>
      <c r="S114" s="213">
        <v>0</v>
      </c>
      <c r="T114" s="214">
        <f>S114*H114</f>
        <v>0</v>
      </c>
      <c r="AR114" s="24" t="s">
        <v>161</v>
      </c>
      <c r="AT114" s="24" t="s">
        <v>156</v>
      </c>
      <c r="AU114" s="24" t="s">
        <v>81</v>
      </c>
      <c r="AY114" s="24" t="s">
        <v>153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4" t="s">
        <v>79</v>
      </c>
      <c r="BK114" s="215">
        <f>ROUND(I114*H114,2)</f>
        <v>0</v>
      </c>
      <c r="BL114" s="24" t="s">
        <v>161</v>
      </c>
      <c r="BM114" s="24" t="s">
        <v>936</v>
      </c>
    </row>
    <row r="115" spans="2:47" s="1" customFormat="1" ht="12">
      <c r="B115" s="41"/>
      <c r="C115" s="63"/>
      <c r="D115" s="219" t="s">
        <v>163</v>
      </c>
      <c r="E115" s="63"/>
      <c r="F115" s="220" t="s">
        <v>937</v>
      </c>
      <c r="G115" s="63"/>
      <c r="H115" s="63"/>
      <c r="I115" s="172"/>
      <c r="J115" s="63"/>
      <c r="K115" s="63"/>
      <c r="L115" s="61"/>
      <c r="M115" s="218"/>
      <c r="N115" s="42"/>
      <c r="O115" s="42"/>
      <c r="P115" s="42"/>
      <c r="Q115" s="42"/>
      <c r="R115" s="42"/>
      <c r="S115" s="42"/>
      <c r="T115" s="78"/>
      <c r="AT115" s="24" t="s">
        <v>163</v>
      </c>
      <c r="AU115" s="24" t="s">
        <v>81</v>
      </c>
    </row>
    <row r="116" spans="2:51" s="13" customFormat="1" ht="12">
      <c r="B116" s="232"/>
      <c r="C116" s="233"/>
      <c r="D116" s="216" t="s">
        <v>174</v>
      </c>
      <c r="E116" s="243" t="s">
        <v>21</v>
      </c>
      <c r="F116" s="244" t="s">
        <v>938</v>
      </c>
      <c r="G116" s="233"/>
      <c r="H116" s="245">
        <v>2</v>
      </c>
      <c r="I116" s="237"/>
      <c r="J116" s="233"/>
      <c r="K116" s="233"/>
      <c r="L116" s="238"/>
      <c r="M116" s="239"/>
      <c r="N116" s="240"/>
      <c r="O116" s="240"/>
      <c r="P116" s="240"/>
      <c r="Q116" s="240"/>
      <c r="R116" s="240"/>
      <c r="S116" s="240"/>
      <c r="T116" s="241"/>
      <c r="AT116" s="242" t="s">
        <v>174</v>
      </c>
      <c r="AU116" s="242" t="s">
        <v>81</v>
      </c>
      <c r="AV116" s="13" t="s">
        <v>81</v>
      </c>
      <c r="AW116" s="13" t="s">
        <v>35</v>
      </c>
      <c r="AX116" s="13" t="s">
        <v>72</v>
      </c>
      <c r="AY116" s="242" t="s">
        <v>153</v>
      </c>
    </row>
    <row r="117" spans="2:65" s="1" customFormat="1" ht="20.4" customHeight="1">
      <c r="B117" s="41"/>
      <c r="C117" s="248" t="s">
        <v>233</v>
      </c>
      <c r="D117" s="248" t="s">
        <v>249</v>
      </c>
      <c r="E117" s="249" t="s">
        <v>939</v>
      </c>
      <c r="F117" s="250" t="s">
        <v>940</v>
      </c>
      <c r="G117" s="251" t="s">
        <v>159</v>
      </c>
      <c r="H117" s="252">
        <v>2</v>
      </c>
      <c r="I117" s="253"/>
      <c r="J117" s="254">
        <f>ROUND(I117*H117,2)</f>
        <v>0</v>
      </c>
      <c r="K117" s="250" t="s">
        <v>160</v>
      </c>
      <c r="L117" s="255"/>
      <c r="M117" s="256" t="s">
        <v>21</v>
      </c>
      <c r="N117" s="257" t="s">
        <v>43</v>
      </c>
      <c r="O117" s="42"/>
      <c r="P117" s="213">
        <f>O117*H117</f>
        <v>0</v>
      </c>
      <c r="Q117" s="213">
        <v>0.00125</v>
      </c>
      <c r="R117" s="213">
        <f>Q117*H117</f>
        <v>0.0025</v>
      </c>
      <c r="S117" s="213">
        <v>0</v>
      </c>
      <c r="T117" s="214">
        <f>S117*H117</f>
        <v>0</v>
      </c>
      <c r="AR117" s="24" t="s">
        <v>385</v>
      </c>
      <c r="AT117" s="24" t="s">
        <v>249</v>
      </c>
      <c r="AU117" s="24" t="s">
        <v>81</v>
      </c>
      <c r="AY117" s="24" t="s">
        <v>153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4" t="s">
        <v>79</v>
      </c>
      <c r="BK117" s="215">
        <f>ROUND(I117*H117,2)</f>
        <v>0</v>
      </c>
      <c r="BL117" s="24" t="s">
        <v>283</v>
      </c>
      <c r="BM117" s="24" t="s">
        <v>941</v>
      </c>
    </row>
    <row r="118" spans="2:47" s="1" customFormat="1" ht="12">
      <c r="B118" s="41"/>
      <c r="C118" s="63"/>
      <c r="D118" s="219" t="s">
        <v>163</v>
      </c>
      <c r="E118" s="63"/>
      <c r="F118" s="220" t="s">
        <v>942</v>
      </c>
      <c r="G118" s="63"/>
      <c r="H118" s="63"/>
      <c r="I118" s="172"/>
      <c r="J118" s="63"/>
      <c r="K118" s="63"/>
      <c r="L118" s="61"/>
      <c r="M118" s="218"/>
      <c r="N118" s="42"/>
      <c r="O118" s="42"/>
      <c r="P118" s="42"/>
      <c r="Q118" s="42"/>
      <c r="R118" s="42"/>
      <c r="S118" s="42"/>
      <c r="T118" s="78"/>
      <c r="AT118" s="24" t="s">
        <v>163</v>
      </c>
      <c r="AU118" s="24" t="s">
        <v>81</v>
      </c>
    </row>
    <row r="119" spans="2:47" s="1" customFormat="1" ht="24">
      <c r="B119" s="41"/>
      <c r="C119" s="63"/>
      <c r="D119" s="216" t="s">
        <v>275</v>
      </c>
      <c r="E119" s="63"/>
      <c r="F119" s="258" t="s">
        <v>943</v>
      </c>
      <c r="G119" s="63"/>
      <c r="H119" s="63"/>
      <c r="I119" s="172"/>
      <c r="J119" s="63"/>
      <c r="K119" s="63"/>
      <c r="L119" s="61"/>
      <c r="M119" s="218"/>
      <c r="N119" s="42"/>
      <c r="O119" s="42"/>
      <c r="P119" s="42"/>
      <c r="Q119" s="42"/>
      <c r="R119" s="42"/>
      <c r="S119" s="42"/>
      <c r="T119" s="78"/>
      <c r="AT119" s="24" t="s">
        <v>275</v>
      </c>
      <c r="AU119" s="24" t="s">
        <v>81</v>
      </c>
    </row>
    <row r="120" spans="2:65" s="1" customFormat="1" ht="20.4" customHeight="1">
      <c r="B120" s="41"/>
      <c r="C120" s="204" t="s">
        <v>241</v>
      </c>
      <c r="D120" s="204" t="s">
        <v>156</v>
      </c>
      <c r="E120" s="205" t="s">
        <v>944</v>
      </c>
      <c r="F120" s="206" t="s">
        <v>945</v>
      </c>
      <c r="G120" s="207" t="s">
        <v>189</v>
      </c>
      <c r="H120" s="208">
        <v>8</v>
      </c>
      <c r="I120" s="209"/>
      <c r="J120" s="210">
        <f>ROUND(I120*H120,2)</f>
        <v>0</v>
      </c>
      <c r="K120" s="206" t="s">
        <v>160</v>
      </c>
      <c r="L120" s="61"/>
      <c r="M120" s="211" t="s">
        <v>21</v>
      </c>
      <c r="N120" s="212" t="s">
        <v>43</v>
      </c>
      <c r="O120" s="42"/>
      <c r="P120" s="213">
        <f>O120*H120</f>
        <v>0</v>
      </c>
      <c r="Q120" s="213">
        <v>0.0002851</v>
      </c>
      <c r="R120" s="213">
        <f>Q120*H120</f>
        <v>0.0022808</v>
      </c>
      <c r="S120" s="213">
        <v>0</v>
      </c>
      <c r="T120" s="214">
        <f>S120*H120</f>
        <v>0</v>
      </c>
      <c r="AR120" s="24" t="s">
        <v>283</v>
      </c>
      <c r="AT120" s="24" t="s">
        <v>156</v>
      </c>
      <c r="AU120" s="24" t="s">
        <v>81</v>
      </c>
      <c r="AY120" s="24" t="s">
        <v>153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4" t="s">
        <v>79</v>
      </c>
      <c r="BK120" s="215">
        <f>ROUND(I120*H120,2)</f>
        <v>0</v>
      </c>
      <c r="BL120" s="24" t="s">
        <v>283</v>
      </c>
      <c r="BM120" s="24" t="s">
        <v>254</v>
      </c>
    </row>
    <row r="121" spans="2:47" s="1" customFormat="1" ht="12">
      <c r="B121" s="41"/>
      <c r="C121" s="63"/>
      <c r="D121" s="219" t="s">
        <v>163</v>
      </c>
      <c r="E121" s="63"/>
      <c r="F121" s="220" t="s">
        <v>946</v>
      </c>
      <c r="G121" s="63"/>
      <c r="H121" s="63"/>
      <c r="I121" s="172"/>
      <c r="J121" s="63"/>
      <c r="K121" s="63"/>
      <c r="L121" s="61"/>
      <c r="M121" s="218"/>
      <c r="N121" s="42"/>
      <c r="O121" s="42"/>
      <c r="P121" s="42"/>
      <c r="Q121" s="42"/>
      <c r="R121" s="42"/>
      <c r="S121" s="42"/>
      <c r="T121" s="78"/>
      <c r="AT121" s="24" t="s">
        <v>163</v>
      </c>
      <c r="AU121" s="24" t="s">
        <v>81</v>
      </c>
    </row>
    <row r="122" spans="2:47" s="1" customFormat="1" ht="24">
      <c r="B122" s="41"/>
      <c r="C122" s="63"/>
      <c r="D122" s="219" t="s">
        <v>275</v>
      </c>
      <c r="E122" s="63"/>
      <c r="F122" s="259" t="s">
        <v>947</v>
      </c>
      <c r="G122" s="63"/>
      <c r="H122" s="63"/>
      <c r="I122" s="172"/>
      <c r="J122" s="63"/>
      <c r="K122" s="63"/>
      <c r="L122" s="61"/>
      <c r="M122" s="218"/>
      <c r="N122" s="42"/>
      <c r="O122" s="42"/>
      <c r="P122" s="42"/>
      <c r="Q122" s="42"/>
      <c r="R122" s="42"/>
      <c r="S122" s="42"/>
      <c r="T122" s="78"/>
      <c r="AT122" s="24" t="s">
        <v>275</v>
      </c>
      <c r="AU122" s="24" t="s">
        <v>81</v>
      </c>
    </row>
    <row r="123" spans="2:51" s="13" customFormat="1" ht="12">
      <c r="B123" s="232"/>
      <c r="C123" s="233"/>
      <c r="D123" s="219" t="s">
        <v>174</v>
      </c>
      <c r="E123" s="234" t="s">
        <v>21</v>
      </c>
      <c r="F123" s="235" t="s">
        <v>948</v>
      </c>
      <c r="G123" s="233"/>
      <c r="H123" s="236">
        <v>4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AT123" s="242" t="s">
        <v>174</v>
      </c>
      <c r="AU123" s="242" t="s">
        <v>81</v>
      </c>
      <c r="AV123" s="13" t="s">
        <v>81</v>
      </c>
      <c r="AW123" s="13" t="s">
        <v>35</v>
      </c>
      <c r="AX123" s="13" t="s">
        <v>72</v>
      </c>
      <c r="AY123" s="242" t="s">
        <v>153</v>
      </c>
    </row>
    <row r="124" spans="2:51" s="13" customFormat="1" ht="12">
      <c r="B124" s="232"/>
      <c r="C124" s="233"/>
      <c r="D124" s="219" t="s">
        <v>174</v>
      </c>
      <c r="E124" s="234" t="s">
        <v>21</v>
      </c>
      <c r="F124" s="235" t="s">
        <v>949</v>
      </c>
      <c r="G124" s="233"/>
      <c r="H124" s="236">
        <v>4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AT124" s="242" t="s">
        <v>174</v>
      </c>
      <c r="AU124" s="242" t="s">
        <v>81</v>
      </c>
      <c r="AV124" s="13" t="s">
        <v>81</v>
      </c>
      <c r="AW124" s="13" t="s">
        <v>35</v>
      </c>
      <c r="AX124" s="13" t="s">
        <v>72</v>
      </c>
      <c r="AY124" s="242" t="s">
        <v>153</v>
      </c>
    </row>
    <row r="125" spans="2:51" s="14" customFormat="1" ht="12">
      <c r="B125" s="265"/>
      <c r="C125" s="266"/>
      <c r="D125" s="216" t="s">
        <v>174</v>
      </c>
      <c r="E125" s="267" t="s">
        <v>21</v>
      </c>
      <c r="F125" s="268" t="s">
        <v>950</v>
      </c>
      <c r="G125" s="266"/>
      <c r="H125" s="269">
        <v>8</v>
      </c>
      <c r="I125" s="270"/>
      <c r="J125" s="266"/>
      <c r="K125" s="266"/>
      <c r="L125" s="271"/>
      <c r="M125" s="272"/>
      <c r="N125" s="273"/>
      <c r="O125" s="273"/>
      <c r="P125" s="273"/>
      <c r="Q125" s="273"/>
      <c r="R125" s="273"/>
      <c r="S125" s="273"/>
      <c r="T125" s="274"/>
      <c r="AT125" s="275" t="s">
        <v>174</v>
      </c>
      <c r="AU125" s="275" t="s">
        <v>81</v>
      </c>
      <c r="AV125" s="14" t="s">
        <v>161</v>
      </c>
      <c r="AW125" s="14" t="s">
        <v>35</v>
      </c>
      <c r="AX125" s="14" t="s">
        <v>79</v>
      </c>
      <c r="AY125" s="275" t="s">
        <v>153</v>
      </c>
    </row>
    <row r="126" spans="2:65" s="1" customFormat="1" ht="20.4" customHeight="1">
      <c r="B126" s="41"/>
      <c r="C126" s="204" t="s">
        <v>248</v>
      </c>
      <c r="D126" s="204" t="s">
        <v>156</v>
      </c>
      <c r="E126" s="205" t="s">
        <v>951</v>
      </c>
      <c r="F126" s="206" t="s">
        <v>952</v>
      </c>
      <c r="G126" s="207" t="s">
        <v>189</v>
      </c>
      <c r="H126" s="208">
        <v>14</v>
      </c>
      <c r="I126" s="209"/>
      <c r="J126" s="210">
        <f>ROUND(I126*H126,2)</f>
        <v>0</v>
      </c>
      <c r="K126" s="206" t="s">
        <v>160</v>
      </c>
      <c r="L126" s="61"/>
      <c r="M126" s="211" t="s">
        <v>21</v>
      </c>
      <c r="N126" s="212" t="s">
        <v>43</v>
      </c>
      <c r="O126" s="42"/>
      <c r="P126" s="213">
        <f>O126*H126</f>
        <v>0</v>
      </c>
      <c r="Q126" s="213">
        <v>0.0003497</v>
      </c>
      <c r="R126" s="213">
        <f>Q126*H126</f>
        <v>0.0048958</v>
      </c>
      <c r="S126" s="213">
        <v>0</v>
      </c>
      <c r="T126" s="214">
        <f>S126*H126</f>
        <v>0</v>
      </c>
      <c r="AR126" s="24" t="s">
        <v>283</v>
      </c>
      <c r="AT126" s="24" t="s">
        <v>156</v>
      </c>
      <c r="AU126" s="24" t="s">
        <v>81</v>
      </c>
      <c r="AY126" s="24" t="s">
        <v>153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24" t="s">
        <v>79</v>
      </c>
      <c r="BK126" s="215">
        <f>ROUND(I126*H126,2)</f>
        <v>0</v>
      </c>
      <c r="BL126" s="24" t="s">
        <v>283</v>
      </c>
      <c r="BM126" s="24" t="s">
        <v>271</v>
      </c>
    </row>
    <row r="127" spans="2:47" s="1" customFormat="1" ht="12">
      <c r="B127" s="41"/>
      <c r="C127" s="63"/>
      <c r="D127" s="219" t="s">
        <v>163</v>
      </c>
      <c r="E127" s="63"/>
      <c r="F127" s="220" t="s">
        <v>946</v>
      </c>
      <c r="G127" s="63"/>
      <c r="H127" s="63"/>
      <c r="I127" s="172"/>
      <c r="J127" s="63"/>
      <c r="K127" s="63"/>
      <c r="L127" s="61"/>
      <c r="M127" s="218"/>
      <c r="N127" s="42"/>
      <c r="O127" s="42"/>
      <c r="P127" s="42"/>
      <c r="Q127" s="42"/>
      <c r="R127" s="42"/>
      <c r="S127" s="42"/>
      <c r="T127" s="78"/>
      <c r="AT127" s="24" t="s">
        <v>163</v>
      </c>
      <c r="AU127" s="24" t="s">
        <v>81</v>
      </c>
    </row>
    <row r="128" spans="2:47" s="1" customFormat="1" ht="24">
      <c r="B128" s="41"/>
      <c r="C128" s="63"/>
      <c r="D128" s="219" t="s">
        <v>275</v>
      </c>
      <c r="E128" s="63"/>
      <c r="F128" s="259" t="s">
        <v>953</v>
      </c>
      <c r="G128" s="63"/>
      <c r="H128" s="63"/>
      <c r="I128" s="172"/>
      <c r="J128" s="63"/>
      <c r="K128" s="63"/>
      <c r="L128" s="61"/>
      <c r="M128" s="218"/>
      <c r="N128" s="42"/>
      <c r="O128" s="42"/>
      <c r="P128" s="42"/>
      <c r="Q128" s="42"/>
      <c r="R128" s="42"/>
      <c r="S128" s="42"/>
      <c r="T128" s="78"/>
      <c r="AT128" s="24" t="s">
        <v>275</v>
      </c>
      <c r="AU128" s="24" t="s">
        <v>81</v>
      </c>
    </row>
    <row r="129" spans="2:51" s="13" customFormat="1" ht="12">
      <c r="B129" s="232"/>
      <c r="C129" s="233"/>
      <c r="D129" s="219" t="s">
        <v>174</v>
      </c>
      <c r="E129" s="234" t="s">
        <v>21</v>
      </c>
      <c r="F129" s="235" t="s">
        <v>954</v>
      </c>
      <c r="G129" s="233"/>
      <c r="H129" s="236">
        <v>7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AT129" s="242" t="s">
        <v>174</v>
      </c>
      <c r="AU129" s="242" t="s">
        <v>81</v>
      </c>
      <c r="AV129" s="13" t="s">
        <v>81</v>
      </c>
      <c r="AW129" s="13" t="s">
        <v>35</v>
      </c>
      <c r="AX129" s="13" t="s">
        <v>72</v>
      </c>
      <c r="AY129" s="242" t="s">
        <v>153</v>
      </c>
    </row>
    <row r="130" spans="2:51" s="13" customFormat="1" ht="12">
      <c r="B130" s="232"/>
      <c r="C130" s="233"/>
      <c r="D130" s="219" t="s">
        <v>174</v>
      </c>
      <c r="E130" s="234" t="s">
        <v>21</v>
      </c>
      <c r="F130" s="235" t="s">
        <v>955</v>
      </c>
      <c r="G130" s="233"/>
      <c r="H130" s="236">
        <v>7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AT130" s="242" t="s">
        <v>174</v>
      </c>
      <c r="AU130" s="242" t="s">
        <v>81</v>
      </c>
      <c r="AV130" s="13" t="s">
        <v>81</v>
      </c>
      <c r="AW130" s="13" t="s">
        <v>35</v>
      </c>
      <c r="AX130" s="13" t="s">
        <v>72</v>
      </c>
      <c r="AY130" s="242" t="s">
        <v>153</v>
      </c>
    </row>
    <row r="131" spans="2:51" s="14" customFormat="1" ht="12">
      <c r="B131" s="265"/>
      <c r="C131" s="266"/>
      <c r="D131" s="216" t="s">
        <v>174</v>
      </c>
      <c r="E131" s="267" t="s">
        <v>21</v>
      </c>
      <c r="F131" s="268" t="s">
        <v>950</v>
      </c>
      <c r="G131" s="266"/>
      <c r="H131" s="269">
        <v>14</v>
      </c>
      <c r="I131" s="270"/>
      <c r="J131" s="266"/>
      <c r="K131" s="266"/>
      <c r="L131" s="271"/>
      <c r="M131" s="272"/>
      <c r="N131" s="273"/>
      <c r="O131" s="273"/>
      <c r="P131" s="273"/>
      <c r="Q131" s="273"/>
      <c r="R131" s="273"/>
      <c r="S131" s="273"/>
      <c r="T131" s="274"/>
      <c r="AT131" s="275" t="s">
        <v>174</v>
      </c>
      <c r="AU131" s="275" t="s">
        <v>81</v>
      </c>
      <c r="AV131" s="14" t="s">
        <v>161</v>
      </c>
      <c r="AW131" s="14" t="s">
        <v>35</v>
      </c>
      <c r="AX131" s="14" t="s">
        <v>79</v>
      </c>
      <c r="AY131" s="275" t="s">
        <v>153</v>
      </c>
    </row>
    <row r="132" spans="2:65" s="1" customFormat="1" ht="20.4" customHeight="1">
      <c r="B132" s="41"/>
      <c r="C132" s="204" t="s">
        <v>254</v>
      </c>
      <c r="D132" s="204" t="s">
        <v>156</v>
      </c>
      <c r="E132" s="205" t="s">
        <v>956</v>
      </c>
      <c r="F132" s="206" t="s">
        <v>957</v>
      </c>
      <c r="G132" s="207" t="s">
        <v>189</v>
      </c>
      <c r="H132" s="208">
        <v>5.5</v>
      </c>
      <c r="I132" s="209"/>
      <c r="J132" s="210">
        <f>ROUND(I132*H132,2)</f>
        <v>0</v>
      </c>
      <c r="K132" s="206" t="s">
        <v>160</v>
      </c>
      <c r="L132" s="61"/>
      <c r="M132" s="211" t="s">
        <v>21</v>
      </c>
      <c r="N132" s="212" t="s">
        <v>43</v>
      </c>
      <c r="O132" s="42"/>
      <c r="P132" s="213">
        <f>O132*H132</f>
        <v>0</v>
      </c>
      <c r="Q132" s="213">
        <v>0.00059</v>
      </c>
      <c r="R132" s="213">
        <f>Q132*H132</f>
        <v>0.003245</v>
      </c>
      <c r="S132" s="213">
        <v>0</v>
      </c>
      <c r="T132" s="214">
        <f>S132*H132</f>
        <v>0</v>
      </c>
      <c r="AR132" s="24" t="s">
        <v>161</v>
      </c>
      <c r="AT132" s="24" t="s">
        <v>156</v>
      </c>
      <c r="AU132" s="24" t="s">
        <v>81</v>
      </c>
      <c r="AY132" s="24" t="s">
        <v>153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24" t="s">
        <v>79</v>
      </c>
      <c r="BK132" s="215">
        <f>ROUND(I132*H132,2)</f>
        <v>0</v>
      </c>
      <c r="BL132" s="24" t="s">
        <v>161</v>
      </c>
      <c r="BM132" s="24" t="s">
        <v>958</v>
      </c>
    </row>
    <row r="133" spans="2:47" s="1" customFormat="1" ht="12">
      <c r="B133" s="41"/>
      <c r="C133" s="63"/>
      <c r="D133" s="219" t="s">
        <v>163</v>
      </c>
      <c r="E133" s="63"/>
      <c r="F133" s="220" t="s">
        <v>959</v>
      </c>
      <c r="G133" s="63"/>
      <c r="H133" s="63"/>
      <c r="I133" s="172"/>
      <c r="J133" s="63"/>
      <c r="K133" s="63"/>
      <c r="L133" s="61"/>
      <c r="M133" s="218"/>
      <c r="N133" s="42"/>
      <c r="O133" s="42"/>
      <c r="P133" s="42"/>
      <c r="Q133" s="42"/>
      <c r="R133" s="42"/>
      <c r="S133" s="42"/>
      <c r="T133" s="78"/>
      <c r="AT133" s="24" t="s">
        <v>163</v>
      </c>
      <c r="AU133" s="24" t="s">
        <v>81</v>
      </c>
    </row>
    <row r="134" spans="2:51" s="13" customFormat="1" ht="12">
      <c r="B134" s="232"/>
      <c r="C134" s="233"/>
      <c r="D134" s="219" t="s">
        <v>174</v>
      </c>
      <c r="E134" s="234" t="s">
        <v>21</v>
      </c>
      <c r="F134" s="235" t="s">
        <v>960</v>
      </c>
      <c r="G134" s="233"/>
      <c r="H134" s="236">
        <v>1.5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AT134" s="242" t="s">
        <v>174</v>
      </c>
      <c r="AU134" s="242" t="s">
        <v>81</v>
      </c>
      <c r="AV134" s="13" t="s">
        <v>81</v>
      </c>
      <c r="AW134" s="13" t="s">
        <v>35</v>
      </c>
      <c r="AX134" s="13" t="s">
        <v>72</v>
      </c>
      <c r="AY134" s="242" t="s">
        <v>153</v>
      </c>
    </row>
    <row r="135" spans="2:51" s="13" customFormat="1" ht="12">
      <c r="B135" s="232"/>
      <c r="C135" s="233"/>
      <c r="D135" s="216" t="s">
        <v>174</v>
      </c>
      <c r="E135" s="243" t="s">
        <v>21</v>
      </c>
      <c r="F135" s="244" t="s">
        <v>961</v>
      </c>
      <c r="G135" s="233"/>
      <c r="H135" s="245">
        <v>4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AT135" s="242" t="s">
        <v>174</v>
      </c>
      <c r="AU135" s="242" t="s">
        <v>81</v>
      </c>
      <c r="AV135" s="13" t="s">
        <v>81</v>
      </c>
      <c r="AW135" s="13" t="s">
        <v>35</v>
      </c>
      <c r="AX135" s="13" t="s">
        <v>72</v>
      </c>
      <c r="AY135" s="242" t="s">
        <v>153</v>
      </c>
    </row>
    <row r="136" spans="2:65" s="1" customFormat="1" ht="20.4" customHeight="1">
      <c r="B136" s="41"/>
      <c r="C136" s="204" t="s">
        <v>262</v>
      </c>
      <c r="D136" s="204" t="s">
        <v>156</v>
      </c>
      <c r="E136" s="205" t="s">
        <v>962</v>
      </c>
      <c r="F136" s="206" t="s">
        <v>963</v>
      </c>
      <c r="G136" s="207" t="s">
        <v>189</v>
      </c>
      <c r="H136" s="208">
        <v>20.5</v>
      </c>
      <c r="I136" s="209"/>
      <c r="J136" s="210">
        <f>ROUND(I136*H136,2)</f>
        <v>0</v>
      </c>
      <c r="K136" s="206" t="s">
        <v>160</v>
      </c>
      <c r="L136" s="61"/>
      <c r="M136" s="211" t="s">
        <v>21</v>
      </c>
      <c r="N136" s="212" t="s">
        <v>43</v>
      </c>
      <c r="O136" s="42"/>
      <c r="P136" s="213">
        <f>O136*H136</f>
        <v>0</v>
      </c>
      <c r="Q136" s="213">
        <v>0.0012012</v>
      </c>
      <c r="R136" s="213">
        <f>Q136*H136</f>
        <v>0.0246246</v>
      </c>
      <c r="S136" s="213">
        <v>0</v>
      </c>
      <c r="T136" s="214">
        <f>S136*H136</f>
        <v>0</v>
      </c>
      <c r="AR136" s="24" t="s">
        <v>283</v>
      </c>
      <c r="AT136" s="24" t="s">
        <v>156</v>
      </c>
      <c r="AU136" s="24" t="s">
        <v>81</v>
      </c>
      <c r="AY136" s="24" t="s">
        <v>153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24" t="s">
        <v>79</v>
      </c>
      <c r="BK136" s="215">
        <f>ROUND(I136*H136,2)</f>
        <v>0</v>
      </c>
      <c r="BL136" s="24" t="s">
        <v>283</v>
      </c>
      <c r="BM136" s="24" t="s">
        <v>283</v>
      </c>
    </row>
    <row r="137" spans="2:47" s="1" customFormat="1" ht="12">
      <c r="B137" s="41"/>
      <c r="C137" s="63"/>
      <c r="D137" s="219" t="s">
        <v>163</v>
      </c>
      <c r="E137" s="63"/>
      <c r="F137" s="220" t="s">
        <v>946</v>
      </c>
      <c r="G137" s="63"/>
      <c r="H137" s="63"/>
      <c r="I137" s="172"/>
      <c r="J137" s="63"/>
      <c r="K137" s="63"/>
      <c r="L137" s="61"/>
      <c r="M137" s="218"/>
      <c r="N137" s="42"/>
      <c r="O137" s="42"/>
      <c r="P137" s="42"/>
      <c r="Q137" s="42"/>
      <c r="R137" s="42"/>
      <c r="S137" s="42"/>
      <c r="T137" s="78"/>
      <c r="AT137" s="24" t="s">
        <v>163</v>
      </c>
      <c r="AU137" s="24" t="s">
        <v>81</v>
      </c>
    </row>
    <row r="138" spans="2:47" s="1" customFormat="1" ht="24">
      <c r="B138" s="41"/>
      <c r="C138" s="63"/>
      <c r="D138" s="219" t="s">
        <v>275</v>
      </c>
      <c r="E138" s="63"/>
      <c r="F138" s="259" t="s">
        <v>964</v>
      </c>
      <c r="G138" s="63"/>
      <c r="H138" s="63"/>
      <c r="I138" s="172"/>
      <c r="J138" s="63"/>
      <c r="K138" s="63"/>
      <c r="L138" s="61"/>
      <c r="M138" s="218"/>
      <c r="N138" s="42"/>
      <c r="O138" s="42"/>
      <c r="P138" s="42"/>
      <c r="Q138" s="42"/>
      <c r="R138" s="42"/>
      <c r="S138" s="42"/>
      <c r="T138" s="78"/>
      <c r="AT138" s="24" t="s">
        <v>275</v>
      </c>
      <c r="AU138" s="24" t="s">
        <v>81</v>
      </c>
    </row>
    <row r="139" spans="2:51" s="13" customFormat="1" ht="12">
      <c r="B139" s="232"/>
      <c r="C139" s="233"/>
      <c r="D139" s="219" t="s">
        <v>174</v>
      </c>
      <c r="E139" s="234" t="s">
        <v>21</v>
      </c>
      <c r="F139" s="235" t="s">
        <v>965</v>
      </c>
      <c r="G139" s="233"/>
      <c r="H139" s="236">
        <v>8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174</v>
      </c>
      <c r="AU139" s="242" t="s">
        <v>81</v>
      </c>
      <c r="AV139" s="13" t="s">
        <v>81</v>
      </c>
      <c r="AW139" s="13" t="s">
        <v>35</v>
      </c>
      <c r="AX139" s="13" t="s">
        <v>72</v>
      </c>
      <c r="AY139" s="242" t="s">
        <v>153</v>
      </c>
    </row>
    <row r="140" spans="2:51" s="13" customFormat="1" ht="12">
      <c r="B140" s="232"/>
      <c r="C140" s="233"/>
      <c r="D140" s="219" t="s">
        <v>174</v>
      </c>
      <c r="E140" s="234" t="s">
        <v>21</v>
      </c>
      <c r="F140" s="235" t="s">
        <v>966</v>
      </c>
      <c r="G140" s="233"/>
      <c r="H140" s="236">
        <v>12.5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AT140" s="242" t="s">
        <v>174</v>
      </c>
      <c r="AU140" s="242" t="s">
        <v>81</v>
      </c>
      <c r="AV140" s="13" t="s">
        <v>81</v>
      </c>
      <c r="AW140" s="13" t="s">
        <v>35</v>
      </c>
      <c r="AX140" s="13" t="s">
        <v>72</v>
      </c>
      <c r="AY140" s="242" t="s">
        <v>153</v>
      </c>
    </row>
    <row r="141" spans="2:51" s="14" customFormat="1" ht="12">
      <c r="B141" s="265"/>
      <c r="C141" s="266"/>
      <c r="D141" s="216" t="s">
        <v>174</v>
      </c>
      <c r="E141" s="267" t="s">
        <v>21</v>
      </c>
      <c r="F141" s="268" t="s">
        <v>950</v>
      </c>
      <c r="G141" s="266"/>
      <c r="H141" s="269">
        <v>20.5</v>
      </c>
      <c r="I141" s="270"/>
      <c r="J141" s="266"/>
      <c r="K141" s="266"/>
      <c r="L141" s="271"/>
      <c r="M141" s="272"/>
      <c r="N141" s="273"/>
      <c r="O141" s="273"/>
      <c r="P141" s="273"/>
      <c r="Q141" s="273"/>
      <c r="R141" s="273"/>
      <c r="S141" s="273"/>
      <c r="T141" s="274"/>
      <c r="AT141" s="275" t="s">
        <v>174</v>
      </c>
      <c r="AU141" s="275" t="s">
        <v>81</v>
      </c>
      <c r="AV141" s="14" t="s">
        <v>161</v>
      </c>
      <c r="AW141" s="14" t="s">
        <v>35</v>
      </c>
      <c r="AX141" s="14" t="s">
        <v>79</v>
      </c>
      <c r="AY141" s="275" t="s">
        <v>153</v>
      </c>
    </row>
    <row r="142" spans="2:65" s="1" customFormat="1" ht="20.4" customHeight="1">
      <c r="B142" s="41"/>
      <c r="C142" s="204" t="s">
        <v>271</v>
      </c>
      <c r="D142" s="204" t="s">
        <v>156</v>
      </c>
      <c r="E142" s="205" t="s">
        <v>967</v>
      </c>
      <c r="F142" s="206" t="s">
        <v>968</v>
      </c>
      <c r="G142" s="207" t="s">
        <v>189</v>
      </c>
      <c r="H142" s="208">
        <v>18</v>
      </c>
      <c r="I142" s="209"/>
      <c r="J142" s="210">
        <f>ROUND(I142*H142,2)</f>
        <v>0</v>
      </c>
      <c r="K142" s="206" t="s">
        <v>160</v>
      </c>
      <c r="L142" s="61"/>
      <c r="M142" s="211" t="s">
        <v>21</v>
      </c>
      <c r="N142" s="212" t="s">
        <v>43</v>
      </c>
      <c r="O142" s="42"/>
      <c r="P142" s="213">
        <f>O142*H142</f>
        <v>0</v>
      </c>
      <c r="Q142" s="213">
        <v>0.0009</v>
      </c>
      <c r="R142" s="213">
        <f>Q142*H142</f>
        <v>0.0162</v>
      </c>
      <c r="S142" s="213">
        <v>0</v>
      </c>
      <c r="T142" s="214">
        <f>S142*H142</f>
        <v>0</v>
      </c>
      <c r="AR142" s="24" t="s">
        <v>161</v>
      </c>
      <c r="AT142" s="24" t="s">
        <v>156</v>
      </c>
      <c r="AU142" s="24" t="s">
        <v>81</v>
      </c>
      <c r="AY142" s="24" t="s">
        <v>153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24" t="s">
        <v>79</v>
      </c>
      <c r="BK142" s="215">
        <f>ROUND(I142*H142,2)</f>
        <v>0</v>
      </c>
      <c r="BL142" s="24" t="s">
        <v>161</v>
      </c>
      <c r="BM142" s="24" t="s">
        <v>969</v>
      </c>
    </row>
    <row r="143" spans="2:47" s="1" customFormat="1" ht="24">
      <c r="B143" s="41"/>
      <c r="C143" s="63"/>
      <c r="D143" s="219" t="s">
        <v>163</v>
      </c>
      <c r="E143" s="63"/>
      <c r="F143" s="220" t="s">
        <v>970</v>
      </c>
      <c r="G143" s="63"/>
      <c r="H143" s="63"/>
      <c r="I143" s="172"/>
      <c r="J143" s="63"/>
      <c r="K143" s="63"/>
      <c r="L143" s="61"/>
      <c r="M143" s="218"/>
      <c r="N143" s="42"/>
      <c r="O143" s="42"/>
      <c r="P143" s="42"/>
      <c r="Q143" s="42"/>
      <c r="R143" s="42"/>
      <c r="S143" s="42"/>
      <c r="T143" s="78"/>
      <c r="AT143" s="24" t="s">
        <v>163</v>
      </c>
      <c r="AU143" s="24" t="s">
        <v>81</v>
      </c>
    </row>
    <row r="144" spans="2:51" s="13" customFormat="1" ht="12">
      <c r="B144" s="232"/>
      <c r="C144" s="233"/>
      <c r="D144" s="219" t="s">
        <v>174</v>
      </c>
      <c r="E144" s="234" t="s">
        <v>21</v>
      </c>
      <c r="F144" s="235" t="s">
        <v>971</v>
      </c>
      <c r="G144" s="233"/>
      <c r="H144" s="236">
        <v>9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AT144" s="242" t="s">
        <v>174</v>
      </c>
      <c r="AU144" s="242" t="s">
        <v>81</v>
      </c>
      <c r="AV144" s="13" t="s">
        <v>81</v>
      </c>
      <c r="AW144" s="13" t="s">
        <v>35</v>
      </c>
      <c r="AX144" s="13" t="s">
        <v>72</v>
      </c>
      <c r="AY144" s="242" t="s">
        <v>153</v>
      </c>
    </row>
    <row r="145" spans="2:51" s="13" customFormat="1" ht="12">
      <c r="B145" s="232"/>
      <c r="C145" s="233"/>
      <c r="D145" s="216" t="s">
        <v>174</v>
      </c>
      <c r="E145" s="243" t="s">
        <v>21</v>
      </c>
      <c r="F145" s="244" t="s">
        <v>972</v>
      </c>
      <c r="G145" s="233"/>
      <c r="H145" s="245">
        <v>9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AT145" s="242" t="s">
        <v>174</v>
      </c>
      <c r="AU145" s="242" t="s">
        <v>81</v>
      </c>
      <c r="AV145" s="13" t="s">
        <v>81</v>
      </c>
      <c r="AW145" s="13" t="s">
        <v>35</v>
      </c>
      <c r="AX145" s="13" t="s">
        <v>72</v>
      </c>
      <c r="AY145" s="242" t="s">
        <v>153</v>
      </c>
    </row>
    <row r="146" spans="2:65" s="1" customFormat="1" ht="20.4" customHeight="1">
      <c r="B146" s="41"/>
      <c r="C146" s="248" t="s">
        <v>10</v>
      </c>
      <c r="D146" s="248" t="s">
        <v>249</v>
      </c>
      <c r="E146" s="249" t="s">
        <v>973</v>
      </c>
      <c r="F146" s="250" t="s">
        <v>974</v>
      </c>
      <c r="G146" s="251" t="s">
        <v>159</v>
      </c>
      <c r="H146" s="252">
        <v>2</v>
      </c>
      <c r="I146" s="253"/>
      <c r="J146" s="254">
        <f>ROUND(I146*H146,2)</f>
        <v>0</v>
      </c>
      <c r="K146" s="250" t="s">
        <v>160</v>
      </c>
      <c r="L146" s="255"/>
      <c r="M146" s="256" t="s">
        <v>21</v>
      </c>
      <c r="N146" s="257" t="s">
        <v>43</v>
      </c>
      <c r="O146" s="42"/>
      <c r="P146" s="213">
        <f>O146*H146</f>
        <v>0</v>
      </c>
      <c r="Q146" s="213">
        <v>0.0004</v>
      </c>
      <c r="R146" s="213">
        <f>Q146*H146</f>
        <v>0.0008</v>
      </c>
      <c r="S146" s="213">
        <v>0</v>
      </c>
      <c r="T146" s="214">
        <f>S146*H146</f>
        <v>0</v>
      </c>
      <c r="AR146" s="24" t="s">
        <v>385</v>
      </c>
      <c r="AT146" s="24" t="s">
        <v>249</v>
      </c>
      <c r="AU146" s="24" t="s">
        <v>81</v>
      </c>
      <c r="AY146" s="24" t="s">
        <v>153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24" t="s">
        <v>79</v>
      </c>
      <c r="BK146" s="215">
        <f>ROUND(I146*H146,2)</f>
        <v>0</v>
      </c>
      <c r="BL146" s="24" t="s">
        <v>283</v>
      </c>
      <c r="BM146" s="24" t="s">
        <v>975</v>
      </c>
    </row>
    <row r="147" spans="2:47" s="1" customFormat="1" ht="12">
      <c r="B147" s="41"/>
      <c r="C147" s="63"/>
      <c r="D147" s="219" t="s">
        <v>163</v>
      </c>
      <c r="E147" s="63"/>
      <c r="F147" s="220" t="s">
        <v>974</v>
      </c>
      <c r="G147" s="63"/>
      <c r="H147" s="63"/>
      <c r="I147" s="172"/>
      <c r="J147" s="63"/>
      <c r="K147" s="63"/>
      <c r="L147" s="61"/>
      <c r="M147" s="218"/>
      <c r="N147" s="42"/>
      <c r="O147" s="42"/>
      <c r="P147" s="42"/>
      <c r="Q147" s="42"/>
      <c r="R147" s="42"/>
      <c r="S147" s="42"/>
      <c r="T147" s="78"/>
      <c r="AT147" s="24" t="s">
        <v>163</v>
      </c>
      <c r="AU147" s="24" t="s">
        <v>81</v>
      </c>
    </row>
    <row r="148" spans="2:47" s="1" customFormat="1" ht="24">
      <c r="B148" s="41"/>
      <c r="C148" s="63"/>
      <c r="D148" s="216" t="s">
        <v>275</v>
      </c>
      <c r="E148" s="63"/>
      <c r="F148" s="258" t="s">
        <v>976</v>
      </c>
      <c r="G148" s="63"/>
      <c r="H148" s="63"/>
      <c r="I148" s="172"/>
      <c r="J148" s="63"/>
      <c r="K148" s="63"/>
      <c r="L148" s="61"/>
      <c r="M148" s="218"/>
      <c r="N148" s="42"/>
      <c r="O148" s="42"/>
      <c r="P148" s="42"/>
      <c r="Q148" s="42"/>
      <c r="R148" s="42"/>
      <c r="S148" s="42"/>
      <c r="T148" s="78"/>
      <c r="AT148" s="24" t="s">
        <v>275</v>
      </c>
      <c r="AU148" s="24" t="s">
        <v>81</v>
      </c>
    </row>
    <row r="149" spans="2:65" s="1" customFormat="1" ht="20.4" customHeight="1">
      <c r="B149" s="41"/>
      <c r="C149" s="204" t="s">
        <v>283</v>
      </c>
      <c r="D149" s="204" t="s">
        <v>156</v>
      </c>
      <c r="E149" s="205" t="s">
        <v>977</v>
      </c>
      <c r="F149" s="206" t="s">
        <v>978</v>
      </c>
      <c r="G149" s="207" t="s">
        <v>159</v>
      </c>
      <c r="H149" s="208">
        <v>14</v>
      </c>
      <c r="I149" s="209"/>
      <c r="J149" s="210">
        <f>ROUND(I149*H149,2)</f>
        <v>0</v>
      </c>
      <c r="K149" s="206" t="s">
        <v>160</v>
      </c>
      <c r="L149" s="61"/>
      <c r="M149" s="211" t="s">
        <v>21</v>
      </c>
      <c r="N149" s="212" t="s">
        <v>43</v>
      </c>
      <c r="O149" s="42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AR149" s="24" t="s">
        <v>283</v>
      </c>
      <c r="AT149" s="24" t="s">
        <v>156</v>
      </c>
      <c r="AU149" s="24" t="s">
        <v>81</v>
      </c>
      <c r="AY149" s="24" t="s">
        <v>153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24" t="s">
        <v>79</v>
      </c>
      <c r="BK149" s="215">
        <f>ROUND(I149*H149,2)</f>
        <v>0</v>
      </c>
      <c r="BL149" s="24" t="s">
        <v>283</v>
      </c>
      <c r="BM149" s="24" t="s">
        <v>297</v>
      </c>
    </row>
    <row r="150" spans="2:47" s="1" customFormat="1" ht="12">
      <c r="B150" s="41"/>
      <c r="C150" s="63"/>
      <c r="D150" s="219" t="s">
        <v>163</v>
      </c>
      <c r="E150" s="63"/>
      <c r="F150" s="220" t="s">
        <v>979</v>
      </c>
      <c r="G150" s="63"/>
      <c r="H150" s="63"/>
      <c r="I150" s="172"/>
      <c r="J150" s="63"/>
      <c r="K150" s="63"/>
      <c r="L150" s="61"/>
      <c r="M150" s="218"/>
      <c r="N150" s="42"/>
      <c r="O150" s="42"/>
      <c r="P150" s="42"/>
      <c r="Q150" s="42"/>
      <c r="R150" s="42"/>
      <c r="S150" s="42"/>
      <c r="T150" s="78"/>
      <c r="AT150" s="24" t="s">
        <v>163</v>
      </c>
      <c r="AU150" s="24" t="s">
        <v>81</v>
      </c>
    </row>
    <row r="151" spans="2:51" s="13" customFormat="1" ht="12">
      <c r="B151" s="232"/>
      <c r="C151" s="233"/>
      <c r="D151" s="219" t="s">
        <v>174</v>
      </c>
      <c r="E151" s="234" t="s">
        <v>21</v>
      </c>
      <c r="F151" s="235" t="s">
        <v>980</v>
      </c>
      <c r="G151" s="233"/>
      <c r="H151" s="236">
        <v>7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AT151" s="242" t="s">
        <v>174</v>
      </c>
      <c r="AU151" s="242" t="s">
        <v>81</v>
      </c>
      <c r="AV151" s="13" t="s">
        <v>81</v>
      </c>
      <c r="AW151" s="13" t="s">
        <v>35</v>
      </c>
      <c r="AX151" s="13" t="s">
        <v>72</v>
      </c>
      <c r="AY151" s="242" t="s">
        <v>153</v>
      </c>
    </row>
    <row r="152" spans="2:51" s="13" customFormat="1" ht="12">
      <c r="B152" s="232"/>
      <c r="C152" s="233"/>
      <c r="D152" s="219" t="s">
        <v>174</v>
      </c>
      <c r="E152" s="234" t="s">
        <v>21</v>
      </c>
      <c r="F152" s="235" t="s">
        <v>981</v>
      </c>
      <c r="G152" s="233"/>
      <c r="H152" s="236">
        <v>7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AT152" s="242" t="s">
        <v>174</v>
      </c>
      <c r="AU152" s="242" t="s">
        <v>81</v>
      </c>
      <c r="AV152" s="13" t="s">
        <v>81</v>
      </c>
      <c r="AW152" s="13" t="s">
        <v>35</v>
      </c>
      <c r="AX152" s="13" t="s">
        <v>72</v>
      </c>
      <c r="AY152" s="242" t="s">
        <v>153</v>
      </c>
    </row>
    <row r="153" spans="2:51" s="14" customFormat="1" ht="12">
      <c r="B153" s="265"/>
      <c r="C153" s="266"/>
      <c r="D153" s="216" t="s">
        <v>174</v>
      </c>
      <c r="E153" s="267" t="s">
        <v>21</v>
      </c>
      <c r="F153" s="268" t="s">
        <v>950</v>
      </c>
      <c r="G153" s="266"/>
      <c r="H153" s="269">
        <v>14</v>
      </c>
      <c r="I153" s="270"/>
      <c r="J153" s="266"/>
      <c r="K153" s="266"/>
      <c r="L153" s="271"/>
      <c r="M153" s="272"/>
      <c r="N153" s="273"/>
      <c r="O153" s="273"/>
      <c r="P153" s="273"/>
      <c r="Q153" s="273"/>
      <c r="R153" s="273"/>
      <c r="S153" s="273"/>
      <c r="T153" s="274"/>
      <c r="AT153" s="275" t="s">
        <v>174</v>
      </c>
      <c r="AU153" s="275" t="s">
        <v>81</v>
      </c>
      <c r="AV153" s="14" t="s">
        <v>161</v>
      </c>
      <c r="AW153" s="14" t="s">
        <v>35</v>
      </c>
      <c r="AX153" s="14" t="s">
        <v>79</v>
      </c>
      <c r="AY153" s="275" t="s">
        <v>153</v>
      </c>
    </row>
    <row r="154" spans="2:65" s="1" customFormat="1" ht="20.4" customHeight="1">
      <c r="B154" s="41"/>
      <c r="C154" s="204" t="s">
        <v>290</v>
      </c>
      <c r="D154" s="204" t="s">
        <v>156</v>
      </c>
      <c r="E154" s="205" t="s">
        <v>982</v>
      </c>
      <c r="F154" s="206" t="s">
        <v>983</v>
      </c>
      <c r="G154" s="207" t="s">
        <v>159</v>
      </c>
      <c r="H154" s="208">
        <v>4</v>
      </c>
      <c r="I154" s="209"/>
      <c r="J154" s="210">
        <f>ROUND(I154*H154,2)</f>
        <v>0</v>
      </c>
      <c r="K154" s="206" t="s">
        <v>160</v>
      </c>
      <c r="L154" s="61"/>
      <c r="M154" s="211" t="s">
        <v>21</v>
      </c>
      <c r="N154" s="212" t="s">
        <v>43</v>
      </c>
      <c r="O154" s="42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AR154" s="24" t="s">
        <v>283</v>
      </c>
      <c r="AT154" s="24" t="s">
        <v>156</v>
      </c>
      <c r="AU154" s="24" t="s">
        <v>81</v>
      </c>
      <c r="AY154" s="24" t="s">
        <v>153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4" t="s">
        <v>79</v>
      </c>
      <c r="BK154" s="215">
        <f>ROUND(I154*H154,2)</f>
        <v>0</v>
      </c>
      <c r="BL154" s="24" t="s">
        <v>283</v>
      </c>
      <c r="BM154" s="24" t="s">
        <v>312</v>
      </c>
    </row>
    <row r="155" spans="2:47" s="1" customFormat="1" ht="12">
      <c r="B155" s="41"/>
      <c r="C155" s="63"/>
      <c r="D155" s="219" t="s">
        <v>163</v>
      </c>
      <c r="E155" s="63"/>
      <c r="F155" s="220" t="s">
        <v>984</v>
      </c>
      <c r="G155" s="63"/>
      <c r="H155" s="63"/>
      <c r="I155" s="172"/>
      <c r="J155" s="63"/>
      <c r="K155" s="63"/>
      <c r="L155" s="61"/>
      <c r="M155" s="218"/>
      <c r="N155" s="42"/>
      <c r="O155" s="42"/>
      <c r="P155" s="42"/>
      <c r="Q155" s="42"/>
      <c r="R155" s="42"/>
      <c r="S155" s="42"/>
      <c r="T155" s="78"/>
      <c r="AT155" s="24" t="s">
        <v>163</v>
      </c>
      <c r="AU155" s="24" t="s">
        <v>81</v>
      </c>
    </row>
    <row r="156" spans="2:51" s="13" customFormat="1" ht="12">
      <c r="B156" s="232"/>
      <c r="C156" s="233"/>
      <c r="D156" s="219" t="s">
        <v>174</v>
      </c>
      <c r="E156" s="234" t="s">
        <v>21</v>
      </c>
      <c r="F156" s="235" t="s">
        <v>938</v>
      </c>
      <c r="G156" s="233"/>
      <c r="H156" s="236">
        <v>2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AT156" s="242" t="s">
        <v>174</v>
      </c>
      <c r="AU156" s="242" t="s">
        <v>81</v>
      </c>
      <c r="AV156" s="13" t="s">
        <v>81</v>
      </c>
      <c r="AW156" s="13" t="s">
        <v>35</v>
      </c>
      <c r="AX156" s="13" t="s">
        <v>72</v>
      </c>
      <c r="AY156" s="242" t="s">
        <v>153</v>
      </c>
    </row>
    <row r="157" spans="2:51" s="13" customFormat="1" ht="12">
      <c r="B157" s="232"/>
      <c r="C157" s="233"/>
      <c r="D157" s="219" t="s">
        <v>174</v>
      </c>
      <c r="E157" s="234" t="s">
        <v>21</v>
      </c>
      <c r="F157" s="235" t="s">
        <v>985</v>
      </c>
      <c r="G157" s="233"/>
      <c r="H157" s="236">
        <v>2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AT157" s="242" t="s">
        <v>174</v>
      </c>
      <c r="AU157" s="242" t="s">
        <v>81</v>
      </c>
      <c r="AV157" s="13" t="s">
        <v>81</v>
      </c>
      <c r="AW157" s="13" t="s">
        <v>35</v>
      </c>
      <c r="AX157" s="13" t="s">
        <v>72</v>
      </c>
      <c r="AY157" s="242" t="s">
        <v>153</v>
      </c>
    </row>
    <row r="158" spans="2:51" s="14" customFormat="1" ht="12">
      <c r="B158" s="265"/>
      <c r="C158" s="266"/>
      <c r="D158" s="216" t="s">
        <v>174</v>
      </c>
      <c r="E158" s="267" t="s">
        <v>21</v>
      </c>
      <c r="F158" s="268" t="s">
        <v>950</v>
      </c>
      <c r="G158" s="266"/>
      <c r="H158" s="269">
        <v>4</v>
      </c>
      <c r="I158" s="270"/>
      <c r="J158" s="266"/>
      <c r="K158" s="266"/>
      <c r="L158" s="271"/>
      <c r="M158" s="272"/>
      <c r="N158" s="273"/>
      <c r="O158" s="273"/>
      <c r="P158" s="273"/>
      <c r="Q158" s="273"/>
      <c r="R158" s="273"/>
      <c r="S158" s="273"/>
      <c r="T158" s="274"/>
      <c r="AT158" s="275" t="s">
        <v>174</v>
      </c>
      <c r="AU158" s="275" t="s">
        <v>81</v>
      </c>
      <c r="AV158" s="14" t="s">
        <v>161</v>
      </c>
      <c r="AW158" s="14" t="s">
        <v>35</v>
      </c>
      <c r="AX158" s="14" t="s">
        <v>79</v>
      </c>
      <c r="AY158" s="275" t="s">
        <v>153</v>
      </c>
    </row>
    <row r="159" spans="2:65" s="1" customFormat="1" ht="20.4" customHeight="1">
      <c r="B159" s="41"/>
      <c r="C159" s="204" t="s">
        <v>297</v>
      </c>
      <c r="D159" s="204" t="s">
        <v>156</v>
      </c>
      <c r="E159" s="205" t="s">
        <v>986</v>
      </c>
      <c r="F159" s="206" t="s">
        <v>987</v>
      </c>
      <c r="G159" s="207" t="s">
        <v>159</v>
      </c>
      <c r="H159" s="208">
        <v>8</v>
      </c>
      <c r="I159" s="209"/>
      <c r="J159" s="210">
        <f>ROUND(I159*H159,2)</f>
        <v>0</v>
      </c>
      <c r="K159" s="206" t="s">
        <v>160</v>
      </c>
      <c r="L159" s="61"/>
      <c r="M159" s="211" t="s">
        <v>21</v>
      </c>
      <c r="N159" s="212" t="s">
        <v>43</v>
      </c>
      <c r="O159" s="42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AR159" s="24" t="s">
        <v>283</v>
      </c>
      <c r="AT159" s="24" t="s">
        <v>156</v>
      </c>
      <c r="AU159" s="24" t="s">
        <v>81</v>
      </c>
      <c r="AY159" s="24" t="s">
        <v>153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24" t="s">
        <v>79</v>
      </c>
      <c r="BK159" s="215">
        <f>ROUND(I159*H159,2)</f>
        <v>0</v>
      </c>
      <c r="BL159" s="24" t="s">
        <v>283</v>
      </c>
      <c r="BM159" s="24" t="s">
        <v>324</v>
      </c>
    </row>
    <row r="160" spans="2:47" s="1" customFormat="1" ht="12">
      <c r="B160" s="41"/>
      <c r="C160" s="63"/>
      <c r="D160" s="219" t="s">
        <v>163</v>
      </c>
      <c r="E160" s="63"/>
      <c r="F160" s="220" t="s">
        <v>988</v>
      </c>
      <c r="G160" s="63"/>
      <c r="H160" s="63"/>
      <c r="I160" s="172"/>
      <c r="J160" s="63"/>
      <c r="K160" s="63"/>
      <c r="L160" s="61"/>
      <c r="M160" s="218"/>
      <c r="N160" s="42"/>
      <c r="O160" s="42"/>
      <c r="P160" s="42"/>
      <c r="Q160" s="42"/>
      <c r="R160" s="42"/>
      <c r="S160" s="42"/>
      <c r="T160" s="78"/>
      <c r="AT160" s="24" t="s">
        <v>163</v>
      </c>
      <c r="AU160" s="24" t="s">
        <v>81</v>
      </c>
    </row>
    <row r="161" spans="2:51" s="13" customFormat="1" ht="12">
      <c r="B161" s="232"/>
      <c r="C161" s="233"/>
      <c r="D161" s="219" t="s">
        <v>174</v>
      </c>
      <c r="E161" s="234" t="s">
        <v>21</v>
      </c>
      <c r="F161" s="235" t="s">
        <v>989</v>
      </c>
      <c r="G161" s="233"/>
      <c r="H161" s="236">
        <v>4</v>
      </c>
      <c r="I161" s="237"/>
      <c r="J161" s="233"/>
      <c r="K161" s="233"/>
      <c r="L161" s="238"/>
      <c r="M161" s="239"/>
      <c r="N161" s="240"/>
      <c r="O161" s="240"/>
      <c r="P161" s="240"/>
      <c r="Q161" s="240"/>
      <c r="R161" s="240"/>
      <c r="S161" s="240"/>
      <c r="T161" s="241"/>
      <c r="AT161" s="242" t="s">
        <v>174</v>
      </c>
      <c r="AU161" s="242" t="s">
        <v>81</v>
      </c>
      <c r="AV161" s="13" t="s">
        <v>81</v>
      </c>
      <c r="AW161" s="13" t="s">
        <v>35</v>
      </c>
      <c r="AX161" s="13" t="s">
        <v>72</v>
      </c>
      <c r="AY161" s="242" t="s">
        <v>153</v>
      </c>
    </row>
    <row r="162" spans="2:51" s="13" customFormat="1" ht="12">
      <c r="B162" s="232"/>
      <c r="C162" s="233"/>
      <c r="D162" s="219" t="s">
        <v>174</v>
      </c>
      <c r="E162" s="234" t="s">
        <v>21</v>
      </c>
      <c r="F162" s="235" t="s">
        <v>990</v>
      </c>
      <c r="G162" s="233"/>
      <c r="H162" s="236">
        <v>4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AT162" s="242" t="s">
        <v>174</v>
      </c>
      <c r="AU162" s="242" t="s">
        <v>81</v>
      </c>
      <c r="AV162" s="13" t="s">
        <v>81</v>
      </c>
      <c r="AW162" s="13" t="s">
        <v>35</v>
      </c>
      <c r="AX162" s="13" t="s">
        <v>72</v>
      </c>
      <c r="AY162" s="242" t="s">
        <v>153</v>
      </c>
    </row>
    <row r="163" spans="2:51" s="14" customFormat="1" ht="12">
      <c r="B163" s="265"/>
      <c r="C163" s="266"/>
      <c r="D163" s="216" t="s">
        <v>174</v>
      </c>
      <c r="E163" s="267" t="s">
        <v>21</v>
      </c>
      <c r="F163" s="268" t="s">
        <v>950</v>
      </c>
      <c r="G163" s="266"/>
      <c r="H163" s="269">
        <v>8</v>
      </c>
      <c r="I163" s="270"/>
      <c r="J163" s="266"/>
      <c r="K163" s="266"/>
      <c r="L163" s="271"/>
      <c r="M163" s="272"/>
      <c r="N163" s="273"/>
      <c r="O163" s="273"/>
      <c r="P163" s="273"/>
      <c r="Q163" s="273"/>
      <c r="R163" s="273"/>
      <c r="S163" s="273"/>
      <c r="T163" s="274"/>
      <c r="AT163" s="275" t="s">
        <v>174</v>
      </c>
      <c r="AU163" s="275" t="s">
        <v>81</v>
      </c>
      <c r="AV163" s="14" t="s">
        <v>161</v>
      </c>
      <c r="AW163" s="14" t="s">
        <v>35</v>
      </c>
      <c r="AX163" s="14" t="s">
        <v>79</v>
      </c>
      <c r="AY163" s="275" t="s">
        <v>153</v>
      </c>
    </row>
    <row r="164" spans="2:65" s="1" customFormat="1" ht="20.4" customHeight="1">
      <c r="B164" s="41"/>
      <c r="C164" s="204" t="s">
        <v>304</v>
      </c>
      <c r="D164" s="204" t="s">
        <v>156</v>
      </c>
      <c r="E164" s="205" t="s">
        <v>991</v>
      </c>
      <c r="F164" s="206" t="s">
        <v>992</v>
      </c>
      <c r="G164" s="207" t="s">
        <v>159</v>
      </c>
      <c r="H164" s="208">
        <v>2</v>
      </c>
      <c r="I164" s="209"/>
      <c r="J164" s="210">
        <f>ROUND(I164*H164,2)</f>
        <v>0</v>
      </c>
      <c r="K164" s="206" t="s">
        <v>160</v>
      </c>
      <c r="L164" s="61"/>
      <c r="M164" s="211" t="s">
        <v>21</v>
      </c>
      <c r="N164" s="212" t="s">
        <v>43</v>
      </c>
      <c r="O164" s="42"/>
      <c r="P164" s="213">
        <f>O164*H164</f>
        <v>0</v>
      </c>
      <c r="Q164" s="213">
        <v>0.00029</v>
      </c>
      <c r="R164" s="213">
        <f>Q164*H164</f>
        <v>0.00058</v>
      </c>
      <c r="S164" s="213">
        <v>0</v>
      </c>
      <c r="T164" s="214">
        <f>S164*H164</f>
        <v>0</v>
      </c>
      <c r="AR164" s="24" t="s">
        <v>161</v>
      </c>
      <c r="AT164" s="24" t="s">
        <v>156</v>
      </c>
      <c r="AU164" s="24" t="s">
        <v>81</v>
      </c>
      <c r="AY164" s="24" t="s">
        <v>153</v>
      </c>
      <c r="BE164" s="215">
        <f>IF(N164="základní",J164,0)</f>
        <v>0</v>
      </c>
      <c r="BF164" s="215">
        <f>IF(N164="snížená",J164,0)</f>
        <v>0</v>
      </c>
      <c r="BG164" s="215">
        <f>IF(N164="zákl. přenesená",J164,0)</f>
        <v>0</v>
      </c>
      <c r="BH164" s="215">
        <f>IF(N164="sníž. přenesená",J164,0)</f>
        <v>0</v>
      </c>
      <c r="BI164" s="215">
        <f>IF(N164="nulová",J164,0)</f>
        <v>0</v>
      </c>
      <c r="BJ164" s="24" t="s">
        <v>79</v>
      </c>
      <c r="BK164" s="215">
        <f>ROUND(I164*H164,2)</f>
        <v>0</v>
      </c>
      <c r="BL164" s="24" t="s">
        <v>161</v>
      </c>
      <c r="BM164" s="24" t="s">
        <v>993</v>
      </c>
    </row>
    <row r="165" spans="2:47" s="1" customFormat="1" ht="12">
      <c r="B165" s="41"/>
      <c r="C165" s="63"/>
      <c r="D165" s="219" t="s">
        <v>163</v>
      </c>
      <c r="E165" s="63"/>
      <c r="F165" s="220" t="s">
        <v>994</v>
      </c>
      <c r="G165" s="63"/>
      <c r="H165" s="63"/>
      <c r="I165" s="172"/>
      <c r="J165" s="63"/>
      <c r="K165" s="63"/>
      <c r="L165" s="61"/>
      <c r="M165" s="218"/>
      <c r="N165" s="42"/>
      <c r="O165" s="42"/>
      <c r="P165" s="42"/>
      <c r="Q165" s="42"/>
      <c r="R165" s="42"/>
      <c r="S165" s="42"/>
      <c r="T165" s="78"/>
      <c r="AT165" s="24" t="s">
        <v>163</v>
      </c>
      <c r="AU165" s="24" t="s">
        <v>81</v>
      </c>
    </row>
    <row r="166" spans="2:51" s="13" customFormat="1" ht="12">
      <c r="B166" s="232"/>
      <c r="C166" s="233"/>
      <c r="D166" s="216" t="s">
        <v>174</v>
      </c>
      <c r="E166" s="243" t="s">
        <v>21</v>
      </c>
      <c r="F166" s="244" t="s">
        <v>985</v>
      </c>
      <c r="G166" s="233"/>
      <c r="H166" s="245">
        <v>2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AT166" s="242" t="s">
        <v>174</v>
      </c>
      <c r="AU166" s="242" t="s">
        <v>81</v>
      </c>
      <c r="AV166" s="13" t="s">
        <v>81</v>
      </c>
      <c r="AW166" s="13" t="s">
        <v>35</v>
      </c>
      <c r="AX166" s="13" t="s">
        <v>72</v>
      </c>
      <c r="AY166" s="242" t="s">
        <v>153</v>
      </c>
    </row>
    <row r="167" spans="2:65" s="1" customFormat="1" ht="20.4" customHeight="1">
      <c r="B167" s="41"/>
      <c r="C167" s="204" t="s">
        <v>312</v>
      </c>
      <c r="D167" s="204" t="s">
        <v>156</v>
      </c>
      <c r="E167" s="205" t="s">
        <v>995</v>
      </c>
      <c r="F167" s="206" t="s">
        <v>996</v>
      </c>
      <c r="G167" s="207" t="s">
        <v>189</v>
      </c>
      <c r="H167" s="208">
        <v>66</v>
      </c>
      <c r="I167" s="209"/>
      <c r="J167" s="210">
        <f>ROUND(I167*H167,2)</f>
        <v>0</v>
      </c>
      <c r="K167" s="206" t="s">
        <v>160</v>
      </c>
      <c r="L167" s="61"/>
      <c r="M167" s="211" t="s">
        <v>21</v>
      </c>
      <c r="N167" s="212" t="s">
        <v>43</v>
      </c>
      <c r="O167" s="42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AR167" s="24" t="s">
        <v>283</v>
      </c>
      <c r="AT167" s="24" t="s">
        <v>156</v>
      </c>
      <c r="AU167" s="24" t="s">
        <v>81</v>
      </c>
      <c r="AY167" s="24" t="s">
        <v>153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24" t="s">
        <v>79</v>
      </c>
      <c r="BK167" s="215">
        <f>ROUND(I167*H167,2)</f>
        <v>0</v>
      </c>
      <c r="BL167" s="24" t="s">
        <v>283</v>
      </c>
      <c r="BM167" s="24" t="s">
        <v>335</v>
      </c>
    </row>
    <row r="168" spans="2:47" s="1" customFormat="1" ht="12">
      <c r="B168" s="41"/>
      <c r="C168" s="63"/>
      <c r="D168" s="219" t="s">
        <v>163</v>
      </c>
      <c r="E168" s="63"/>
      <c r="F168" s="220" t="s">
        <v>997</v>
      </c>
      <c r="G168" s="63"/>
      <c r="H168" s="63"/>
      <c r="I168" s="172"/>
      <c r="J168" s="63"/>
      <c r="K168" s="63"/>
      <c r="L168" s="61"/>
      <c r="M168" s="218"/>
      <c r="N168" s="42"/>
      <c r="O168" s="42"/>
      <c r="P168" s="42"/>
      <c r="Q168" s="42"/>
      <c r="R168" s="42"/>
      <c r="S168" s="42"/>
      <c r="T168" s="78"/>
      <c r="AT168" s="24" t="s">
        <v>163</v>
      </c>
      <c r="AU168" s="24" t="s">
        <v>81</v>
      </c>
    </row>
    <row r="169" spans="2:51" s="13" customFormat="1" ht="12">
      <c r="B169" s="232"/>
      <c r="C169" s="233"/>
      <c r="D169" s="219" t="s">
        <v>174</v>
      </c>
      <c r="E169" s="234" t="s">
        <v>21</v>
      </c>
      <c r="F169" s="235" t="s">
        <v>998</v>
      </c>
      <c r="G169" s="233"/>
      <c r="H169" s="236">
        <v>29.5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174</v>
      </c>
      <c r="AU169" s="242" t="s">
        <v>81</v>
      </c>
      <c r="AV169" s="13" t="s">
        <v>81</v>
      </c>
      <c r="AW169" s="13" t="s">
        <v>35</v>
      </c>
      <c r="AX169" s="13" t="s">
        <v>72</v>
      </c>
      <c r="AY169" s="242" t="s">
        <v>153</v>
      </c>
    </row>
    <row r="170" spans="2:51" s="13" customFormat="1" ht="12">
      <c r="B170" s="232"/>
      <c r="C170" s="233"/>
      <c r="D170" s="219" t="s">
        <v>174</v>
      </c>
      <c r="E170" s="234" t="s">
        <v>21</v>
      </c>
      <c r="F170" s="235" t="s">
        <v>999</v>
      </c>
      <c r="G170" s="233"/>
      <c r="H170" s="236">
        <v>36.5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AT170" s="242" t="s">
        <v>174</v>
      </c>
      <c r="AU170" s="242" t="s">
        <v>81</v>
      </c>
      <c r="AV170" s="13" t="s">
        <v>81</v>
      </c>
      <c r="AW170" s="13" t="s">
        <v>35</v>
      </c>
      <c r="AX170" s="13" t="s">
        <v>72</v>
      </c>
      <c r="AY170" s="242" t="s">
        <v>153</v>
      </c>
    </row>
    <row r="171" spans="2:51" s="14" customFormat="1" ht="12">
      <c r="B171" s="265"/>
      <c r="C171" s="266"/>
      <c r="D171" s="216" t="s">
        <v>174</v>
      </c>
      <c r="E171" s="267" t="s">
        <v>21</v>
      </c>
      <c r="F171" s="268" t="s">
        <v>950</v>
      </c>
      <c r="G171" s="266"/>
      <c r="H171" s="269">
        <v>66</v>
      </c>
      <c r="I171" s="270"/>
      <c r="J171" s="266"/>
      <c r="K171" s="266"/>
      <c r="L171" s="271"/>
      <c r="M171" s="272"/>
      <c r="N171" s="273"/>
      <c r="O171" s="273"/>
      <c r="P171" s="273"/>
      <c r="Q171" s="273"/>
      <c r="R171" s="273"/>
      <c r="S171" s="273"/>
      <c r="T171" s="274"/>
      <c r="AT171" s="275" t="s">
        <v>174</v>
      </c>
      <c r="AU171" s="275" t="s">
        <v>81</v>
      </c>
      <c r="AV171" s="14" t="s">
        <v>161</v>
      </c>
      <c r="AW171" s="14" t="s">
        <v>35</v>
      </c>
      <c r="AX171" s="14" t="s">
        <v>79</v>
      </c>
      <c r="AY171" s="275" t="s">
        <v>153</v>
      </c>
    </row>
    <row r="172" spans="2:65" s="1" customFormat="1" ht="20.4" customHeight="1">
      <c r="B172" s="41"/>
      <c r="C172" s="204" t="s">
        <v>9</v>
      </c>
      <c r="D172" s="204" t="s">
        <v>156</v>
      </c>
      <c r="E172" s="205" t="s">
        <v>1000</v>
      </c>
      <c r="F172" s="206" t="s">
        <v>1001</v>
      </c>
      <c r="G172" s="207" t="s">
        <v>327</v>
      </c>
      <c r="H172" s="208">
        <v>0.441</v>
      </c>
      <c r="I172" s="209"/>
      <c r="J172" s="210">
        <f>ROUND(I172*H172,2)</f>
        <v>0</v>
      </c>
      <c r="K172" s="206" t="s">
        <v>160</v>
      </c>
      <c r="L172" s="61"/>
      <c r="M172" s="211" t="s">
        <v>21</v>
      </c>
      <c r="N172" s="212" t="s">
        <v>43</v>
      </c>
      <c r="O172" s="42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AR172" s="24" t="s">
        <v>283</v>
      </c>
      <c r="AT172" s="24" t="s">
        <v>156</v>
      </c>
      <c r="AU172" s="24" t="s">
        <v>81</v>
      </c>
      <c r="AY172" s="24" t="s">
        <v>153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24" t="s">
        <v>79</v>
      </c>
      <c r="BK172" s="215">
        <f>ROUND(I172*H172,2)</f>
        <v>0</v>
      </c>
      <c r="BL172" s="24" t="s">
        <v>283</v>
      </c>
      <c r="BM172" s="24" t="s">
        <v>349</v>
      </c>
    </row>
    <row r="173" spans="2:47" s="1" customFormat="1" ht="12">
      <c r="B173" s="41"/>
      <c r="C173" s="63"/>
      <c r="D173" s="219" t="s">
        <v>163</v>
      </c>
      <c r="E173" s="63"/>
      <c r="F173" s="220" t="s">
        <v>1002</v>
      </c>
      <c r="G173" s="63"/>
      <c r="H173" s="63"/>
      <c r="I173" s="172"/>
      <c r="J173" s="63"/>
      <c r="K173" s="63"/>
      <c r="L173" s="61"/>
      <c r="M173" s="218"/>
      <c r="N173" s="42"/>
      <c r="O173" s="42"/>
      <c r="P173" s="42"/>
      <c r="Q173" s="42"/>
      <c r="R173" s="42"/>
      <c r="S173" s="42"/>
      <c r="T173" s="78"/>
      <c r="AT173" s="24" t="s">
        <v>163</v>
      </c>
      <c r="AU173" s="24" t="s">
        <v>81</v>
      </c>
    </row>
    <row r="174" spans="2:63" s="11" customFormat="1" ht="29.85" customHeight="1">
      <c r="B174" s="187"/>
      <c r="C174" s="188"/>
      <c r="D174" s="201" t="s">
        <v>71</v>
      </c>
      <c r="E174" s="202" t="s">
        <v>1003</v>
      </c>
      <c r="F174" s="202" t="s">
        <v>1004</v>
      </c>
      <c r="G174" s="188"/>
      <c r="H174" s="188"/>
      <c r="I174" s="191"/>
      <c r="J174" s="203">
        <f>BK174</f>
        <v>0</v>
      </c>
      <c r="K174" s="188"/>
      <c r="L174" s="193"/>
      <c r="M174" s="194"/>
      <c r="N174" s="195"/>
      <c r="O174" s="195"/>
      <c r="P174" s="196">
        <f>SUM(P175:P237)</f>
        <v>0</v>
      </c>
      <c r="Q174" s="195"/>
      <c r="R174" s="196">
        <f>SUM(R175:R237)</f>
        <v>0.097476284</v>
      </c>
      <c r="S174" s="195"/>
      <c r="T174" s="197">
        <f>SUM(T175:T237)</f>
        <v>0</v>
      </c>
      <c r="AR174" s="198" t="s">
        <v>79</v>
      </c>
      <c r="AT174" s="199" t="s">
        <v>71</v>
      </c>
      <c r="AU174" s="199" t="s">
        <v>79</v>
      </c>
      <c r="AY174" s="198" t="s">
        <v>153</v>
      </c>
      <c r="BK174" s="200">
        <f>SUM(BK175:BK237)</f>
        <v>0</v>
      </c>
    </row>
    <row r="175" spans="2:65" s="1" customFormat="1" ht="28.8" customHeight="1">
      <c r="B175" s="41"/>
      <c r="C175" s="204" t="s">
        <v>324</v>
      </c>
      <c r="D175" s="204" t="s">
        <v>156</v>
      </c>
      <c r="E175" s="205" t="s">
        <v>1005</v>
      </c>
      <c r="F175" s="206" t="s">
        <v>1006</v>
      </c>
      <c r="G175" s="207" t="s">
        <v>159</v>
      </c>
      <c r="H175" s="208">
        <v>4</v>
      </c>
      <c r="I175" s="209"/>
      <c r="J175" s="210">
        <f>ROUND(I175*H175,2)</f>
        <v>0</v>
      </c>
      <c r="K175" s="206" t="s">
        <v>160</v>
      </c>
      <c r="L175" s="61"/>
      <c r="M175" s="211" t="s">
        <v>21</v>
      </c>
      <c r="N175" s="212" t="s">
        <v>43</v>
      </c>
      <c r="O175" s="42"/>
      <c r="P175" s="213">
        <f>O175*H175</f>
        <v>0</v>
      </c>
      <c r="Q175" s="213">
        <v>0.0018438</v>
      </c>
      <c r="R175" s="213">
        <f>Q175*H175</f>
        <v>0.0073752</v>
      </c>
      <c r="S175" s="213">
        <v>0</v>
      </c>
      <c r="T175" s="214">
        <f>S175*H175</f>
        <v>0</v>
      </c>
      <c r="AR175" s="24" t="s">
        <v>283</v>
      </c>
      <c r="AT175" s="24" t="s">
        <v>156</v>
      </c>
      <c r="AU175" s="24" t="s">
        <v>81</v>
      </c>
      <c r="AY175" s="24" t="s">
        <v>153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24" t="s">
        <v>79</v>
      </c>
      <c r="BK175" s="215">
        <f>ROUND(I175*H175,2)</f>
        <v>0</v>
      </c>
      <c r="BL175" s="24" t="s">
        <v>283</v>
      </c>
      <c r="BM175" s="24" t="s">
        <v>1007</v>
      </c>
    </row>
    <row r="176" spans="2:47" s="1" customFormat="1" ht="36">
      <c r="B176" s="41"/>
      <c r="C176" s="63"/>
      <c r="D176" s="219" t="s">
        <v>163</v>
      </c>
      <c r="E176" s="63"/>
      <c r="F176" s="220" t="s">
        <v>1008</v>
      </c>
      <c r="G176" s="63"/>
      <c r="H176" s="63"/>
      <c r="I176" s="172"/>
      <c r="J176" s="63"/>
      <c r="K176" s="63"/>
      <c r="L176" s="61"/>
      <c r="M176" s="218"/>
      <c r="N176" s="42"/>
      <c r="O176" s="42"/>
      <c r="P176" s="42"/>
      <c r="Q176" s="42"/>
      <c r="R176" s="42"/>
      <c r="S176" s="42"/>
      <c r="T176" s="78"/>
      <c r="AT176" s="24" t="s">
        <v>163</v>
      </c>
      <c r="AU176" s="24" t="s">
        <v>81</v>
      </c>
    </row>
    <row r="177" spans="2:51" s="13" customFormat="1" ht="12">
      <c r="B177" s="232"/>
      <c r="C177" s="233"/>
      <c r="D177" s="216" t="s">
        <v>174</v>
      </c>
      <c r="E177" s="243" t="s">
        <v>21</v>
      </c>
      <c r="F177" s="244" t="s">
        <v>989</v>
      </c>
      <c r="G177" s="233"/>
      <c r="H177" s="245">
        <v>4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AT177" s="242" t="s">
        <v>174</v>
      </c>
      <c r="AU177" s="242" t="s">
        <v>81</v>
      </c>
      <c r="AV177" s="13" t="s">
        <v>81</v>
      </c>
      <c r="AW177" s="13" t="s">
        <v>35</v>
      </c>
      <c r="AX177" s="13" t="s">
        <v>72</v>
      </c>
      <c r="AY177" s="242" t="s">
        <v>153</v>
      </c>
    </row>
    <row r="178" spans="2:65" s="1" customFormat="1" ht="20.4" customHeight="1">
      <c r="B178" s="41"/>
      <c r="C178" s="204" t="s">
        <v>330</v>
      </c>
      <c r="D178" s="204" t="s">
        <v>156</v>
      </c>
      <c r="E178" s="205" t="s">
        <v>1009</v>
      </c>
      <c r="F178" s="206" t="s">
        <v>1010</v>
      </c>
      <c r="G178" s="207" t="s">
        <v>159</v>
      </c>
      <c r="H178" s="208">
        <v>4</v>
      </c>
      <c r="I178" s="209"/>
      <c r="J178" s="210">
        <f>ROUND(I178*H178,2)</f>
        <v>0</v>
      </c>
      <c r="K178" s="206" t="s">
        <v>160</v>
      </c>
      <c r="L178" s="61"/>
      <c r="M178" s="211" t="s">
        <v>21</v>
      </c>
      <c r="N178" s="212" t="s">
        <v>43</v>
      </c>
      <c r="O178" s="42"/>
      <c r="P178" s="213">
        <f>O178*H178</f>
        <v>0</v>
      </c>
      <c r="Q178" s="213">
        <v>0.00018</v>
      </c>
      <c r="R178" s="213">
        <f>Q178*H178</f>
        <v>0.00072</v>
      </c>
      <c r="S178" s="213">
        <v>0</v>
      </c>
      <c r="T178" s="214">
        <f>S178*H178</f>
        <v>0</v>
      </c>
      <c r="AR178" s="24" t="s">
        <v>283</v>
      </c>
      <c r="AT178" s="24" t="s">
        <v>156</v>
      </c>
      <c r="AU178" s="24" t="s">
        <v>81</v>
      </c>
      <c r="AY178" s="24" t="s">
        <v>153</v>
      </c>
      <c r="BE178" s="215">
        <f>IF(N178="základní",J178,0)</f>
        <v>0</v>
      </c>
      <c r="BF178" s="215">
        <f>IF(N178="snížená",J178,0)</f>
        <v>0</v>
      </c>
      <c r="BG178" s="215">
        <f>IF(N178="zákl. přenesená",J178,0)</f>
        <v>0</v>
      </c>
      <c r="BH178" s="215">
        <f>IF(N178="sníž. přenesená",J178,0)</f>
        <v>0</v>
      </c>
      <c r="BI178" s="215">
        <f>IF(N178="nulová",J178,0)</f>
        <v>0</v>
      </c>
      <c r="BJ178" s="24" t="s">
        <v>79</v>
      </c>
      <c r="BK178" s="215">
        <f>ROUND(I178*H178,2)</f>
        <v>0</v>
      </c>
      <c r="BL178" s="24" t="s">
        <v>283</v>
      </c>
      <c r="BM178" s="24" t="s">
        <v>1011</v>
      </c>
    </row>
    <row r="179" spans="2:47" s="1" customFormat="1" ht="24">
      <c r="B179" s="41"/>
      <c r="C179" s="63"/>
      <c r="D179" s="219" t="s">
        <v>163</v>
      </c>
      <c r="E179" s="63"/>
      <c r="F179" s="220" t="s">
        <v>1012</v>
      </c>
      <c r="G179" s="63"/>
      <c r="H179" s="63"/>
      <c r="I179" s="172"/>
      <c r="J179" s="63"/>
      <c r="K179" s="63"/>
      <c r="L179" s="61"/>
      <c r="M179" s="218"/>
      <c r="N179" s="42"/>
      <c r="O179" s="42"/>
      <c r="P179" s="42"/>
      <c r="Q179" s="42"/>
      <c r="R179" s="42"/>
      <c r="S179" s="42"/>
      <c r="T179" s="78"/>
      <c r="AT179" s="24" t="s">
        <v>163</v>
      </c>
      <c r="AU179" s="24" t="s">
        <v>81</v>
      </c>
    </row>
    <row r="180" spans="2:51" s="13" customFormat="1" ht="12">
      <c r="B180" s="232"/>
      <c r="C180" s="233"/>
      <c r="D180" s="216" t="s">
        <v>174</v>
      </c>
      <c r="E180" s="243" t="s">
        <v>21</v>
      </c>
      <c r="F180" s="244" t="s">
        <v>989</v>
      </c>
      <c r="G180" s="233"/>
      <c r="H180" s="245">
        <v>4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AT180" s="242" t="s">
        <v>174</v>
      </c>
      <c r="AU180" s="242" t="s">
        <v>81</v>
      </c>
      <c r="AV180" s="13" t="s">
        <v>81</v>
      </c>
      <c r="AW180" s="13" t="s">
        <v>35</v>
      </c>
      <c r="AX180" s="13" t="s">
        <v>72</v>
      </c>
      <c r="AY180" s="242" t="s">
        <v>153</v>
      </c>
    </row>
    <row r="181" spans="2:65" s="1" customFormat="1" ht="20.4" customHeight="1">
      <c r="B181" s="41"/>
      <c r="C181" s="204" t="s">
        <v>335</v>
      </c>
      <c r="D181" s="204" t="s">
        <v>156</v>
      </c>
      <c r="E181" s="205" t="s">
        <v>1013</v>
      </c>
      <c r="F181" s="206" t="s">
        <v>1014</v>
      </c>
      <c r="G181" s="207" t="s">
        <v>189</v>
      </c>
      <c r="H181" s="208">
        <v>59</v>
      </c>
      <c r="I181" s="209"/>
      <c r="J181" s="210">
        <f>ROUND(I181*H181,2)</f>
        <v>0</v>
      </c>
      <c r="K181" s="206" t="s">
        <v>160</v>
      </c>
      <c r="L181" s="61"/>
      <c r="M181" s="211" t="s">
        <v>21</v>
      </c>
      <c r="N181" s="212" t="s">
        <v>43</v>
      </c>
      <c r="O181" s="42"/>
      <c r="P181" s="213">
        <f>O181*H181</f>
        <v>0</v>
      </c>
      <c r="Q181" s="213">
        <v>0.0006633</v>
      </c>
      <c r="R181" s="213">
        <f>Q181*H181</f>
        <v>0.0391347</v>
      </c>
      <c r="S181" s="213">
        <v>0</v>
      </c>
      <c r="T181" s="214">
        <f>S181*H181</f>
        <v>0</v>
      </c>
      <c r="AR181" s="24" t="s">
        <v>283</v>
      </c>
      <c r="AT181" s="24" t="s">
        <v>156</v>
      </c>
      <c r="AU181" s="24" t="s">
        <v>81</v>
      </c>
      <c r="AY181" s="24" t="s">
        <v>153</v>
      </c>
      <c r="BE181" s="215">
        <f>IF(N181="základní",J181,0)</f>
        <v>0</v>
      </c>
      <c r="BF181" s="215">
        <f>IF(N181="snížená",J181,0)</f>
        <v>0</v>
      </c>
      <c r="BG181" s="215">
        <f>IF(N181="zákl. přenesená",J181,0)</f>
        <v>0</v>
      </c>
      <c r="BH181" s="215">
        <f>IF(N181="sníž. přenesená",J181,0)</f>
        <v>0</v>
      </c>
      <c r="BI181" s="215">
        <f>IF(N181="nulová",J181,0)</f>
        <v>0</v>
      </c>
      <c r="BJ181" s="24" t="s">
        <v>79</v>
      </c>
      <c r="BK181" s="215">
        <f>ROUND(I181*H181,2)</f>
        <v>0</v>
      </c>
      <c r="BL181" s="24" t="s">
        <v>283</v>
      </c>
      <c r="BM181" s="24" t="s">
        <v>1015</v>
      </c>
    </row>
    <row r="182" spans="2:47" s="1" customFormat="1" ht="24">
      <c r="B182" s="41"/>
      <c r="C182" s="63"/>
      <c r="D182" s="219" t="s">
        <v>163</v>
      </c>
      <c r="E182" s="63"/>
      <c r="F182" s="220" t="s">
        <v>1016</v>
      </c>
      <c r="G182" s="63"/>
      <c r="H182" s="63"/>
      <c r="I182" s="172"/>
      <c r="J182" s="63"/>
      <c r="K182" s="63"/>
      <c r="L182" s="61"/>
      <c r="M182" s="218"/>
      <c r="N182" s="42"/>
      <c r="O182" s="42"/>
      <c r="P182" s="42"/>
      <c r="Q182" s="42"/>
      <c r="R182" s="42"/>
      <c r="S182" s="42"/>
      <c r="T182" s="78"/>
      <c r="AT182" s="24" t="s">
        <v>163</v>
      </c>
      <c r="AU182" s="24" t="s">
        <v>81</v>
      </c>
    </row>
    <row r="183" spans="2:51" s="12" customFormat="1" ht="12">
      <c r="B183" s="221"/>
      <c r="C183" s="222"/>
      <c r="D183" s="219" t="s">
        <v>174</v>
      </c>
      <c r="E183" s="223" t="s">
        <v>21</v>
      </c>
      <c r="F183" s="224" t="s">
        <v>175</v>
      </c>
      <c r="G183" s="222"/>
      <c r="H183" s="225" t="s">
        <v>21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174</v>
      </c>
      <c r="AU183" s="231" t="s">
        <v>81</v>
      </c>
      <c r="AV183" s="12" t="s">
        <v>79</v>
      </c>
      <c r="AW183" s="12" t="s">
        <v>35</v>
      </c>
      <c r="AX183" s="12" t="s">
        <v>72</v>
      </c>
      <c r="AY183" s="231" t="s">
        <v>153</v>
      </c>
    </row>
    <row r="184" spans="2:51" s="12" customFormat="1" ht="12">
      <c r="B184" s="221"/>
      <c r="C184" s="222"/>
      <c r="D184" s="219" t="s">
        <v>174</v>
      </c>
      <c r="E184" s="223" t="s">
        <v>21</v>
      </c>
      <c r="F184" s="224" t="s">
        <v>1017</v>
      </c>
      <c r="G184" s="222"/>
      <c r="H184" s="225" t="s">
        <v>21</v>
      </c>
      <c r="I184" s="226"/>
      <c r="J184" s="222"/>
      <c r="K184" s="222"/>
      <c r="L184" s="227"/>
      <c r="M184" s="228"/>
      <c r="N184" s="229"/>
      <c r="O184" s="229"/>
      <c r="P184" s="229"/>
      <c r="Q184" s="229"/>
      <c r="R184" s="229"/>
      <c r="S184" s="229"/>
      <c r="T184" s="230"/>
      <c r="AT184" s="231" t="s">
        <v>174</v>
      </c>
      <c r="AU184" s="231" t="s">
        <v>81</v>
      </c>
      <c r="AV184" s="12" t="s">
        <v>79</v>
      </c>
      <c r="AW184" s="12" t="s">
        <v>35</v>
      </c>
      <c r="AX184" s="12" t="s">
        <v>72</v>
      </c>
      <c r="AY184" s="231" t="s">
        <v>153</v>
      </c>
    </row>
    <row r="185" spans="2:51" s="13" customFormat="1" ht="24">
      <c r="B185" s="232"/>
      <c r="C185" s="233"/>
      <c r="D185" s="219" t="s">
        <v>174</v>
      </c>
      <c r="E185" s="234" t="s">
        <v>21</v>
      </c>
      <c r="F185" s="235" t="s">
        <v>1018</v>
      </c>
      <c r="G185" s="233"/>
      <c r="H185" s="236">
        <v>19</v>
      </c>
      <c r="I185" s="237"/>
      <c r="J185" s="233"/>
      <c r="K185" s="233"/>
      <c r="L185" s="238"/>
      <c r="M185" s="239"/>
      <c r="N185" s="240"/>
      <c r="O185" s="240"/>
      <c r="P185" s="240"/>
      <c r="Q185" s="240"/>
      <c r="R185" s="240"/>
      <c r="S185" s="240"/>
      <c r="T185" s="241"/>
      <c r="AT185" s="242" t="s">
        <v>174</v>
      </c>
      <c r="AU185" s="242" t="s">
        <v>81</v>
      </c>
      <c r="AV185" s="13" t="s">
        <v>81</v>
      </c>
      <c r="AW185" s="13" t="s">
        <v>35</v>
      </c>
      <c r="AX185" s="13" t="s">
        <v>72</v>
      </c>
      <c r="AY185" s="242" t="s">
        <v>153</v>
      </c>
    </row>
    <row r="186" spans="2:51" s="12" customFormat="1" ht="12">
      <c r="B186" s="221"/>
      <c r="C186" s="222"/>
      <c r="D186" s="219" t="s">
        <v>174</v>
      </c>
      <c r="E186" s="223" t="s">
        <v>21</v>
      </c>
      <c r="F186" s="224" t="s">
        <v>1019</v>
      </c>
      <c r="G186" s="222"/>
      <c r="H186" s="225" t="s">
        <v>21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174</v>
      </c>
      <c r="AU186" s="231" t="s">
        <v>81</v>
      </c>
      <c r="AV186" s="12" t="s">
        <v>79</v>
      </c>
      <c r="AW186" s="12" t="s">
        <v>35</v>
      </c>
      <c r="AX186" s="12" t="s">
        <v>72</v>
      </c>
      <c r="AY186" s="231" t="s">
        <v>153</v>
      </c>
    </row>
    <row r="187" spans="2:51" s="13" customFormat="1" ht="12">
      <c r="B187" s="232"/>
      <c r="C187" s="233"/>
      <c r="D187" s="219" t="s">
        <v>174</v>
      </c>
      <c r="E187" s="234" t="s">
        <v>21</v>
      </c>
      <c r="F187" s="235" t="s">
        <v>1020</v>
      </c>
      <c r="G187" s="233"/>
      <c r="H187" s="236">
        <v>10.5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AT187" s="242" t="s">
        <v>174</v>
      </c>
      <c r="AU187" s="242" t="s">
        <v>81</v>
      </c>
      <c r="AV187" s="13" t="s">
        <v>81</v>
      </c>
      <c r="AW187" s="13" t="s">
        <v>35</v>
      </c>
      <c r="AX187" s="13" t="s">
        <v>72</v>
      </c>
      <c r="AY187" s="242" t="s">
        <v>153</v>
      </c>
    </row>
    <row r="188" spans="2:51" s="12" customFormat="1" ht="12">
      <c r="B188" s="221"/>
      <c r="C188" s="222"/>
      <c r="D188" s="219" t="s">
        <v>174</v>
      </c>
      <c r="E188" s="223" t="s">
        <v>21</v>
      </c>
      <c r="F188" s="224" t="s">
        <v>177</v>
      </c>
      <c r="G188" s="222"/>
      <c r="H188" s="225" t="s">
        <v>21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174</v>
      </c>
      <c r="AU188" s="231" t="s">
        <v>81</v>
      </c>
      <c r="AV188" s="12" t="s">
        <v>79</v>
      </c>
      <c r="AW188" s="12" t="s">
        <v>35</v>
      </c>
      <c r="AX188" s="12" t="s">
        <v>72</v>
      </c>
      <c r="AY188" s="231" t="s">
        <v>153</v>
      </c>
    </row>
    <row r="189" spans="2:51" s="12" customFormat="1" ht="12">
      <c r="B189" s="221"/>
      <c r="C189" s="222"/>
      <c r="D189" s="219" t="s">
        <v>174</v>
      </c>
      <c r="E189" s="223" t="s">
        <v>21</v>
      </c>
      <c r="F189" s="224" t="s">
        <v>1021</v>
      </c>
      <c r="G189" s="222"/>
      <c r="H189" s="225" t="s">
        <v>21</v>
      </c>
      <c r="I189" s="226"/>
      <c r="J189" s="222"/>
      <c r="K189" s="222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174</v>
      </c>
      <c r="AU189" s="231" t="s">
        <v>81</v>
      </c>
      <c r="AV189" s="12" t="s">
        <v>79</v>
      </c>
      <c r="AW189" s="12" t="s">
        <v>35</v>
      </c>
      <c r="AX189" s="12" t="s">
        <v>72</v>
      </c>
      <c r="AY189" s="231" t="s">
        <v>153</v>
      </c>
    </row>
    <row r="190" spans="2:51" s="13" customFormat="1" ht="24">
      <c r="B190" s="232"/>
      <c r="C190" s="233"/>
      <c r="D190" s="219" t="s">
        <v>174</v>
      </c>
      <c r="E190" s="234" t="s">
        <v>21</v>
      </c>
      <c r="F190" s="235" t="s">
        <v>1022</v>
      </c>
      <c r="G190" s="233"/>
      <c r="H190" s="236">
        <v>19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AT190" s="242" t="s">
        <v>174</v>
      </c>
      <c r="AU190" s="242" t="s">
        <v>81</v>
      </c>
      <c r="AV190" s="13" t="s">
        <v>81</v>
      </c>
      <c r="AW190" s="13" t="s">
        <v>35</v>
      </c>
      <c r="AX190" s="13" t="s">
        <v>72</v>
      </c>
      <c r="AY190" s="242" t="s">
        <v>153</v>
      </c>
    </row>
    <row r="191" spans="2:51" s="12" customFormat="1" ht="12">
      <c r="B191" s="221"/>
      <c r="C191" s="222"/>
      <c r="D191" s="219" t="s">
        <v>174</v>
      </c>
      <c r="E191" s="223" t="s">
        <v>21</v>
      </c>
      <c r="F191" s="224" t="s">
        <v>1023</v>
      </c>
      <c r="G191" s="222"/>
      <c r="H191" s="225" t="s">
        <v>21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174</v>
      </c>
      <c r="AU191" s="231" t="s">
        <v>81</v>
      </c>
      <c r="AV191" s="12" t="s">
        <v>79</v>
      </c>
      <c r="AW191" s="12" t="s">
        <v>35</v>
      </c>
      <c r="AX191" s="12" t="s">
        <v>72</v>
      </c>
      <c r="AY191" s="231" t="s">
        <v>153</v>
      </c>
    </row>
    <row r="192" spans="2:51" s="13" customFormat="1" ht="12">
      <c r="B192" s="232"/>
      <c r="C192" s="233"/>
      <c r="D192" s="216" t="s">
        <v>174</v>
      </c>
      <c r="E192" s="243" t="s">
        <v>21</v>
      </c>
      <c r="F192" s="244" t="s">
        <v>1024</v>
      </c>
      <c r="G192" s="233"/>
      <c r="H192" s="245">
        <v>10.5</v>
      </c>
      <c r="I192" s="237"/>
      <c r="J192" s="233"/>
      <c r="K192" s="233"/>
      <c r="L192" s="238"/>
      <c r="M192" s="239"/>
      <c r="N192" s="240"/>
      <c r="O192" s="240"/>
      <c r="P192" s="240"/>
      <c r="Q192" s="240"/>
      <c r="R192" s="240"/>
      <c r="S192" s="240"/>
      <c r="T192" s="241"/>
      <c r="AT192" s="242" t="s">
        <v>174</v>
      </c>
      <c r="AU192" s="242" t="s">
        <v>81</v>
      </c>
      <c r="AV192" s="13" t="s">
        <v>81</v>
      </c>
      <c r="AW192" s="13" t="s">
        <v>35</v>
      </c>
      <c r="AX192" s="13" t="s">
        <v>72</v>
      </c>
      <c r="AY192" s="242" t="s">
        <v>153</v>
      </c>
    </row>
    <row r="193" spans="2:65" s="1" customFormat="1" ht="20.4" customHeight="1">
      <c r="B193" s="41"/>
      <c r="C193" s="204" t="s">
        <v>342</v>
      </c>
      <c r="D193" s="204" t="s">
        <v>156</v>
      </c>
      <c r="E193" s="205" t="s">
        <v>1025</v>
      </c>
      <c r="F193" s="206" t="s">
        <v>1026</v>
      </c>
      <c r="G193" s="207" t="s">
        <v>189</v>
      </c>
      <c r="H193" s="208">
        <v>27</v>
      </c>
      <c r="I193" s="209"/>
      <c r="J193" s="210">
        <f>ROUND(I193*H193,2)</f>
        <v>0</v>
      </c>
      <c r="K193" s="206" t="s">
        <v>160</v>
      </c>
      <c r="L193" s="61"/>
      <c r="M193" s="211" t="s">
        <v>21</v>
      </c>
      <c r="N193" s="212" t="s">
        <v>43</v>
      </c>
      <c r="O193" s="42"/>
      <c r="P193" s="213">
        <f>O193*H193</f>
        <v>0</v>
      </c>
      <c r="Q193" s="213">
        <v>0.00091</v>
      </c>
      <c r="R193" s="213">
        <f>Q193*H193</f>
        <v>0.02457</v>
      </c>
      <c r="S193" s="213">
        <v>0</v>
      </c>
      <c r="T193" s="214">
        <f>S193*H193</f>
        <v>0</v>
      </c>
      <c r="AR193" s="24" t="s">
        <v>161</v>
      </c>
      <c r="AT193" s="24" t="s">
        <v>156</v>
      </c>
      <c r="AU193" s="24" t="s">
        <v>81</v>
      </c>
      <c r="AY193" s="24" t="s">
        <v>153</v>
      </c>
      <c r="BE193" s="215">
        <f>IF(N193="základní",J193,0)</f>
        <v>0</v>
      </c>
      <c r="BF193" s="215">
        <f>IF(N193="snížená",J193,0)</f>
        <v>0</v>
      </c>
      <c r="BG193" s="215">
        <f>IF(N193="zákl. přenesená",J193,0)</f>
        <v>0</v>
      </c>
      <c r="BH193" s="215">
        <f>IF(N193="sníž. přenesená",J193,0)</f>
        <v>0</v>
      </c>
      <c r="BI193" s="215">
        <f>IF(N193="nulová",J193,0)</f>
        <v>0</v>
      </c>
      <c r="BJ193" s="24" t="s">
        <v>79</v>
      </c>
      <c r="BK193" s="215">
        <f>ROUND(I193*H193,2)</f>
        <v>0</v>
      </c>
      <c r="BL193" s="24" t="s">
        <v>161</v>
      </c>
      <c r="BM193" s="24" t="s">
        <v>1027</v>
      </c>
    </row>
    <row r="194" spans="2:47" s="1" customFormat="1" ht="24">
      <c r="B194" s="41"/>
      <c r="C194" s="63"/>
      <c r="D194" s="219" t="s">
        <v>163</v>
      </c>
      <c r="E194" s="63"/>
      <c r="F194" s="220" t="s">
        <v>1028</v>
      </c>
      <c r="G194" s="63"/>
      <c r="H194" s="63"/>
      <c r="I194" s="172"/>
      <c r="J194" s="63"/>
      <c r="K194" s="63"/>
      <c r="L194" s="61"/>
      <c r="M194" s="218"/>
      <c r="N194" s="42"/>
      <c r="O194" s="42"/>
      <c r="P194" s="42"/>
      <c r="Q194" s="42"/>
      <c r="R194" s="42"/>
      <c r="S194" s="42"/>
      <c r="T194" s="78"/>
      <c r="AT194" s="24" t="s">
        <v>163</v>
      </c>
      <c r="AU194" s="24" t="s">
        <v>81</v>
      </c>
    </row>
    <row r="195" spans="2:51" s="12" customFormat="1" ht="12">
      <c r="B195" s="221"/>
      <c r="C195" s="222"/>
      <c r="D195" s="219" t="s">
        <v>174</v>
      </c>
      <c r="E195" s="223" t="s">
        <v>21</v>
      </c>
      <c r="F195" s="224" t="s">
        <v>175</v>
      </c>
      <c r="G195" s="222"/>
      <c r="H195" s="225" t="s">
        <v>21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174</v>
      </c>
      <c r="AU195" s="231" t="s">
        <v>81</v>
      </c>
      <c r="AV195" s="12" t="s">
        <v>79</v>
      </c>
      <c r="AW195" s="12" t="s">
        <v>35</v>
      </c>
      <c r="AX195" s="12" t="s">
        <v>72</v>
      </c>
      <c r="AY195" s="231" t="s">
        <v>153</v>
      </c>
    </row>
    <row r="196" spans="2:51" s="12" customFormat="1" ht="12">
      <c r="B196" s="221"/>
      <c r="C196" s="222"/>
      <c r="D196" s="219" t="s">
        <v>174</v>
      </c>
      <c r="E196" s="223" t="s">
        <v>21</v>
      </c>
      <c r="F196" s="224" t="s">
        <v>1017</v>
      </c>
      <c r="G196" s="222"/>
      <c r="H196" s="225" t="s">
        <v>21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174</v>
      </c>
      <c r="AU196" s="231" t="s">
        <v>81</v>
      </c>
      <c r="AV196" s="12" t="s">
        <v>79</v>
      </c>
      <c r="AW196" s="12" t="s">
        <v>35</v>
      </c>
      <c r="AX196" s="12" t="s">
        <v>72</v>
      </c>
      <c r="AY196" s="231" t="s">
        <v>153</v>
      </c>
    </row>
    <row r="197" spans="2:51" s="13" customFormat="1" ht="12">
      <c r="B197" s="232"/>
      <c r="C197" s="233"/>
      <c r="D197" s="219" t="s">
        <v>174</v>
      </c>
      <c r="E197" s="234" t="s">
        <v>21</v>
      </c>
      <c r="F197" s="235" t="s">
        <v>1029</v>
      </c>
      <c r="G197" s="233"/>
      <c r="H197" s="236">
        <v>6.5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AT197" s="242" t="s">
        <v>174</v>
      </c>
      <c r="AU197" s="242" t="s">
        <v>81</v>
      </c>
      <c r="AV197" s="13" t="s">
        <v>81</v>
      </c>
      <c r="AW197" s="13" t="s">
        <v>35</v>
      </c>
      <c r="AX197" s="13" t="s">
        <v>72</v>
      </c>
      <c r="AY197" s="242" t="s">
        <v>153</v>
      </c>
    </row>
    <row r="198" spans="2:51" s="12" customFormat="1" ht="12">
      <c r="B198" s="221"/>
      <c r="C198" s="222"/>
      <c r="D198" s="219" t="s">
        <v>174</v>
      </c>
      <c r="E198" s="223" t="s">
        <v>21</v>
      </c>
      <c r="F198" s="224" t="s">
        <v>1019</v>
      </c>
      <c r="G198" s="222"/>
      <c r="H198" s="225" t="s">
        <v>21</v>
      </c>
      <c r="I198" s="226"/>
      <c r="J198" s="222"/>
      <c r="K198" s="222"/>
      <c r="L198" s="227"/>
      <c r="M198" s="228"/>
      <c r="N198" s="229"/>
      <c r="O198" s="229"/>
      <c r="P198" s="229"/>
      <c r="Q198" s="229"/>
      <c r="R198" s="229"/>
      <c r="S198" s="229"/>
      <c r="T198" s="230"/>
      <c r="AT198" s="231" t="s">
        <v>174</v>
      </c>
      <c r="AU198" s="231" t="s">
        <v>81</v>
      </c>
      <c r="AV198" s="12" t="s">
        <v>79</v>
      </c>
      <c r="AW198" s="12" t="s">
        <v>35</v>
      </c>
      <c r="AX198" s="12" t="s">
        <v>72</v>
      </c>
      <c r="AY198" s="231" t="s">
        <v>153</v>
      </c>
    </row>
    <row r="199" spans="2:51" s="13" customFormat="1" ht="12">
      <c r="B199" s="232"/>
      <c r="C199" s="233"/>
      <c r="D199" s="219" t="s">
        <v>174</v>
      </c>
      <c r="E199" s="234" t="s">
        <v>21</v>
      </c>
      <c r="F199" s="235" t="s">
        <v>1029</v>
      </c>
      <c r="G199" s="233"/>
      <c r="H199" s="236">
        <v>6.5</v>
      </c>
      <c r="I199" s="237"/>
      <c r="J199" s="233"/>
      <c r="K199" s="233"/>
      <c r="L199" s="238"/>
      <c r="M199" s="239"/>
      <c r="N199" s="240"/>
      <c r="O199" s="240"/>
      <c r="P199" s="240"/>
      <c r="Q199" s="240"/>
      <c r="R199" s="240"/>
      <c r="S199" s="240"/>
      <c r="T199" s="241"/>
      <c r="AT199" s="242" t="s">
        <v>174</v>
      </c>
      <c r="AU199" s="242" t="s">
        <v>81</v>
      </c>
      <c r="AV199" s="13" t="s">
        <v>81</v>
      </c>
      <c r="AW199" s="13" t="s">
        <v>35</v>
      </c>
      <c r="AX199" s="13" t="s">
        <v>72</v>
      </c>
      <c r="AY199" s="242" t="s">
        <v>153</v>
      </c>
    </row>
    <row r="200" spans="2:51" s="12" customFormat="1" ht="12">
      <c r="B200" s="221"/>
      <c r="C200" s="222"/>
      <c r="D200" s="219" t="s">
        <v>174</v>
      </c>
      <c r="E200" s="223" t="s">
        <v>21</v>
      </c>
      <c r="F200" s="224" t="s">
        <v>177</v>
      </c>
      <c r="G200" s="222"/>
      <c r="H200" s="225" t="s">
        <v>21</v>
      </c>
      <c r="I200" s="226"/>
      <c r="J200" s="222"/>
      <c r="K200" s="222"/>
      <c r="L200" s="227"/>
      <c r="M200" s="228"/>
      <c r="N200" s="229"/>
      <c r="O200" s="229"/>
      <c r="P200" s="229"/>
      <c r="Q200" s="229"/>
      <c r="R200" s="229"/>
      <c r="S200" s="229"/>
      <c r="T200" s="230"/>
      <c r="AT200" s="231" t="s">
        <v>174</v>
      </c>
      <c r="AU200" s="231" t="s">
        <v>81</v>
      </c>
      <c r="AV200" s="12" t="s">
        <v>79</v>
      </c>
      <c r="AW200" s="12" t="s">
        <v>35</v>
      </c>
      <c r="AX200" s="12" t="s">
        <v>72</v>
      </c>
      <c r="AY200" s="231" t="s">
        <v>153</v>
      </c>
    </row>
    <row r="201" spans="2:51" s="12" customFormat="1" ht="12">
      <c r="B201" s="221"/>
      <c r="C201" s="222"/>
      <c r="D201" s="219" t="s">
        <v>174</v>
      </c>
      <c r="E201" s="223" t="s">
        <v>21</v>
      </c>
      <c r="F201" s="224" t="s">
        <v>1017</v>
      </c>
      <c r="G201" s="222"/>
      <c r="H201" s="225" t="s">
        <v>21</v>
      </c>
      <c r="I201" s="226"/>
      <c r="J201" s="222"/>
      <c r="K201" s="222"/>
      <c r="L201" s="227"/>
      <c r="M201" s="228"/>
      <c r="N201" s="229"/>
      <c r="O201" s="229"/>
      <c r="P201" s="229"/>
      <c r="Q201" s="229"/>
      <c r="R201" s="229"/>
      <c r="S201" s="229"/>
      <c r="T201" s="230"/>
      <c r="AT201" s="231" t="s">
        <v>174</v>
      </c>
      <c r="AU201" s="231" t="s">
        <v>81</v>
      </c>
      <c r="AV201" s="12" t="s">
        <v>79</v>
      </c>
      <c r="AW201" s="12" t="s">
        <v>35</v>
      </c>
      <c r="AX201" s="12" t="s">
        <v>72</v>
      </c>
      <c r="AY201" s="231" t="s">
        <v>153</v>
      </c>
    </row>
    <row r="202" spans="2:51" s="13" customFormat="1" ht="12">
      <c r="B202" s="232"/>
      <c r="C202" s="233"/>
      <c r="D202" s="219" t="s">
        <v>174</v>
      </c>
      <c r="E202" s="234" t="s">
        <v>21</v>
      </c>
      <c r="F202" s="235" t="s">
        <v>1030</v>
      </c>
      <c r="G202" s="233"/>
      <c r="H202" s="236">
        <v>7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AT202" s="242" t="s">
        <v>174</v>
      </c>
      <c r="AU202" s="242" t="s">
        <v>81</v>
      </c>
      <c r="AV202" s="13" t="s">
        <v>81</v>
      </c>
      <c r="AW202" s="13" t="s">
        <v>35</v>
      </c>
      <c r="AX202" s="13" t="s">
        <v>72</v>
      </c>
      <c r="AY202" s="242" t="s">
        <v>153</v>
      </c>
    </row>
    <row r="203" spans="2:51" s="12" customFormat="1" ht="12">
      <c r="B203" s="221"/>
      <c r="C203" s="222"/>
      <c r="D203" s="219" t="s">
        <v>174</v>
      </c>
      <c r="E203" s="223" t="s">
        <v>21</v>
      </c>
      <c r="F203" s="224" t="s">
        <v>1019</v>
      </c>
      <c r="G203" s="222"/>
      <c r="H203" s="225" t="s">
        <v>21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174</v>
      </c>
      <c r="AU203" s="231" t="s">
        <v>81</v>
      </c>
      <c r="AV203" s="12" t="s">
        <v>79</v>
      </c>
      <c r="AW203" s="12" t="s">
        <v>35</v>
      </c>
      <c r="AX203" s="12" t="s">
        <v>72</v>
      </c>
      <c r="AY203" s="231" t="s">
        <v>153</v>
      </c>
    </row>
    <row r="204" spans="2:51" s="13" customFormat="1" ht="12">
      <c r="B204" s="232"/>
      <c r="C204" s="233"/>
      <c r="D204" s="216" t="s">
        <v>174</v>
      </c>
      <c r="E204" s="243" t="s">
        <v>21</v>
      </c>
      <c r="F204" s="244" t="s">
        <v>1030</v>
      </c>
      <c r="G204" s="233"/>
      <c r="H204" s="245">
        <v>7</v>
      </c>
      <c r="I204" s="237"/>
      <c r="J204" s="233"/>
      <c r="K204" s="233"/>
      <c r="L204" s="238"/>
      <c r="M204" s="239"/>
      <c r="N204" s="240"/>
      <c r="O204" s="240"/>
      <c r="P204" s="240"/>
      <c r="Q204" s="240"/>
      <c r="R204" s="240"/>
      <c r="S204" s="240"/>
      <c r="T204" s="241"/>
      <c r="AT204" s="242" t="s">
        <v>174</v>
      </c>
      <c r="AU204" s="242" t="s">
        <v>81</v>
      </c>
      <c r="AV204" s="13" t="s">
        <v>81</v>
      </c>
      <c r="AW204" s="13" t="s">
        <v>35</v>
      </c>
      <c r="AX204" s="13" t="s">
        <v>72</v>
      </c>
      <c r="AY204" s="242" t="s">
        <v>153</v>
      </c>
    </row>
    <row r="205" spans="2:65" s="1" customFormat="1" ht="20.4" customHeight="1">
      <c r="B205" s="41"/>
      <c r="C205" s="204" t="s">
        <v>349</v>
      </c>
      <c r="D205" s="204" t="s">
        <v>156</v>
      </c>
      <c r="E205" s="205" t="s">
        <v>1031</v>
      </c>
      <c r="F205" s="206" t="s">
        <v>1032</v>
      </c>
      <c r="G205" s="207" t="s">
        <v>159</v>
      </c>
      <c r="H205" s="208">
        <v>42</v>
      </c>
      <c r="I205" s="209"/>
      <c r="J205" s="210">
        <f>ROUND(I205*H205,2)</f>
        <v>0</v>
      </c>
      <c r="K205" s="206" t="s">
        <v>160</v>
      </c>
      <c r="L205" s="61"/>
      <c r="M205" s="211" t="s">
        <v>21</v>
      </c>
      <c r="N205" s="212" t="s">
        <v>43</v>
      </c>
      <c r="O205" s="42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AR205" s="24" t="s">
        <v>283</v>
      </c>
      <c r="AT205" s="24" t="s">
        <v>156</v>
      </c>
      <c r="AU205" s="24" t="s">
        <v>81</v>
      </c>
      <c r="AY205" s="24" t="s">
        <v>153</v>
      </c>
      <c r="BE205" s="215">
        <f>IF(N205="základní",J205,0)</f>
        <v>0</v>
      </c>
      <c r="BF205" s="215">
        <f>IF(N205="snížená",J205,0)</f>
        <v>0</v>
      </c>
      <c r="BG205" s="215">
        <f>IF(N205="zákl. přenesená",J205,0)</f>
        <v>0</v>
      </c>
      <c r="BH205" s="215">
        <f>IF(N205="sníž. přenesená",J205,0)</f>
        <v>0</v>
      </c>
      <c r="BI205" s="215">
        <f>IF(N205="nulová",J205,0)</f>
        <v>0</v>
      </c>
      <c r="BJ205" s="24" t="s">
        <v>79</v>
      </c>
      <c r="BK205" s="215">
        <f>ROUND(I205*H205,2)</f>
        <v>0</v>
      </c>
      <c r="BL205" s="24" t="s">
        <v>283</v>
      </c>
      <c r="BM205" s="24" t="s">
        <v>395</v>
      </c>
    </row>
    <row r="206" spans="2:47" s="1" customFormat="1" ht="12">
      <c r="B206" s="41"/>
      <c r="C206" s="63"/>
      <c r="D206" s="219" t="s">
        <v>163</v>
      </c>
      <c r="E206" s="63"/>
      <c r="F206" s="220" t="s">
        <v>1033</v>
      </c>
      <c r="G206" s="63"/>
      <c r="H206" s="63"/>
      <c r="I206" s="172"/>
      <c r="J206" s="63"/>
      <c r="K206" s="63"/>
      <c r="L206" s="61"/>
      <c r="M206" s="218"/>
      <c r="N206" s="42"/>
      <c r="O206" s="42"/>
      <c r="P206" s="42"/>
      <c r="Q206" s="42"/>
      <c r="R206" s="42"/>
      <c r="S206" s="42"/>
      <c r="T206" s="78"/>
      <c r="AT206" s="24" t="s">
        <v>163</v>
      </c>
      <c r="AU206" s="24" t="s">
        <v>81</v>
      </c>
    </row>
    <row r="207" spans="2:51" s="13" customFormat="1" ht="12">
      <c r="B207" s="232"/>
      <c r="C207" s="233"/>
      <c r="D207" s="219" t="s">
        <v>174</v>
      </c>
      <c r="E207" s="234" t="s">
        <v>21</v>
      </c>
      <c r="F207" s="235" t="s">
        <v>1034</v>
      </c>
      <c r="G207" s="233"/>
      <c r="H207" s="236">
        <v>21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AT207" s="242" t="s">
        <v>174</v>
      </c>
      <c r="AU207" s="242" t="s">
        <v>81</v>
      </c>
      <c r="AV207" s="13" t="s">
        <v>81</v>
      </c>
      <c r="AW207" s="13" t="s">
        <v>35</v>
      </c>
      <c r="AX207" s="13" t="s">
        <v>72</v>
      </c>
      <c r="AY207" s="242" t="s">
        <v>153</v>
      </c>
    </row>
    <row r="208" spans="2:51" s="13" customFormat="1" ht="12">
      <c r="B208" s="232"/>
      <c r="C208" s="233"/>
      <c r="D208" s="219" t="s">
        <v>174</v>
      </c>
      <c r="E208" s="234" t="s">
        <v>21</v>
      </c>
      <c r="F208" s="235" t="s">
        <v>1035</v>
      </c>
      <c r="G208" s="233"/>
      <c r="H208" s="236">
        <v>21</v>
      </c>
      <c r="I208" s="237"/>
      <c r="J208" s="233"/>
      <c r="K208" s="233"/>
      <c r="L208" s="238"/>
      <c r="M208" s="239"/>
      <c r="N208" s="240"/>
      <c r="O208" s="240"/>
      <c r="P208" s="240"/>
      <c r="Q208" s="240"/>
      <c r="R208" s="240"/>
      <c r="S208" s="240"/>
      <c r="T208" s="241"/>
      <c r="AT208" s="242" t="s">
        <v>174</v>
      </c>
      <c r="AU208" s="242" t="s">
        <v>81</v>
      </c>
      <c r="AV208" s="13" t="s">
        <v>81</v>
      </c>
      <c r="AW208" s="13" t="s">
        <v>35</v>
      </c>
      <c r="AX208" s="13" t="s">
        <v>72</v>
      </c>
      <c r="AY208" s="242" t="s">
        <v>153</v>
      </c>
    </row>
    <row r="209" spans="2:51" s="14" customFormat="1" ht="12">
      <c r="B209" s="265"/>
      <c r="C209" s="266"/>
      <c r="D209" s="216" t="s">
        <v>174</v>
      </c>
      <c r="E209" s="267" t="s">
        <v>21</v>
      </c>
      <c r="F209" s="268" t="s">
        <v>950</v>
      </c>
      <c r="G209" s="266"/>
      <c r="H209" s="269">
        <v>42</v>
      </c>
      <c r="I209" s="270"/>
      <c r="J209" s="266"/>
      <c r="K209" s="266"/>
      <c r="L209" s="271"/>
      <c r="M209" s="272"/>
      <c r="N209" s="273"/>
      <c r="O209" s="273"/>
      <c r="P209" s="273"/>
      <c r="Q209" s="273"/>
      <c r="R209" s="273"/>
      <c r="S209" s="273"/>
      <c r="T209" s="274"/>
      <c r="AT209" s="275" t="s">
        <v>174</v>
      </c>
      <c r="AU209" s="275" t="s">
        <v>81</v>
      </c>
      <c r="AV209" s="14" t="s">
        <v>161</v>
      </c>
      <c r="AW209" s="14" t="s">
        <v>35</v>
      </c>
      <c r="AX209" s="14" t="s">
        <v>79</v>
      </c>
      <c r="AY209" s="275" t="s">
        <v>153</v>
      </c>
    </row>
    <row r="210" spans="2:65" s="1" customFormat="1" ht="20.4" customHeight="1">
      <c r="B210" s="41"/>
      <c r="C210" s="204" t="s">
        <v>358</v>
      </c>
      <c r="D210" s="204" t="s">
        <v>156</v>
      </c>
      <c r="E210" s="205" t="s">
        <v>1036</v>
      </c>
      <c r="F210" s="206" t="s">
        <v>1037</v>
      </c>
      <c r="G210" s="207" t="s">
        <v>159</v>
      </c>
      <c r="H210" s="208">
        <v>10</v>
      </c>
      <c r="I210" s="209"/>
      <c r="J210" s="210">
        <f>ROUND(I210*H210,2)</f>
        <v>0</v>
      </c>
      <c r="K210" s="206" t="s">
        <v>160</v>
      </c>
      <c r="L210" s="61"/>
      <c r="M210" s="211" t="s">
        <v>21</v>
      </c>
      <c r="N210" s="212" t="s">
        <v>43</v>
      </c>
      <c r="O210" s="42"/>
      <c r="P210" s="213">
        <f>O210*H210</f>
        <v>0</v>
      </c>
      <c r="Q210" s="213">
        <v>0.00012605</v>
      </c>
      <c r="R210" s="213">
        <f>Q210*H210</f>
        <v>0.0012605</v>
      </c>
      <c r="S210" s="213">
        <v>0</v>
      </c>
      <c r="T210" s="214">
        <f>S210*H210</f>
        <v>0</v>
      </c>
      <c r="AR210" s="24" t="s">
        <v>283</v>
      </c>
      <c r="AT210" s="24" t="s">
        <v>156</v>
      </c>
      <c r="AU210" s="24" t="s">
        <v>81</v>
      </c>
      <c r="AY210" s="24" t="s">
        <v>153</v>
      </c>
      <c r="BE210" s="215">
        <f>IF(N210="základní",J210,0)</f>
        <v>0</v>
      </c>
      <c r="BF210" s="215">
        <f>IF(N210="snížená",J210,0)</f>
        <v>0</v>
      </c>
      <c r="BG210" s="215">
        <f>IF(N210="zákl. přenesená",J210,0)</f>
        <v>0</v>
      </c>
      <c r="BH210" s="215">
        <f>IF(N210="sníž. přenesená",J210,0)</f>
        <v>0</v>
      </c>
      <c r="BI210" s="215">
        <f>IF(N210="nulová",J210,0)</f>
        <v>0</v>
      </c>
      <c r="BJ210" s="24" t="s">
        <v>79</v>
      </c>
      <c r="BK210" s="215">
        <f>ROUND(I210*H210,2)</f>
        <v>0</v>
      </c>
      <c r="BL210" s="24" t="s">
        <v>283</v>
      </c>
      <c r="BM210" s="24" t="s">
        <v>403</v>
      </c>
    </row>
    <row r="211" spans="2:47" s="1" customFormat="1" ht="12">
      <c r="B211" s="41"/>
      <c r="C211" s="63"/>
      <c r="D211" s="219" t="s">
        <v>163</v>
      </c>
      <c r="E211" s="63"/>
      <c r="F211" s="220" t="s">
        <v>1038</v>
      </c>
      <c r="G211" s="63"/>
      <c r="H211" s="63"/>
      <c r="I211" s="172"/>
      <c r="J211" s="63"/>
      <c r="K211" s="63"/>
      <c r="L211" s="61"/>
      <c r="M211" s="218"/>
      <c r="N211" s="42"/>
      <c r="O211" s="42"/>
      <c r="P211" s="42"/>
      <c r="Q211" s="42"/>
      <c r="R211" s="42"/>
      <c r="S211" s="42"/>
      <c r="T211" s="78"/>
      <c r="AT211" s="24" t="s">
        <v>163</v>
      </c>
      <c r="AU211" s="24" t="s">
        <v>81</v>
      </c>
    </row>
    <row r="212" spans="2:51" s="13" customFormat="1" ht="12">
      <c r="B212" s="232"/>
      <c r="C212" s="233"/>
      <c r="D212" s="219" t="s">
        <v>174</v>
      </c>
      <c r="E212" s="234" t="s">
        <v>21</v>
      </c>
      <c r="F212" s="235" t="s">
        <v>1039</v>
      </c>
      <c r="G212" s="233"/>
      <c r="H212" s="236">
        <v>5</v>
      </c>
      <c r="I212" s="237"/>
      <c r="J212" s="233"/>
      <c r="K212" s="233"/>
      <c r="L212" s="238"/>
      <c r="M212" s="239"/>
      <c r="N212" s="240"/>
      <c r="O212" s="240"/>
      <c r="P212" s="240"/>
      <c r="Q212" s="240"/>
      <c r="R212" s="240"/>
      <c r="S212" s="240"/>
      <c r="T212" s="241"/>
      <c r="AT212" s="242" t="s">
        <v>174</v>
      </c>
      <c r="AU212" s="242" t="s">
        <v>81</v>
      </c>
      <c r="AV212" s="13" t="s">
        <v>81</v>
      </c>
      <c r="AW212" s="13" t="s">
        <v>35</v>
      </c>
      <c r="AX212" s="13" t="s">
        <v>72</v>
      </c>
      <c r="AY212" s="242" t="s">
        <v>153</v>
      </c>
    </row>
    <row r="213" spans="2:51" s="13" customFormat="1" ht="12">
      <c r="B213" s="232"/>
      <c r="C213" s="233"/>
      <c r="D213" s="219" t="s">
        <v>174</v>
      </c>
      <c r="E213" s="234" t="s">
        <v>21</v>
      </c>
      <c r="F213" s="235" t="s">
        <v>1040</v>
      </c>
      <c r="G213" s="233"/>
      <c r="H213" s="236">
        <v>5</v>
      </c>
      <c r="I213" s="237"/>
      <c r="J213" s="233"/>
      <c r="K213" s="233"/>
      <c r="L213" s="238"/>
      <c r="M213" s="239"/>
      <c r="N213" s="240"/>
      <c r="O213" s="240"/>
      <c r="P213" s="240"/>
      <c r="Q213" s="240"/>
      <c r="R213" s="240"/>
      <c r="S213" s="240"/>
      <c r="T213" s="241"/>
      <c r="AT213" s="242" t="s">
        <v>174</v>
      </c>
      <c r="AU213" s="242" t="s">
        <v>81</v>
      </c>
      <c r="AV213" s="13" t="s">
        <v>81</v>
      </c>
      <c r="AW213" s="13" t="s">
        <v>35</v>
      </c>
      <c r="AX213" s="13" t="s">
        <v>72</v>
      </c>
      <c r="AY213" s="242" t="s">
        <v>153</v>
      </c>
    </row>
    <row r="214" spans="2:51" s="14" customFormat="1" ht="12">
      <c r="B214" s="265"/>
      <c r="C214" s="266"/>
      <c r="D214" s="216" t="s">
        <v>174</v>
      </c>
      <c r="E214" s="267" t="s">
        <v>21</v>
      </c>
      <c r="F214" s="268" t="s">
        <v>950</v>
      </c>
      <c r="G214" s="266"/>
      <c r="H214" s="269">
        <v>10</v>
      </c>
      <c r="I214" s="270"/>
      <c r="J214" s="266"/>
      <c r="K214" s="266"/>
      <c r="L214" s="271"/>
      <c r="M214" s="272"/>
      <c r="N214" s="273"/>
      <c r="O214" s="273"/>
      <c r="P214" s="273"/>
      <c r="Q214" s="273"/>
      <c r="R214" s="273"/>
      <c r="S214" s="273"/>
      <c r="T214" s="274"/>
      <c r="AT214" s="275" t="s">
        <v>174</v>
      </c>
      <c r="AU214" s="275" t="s">
        <v>81</v>
      </c>
      <c r="AV214" s="14" t="s">
        <v>161</v>
      </c>
      <c r="AW214" s="14" t="s">
        <v>35</v>
      </c>
      <c r="AX214" s="14" t="s">
        <v>79</v>
      </c>
      <c r="AY214" s="275" t="s">
        <v>153</v>
      </c>
    </row>
    <row r="215" spans="2:65" s="1" customFormat="1" ht="20.4" customHeight="1">
      <c r="B215" s="41"/>
      <c r="C215" s="204" t="s">
        <v>365</v>
      </c>
      <c r="D215" s="204" t="s">
        <v>156</v>
      </c>
      <c r="E215" s="205" t="s">
        <v>1041</v>
      </c>
      <c r="F215" s="206" t="s">
        <v>1042</v>
      </c>
      <c r="G215" s="207" t="s">
        <v>1043</v>
      </c>
      <c r="H215" s="208">
        <v>16</v>
      </c>
      <c r="I215" s="209"/>
      <c r="J215" s="210">
        <f>ROUND(I215*H215,2)</f>
        <v>0</v>
      </c>
      <c r="K215" s="206" t="s">
        <v>21</v>
      </c>
      <c r="L215" s="61"/>
      <c r="M215" s="211" t="s">
        <v>21</v>
      </c>
      <c r="N215" s="212" t="s">
        <v>43</v>
      </c>
      <c r="O215" s="42"/>
      <c r="P215" s="213">
        <f>O215*H215</f>
        <v>0</v>
      </c>
      <c r="Q215" s="213">
        <v>0.0002521</v>
      </c>
      <c r="R215" s="213">
        <f>Q215*H215</f>
        <v>0.0040336</v>
      </c>
      <c r="S215" s="213">
        <v>0</v>
      </c>
      <c r="T215" s="214">
        <f>S215*H215</f>
        <v>0</v>
      </c>
      <c r="AR215" s="24" t="s">
        <v>283</v>
      </c>
      <c r="AT215" s="24" t="s">
        <v>156</v>
      </c>
      <c r="AU215" s="24" t="s">
        <v>81</v>
      </c>
      <c r="AY215" s="24" t="s">
        <v>153</v>
      </c>
      <c r="BE215" s="215">
        <f>IF(N215="základní",J215,0)</f>
        <v>0</v>
      </c>
      <c r="BF215" s="215">
        <f>IF(N215="snížená",J215,0)</f>
        <v>0</v>
      </c>
      <c r="BG215" s="215">
        <f>IF(N215="zákl. přenesená",J215,0)</f>
        <v>0</v>
      </c>
      <c r="BH215" s="215">
        <f>IF(N215="sníž. přenesená",J215,0)</f>
        <v>0</v>
      </c>
      <c r="BI215" s="215">
        <f>IF(N215="nulová",J215,0)</f>
        <v>0</v>
      </c>
      <c r="BJ215" s="24" t="s">
        <v>79</v>
      </c>
      <c r="BK215" s="215">
        <f>ROUND(I215*H215,2)</f>
        <v>0</v>
      </c>
      <c r="BL215" s="24" t="s">
        <v>283</v>
      </c>
      <c r="BM215" s="24" t="s">
        <v>1044</v>
      </c>
    </row>
    <row r="216" spans="2:47" s="1" customFormat="1" ht="12">
      <c r="B216" s="41"/>
      <c r="C216" s="63"/>
      <c r="D216" s="219" t="s">
        <v>163</v>
      </c>
      <c r="E216" s="63"/>
      <c r="F216" s="220" t="s">
        <v>1038</v>
      </c>
      <c r="G216" s="63"/>
      <c r="H216" s="63"/>
      <c r="I216" s="172"/>
      <c r="J216" s="63"/>
      <c r="K216" s="63"/>
      <c r="L216" s="61"/>
      <c r="M216" s="218"/>
      <c r="N216" s="42"/>
      <c r="O216" s="42"/>
      <c r="P216" s="42"/>
      <c r="Q216" s="42"/>
      <c r="R216" s="42"/>
      <c r="S216" s="42"/>
      <c r="T216" s="78"/>
      <c r="AT216" s="24" t="s">
        <v>163</v>
      </c>
      <c r="AU216" s="24" t="s">
        <v>81</v>
      </c>
    </row>
    <row r="217" spans="2:51" s="13" customFormat="1" ht="12">
      <c r="B217" s="232"/>
      <c r="C217" s="233"/>
      <c r="D217" s="219" t="s">
        <v>174</v>
      </c>
      <c r="E217" s="234" t="s">
        <v>21</v>
      </c>
      <c r="F217" s="235" t="s">
        <v>1045</v>
      </c>
      <c r="G217" s="233"/>
      <c r="H217" s="236">
        <v>8</v>
      </c>
      <c r="I217" s="237"/>
      <c r="J217" s="233"/>
      <c r="K217" s="233"/>
      <c r="L217" s="238"/>
      <c r="M217" s="239"/>
      <c r="N217" s="240"/>
      <c r="O217" s="240"/>
      <c r="P217" s="240"/>
      <c r="Q217" s="240"/>
      <c r="R217" s="240"/>
      <c r="S217" s="240"/>
      <c r="T217" s="241"/>
      <c r="AT217" s="242" t="s">
        <v>174</v>
      </c>
      <c r="AU217" s="242" t="s">
        <v>81</v>
      </c>
      <c r="AV217" s="13" t="s">
        <v>81</v>
      </c>
      <c r="AW217" s="13" t="s">
        <v>35</v>
      </c>
      <c r="AX217" s="13" t="s">
        <v>72</v>
      </c>
      <c r="AY217" s="242" t="s">
        <v>153</v>
      </c>
    </row>
    <row r="218" spans="2:51" s="13" customFormat="1" ht="12">
      <c r="B218" s="232"/>
      <c r="C218" s="233"/>
      <c r="D218" s="216" t="s">
        <v>174</v>
      </c>
      <c r="E218" s="243" t="s">
        <v>21</v>
      </c>
      <c r="F218" s="244" t="s">
        <v>1046</v>
      </c>
      <c r="G218" s="233"/>
      <c r="H218" s="245">
        <v>8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AT218" s="242" t="s">
        <v>174</v>
      </c>
      <c r="AU218" s="242" t="s">
        <v>81</v>
      </c>
      <c r="AV218" s="13" t="s">
        <v>81</v>
      </c>
      <c r="AW218" s="13" t="s">
        <v>35</v>
      </c>
      <c r="AX218" s="13" t="s">
        <v>72</v>
      </c>
      <c r="AY218" s="242" t="s">
        <v>153</v>
      </c>
    </row>
    <row r="219" spans="2:65" s="1" customFormat="1" ht="20.4" customHeight="1">
      <c r="B219" s="41"/>
      <c r="C219" s="204" t="s">
        <v>371</v>
      </c>
      <c r="D219" s="204" t="s">
        <v>156</v>
      </c>
      <c r="E219" s="205" t="s">
        <v>1047</v>
      </c>
      <c r="F219" s="206" t="s">
        <v>1048</v>
      </c>
      <c r="G219" s="207" t="s">
        <v>159</v>
      </c>
      <c r="H219" s="208">
        <v>8</v>
      </c>
      <c r="I219" s="209"/>
      <c r="J219" s="210">
        <f>ROUND(I219*H219,2)</f>
        <v>0</v>
      </c>
      <c r="K219" s="206" t="s">
        <v>160</v>
      </c>
      <c r="L219" s="61"/>
      <c r="M219" s="211" t="s">
        <v>21</v>
      </c>
      <c r="N219" s="212" t="s">
        <v>43</v>
      </c>
      <c r="O219" s="42"/>
      <c r="P219" s="213">
        <f>O219*H219</f>
        <v>0</v>
      </c>
      <c r="Q219" s="213">
        <v>2E-05</v>
      </c>
      <c r="R219" s="213">
        <f>Q219*H219</f>
        <v>0.00016</v>
      </c>
      <c r="S219" s="213">
        <v>0</v>
      </c>
      <c r="T219" s="214">
        <f>S219*H219</f>
        <v>0</v>
      </c>
      <c r="AR219" s="24" t="s">
        <v>161</v>
      </c>
      <c r="AT219" s="24" t="s">
        <v>156</v>
      </c>
      <c r="AU219" s="24" t="s">
        <v>81</v>
      </c>
      <c r="AY219" s="24" t="s">
        <v>153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24" t="s">
        <v>79</v>
      </c>
      <c r="BK219" s="215">
        <f>ROUND(I219*H219,2)</f>
        <v>0</v>
      </c>
      <c r="BL219" s="24" t="s">
        <v>161</v>
      </c>
      <c r="BM219" s="24" t="s">
        <v>1049</v>
      </c>
    </row>
    <row r="220" spans="2:47" s="1" customFormat="1" ht="24">
      <c r="B220" s="41"/>
      <c r="C220" s="63"/>
      <c r="D220" s="219" t="s">
        <v>163</v>
      </c>
      <c r="E220" s="63"/>
      <c r="F220" s="220" t="s">
        <v>1050</v>
      </c>
      <c r="G220" s="63"/>
      <c r="H220" s="63"/>
      <c r="I220" s="172"/>
      <c r="J220" s="63"/>
      <c r="K220" s="63"/>
      <c r="L220" s="61"/>
      <c r="M220" s="218"/>
      <c r="N220" s="42"/>
      <c r="O220" s="42"/>
      <c r="P220" s="42"/>
      <c r="Q220" s="42"/>
      <c r="R220" s="42"/>
      <c r="S220" s="42"/>
      <c r="T220" s="78"/>
      <c r="AT220" s="24" t="s">
        <v>163</v>
      </c>
      <c r="AU220" s="24" t="s">
        <v>81</v>
      </c>
    </row>
    <row r="221" spans="2:51" s="13" customFormat="1" ht="12">
      <c r="B221" s="232"/>
      <c r="C221" s="233"/>
      <c r="D221" s="219" t="s">
        <v>174</v>
      </c>
      <c r="E221" s="234" t="s">
        <v>21</v>
      </c>
      <c r="F221" s="235" t="s">
        <v>989</v>
      </c>
      <c r="G221" s="233"/>
      <c r="H221" s="236">
        <v>4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AT221" s="242" t="s">
        <v>174</v>
      </c>
      <c r="AU221" s="242" t="s">
        <v>81</v>
      </c>
      <c r="AV221" s="13" t="s">
        <v>81</v>
      </c>
      <c r="AW221" s="13" t="s">
        <v>35</v>
      </c>
      <c r="AX221" s="13" t="s">
        <v>72</v>
      </c>
      <c r="AY221" s="242" t="s">
        <v>153</v>
      </c>
    </row>
    <row r="222" spans="2:51" s="13" customFormat="1" ht="12">
      <c r="B222" s="232"/>
      <c r="C222" s="233"/>
      <c r="D222" s="216" t="s">
        <v>174</v>
      </c>
      <c r="E222" s="243" t="s">
        <v>21</v>
      </c>
      <c r="F222" s="244" t="s">
        <v>990</v>
      </c>
      <c r="G222" s="233"/>
      <c r="H222" s="245">
        <v>4</v>
      </c>
      <c r="I222" s="237"/>
      <c r="J222" s="233"/>
      <c r="K222" s="233"/>
      <c r="L222" s="238"/>
      <c r="M222" s="239"/>
      <c r="N222" s="240"/>
      <c r="O222" s="240"/>
      <c r="P222" s="240"/>
      <c r="Q222" s="240"/>
      <c r="R222" s="240"/>
      <c r="S222" s="240"/>
      <c r="T222" s="241"/>
      <c r="AT222" s="242" t="s">
        <v>174</v>
      </c>
      <c r="AU222" s="242" t="s">
        <v>81</v>
      </c>
      <c r="AV222" s="13" t="s">
        <v>81</v>
      </c>
      <c r="AW222" s="13" t="s">
        <v>35</v>
      </c>
      <c r="AX222" s="13" t="s">
        <v>72</v>
      </c>
      <c r="AY222" s="242" t="s">
        <v>153</v>
      </c>
    </row>
    <row r="223" spans="2:65" s="1" customFormat="1" ht="20.4" customHeight="1">
      <c r="B223" s="41"/>
      <c r="C223" s="248" t="s">
        <v>377</v>
      </c>
      <c r="D223" s="248" t="s">
        <v>249</v>
      </c>
      <c r="E223" s="249" t="s">
        <v>1051</v>
      </c>
      <c r="F223" s="250" t="s">
        <v>1052</v>
      </c>
      <c r="G223" s="251" t="s">
        <v>159</v>
      </c>
      <c r="H223" s="252">
        <v>8</v>
      </c>
      <c r="I223" s="253"/>
      <c r="J223" s="254">
        <f>ROUND(I223*H223,2)</f>
        <v>0</v>
      </c>
      <c r="K223" s="250" t="s">
        <v>160</v>
      </c>
      <c r="L223" s="255"/>
      <c r="M223" s="256" t="s">
        <v>21</v>
      </c>
      <c r="N223" s="257" t="s">
        <v>43</v>
      </c>
      <c r="O223" s="42"/>
      <c r="P223" s="213">
        <f>O223*H223</f>
        <v>0</v>
      </c>
      <c r="Q223" s="213">
        <v>0.00038</v>
      </c>
      <c r="R223" s="213">
        <f>Q223*H223</f>
        <v>0.00304</v>
      </c>
      <c r="S223" s="213">
        <v>0</v>
      </c>
      <c r="T223" s="214">
        <f>S223*H223</f>
        <v>0</v>
      </c>
      <c r="AR223" s="24" t="s">
        <v>225</v>
      </c>
      <c r="AT223" s="24" t="s">
        <v>249</v>
      </c>
      <c r="AU223" s="24" t="s">
        <v>81</v>
      </c>
      <c r="AY223" s="24" t="s">
        <v>153</v>
      </c>
      <c r="BE223" s="215">
        <f>IF(N223="základní",J223,0)</f>
        <v>0</v>
      </c>
      <c r="BF223" s="215">
        <f>IF(N223="snížená",J223,0)</f>
        <v>0</v>
      </c>
      <c r="BG223" s="215">
        <f>IF(N223="zákl. přenesená",J223,0)</f>
        <v>0</v>
      </c>
      <c r="BH223" s="215">
        <f>IF(N223="sníž. přenesená",J223,0)</f>
        <v>0</v>
      </c>
      <c r="BI223" s="215">
        <f>IF(N223="nulová",J223,0)</f>
        <v>0</v>
      </c>
      <c r="BJ223" s="24" t="s">
        <v>79</v>
      </c>
      <c r="BK223" s="215">
        <f>ROUND(I223*H223,2)</f>
        <v>0</v>
      </c>
      <c r="BL223" s="24" t="s">
        <v>161</v>
      </c>
      <c r="BM223" s="24" t="s">
        <v>1053</v>
      </c>
    </row>
    <row r="224" spans="2:47" s="1" customFormat="1" ht="12">
      <c r="B224" s="41"/>
      <c r="C224" s="63"/>
      <c r="D224" s="219" t="s">
        <v>163</v>
      </c>
      <c r="E224" s="63"/>
      <c r="F224" s="220" t="s">
        <v>1054</v>
      </c>
      <c r="G224" s="63"/>
      <c r="H224" s="63"/>
      <c r="I224" s="172"/>
      <c r="J224" s="63"/>
      <c r="K224" s="63"/>
      <c r="L224" s="61"/>
      <c r="M224" s="218"/>
      <c r="N224" s="42"/>
      <c r="O224" s="42"/>
      <c r="P224" s="42"/>
      <c r="Q224" s="42"/>
      <c r="R224" s="42"/>
      <c r="S224" s="42"/>
      <c r="T224" s="78"/>
      <c r="AT224" s="24" t="s">
        <v>163</v>
      </c>
      <c r="AU224" s="24" t="s">
        <v>81</v>
      </c>
    </row>
    <row r="225" spans="2:47" s="1" customFormat="1" ht="24">
      <c r="B225" s="41"/>
      <c r="C225" s="63"/>
      <c r="D225" s="216" t="s">
        <v>275</v>
      </c>
      <c r="E225" s="63"/>
      <c r="F225" s="258" t="s">
        <v>1055</v>
      </c>
      <c r="G225" s="63"/>
      <c r="H225" s="63"/>
      <c r="I225" s="172"/>
      <c r="J225" s="63"/>
      <c r="K225" s="63"/>
      <c r="L225" s="61"/>
      <c r="M225" s="218"/>
      <c r="N225" s="42"/>
      <c r="O225" s="42"/>
      <c r="P225" s="42"/>
      <c r="Q225" s="42"/>
      <c r="R225" s="42"/>
      <c r="S225" s="42"/>
      <c r="T225" s="78"/>
      <c r="AT225" s="24" t="s">
        <v>275</v>
      </c>
      <c r="AU225" s="24" t="s">
        <v>81</v>
      </c>
    </row>
    <row r="226" spans="2:65" s="1" customFormat="1" ht="20.4" customHeight="1">
      <c r="B226" s="41"/>
      <c r="C226" s="204" t="s">
        <v>381</v>
      </c>
      <c r="D226" s="204" t="s">
        <v>156</v>
      </c>
      <c r="E226" s="205" t="s">
        <v>1056</v>
      </c>
      <c r="F226" s="206" t="s">
        <v>1057</v>
      </c>
      <c r="G226" s="207" t="s">
        <v>189</v>
      </c>
      <c r="H226" s="208">
        <v>86</v>
      </c>
      <c r="I226" s="209"/>
      <c r="J226" s="210">
        <f>ROUND(I226*H226,2)</f>
        <v>0</v>
      </c>
      <c r="K226" s="206" t="s">
        <v>160</v>
      </c>
      <c r="L226" s="61"/>
      <c r="M226" s="211" t="s">
        <v>21</v>
      </c>
      <c r="N226" s="212" t="s">
        <v>43</v>
      </c>
      <c r="O226" s="42"/>
      <c r="P226" s="213">
        <f>O226*H226</f>
        <v>0</v>
      </c>
      <c r="Q226" s="213">
        <v>0.000189794</v>
      </c>
      <c r="R226" s="213">
        <f>Q226*H226</f>
        <v>0.016322284</v>
      </c>
      <c r="S226" s="213">
        <v>0</v>
      </c>
      <c r="T226" s="214">
        <f>S226*H226</f>
        <v>0</v>
      </c>
      <c r="AR226" s="24" t="s">
        <v>283</v>
      </c>
      <c r="AT226" s="24" t="s">
        <v>156</v>
      </c>
      <c r="AU226" s="24" t="s">
        <v>81</v>
      </c>
      <c r="AY226" s="24" t="s">
        <v>153</v>
      </c>
      <c r="BE226" s="215">
        <f>IF(N226="základní",J226,0)</f>
        <v>0</v>
      </c>
      <c r="BF226" s="215">
        <f>IF(N226="snížená",J226,0)</f>
        <v>0</v>
      </c>
      <c r="BG226" s="215">
        <f>IF(N226="zákl. přenesená",J226,0)</f>
        <v>0</v>
      </c>
      <c r="BH226" s="215">
        <f>IF(N226="sníž. přenesená",J226,0)</f>
        <v>0</v>
      </c>
      <c r="BI226" s="215">
        <f>IF(N226="nulová",J226,0)</f>
        <v>0</v>
      </c>
      <c r="BJ226" s="24" t="s">
        <v>79</v>
      </c>
      <c r="BK226" s="215">
        <f>ROUND(I226*H226,2)</f>
        <v>0</v>
      </c>
      <c r="BL226" s="24" t="s">
        <v>283</v>
      </c>
      <c r="BM226" s="24" t="s">
        <v>426</v>
      </c>
    </row>
    <row r="227" spans="2:47" s="1" customFormat="1" ht="12">
      <c r="B227" s="41"/>
      <c r="C227" s="63"/>
      <c r="D227" s="219" t="s">
        <v>163</v>
      </c>
      <c r="E227" s="63"/>
      <c r="F227" s="220" t="s">
        <v>1058</v>
      </c>
      <c r="G227" s="63"/>
      <c r="H227" s="63"/>
      <c r="I227" s="172"/>
      <c r="J227" s="63"/>
      <c r="K227" s="63"/>
      <c r="L227" s="61"/>
      <c r="M227" s="218"/>
      <c r="N227" s="42"/>
      <c r="O227" s="42"/>
      <c r="P227" s="42"/>
      <c r="Q227" s="42"/>
      <c r="R227" s="42"/>
      <c r="S227" s="42"/>
      <c r="T227" s="78"/>
      <c r="AT227" s="24" t="s">
        <v>163</v>
      </c>
      <c r="AU227" s="24" t="s">
        <v>81</v>
      </c>
    </row>
    <row r="228" spans="2:51" s="13" customFormat="1" ht="12">
      <c r="B228" s="232"/>
      <c r="C228" s="233"/>
      <c r="D228" s="219" t="s">
        <v>174</v>
      </c>
      <c r="E228" s="234" t="s">
        <v>21</v>
      </c>
      <c r="F228" s="235" t="s">
        <v>1059</v>
      </c>
      <c r="G228" s="233"/>
      <c r="H228" s="236">
        <v>42.5</v>
      </c>
      <c r="I228" s="237"/>
      <c r="J228" s="233"/>
      <c r="K228" s="233"/>
      <c r="L228" s="238"/>
      <c r="M228" s="239"/>
      <c r="N228" s="240"/>
      <c r="O228" s="240"/>
      <c r="P228" s="240"/>
      <c r="Q228" s="240"/>
      <c r="R228" s="240"/>
      <c r="S228" s="240"/>
      <c r="T228" s="241"/>
      <c r="AT228" s="242" t="s">
        <v>174</v>
      </c>
      <c r="AU228" s="242" t="s">
        <v>81</v>
      </c>
      <c r="AV228" s="13" t="s">
        <v>81</v>
      </c>
      <c r="AW228" s="13" t="s">
        <v>35</v>
      </c>
      <c r="AX228" s="13" t="s">
        <v>72</v>
      </c>
      <c r="AY228" s="242" t="s">
        <v>153</v>
      </c>
    </row>
    <row r="229" spans="2:51" s="13" customFormat="1" ht="12">
      <c r="B229" s="232"/>
      <c r="C229" s="233"/>
      <c r="D229" s="219" t="s">
        <v>174</v>
      </c>
      <c r="E229" s="234" t="s">
        <v>21</v>
      </c>
      <c r="F229" s="235" t="s">
        <v>1060</v>
      </c>
      <c r="G229" s="233"/>
      <c r="H229" s="236">
        <v>43.5</v>
      </c>
      <c r="I229" s="237"/>
      <c r="J229" s="233"/>
      <c r="K229" s="233"/>
      <c r="L229" s="238"/>
      <c r="M229" s="239"/>
      <c r="N229" s="240"/>
      <c r="O229" s="240"/>
      <c r="P229" s="240"/>
      <c r="Q229" s="240"/>
      <c r="R229" s="240"/>
      <c r="S229" s="240"/>
      <c r="T229" s="241"/>
      <c r="AT229" s="242" t="s">
        <v>174</v>
      </c>
      <c r="AU229" s="242" t="s">
        <v>81</v>
      </c>
      <c r="AV229" s="13" t="s">
        <v>81</v>
      </c>
      <c r="AW229" s="13" t="s">
        <v>35</v>
      </c>
      <c r="AX229" s="13" t="s">
        <v>72</v>
      </c>
      <c r="AY229" s="242" t="s">
        <v>153</v>
      </c>
    </row>
    <row r="230" spans="2:51" s="14" customFormat="1" ht="12">
      <c r="B230" s="265"/>
      <c r="C230" s="266"/>
      <c r="D230" s="216" t="s">
        <v>174</v>
      </c>
      <c r="E230" s="267" t="s">
        <v>21</v>
      </c>
      <c r="F230" s="268" t="s">
        <v>950</v>
      </c>
      <c r="G230" s="266"/>
      <c r="H230" s="269">
        <v>86</v>
      </c>
      <c r="I230" s="270"/>
      <c r="J230" s="266"/>
      <c r="K230" s="266"/>
      <c r="L230" s="271"/>
      <c r="M230" s="272"/>
      <c r="N230" s="273"/>
      <c r="O230" s="273"/>
      <c r="P230" s="273"/>
      <c r="Q230" s="273"/>
      <c r="R230" s="273"/>
      <c r="S230" s="273"/>
      <c r="T230" s="274"/>
      <c r="AT230" s="275" t="s">
        <v>174</v>
      </c>
      <c r="AU230" s="275" t="s">
        <v>81</v>
      </c>
      <c r="AV230" s="14" t="s">
        <v>161</v>
      </c>
      <c r="AW230" s="14" t="s">
        <v>35</v>
      </c>
      <c r="AX230" s="14" t="s">
        <v>79</v>
      </c>
      <c r="AY230" s="275" t="s">
        <v>153</v>
      </c>
    </row>
    <row r="231" spans="2:65" s="1" customFormat="1" ht="20.4" customHeight="1">
      <c r="B231" s="41"/>
      <c r="C231" s="204" t="s">
        <v>385</v>
      </c>
      <c r="D231" s="204" t="s">
        <v>156</v>
      </c>
      <c r="E231" s="205" t="s">
        <v>1061</v>
      </c>
      <c r="F231" s="206" t="s">
        <v>1062</v>
      </c>
      <c r="G231" s="207" t="s">
        <v>189</v>
      </c>
      <c r="H231" s="208">
        <v>86</v>
      </c>
      <c r="I231" s="209"/>
      <c r="J231" s="210">
        <f>ROUND(I231*H231,2)</f>
        <v>0</v>
      </c>
      <c r="K231" s="206" t="s">
        <v>160</v>
      </c>
      <c r="L231" s="61"/>
      <c r="M231" s="211" t="s">
        <v>21</v>
      </c>
      <c r="N231" s="212" t="s">
        <v>43</v>
      </c>
      <c r="O231" s="42"/>
      <c r="P231" s="213">
        <f>O231*H231</f>
        <v>0</v>
      </c>
      <c r="Q231" s="213">
        <v>1E-05</v>
      </c>
      <c r="R231" s="213">
        <f>Q231*H231</f>
        <v>0.0008600000000000001</v>
      </c>
      <c r="S231" s="213">
        <v>0</v>
      </c>
      <c r="T231" s="214">
        <f>S231*H231</f>
        <v>0</v>
      </c>
      <c r="AR231" s="24" t="s">
        <v>283</v>
      </c>
      <c r="AT231" s="24" t="s">
        <v>156</v>
      </c>
      <c r="AU231" s="24" t="s">
        <v>81</v>
      </c>
      <c r="AY231" s="24" t="s">
        <v>153</v>
      </c>
      <c r="BE231" s="215">
        <f>IF(N231="základní",J231,0)</f>
        <v>0</v>
      </c>
      <c r="BF231" s="215">
        <f>IF(N231="snížená",J231,0)</f>
        <v>0</v>
      </c>
      <c r="BG231" s="215">
        <f>IF(N231="zákl. přenesená",J231,0)</f>
        <v>0</v>
      </c>
      <c r="BH231" s="215">
        <f>IF(N231="sníž. přenesená",J231,0)</f>
        <v>0</v>
      </c>
      <c r="BI231" s="215">
        <f>IF(N231="nulová",J231,0)</f>
        <v>0</v>
      </c>
      <c r="BJ231" s="24" t="s">
        <v>79</v>
      </c>
      <c r="BK231" s="215">
        <f>ROUND(I231*H231,2)</f>
        <v>0</v>
      </c>
      <c r="BL231" s="24" t="s">
        <v>283</v>
      </c>
      <c r="BM231" s="24" t="s">
        <v>436</v>
      </c>
    </row>
    <row r="232" spans="2:47" s="1" customFormat="1" ht="12">
      <c r="B232" s="41"/>
      <c r="C232" s="63"/>
      <c r="D232" s="219" t="s">
        <v>163</v>
      </c>
      <c r="E232" s="63"/>
      <c r="F232" s="220" t="s">
        <v>1063</v>
      </c>
      <c r="G232" s="63"/>
      <c r="H232" s="63"/>
      <c r="I232" s="172"/>
      <c r="J232" s="63"/>
      <c r="K232" s="63"/>
      <c r="L232" s="61"/>
      <c r="M232" s="218"/>
      <c r="N232" s="42"/>
      <c r="O232" s="42"/>
      <c r="P232" s="42"/>
      <c r="Q232" s="42"/>
      <c r="R232" s="42"/>
      <c r="S232" s="42"/>
      <c r="T232" s="78"/>
      <c r="AT232" s="24" t="s">
        <v>163</v>
      </c>
      <c r="AU232" s="24" t="s">
        <v>81</v>
      </c>
    </row>
    <row r="233" spans="2:51" s="13" customFormat="1" ht="12">
      <c r="B233" s="232"/>
      <c r="C233" s="233"/>
      <c r="D233" s="219" t="s">
        <v>174</v>
      </c>
      <c r="E233" s="234" t="s">
        <v>21</v>
      </c>
      <c r="F233" s="235" t="s">
        <v>1059</v>
      </c>
      <c r="G233" s="233"/>
      <c r="H233" s="236">
        <v>42.5</v>
      </c>
      <c r="I233" s="237"/>
      <c r="J233" s="233"/>
      <c r="K233" s="233"/>
      <c r="L233" s="238"/>
      <c r="M233" s="239"/>
      <c r="N233" s="240"/>
      <c r="O233" s="240"/>
      <c r="P233" s="240"/>
      <c r="Q233" s="240"/>
      <c r="R233" s="240"/>
      <c r="S233" s="240"/>
      <c r="T233" s="241"/>
      <c r="AT233" s="242" t="s">
        <v>174</v>
      </c>
      <c r="AU233" s="242" t="s">
        <v>81</v>
      </c>
      <c r="AV233" s="13" t="s">
        <v>81</v>
      </c>
      <c r="AW233" s="13" t="s">
        <v>35</v>
      </c>
      <c r="AX233" s="13" t="s">
        <v>72</v>
      </c>
      <c r="AY233" s="242" t="s">
        <v>153</v>
      </c>
    </row>
    <row r="234" spans="2:51" s="13" customFormat="1" ht="12">
      <c r="B234" s="232"/>
      <c r="C234" s="233"/>
      <c r="D234" s="219" t="s">
        <v>174</v>
      </c>
      <c r="E234" s="234" t="s">
        <v>21</v>
      </c>
      <c r="F234" s="235" t="s">
        <v>1060</v>
      </c>
      <c r="G234" s="233"/>
      <c r="H234" s="236">
        <v>43.5</v>
      </c>
      <c r="I234" s="237"/>
      <c r="J234" s="233"/>
      <c r="K234" s="233"/>
      <c r="L234" s="238"/>
      <c r="M234" s="239"/>
      <c r="N234" s="240"/>
      <c r="O234" s="240"/>
      <c r="P234" s="240"/>
      <c r="Q234" s="240"/>
      <c r="R234" s="240"/>
      <c r="S234" s="240"/>
      <c r="T234" s="241"/>
      <c r="AT234" s="242" t="s">
        <v>174</v>
      </c>
      <c r="AU234" s="242" t="s">
        <v>81</v>
      </c>
      <c r="AV234" s="13" t="s">
        <v>81</v>
      </c>
      <c r="AW234" s="13" t="s">
        <v>35</v>
      </c>
      <c r="AX234" s="13" t="s">
        <v>72</v>
      </c>
      <c r="AY234" s="242" t="s">
        <v>153</v>
      </c>
    </row>
    <row r="235" spans="2:51" s="14" customFormat="1" ht="12">
      <c r="B235" s="265"/>
      <c r="C235" s="266"/>
      <c r="D235" s="216" t="s">
        <v>174</v>
      </c>
      <c r="E235" s="267" t="s">
        <v>21</v>
      </c>
      <c r="F235" s="268" t="s">
        <v>950</v>
      </c>
      <c r="G235" s="266"/>
      <c r="H235" s="269">
        <v>86</v>
      </c>
      <c r="I235" s="270"/>
      <c r="J235" s="266"/>
      <c r="K235" s="266"/>
      <c r="L235" s="271"/>
      <c r="M235" s="272"/>
      <c r="N235" s="273"/>
      <c r="O235" s="273"/>
      <c r="P235" s="273"/>
      <c r="Q235" s="273"/>
      <c r="R235" s="273"/>
      <c r="S235" s="273"/>
      <c r="T235" s="274"/>
      <c r="AT235" s="275" t="s">
        <v>174</v>
      </c>
      <c r="AU235" s="275" t="s">
        <v>81</v>
      </c>
      <c r="AV235" s="14" t="s">
        <v>161</v>
      </c>
      <c r="AW235" s="14" t="s">
        <v>35</v>
      </c>
      <c r="AX235" s="14" t="s">
        <v>79</v>
      </c>
      <c r="AY235" s="275" t="s">
        <v>153</v>
      </c>
    </row>
    <row r="236" spans="2:65" s="1" customFormat="1" ht="20.4" customHeight="1">
      <c r="B236" s="41"/>
      <c r="C236" s="204" t="s">
        <v>391</v>
      </c>
      <c r="D236" s="204" t="s">
        <v>156</v>
      </c>
      <c r="E236" s="205" t="s">
        <v>1064</v>
      </c>
      <c r="F236" s="206" t="s">
        <v>1065</v>
      </c>
      <c r="G236" s="207" t="s">
        <v>327</v>
      </c>
      <c r="H236" s="208">
        <v>0.07</v>
      </c>
      <c r="I236" s="209"/>
      <c r="J236" s="210">
        <f>ROUND(I236*H236,2)</f>
        <v>0</v>
      </c>
      <c r="K236" s="206" t="s">
        <v>160</v>
      </c>
      <c r="L236" s="61"/>
      <c r="M236" s="211" t="s">
        <v>21</v>
      </c>
      <c r="N236" s="212" t="s">
        <v>43</v>
      </c>
      <c r="O236" s="42"/>
      <c r="P236" s="213">
        <f>O236*H236</f>
        <v>0</v>
      </c>
      <c r="Q236" s="213">
        <v>0</v>
      </c>
      <c r="R236" s="213">
        <f>Q236*H236</f>
        <v>0</v>
      </c>
      <c r="S236" s="213">
        <v>0</v>
      </c>
      <c r="T236" s="214">
        <f>S236*H236</f>
        <v>0</v>
      </c>
      <c r="AR236" s="24" t="s">
        <v>283</v>
      </c>
      <c r="AT236" s="24" t="s">
        <v>156</v>
      </c>
      <c r="AU236" s="24" t="s">
        <v>81</v>
      </c>
      <c r="AY236" s="24" t="s">
        <v>153</v>
      </c>
      <c r="BE236" s="215">
        <f>IF(N236="základní",J236,0)</f>
        <v>0</v>
      </c>
      <c r="BF236" s="215">
        <f>IF(N236="snížená",J236,0)</f>
        <v>0</v>
      </c>
      <c r="BG236" s="215">
        <f>IF(N236="zákl. přenesená",J236,0)</f>
        <v>0</v>
      </c>
      <c r="BH236" s="215">
        <f>IF(N236="sníž. přenesená",J236,0)</f>
        <v>0</v>
      </c>
      <c r="BI236" s="215">
        <f>IF(N236="nulová",J236,0)</f>
        <v>0</v>
      </c>
      <c r="BJ236" s="24" t="s">
        <v>79</v>
      </c>
      <c r="BK236" s="215">
        <f>ROUND(I236*H236,2)</f>
        <v>0</v>
      </c>
      <c r="BL236" s="24" t="s">
        <v>283</v>
      </c>
      <c r="BM236" s="24" t="s">
        <v>448</v>
      </c>
    </row>
    <row r="237" spans="2:47" s="1" customFormat="1" ht="12">
      <c r="B237" s="41"/>
      <c r="C237" s="63"/>
      <c r="D237" s="219" t="s">
        <v>163</v>
      </c>
      <c r="E237" s="63"/>
      <c r="F237" s="220" t="s">
        <v>1066</v>
      </c>
      <c r="G237" s="63"/>
      <c r="H237" s="63"/>
      <c r="I237" s="172"/>
      <c r="J237" s="63"/>
      <c r="K237" s="63"/>
      <c r="L237" s="61"/>
      <c r="M237" s="218"/>
      <c r="N237" s="42"/>
      <c r="O237" s="42"/>
      <c r="P237" s="42"/>
      <c r="Q237" s="42"/>
      <c r="R237" s="42"/>
      <c r="S237" s="42"/>
      <c r="T237" s="78"/>
      <c r="AT237" s="24" t="s">
        <v>163</v>
      </c>
      <c r="AU237" s="24" t="s">
        <v>81</v>
      </c>
    </row>
    <row r="238" spans="2:63" s="11" customFormat="1" ht="29.85" customHeight="1">
      <c r="B238" s="187"/>
      <c r="C238" s="188"/>
      <c r="D238" s="201" t="s">
        <v>71</v>
      </c>
      <c r="E238" s="202" t="s">
        <v>356</v>
      </c>
      <c r="F238" s="202" t="s">
        <v>1067</v>
      </c>
      <c r="G238" s="188"/>
      <c r="H238" s="188"/>
      <c r="I238" s="191"/>
      <c r="J238" s="203">
        <f>BK238</f>
        <v>0</v>
      </c>
      <c r="K238" s="188"/>
      <c r="L238" s="193"/>
      <c r="M238" s="194"/>
      <c r="N238" s="195"/>
      <c r="O238" s="195"/>
      <c r="P238" s="196">
        <f>SUM(P239:P316)</f>
        <v>0</v>
      </c>
      <c r="Q238" s="195"/>
      <c r="R238" s="196">
        <f>SUM(R239:R316)</f>
        <v>0.46151457379999994</v>
      </c>
      <c r="S238" s="195"/>
      <c r="T238" s="197">
        <f>SUM(T239:T316)</f>
        <v>0</v>
      </c>
      <c r="AR238" s="198" t="s">
        <v>79</v>
      </c>
      <c r="AT238" s="199" t="s">
        <v>71</v>
      </c>
      <c r="AU238" s="199" t="s">
        <v>79</v>
      </c>
      <c r="AY238" s="198" t="s">
        <v>153</v>
      </c>
      <c r="BK238" s="200">
        <f>SUM(BK239:BK316)</f>
        <v>0</v>
      </c>
    </row>
    <row r="239" spans="2:65" s="1" customFormat="1" ht="20.4" customHeight="1">
      <c r="B239" s="41"/>
      <c r="C239" s="204" t="s">
        <v>395</v>
      </c>
      <c r="D239" s="204" t="s">
        <v>156</v>
      </c>
      <c r="E239" s="205" t="s">
        <v>1068</v>
      </c>
      <c r="F239" s="206" t="s">
        <v>1069</v>
      </c>
      <c r="G239" s="207" t="s">
        <v>159</v>
      </c>
      <c r="H239" s="208">
        <v>8</v>
      </c>
      <c r="I239" s="209"/>
      <c r="J239" s="210">
        <f>ROUND(I239*H239,2)</f>
        <v>0</v>
      </c>
      <c r="K239" s="206" t="s">
        <v>160</v>
      </c>
      <c r="L239" s="61"/>
      <c r="M239" s="211" t="s">
        <v>21</v>
      </c>
      <c r="N239" s="212" t="s">
        <v>43</v>
      </c>
      <c r="O239" s="42"/>
      <c r="P239" s="213">
        <f>O239*H239</f>
        <v>0</v>
      </c>
      <c r="Q239" s="213">
        <v>0.00242</v>
      </c>
      <c r="R239" s="213">
        <f>Q239*H239</f>
        <v>0.01936</v>
      </c>
      <c r="S239" s="213">
        <v>0</v>
      </c>
      <c r="T239" s="214">
        <f>S239*H239</f>
        <v>0</v>
      </c>
      <c r="AR239" s="24" t="s">
        <v>283</v>
      </c>
      <c r="AT239" s="24" t="s">
        <v>156</v>
      </c>
      <c r="AU239" s="24" t="s">
        <v>81</v>
      </c>
      <c r="AY239" s="24" t="s">
        <v>153</v>
      </c>
      <c r="BE239" s="215">
        <f>IF(N239="základní",J239,0)</f>
        <v>0</v>
      </c>
      <c r="BF239" s="215">
        <f>IF(N239="snížená",J239,0)</f>
        <v>0</v>
      </c>
      <c r="BG239" s="215">
        <f>IF(N239="zákl. přenesená",J239,0)</f>
        <v>0</v>
      </c>
      <c r="BH239" s="215">
        <f>IF(N239="sníž. přenesená",J239,0)</f>
        <v>0</v>
      </c>
      <c r="BI239" s="215">
        <f>IF(N239="nulová",J239,0)</f>
        <v>0</v>
      </c>
      <c r="BJ239" s="24" t="s">
        <v>79</v>
      </c>
      <c r="BK239" s="215">
        <f>ROUND(I239*H239,2)</f>
        <v>0</v>
      </c>
      <c r="BL239" s="24" t="s">
        <v>283</v>
      </c>
      <c r="BM239" s="24" t="s">
        <v>1070</v>
      </c>
    </row>
    <row r="240" spans="2:47" s="1" customFormat="1" ht="12">
      <c r="B240" s="41"/>
      <c r="C240" s="63"/>
      <c r="D240" s="219" t="s">
        <v>163</v>
      </c>
      <c r="E240" s="63"/>
      <c r="F240" s="220" t="s">
        <v>1071</v>
      </c>
      <c r="G240" s="63"/>
      <c r="H240" s="63"/>
      <c r="I240" s="172"/>
      <c r="J240" s="63"/>
      <c r="K240" s="63"/>
      <c r="L240" s="61"/>
      <c r="M240" s="218"/>
      <c r="N240" s="42"/>
      <c r="O240" s="42"/>
      <c r="P240" s="42"/>
      <c r="Q240" s="42"/>
      <c r="R240" s="42"/>
      <c r="S240" s="42"/>
      <c r="T240" s="78"/>
      <c r="AT240" s="24" t="s">
        <v>163</v>
      </c>
      <c r="AU240" s="24" t="s">
        <v>81</v>
      </c>
    </row>
    <row r="241" spans="2:51" s="13" customFormat="1" ht="12">
      <c r="B241" s="232"/>
      <c r="C241" s="233"/>
      <c r="D241" s="219" t="s">
        <v>174</v>
      </c>
      <c r="E241" s="234" t="s">
        <v>21</v>
      </c>
      <c r="F241" s="235" t="s">
        <v>1072</v>
      </c>
      <c r="G241" s="233"/>
      <c r="H241" s="236">
        <v>4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AT241" s="242" t="s">
        <v>174</v>
      </c>
      <c r="AU241" s="242" t="s">
        <v>81</v>
      </c>
      <c r="AV241" s="13" t="s">
        <v>81</v>
      </c>
      <c r="AW241" s="13" t="s">
        <v>35</v>
      </c>
      <c r="AX241" s="13" t="s">
        <v>72</v>
      </c>
      <c r="AY241" s="242" t="s">
        <v>153</v>
      </c>
    </row>
    <row r="242" spans="2:51" s="13" customFormat="1" ht="12">
      <c r="B242" s="232"/>
      <c r="C242" s="233"/>
      <c r="D242" s="216" t="s">
        <v>174</v>
      </c>
      <c r="E242" s="243" t="s">
        <v>21</v>
      </c>
      <c r="F242" s="244" t="s">
        <v>1073</v>
      </c>
      <c r="G242" s="233"/>
      <c r="H242" s="245">
        <v>4</v>
      </c>
      <c r="I242" s="237"/>
      <c r="J242" s="233"/>
      <c r="K242" s="233"/>
      <c r="L242" s="238"/>
      <c r="M242" s="239"/>
      <c r="N242" s="240"/>
      <c r="O242" s="240"/>
      <c r="P242" s="240"/>
      <c r="Q242" s="240"/>
      <c r="R242" s="240"/>
      <c r="S242" s="240"/>
      <c r="T242" s="241"/>
      <c r="AT242" s="242" t="s">
        <v>174</v>
      </c>
      <c r="AU242" s="242" t="s">
        <v>81</v>
      </c>
      <c r="AV242" s="13" t="s">
        <v>81</v>
      </c>
      <c r="AW242" s="13" t="s">
        <v>35</v>
      </c>
      <c r="AX242" s="13" t="s">
        <v>72</v>
      </c>
      <c r="AY242" s="242" t="s">
        <v>153</v>
      </c>
    </row>
    <row r="243" spans="2:65" s="1" customFormat="1" ht="28.8" customHeight="1">
      <c r="B243" s="41"/>
      <c r="C243" s="248" t="s">
        <v>399</v>
      </c>
      <c r="D243" s="248" t="s">
        <v>249</v>
      </c>
      <c r="E243" s="249" t="s">
        <v>1074</v>
      </c>
      <c r="F243" s="250" t="s">
        <v>1075</v>
      </c>
      <c r="G243" s="251" t="s">
        <v>159</v>
      </c>
      <c r="H243" s="252">
        <v>2</v>
      </c>
      <c r="I243" s="253"/>
      <c r="J243" s="254">
        <f>ROUND(I243*H243,2)</f>
        <v>0</v>
      </c>
      <c r="K243" s="250" t="s">
        <v>160</v>
      </c>
      <c r="L243" s="255"/>
      <c r="M243" s="256" t="s">
        <v>21</v>
      </c>
      <c r="N243" s="257" t="s">
        <v>43</v>
      </c>
      <c r="O243" s="42"/>
      <c r="P243" s="213">
        <f>O243*H243</f>
        <v>0</v>
      </c>
      <c r="Q243" s="213">
        <v>0.016</v>
      </c>
      <c r="R243" s="213">
        <f>Q243*H243</f>
        <v>0.032</v>
      </c>
      <c r="S243" s="213">
        <v>0</v>
      </c>
      <c r="T243" s="214">
        <f>S243*H243</f>
        <v>0</v>
      </c>
      <c r="AR243" s="24" t="s">
        <v>385</v>
      </c>
      <c r="AT243" s="24" t="s">
        <v>249</v>
      </c>
      <c r="AU243" s="24" t="s">
        <v>81</v>
      </c>
      <c r="AY243" s="24" t="s">
        <v>153</v>
      </c>
      <c r="BE243" s="215">
        <f>IF(N243="základní",J243,0)</f>
        <v>0</v>
      </c>
      <c r="BF243" s="215">
        <f>IF(N243="snížená",J243,0)</f>
        <v>0</v>
      </c>
      <c r="BG243" s="215">
        <f>IF(N243="zákl. přenesená",J243,0)</f>
        <v>0</v>
      </c>
      <c r="BH243" s="215">
        <f>IF(N243="sníž. přenesená",J243,0)</f>
        <v>0</v>
      </c>
      <c r="BI243" s="215">
        <f>IF(N243="nulová",J243,0)</f>
        <v>0</v>
      </c>
      <c r="BJ243" s="24" t="s">
        <v>79</v>
      </c>
      <c r="BK243" s="215">
        <f>ROUND(I243*H243,2)</f>
        <v>0</v>
      </c>
      <c r="BL243" s="24" t="s">
        <v>283</v>
      </c>
      <c r="BM243" s="24" t="s">
        <v>1076</v>
      </c>
    </row>
    <row r="244" spans="2:47" s="1" customFormat="1" ht="12">
      <c r="B244" s="41"/>
      <c r="C244" s="63"/>
      <c r="D244" s="216" t="s">
        <v>163</v>
      </c>
      <c r="E244" s="63"/>
      <c r="F244" s="217" t="s">
        <v>1077</v>
      </c>
      <c r="G244" s="63"/>
      <c r="H244" s="63"/>
      <c r="I244" s="172"/>
      <c r="J244" s="63"/>
      <c r="K244" s="63"/>
      <c r="L244" s="61"/>
      <c r="M244" s="218"/>
      <c r="N244" s="42"/>
      <c r="O244" s="42"/>
      <c r="P244" s="42"/>
      <c r="Q244" s="42"/>
      <c r="R244" s="42"/>
      <c r="S244" s="42"/>
      <c r="T244" s="78"/>
      <c r="AT244" s="24" t="s">
        <v>163</v>
      </c>
      <c r="AU244" s="24" t="s">
        <v>81</v>
      </c>
    </row>
    <row r="245" spans="2:65" s="1" customFormat="1" ht="20.4" customHeight="1">
      <c r="B245" s="41"/>
      <c r="C245" s="248" t="s">
        <v>403</v>
      </c>
      <c r="D245" s="248" t="s">
        <v>249</v>
      </c>
      <c r="E245" s="249" t="s">
        <v>1078</v>
      </c>
      <c r="F245" s="250" t="s">
        <v>1079</v>
      </c>
      <c r="G245" s="251" t="s">
        <v>159</v>
      </c>
      <c r="H245" s="252">
        <v>6</v>
      </c>
      <c r="I245" s="253"/>
      <c r="J245" s="254">
        <f>ROUND(I245*H245,2)</f>
        <v>0</v>
      </c>
      <c r="K245" s="250" t="s">
        <v>160</v>
      </c>
      <c r="L245" s="255"/>
      <c r="M245" s="256" t="s">
        <v>21</v>
      </c>
      <c r="N245" s="257" t="s">
        <v>43</v>
      </c>
      <c r="O245" s="42"/>
      <c r="P245" s="213">
        <f>O245*H245</f>
        <v>0</v>
      </c>
      <c r="Q245" s="213">
        <v>0.0145</v>
      </c>
      <c r="R245" s="213">
        <f>Q245*H245</f>
        <v>0.08700000000000001</v>
      </c>
      <c r="S245" s="213">
        <v>0</v>
      </c>
      <c r="T245" s="214">
        <f>S245*H245</f>
        <v>0</v>
      </c>
      <c r="AR245" s="24" t="s">
        <v>385</v>
      </c>
      <c r="AT245" s="24" t="s">
        <v>249</v>
      </c>
      <c r="AU245" s="24" t="s">
        <v>81</v>
      </c>
      <c r="AY245" s="24" t="s">
        <v>153</v>
      </c>
      <c r="BE245" s="215">
        <f>IF(N245="základní",J245,0)</f>
        <v>0</v>
      </c>
      <c r="BF245" s="215">
        <f>IF(N245="snížená",J245,0)</f>
        <v>0</v>
      </c>
      <c r="BG245" s="215">
        <f>IF(N245="zákl. přenesená",J245,0)</f>
        <v>0</v>
      </c>
      <c r="BH245" s="215">
        <f>IF(N245="sníž. přenesená",J245,0)</f>
        <v>0</v>
      </c>
      <c r="BI245" s="215">
        <f>IF(N245="nulová",J245,0)</f>
        <v>0</v>
      </c>
      <c r="BJ245" s="24" t="s">
        <v>79</v>
      </c>
      <c r="BK245" s="215">
        <f>ROUND(I245*H245,2)</f>
        <v>0</v>
      </c>
      <c r="BL245" s="24" t="s">
        <v>283</v>
      </c>
      <c r="BM245" s="24" t="s">
        <v>1080</v>
      </c>
    </row>
    <row r="246" spans="2:47" s="1" customFormat="1" ht="12">
      <c r="B246" s="41"/>
      <c r="C246" s="63"/>
      <c r="D246" s="216" t="s">
        <v>163</v>
      </c>
      <c r="E246" s="63"/>
      <c r="F246" s="217" t="s">
        <v>1081</v>
      </c>
      <c r="G246" s="63"/>
      <c r="H246" s="63"/>
      <c r="I246" s="172"/>
      <c r="J246" s="63"/>
      <c r="K246" s="63"/>
      <c r="L246" s="61"/>
      <c r="M246" s="218"/>
      <c r="N246" s="42"/>
      <c r="O246" s="42"/>
      <c r="P246" s="42"/>
      <c r="Q246" s="42"/>
      <c r="R246" s="42"/>
      <c r="S246" s="42"/>
      <c r="T246" s="78"/>
      <c r="AT246" s="24" t="s">
        <v>163</v>
      </c>
      <c r="AU246" s="24" t="s">
        <v>81</v>
      </c>
    </row>
    <row r="247" spans="2:65" s="1" customFormat="1" ht="20.4" customHeight="1">
      <c r="B247" s="41"/>
      <c r="C247" s="248" t="s">
        <v>408</v>
      </c>
      <c r="D247" s="248" t="s">
        <v>249</v>
      </c>
      <c r="E247" s="249" t="s">
        <v>1082</v>
      </c>
      <c r="F247" s="250" t="s">
        <v>1083</v>
      </c>
      <c r="G247" s="251" t="s">
        <v>159</v>
      </c>
      <c r="H247" s="252">
        <v>8</v>
      </c>
      <c r="I247" s="253"/>
      <c r="J247" s="254">
        <f>ROUND(I247*H247,2)</f>
        <v>0</v>
      </c>
      <c r="K247" s="250" t="s">
        <v>160</v>
      </c>
      <c r="L247" s="255"/>
      <c r="M247" s="256" t="s">
        <v>21</v>
      </c>
      <c r="N247" s="257" t="s">
        <v>43</v>
      </c>
      <c r="O247" s="42"/>
      <c r="P247" s="213">
        <f>O247*H247</f>
        <v>0</v>
      </c>
      <c r="Q247" s="213">
        <v>0.00128</v>
      </c>
      <c r="R247" s="213">
        <f>Q247*H247</f>
        <v>0.01024</v>
      </c>
      <c r="S247" s="213">
        <v>0</v>
      </c>
      <c r="T247" s="214">
        <f>S247*H247</f>
        <v>0</v>
      </c>
      <c r="AR247" s="24" t="s">
        <v>385</v>
      </c>
      <c r="AT247" s="24" t="s">
        <v>249</v>
      </c>
      <c r="AU247" s="24" t="s">
        <v>81</v>
      </c>
      <c r="AY247" s="24" t="s">
        <v>153</v>
      </c>
      <c r="BE247" s="215">
        <f>IF(N247="základní",J247,0)</f>
        <v>0</v>
      </c>
      <c r="BF247" s="215">
        <f>IF(N247="snížená",J247,0)</f>
        <v>0</v>
      </c>
      <c r="BG247" s="215">
        <f>IF(N247="zákl. přenesená",J247,0)</f>
        <v>0</v>
      </c>
      <c r="BH247" s="215">
        <f>IF(N247="sníž. přenesená",J247,0)</f>
        <v>0</v>
      </c>
      <c r="BI247" s="215">
        <f>IF(N247="nulová",J247,0)</f>
        <v>0</v>
      </c>
      <c r="BJ247" s="24" t="s">
        <v>79</v>
      </c>
      <c r="BK247" s="215">
        <f>ROUND(I247*H247,2)</f>
        <v>0</v>
      </c>
      <c r="BL247" s="24" t="s">
        <v>283</v>
      </c>
      <c r="BM247" s="24" t="s">
        <v>1084</v>
      </c>
    </row>
    <row r="248" spans="2:47" s="1" customFormat="1" ht="12">
      <c r="B248" s="41"/>
      <c r="C248" s="63"/>
      <c r="D248" s="216" t="s">
        <v>163</v>
      </c>
      <c r="E248" s="63"/>
      <c r="F248" s="217" t="s">
        <v>1085</v>
      </c>
      <c r="G248" s="63"/>
      <c r="H248" s="63"/>
      <c r="I248" s="172"/>
      <c r="J248" s="63"/>
      <c r="K248" s="63"/>
      <c r="L248" s="61"/>
      <c r="M248" s="218"/>
      <c r="N248" s="42"/>
      <c r="O248" s="42"/>
      <c r="P248" s="42"/>
      <c r="Q248" s="42"/>
      <c r="R248" s="42"/>
      <c r="S248" s="42"/>
      <c r="T248" s="78"/>
      <c r="AT248" s="24" t="s">
        <v>163</v>
      </c>
      <c r="AU248" s="24" t="s">
        <v>81</v>
      </c>
    </row>
    <row r="249" spans="2:65" s="1" customFormat="1" ht="28.8" customHeight="1">
      <c r="B249" s="41"/>
      <c r="C249" s="248" t="s">
        <v>414</v>
      </c>
      <c r="D249" s="248" t="s">
        <v>249</v>
      </c>
      <c r="E249" s="249" t="s">
        <v>1086</v>
      </c>
      <c r="F249" s="250" t="s">
        <v>1087</v>
      </c>
      <c r="G249" s="251" t="s">
        <v>159</v>
      </c>
      <c r="H249" s="252">
        <v>8</v>
      </c>
      <c r="I249" s="253"/>
      <c r="J249" s="254">
        <f>ROUND(I249*H249,2)</f>
        <v>0</v>
      </c>
      <c r="K249" s="250" t="s">
        <v>160</v>
      </c>
      <c r="L249" s="255"/>
      <c r="M249" s="256" t="s">
        <v>21</v>
      </c>
      <c r="N249" s="257" t="s">
        <v>43</v>
      </c>
      <c r="O249" s="42"/>
      <c r="P249" s="213">
        <f>O249*H249</f>
        <v>0</v>
      </c>
      <c r="Q249" s="213">
        <v>0.0005</v>
      </c>
      <c r="R249" s="213">
        <f>Q249*H249</f>
        <v>0.004</v>
      </c>
      <c r="S249" s="213">
        <v>0</v>
      </c>
      <c r="T249" s="214">
        <f>S249*H249</f>
        <v>0</v>
      </c>
      <c r="AR249" s="24" t="s">
        <v>385</v>
      </c>
      <c r="AT249" s="24" t="s">
        <v>249</v>
      </c>
      <c r="AU249" s="24" t="s">
        <v>81</v>
      </c>
      <c r="AY249" s="24" t="s">
        <v>153</v>
      </c>
      <c r="BE249" s="215">
        <f>IF(N249="základní",J249,0)</f>
        <v>0</v>
      </c>
      <c r="BF249" s="215">
        <f>IF(N249="snížená",J249,0)</f>
        <v>0</v>
      </c>
      <c r="BG249" s="215">
        <f>IF(N249="zákl. přenesená",J249,0)</f>
        <v>0</v>
      </c>
      <c r="BH249" s="215">
        <f>IF(N249="sníž. přenesená",J249,0)</f>
        <v>0</v>
      </c>
      <c r="BI249" s="215">
        <f>IF(N249="nulová",J249,0)</f>
        <v>0</v>
      </c>
      <c r="BJ249" s="24" t="s">
        <v>79</v>
      </c>
      <c r="BK249" s="215">
        <f>ROUND(I249*H249,2)</f>
        <v>0</v>
      </c>
      <c r="BL249" s="24" t="s">
        <v>283</v>
      </c>
      <c r="BM249" s="24" t="s">
        <v>1088</v>
      </c>
    </row>
    <row r="250" spans="2:47" s="1" customFormat="1" ht="12">
      <c r="B250" s="41"/>
      <c r="C250" s="63"/>
      <c r="D250" s="216" t="s">
        <v>163</v>
      </c>
      <c r="E250" s="63"/>
      <c r="F250" s="217" t="s">
        <v>1089</v>
      </c>
      <c r="G250" s="63"/>
      <c r="H250" s="63"/>
      <c r="I250" s="172"/>
      <c r="J250" s="63"/>
      <c r="K250" s="63"/>
      <c r="L250" s="61"/>
      <c r="M250" s="218"/>
      <c r="N250" s="42"/>
      <c r="O250" s="42"/>
      <c r="P250" s="42"/>
      <c r="Q250" s="42"/>
      <c r="R250" s="42"/>
      <c r="S250" s="42"/>
      <c r="T250" s="78"/>
      <c r="AT250" s="24" t="s">
        <v>163</v>
      </c>
      <c r="AU250" s="24" t="s">
        <v>81</v>
      </c>
    </row>
    <row r="251" spans="2:65" s="1" customFormat="1" ht="20.4" customHeight="1">
      <c r="B251" s="41"/>
      <c r="C251" s="204" t="s">
        <v>419</v>
      </c>
      <c r="D251" s="204" t="s">
        <v>156</v>
      </c>
      <c r="E251" s="205" t="s">
        <v>1090</v>
      </c>
      <c r="F251" s="206" t="s">
        <v>1091</v>
      </c>
      <c r="G251" s="207" t="s">
        <v>159</v>
      </c>
      <c r="H251" s="208">
        <v>2</v>
      </c>
      <c r="I251" s="209"/>
      <c r="J251" s="210">
        <f>ROUND(I251*H251,2)</f>
        <v>0</v>
      </c>
      <c r="K251" s="206" t="s">
        <v>160</v>
      </c>
      <c r="L251" s="61"/>
      <c r="M251" s="211" t="s">
        <v>21</v>
      </c>
      <c r="N251" s="212" t="s">
        <v>43</v>
      </c>
      <c r="O251" s="42"/>
      <c r="P251" s="213">
        <f>O251*H251</f>
        <v>0</v>
      </c>
      <c r="Q251" s="213">
        <v>0.00234</v>
      </c>
      <c r="R251" s="213">
        <f>Q251*H251</f>
        <v>0.00468</v>
      </c>
      <c r="S251" s="213">
        <v>0</v>
      </c>
      <c r="T251" s="214">
        <f>S251*H251</f>
        <v>0</v>
      </c>
      <c r="AR251" s="24" t="s">
        <v>161</v>
      </c>
      <c r="AT251" s="24" t="s">
        <v>156</v>
      </c>
      <c r="AU251" s="24" t="s">
        <v>81</v>
      </c>
      <c r="AY251" s="24" t="s">
        <v>153</v>
      </c>
      <c r="BE251" s="215">
        <f>IF(N251="základní",J251,0)</f>
        <v>0</v>
      </c>
      <c r="BF251" s="215">
        <f>IF(N251="snížená",J251,0)</f>
        <v>0</v>
      </c>
      <c r="BG251" s="215">
        <f>IF(N251="zákl. přenesená",J251,0)</f>
        <v>0</v>
      </c>
      <c r="BH251" s="215">
        <f>IF(N251="sníž. přenesená",J251,0)</f>
        <v>0</v>
      </c>
      <c r="BI251" s="215">
        <f>IF(N251="nulová",J251,0)</f>
        <v>0</v>
      </c>
      <c r="BJ251" s="24" t="s">
        <v>79</v>
      </c>
      <c r="BK251" s="215">
        <f>ROUND(I251*H251,2)</f>
        <v>0</v>
      </c>
      <c r="BL251" s="24" t="s">
        <v>161</v>
      </c>
      <c r="BM251" s="24" t="s">
        <v>1092</v>
      </c>
    </row>
    <row r="252" spans="2:47" s="1" customFormat="1" ht="12">
      <c r="B252" s="41"/>
      <c r="C252" s="63"/>
      <c r="D252" s="219" t="s">
        <v>163</v>
      </c>
      <c r="E252" s="63"/>
      <c r="F252" s="220" t="s">
        <v>1093</v>
      </c>
      <c r="G252" s="63"/>
      <c r="H252" s="63"/>
      <c r="I252" s="172"/>
      <c r="J252" s="63"/>
      <c r="K252" s="63"/>
      <c r="L252" s="61"/>
      <c r="M252" s="218"/>
      <c r="N252" s="42"/>
      <c r="O252" s="42"/>
      <c r="P252" s="42"/>
      <c r="Q252" s="42"/>
      <c r="R252" s="42"/>
      <c r="S252" s="42"/>
      <c r="T252" s="78"/>
      <c r="AT252" s="24" t="s">
        <v>163</v>
      </c>
      <c r="AU252" s="24" t="s">
        <v>81</v>
      </c>
    </row>
    <row r="253" spans="2:51" s="13" customFormat="1" ht="12">
      <c r="B253" s="232"/>
      <c r="C253" s="233"/>
      <c r="D253" s="219" t="s">
        <v>174</v>
      </c>
      <c r="E253" s="234" t="s">
        <v>21</v>
      </c>
      <c r="F253" s="235" t="s">
        <v>1094</v>
      </c>
      <c r="G253" s="233"/>
      <c r="H253" s="236">
        <v>1</v>
      </c>
      <c r="I253" s="237"/>
      <c r="J253" s="233"/>
      <c r="K253" s="233"/>
      <c r="L253" s="238"/>
      <c r="M253" s="239"/>
      <c r="N253" s="240"/>
      <c r="O253" s="240"/>
      <c r="P253" s="240"/>
      <c r="Q253" s="240"/>
      <c r="R253" s="240"/>
      <c r="S253" s="240"/>
      <c r="T253" s="241"/>
      <c r="AT253" s="242" t="s">
        <v>174</v>
      </c>
      <c r="AU253" s="242" t="s">
        <v>81</v>
      </c>
      <c r="AV253" s="13" t="s">
        <v>81</v>
      </c>
      <c r="AW253" s="13" t="s">
        <v>35</v>
      </c>
      <c r="AX253" s="13" t="s">
        <v>72</v>
      </c>
      <c r="AY253" s="242" t="s">
        <v>153</v>
      </c>
    </row>
    <row r="254" spans="2:51" s="13" customFormat="1" ht="12">
      <c r="B254" s="232"/>
      <c r="C254" s="233"/>
      <c r="D254" s="216" t="s">
        <v>174</v>
      </c>
      <c r="E254" s="243" t="s">
        <v>21</v>
      </c>
      <c r="F254" s="244" t="s">
        <v>1095</v>
      </c>
      <c r="G254" s="233"/>
      <c r="H254" s="245">
        <v>1</v>
      </c>
      <c r="I254" s="237"/>
      <c r="J254" s="233"/>
      <c r="K254" s="233"/>
      <c r="L254" s="238"/>
      <c r="M254" s="239"/>
      <c r="N254" s="240"/>
      <c r="O254" s="240"/>
      <c r="P254" s="240"/>
      <c r="Q254" s="240"/>
      <c r="R254" s="240"/>
      <c r="S254" s="240"/>
      <c r="T254" s="241"/>
      <c r="AT254" s="242" t="s">
        <v>174</v>
      </c>
      <c r="AU254" s="242" t="s">
        <v>81</v>
      </c>
      <c r="AV254" s="13" t="s">
        <v>81</v>
      </c>
      <c r="AW254" s="13" t="s">
        <v>35</v>
      </c>
      <c r="AX254" s="13" t="s">
        <v>72</v>
      </c>
      <c r="AY254" s="242" t="s">
        <v>153</v>
      </c>
    </row>
    <row r="255" spans="2:65" s="1" customFormat="1" ht="20.4" customHeight="1">
      <c r="B255" s="41"/>
      <c r="C255" s="248" t="s">
        <v>426</v>
      </c>
      <c r="D255" s="248" t="s">
        <v>249</v>
      </c>
      <c r="E255" s="249" t="s">
        <v>1096</v>
      </c>
      <c r="F255" s="250" t="s">
        <v>1097</v>
      </c>
      <c r="G255" s="251" t="s">
        <v>159</v>
      </c>
      <c r="H255" s="252">
        <v>2</v>
      </c>
      <c r="I255" s="253"/>
      <c r="J255" s="254">
        <f>ROUND(I255*H255,2)</f>
        <v>0</v>
      </c>
      <c r="K255" s="250" t="s">
        <v>160</v>
      </c>
      <c r="L255" s="255"/>
      <c r="M255" s="256" t="s">
        <v>21</v>
      </c>
      <c r="N255" s="257" t="s">
        <v>43</v>
      </c>
      <c r="O255" s="42"/>
      <c r="P255" s="213">
        <f>O255*H255</f>
        <v>0</v>
      </c>
      <c r="Q255" s="213">
        <v>0.017</v>
      </c>
      <c r="R255" s="213">
        <f>Q255*H255</f>
        <v>0.034</v>
      </c>
      <c r="S255" s="213">
        <v>0</v>
      </c>
      <c r="T255" s="214">
        <f>S255*H255</f>
        <v>0</v>
      </c>
      <c r="AR255" s="24" t="s">
        <v>225</v>
      </c>
      <c r="AT255" s="24" t="s">
        <v>249</v>
      </c>
      <c r="AU255" s="24" t="s">
        <v>81</v>
      </c>
      <c r="AY255" s="24" t="s">
        <v>153</v>
      </c>
      <c r="BE255" s="215">
        <f>IF(N255="základní",J255,0)</f>
        <v>0</v>
      </c>
      <c r="BF255" s="215">
        <f>IF(N255="snížená",J255,0)</f>
        <v>0</v>
      </c>
      <c r="BG255" s="215">
        <f>IF(N255="zákl. přenesená",J255,0)</f>
        <v>0</v>
      </c>
      <c r="BH255" s="215">
        <f>IF(N255="sníž. přenesená",J255,0)</f>
        <v>0</v>
      </c>
      <c r="BI255" s="215">
        <f>IF(N255="nulová",J255,0)</f>
        <v>0</v>
      </c>
      <c r="BJ255" s="24" t="s">
        <v>79</v>
      </c>
      <c r="BK255" s="215">
        <f>ROUND(I255*H255,2)</f>
        <v>0</v>
      </c>
      <c r="BL255" s="24" t="s">
        <v>161</v>
      </c>
      <c r="BM255" s="24" t="s">
        <v>1098</v>
      </c>
    </row>
    <row r="256" spans="2:47" s="1" customFormat="1" ht="12">
      <c r="B256" s="41"/>
      <c r="C256" s="63"/>
      <c r="D256" s="216" t="s">
        <v>163</v>
      </c>
      <c r="E256" s="63"/>
      <c r="F256" s="217" t="s">
        <v>1099</v>
      </c>
      <c r="G256" s="63"/>
      <c r="H256" s="63"/>
      <c r="I256" s="172"/>
      <c r="J256" s="63"/>
      <c r="K256" s="63"/>
      <c r="L256" s="61"/>
      <c r="M256" s="218"/>
      <c r="N256" s="42"/>
      <c r="O256" s="42"/>
      <c r="P256" s="42"/>
      <c r="Q256" s="42"/>
      <c r="R256" s="42"/>
      <c r="S256" s="42"/>
      <c r="T256" s="78"/>
      <c r="AT256" s="24" t="s">
        <v>163</v>
      </c>
      <c r="AU256" s="24" t="s">
        <v>81</v>
      </c>
    </row>
    <row r="257" spans="2:65" s="1" customFormat="1" ht="20.4" customHeight="1">
      <c r="B257" s="41"/>
      <c r="C257" s="248" t="s">
        <v>431</v>
      </c>
      <c r="D257" s="248" t="s">
        <v>249</v>
      </c>
      <c r="E257" s="249" t="s">
        <v>1100</v>
      </c>
      <c r="F257" s="250" t="s">
        <v>1101</v>
      </c>
      <c r="G257" s="251" t="s">
        <v>159</v>
      </c>
      <c r="H257" s="252">
        <v>2</v>
      </c>
      <c r="I257" s="253"/>
      <c r="J257" s="254">
        <f>ROUND(I257*H257,2)</f>
        <v>0</v>
      </c>
      <c r="K257" s="250" t="s">
        <v>160</v>
      </c>
      <c r="L257" s="255"/>
      <c r="M257" s="256" t="s">
        <v>21</v>
      </c>
      <c r="N257" s="257" t="s">
        <v>43</v>
      </c>
      <c r="O257" s="42"/>
      <c r="P257" s="213">
        <f>O257*H257</f>
        <v>0</v>
      </c>
      <c r="Q257" s="213">
        <v>0.0015</v>
      </c>
      <c r="R257" s="213">
        <f>Q257*H257</f>
        <v>0.003</v>
      </c>
      <c r="S257" s="213">
        <v>0</v>
      </c>
      <c r="T257" s="214">
        <f>S257*H257</f>
        <v>0</v>
      </c>
      <c r="AR257" s="24" t="s">
        <v>225</v>
      </c>
      <c r="AT257" s="24" t="s">
        <v>249</v>
      </c>
      <c r="AU257" s="24" t="s">
        <v>81</v>
      </c>
      <c r="AY257" s="24" t="s">
        <v>153</v>
      </c>
      <c r="BE257" s="215">
        <f>IF(N257="základní",J257,0)</f>
        <v>0</v>
      </c>
      <c r="BF257" s="215">
        <f>IF(N257="snížená",J257,0)</f>
        <v>0</v>
      </c>
      <c r="BG257" s="215">
        <f>IF(N257="zákl. přenesená",J257,0)</f>
        <v>0</v>
      </c>
      <c r="BH257" s="215">
        <f>IF(N257="sníž. přenesená",J257,0)</f>
        <v>0</v>
      </c>
      <c r="BI257" s="215">
        <f>IF(N257="nulová",J257,0)</f>
        <v>0</v>
      </c>
      <c r="BJ257" s="24" t="s">
        <v>79</v>
      </c>
      <c r="BK257" s="215">
        <f>ROUND(I257*H257,2)</f>
        <v>0</v>
      </c>
      <c r="BL257" s="24" t="s">
        <v>161</v>
      </c>
      <c r="BM257" s="24" t="s">
        <v>1102</v>
      </c>
    </row>
    <row r="258" spans="2:47" s="1" customFormat="1" ht="12">
      <c r="B258" s="41"/>
      <c r="C258" s="63"/>
      <c r="D258" s="216" t="s">
        <v>163</v>
      </c>
      <c r="E258" s="63"/>
      <c r="F258" s="217" t="s">
        <v>1103</v>
      </c>
      <c r="G258" s="63"/>
      <c r="H258" s="63"/>
      <c r="I258" s="172"/>
      <c r="J258" s="63"/>
      <c r="K258" s="63"/>
      <c r="L258" s="61"/>
      <c r="M258" s="218"/>
      <c r="N258" s="42"/>
      <c r="O258" s="42"/>
      <c r="P258" s="42"/>
      <c r="Q258" s="42"/>
      <c r="R258" s="42"/>
      <c r="S258" s="42"/>
      <c r="T258" s="78"/>
      <c r="AT258" s="24" t="s">
        <v>163</v>
      </c>
      <c r="AU258" s="24" t="s">
        <v>81</v>
      </c>
    </row>
    <row r="259" spans="2:65" s="1" customFormat="1" ht="20.4" customHeight="1">
      <c r="B259" s="41"/>
      <c r="C259" s="204" t="s">
        <v>436</v>
      </c>
      <c r="D259" s="204" t="s">
        <v>156</v>
      </c>
      <c r="E259" s="205" t="s">
        <v>1104</v>
      </c>
      <c r="F259" s="206" t="s">
        <v>1105</v>
      </c>
      <c r="G259" s="207" t="s">
        <v>361</v>
      </c>
      <c r="H259" s="208">
        <v>12</v>
      </c>
      <c r="I259" s="209"/>
      <c r="J259" s="210">
        <f>ROUND(I259*H259,2)</f>
        <v>0</v>
      </c>
      <c r="K259" s="206" t="s">
        <v>160</v>
      </c>
      <c r="L259" s="61"/>
      <c r="M259" s="211" t="s">
        <v>21</v>
      </c>
      <c r="N259" s="212" t="s">
        <v>43</v>
      </c>
      <c r="O259" s="42"/>
      <c r="P259" s="213">
        <f>O259*H259</f>
        <v>0</v>
      </c>
      <c r="Q259" s="213">
        <v>0.0034</v>
      </c>
      <c r="R259" s="213">
        <f>Q259*H259</f>
        <v>0.040799999999999996</v>
      </c>
      <c r="S259" s="213">
        <v>0</v>
      </c>
      <c r="T259" s="214">
        <f>S259*H259</f>
        <v>0</v>
      </c>
      <c r="AR259" s="24" t="s">
        <v>283</v>
      </c>
      <c r="AT259" s="24" t="s">
        <v>156</v>
      </c>
      <c r="AU259" s="24" t="s">
        <v>81</v>
      </c>
      <c r="AY259" s="24" t="s">
        <v>153</v>
      </c>
      <c r="BE259" s="215">
        <f>IF(N259="základní",J259,0)</f>
        <v>0</v>
      </c>
      <c r="BF259" s="215">
        <f>IF(N259="snížená",J259,0)</f>
        <v>0</v>
      </c>
      <c r="BG259" s="215">
        <f>IF(N259="zákl. přenesená",J259,0)</f>
        <v>0</v>
      </c>
      <c r="BH259" s="215">
        <f>IF(N259="sníž. přenesená",J259,0)</f>
        <v>0</v>
      </c>
      <c r="BI259" s="215">
        <f>IF(N259="nulová",J259,0)</f>
        <v>0</v>
      </c>
      <c r="BJ259" s="24" t="s">
        <v>79</v>
      </c>
      <c r="BK259" s="215">
        <f>ROUND(I259*H259,2)</f>
        <v>0</v>
      </c>
      <c r="BL259" s="24" t="s">
        <v>283</v>
      </c>
      <c r="BM259" s="24" t="s">
        <v>1106</v>
      </c>
    </row>
    <row r="260" spans="2:47" s="1" customFormat="1" ht="12">
      <c r="B260" s="41"/>
      <c r="C260" s="63"/>
      <c r="D260" s="216" t="s">
        <v>163</v>
      </c>
      <c r="E260" s="63"/>
      <c r="F260" s="217" t="s">
        <v>1107</v>
      </c>
      <c r="G260" s="63"/>
      <c r="H260" s="63"/>
      <c r="I260" s="172"/>
      <c r="J260" s="63"/>
      <c r="K260" s="63"/>
      <c r="L260" s="61"/>
      <c r="M260" s="218"/>
      <c r="N260" s="42"/>
      <c r="O260" s="42"/>
      <c r="P260" s="42"/>
      <c r="Q260" s="42"/>
      <c r="R260" s="42"/>
      <c r="S260" s="42"/>
      <c r="T260" s="78"/>
      <c r="AT260" s="24" t="s">
        <v>163</v>
      </c>
      <c r="AU260" s="24" t="s">
        <v>81</v>
      </c>
    </row>
    <row r="261" spans="2:65" s="1" customFormat="1" ht="20.4" customHeight="1">
      <c r="B261" s="41"/>
      <c r="C261" s="248" t="s">
        <v>441</v>
      </c>
      <c r="D261" s="248" t="s">
        <v>249</v>
      </c>
      <c r="E261" s="249" t="s">
        <v>1108</v>
      </c>
      <c r="F261" s="250" t="s">
        <v>1109</v>
      </c>
      <c r="G261" s="251" t="s">
        <v>159</v>
      </c>
      <c r="H261" s="252">
        <v>2</v>
      </c>
      <c r="I261" s="253"/>
      <c r="J261" s="254">
        <f>ROUND(I261*H261,2)</f>
        <v>0</v>
      </c>
      <c r="K261" s="250" t="s">
        <v>160</v>
      </c>
      <c r="L261" s="255"/>
      <c r="M261" s="256" t="s">
        <v>21</v>
      </c>
      <c r="N261" s="257" t="s">
        <v>43</v>
      </c>
      <c r="O261" s="42"/>
      <c r="P261" s="213">
        <f>O261*H261</f>
        <v>0</v>
      </c>
      <c r="Q261" s="213">
        <v>0.013</v>
      </c>
      <c r="R261" s="213">
        <f>Q261*H261</f>
        <v>0.026</v>
      </c>
      <c r="S261" s="213">
        <v>0</v>
      </c>
      <c r="T261" s="214">
        <f>S261*H261</f>
        <v>0</v>
      </c>
      <c r="AR261" s="24" t="s">
        <v>385</v>
      </c>
      <c r="AT261" s="24" t="s">
        <v>249</v>
      </c>
      <c r="AU261" s="24" t="s">
        <v>81</v>
      </c>
      <c r="AY261" s="24" t="s">
        <v>153</v>
      </c>
      <c r="BE261" s="215">
        <f>IF(N261="základní",J261,0)</f>
        <v>0</v>
      </c>
      <c r="BF261" s="215">
        <f>IF(N261="snížená",J261,0)</f>
        <v>0</v>
      </c>
      <c r="BG261" s="215">
        <f>IF(N261="zákl. přenesená",J261,0)</f>
        <v>0</v>
      </c>
      <c r="BH261" s="215">
        <f>IF(N261="sníž. přenesená",J261,0)</f>
        <v>0</v>
      </c>
      <c r="BI261" s="215">
        <f>IF(N261="nulová",J261,0)</f>
        <v>0</v>
      </c>
      <c r="BJ261" s="24" t="s">
        <v>79</v>
      </c>
      <c r="BK261" s="215">
        <f>ROUND(I261*H261,2)</f>
        <v>0</v>
      </c>
      <c r="BL261" s="24" t="s">
        <v>283</v>
      </c>
      <c r="BM261" s="24" t="s">
        <v>1110</v>
      </c>
    </row>
    <row r="262" spans="2:47" s="1" customFormat="1" ht="12">
      <c r="B262" s="41"/>
      <c r="C262" s="63"/>
      <c r="D262" s="216" t="s">
        <v>163</v>
      </c>
      <c r="E262" s="63"/>
      <c r="F262" s="217" t="s">
        <v>1111</v>
      </c>
      <c r="G262" s="63"/>
      <c r="H262" s="63"/>
      <c r="I262" s="172"/>
      <c r="J262" s="63"/>
      <c r="K262" s="63"/>
      <c r="L262" s="61"/>
      <c r="M262" s="218"/>
      <c r="N262" s="42"/>
      <c r="O262" s="42"/>
      <c r="P262" s="42"/>
      <c r="Q262" s="42"/>
      <c r="R262" s="42"/>
      <c r="S262" s="42"/>
      <c r="T262" s="78"/>
      <c r="AT262" s="24" t="s">
        <v>163</v>
      </c>
      <c r="AU262" s="24" t="s">
        <v>81</v>
      </c>
    </row>
    <row r="263" spans="2:65" s="1" customFormat="1" ht="20.4" customHeight="1">
      <c r="B263" s="41"/>
      <c r="C263" s="248" t="s">
        <v>448</v>
      </c>
      <c r="D263" s="248" t="s">
        <v>249</v>
      </c>
      <c r="E263" s="249" t="s">
        <v>1112</v>
      </c>
      <c r="F263" s="250" t="s">
        <v>1113</v>
      </c>
      <c r="G263" s="251" t="s">
        <v>159</v>
      </c>
      <c r="H263" s="252">
        <v>10</v>
      </c>
      <c r="I263" s="253"/>
      <c r="J263" s="254">
        <f>ROUND(I263*H263,2)</f>
        <v>0</v>
      </c>
      <c r="K263" s="250" t="s">
        <v>160</v>
      </c>
      <c r="L263" s="255"/>
      <c r="M263" s="256" t="s">
        <v>21</v>
      </c>
      <c r="N263" s="257" t="s">
        <v>43</v>
      </c>
      <c r="O263" s="42"/>
      <c r="P263" s="213">
        <f>O263*H263</f>
        <v>0</v>
      </c>
      <c r="Q263" s="213">
        <v>0.012</v>
      </c>
      <c r="R263" s="213">
        <f>Q263*H263</f>
        <v>0.12</v>
      </c>
      <c r="S263" s="213">
        <v>0</v>
      </c>
      <c r="T263" s="214">
        <f>S263*H263</f>
        <v>0</v>
      </c>
      <c r="AR263" s="24" t="s">
        <v>385</v>
      </c>
      <c r="AT263" s="24" t="s">
        <v>249</v>
      </c>
      <c r="AU263" s="24" t="s">
        <v>81</v>
      </c>
      <c r="AY263" s="24" t="s">
        <v>153</v>
      </c>
      <c r="BE263" s="215">
        <f>IF(N263="základní",J263,0)</f>
        <v>0</v>
      </c>
      <c r="BF263" s="215">
        <f>IF(N263="snížená",J263,0)</f>
        <v>0</v>
      </c>
      <c r="BG263" s="215">
        <f>IF(N263="zákl. přenesená",J263,0)</f>
        <v>0</v>
      </c>
      <c r="BH263" s="215">
        <f>IF(N263="sníž. přenesená",J263,0)</f>
        <v>0</v>
      </c>
      <c r="BI263" s="215">
        <f>IF(N263="nulová",J263,0)</f>
        <v>0</v>
      </c>
      <c r="BJ263" s="24" t="s">
        <v>79</v>
      </c>
      <c r="BK263" s="215">
        <f>ROUND(I263*H263,2)</f>
        <v>0</v>
      </c>
      <c r="BL263" s="24" t="s">
        <v>283</v>
      </c>
      <c r="BM263" s="24" t="s">
        <v>1114</v>
      </c>
    </row>
    <row r="264" spans="2:47" s="1" customFormat="1" ht="12">
      <c r="B264" s="41"/>
      <c r="C264" s="63"/>
      <c r="D264" s="216" t="s">
        <v>163</v>
      </c>
      <c r="E264" s="63"/>
      <c r="F264" s="217" t="s">
        <v>1115</v>
      </c>
      <c r="G264" s="63"/>
      <c r="H264" s="63"/>
      <c r="I264" s="172"/>
      <c r="J264" s="63"/>
      <c r="K264" s="63"/>
      <c r="L264" s="61"/>
      <c r="M264" s="218"/>
      <c r="N264" s="42"/>
      <c r="O264" s="42"/>
      <c r="P264" s="42"/>
      <c r="Q264" s="42"/>
      <c r="R264" s="42"/>
      <c r="S264" s="42"/>
      <c r="T264" s="78"/>
      <c r="AT264" s="24" t="s">
        <v>163</v>
      </c>
      <c r="AU264" s="24" t="s">
        <v>81</v>
      </c>
    </row>
    <row r="265" spans="2:65" s="1" customFormat="1" ht="28.8" customHeight="1">
      <c r="B265" s="41"/>
      <c r="C265" s="204" t="s">
        <v>453</v>
      </c>
      <c r="D265" s="204" t="s">
        <v>156</v>
      </c>
      <c r="E265" s="205" t="s">
        <v>1116</v>
      </c>
      <c r="F265" s="206" t="s">
        <v>1117</v>
      </c>
      <c r="G265" s="207" t="s">
        <v>361</v>
      </c>
      <c r="H265" s="208">
        <v>2</v>
      </c>
      <c r="I265" s="209"/>
      <c r="J265" s="210">
        <f>ROUND(I265*H265,2)</f>
        <v>0</v>
      </c>
      <c r="K265" s="206" t="s">
        <v>160</v>
      </c>
      <c r="L265" s="61"/>
      <c r="M265" s="211" t="s">
        <v>21</v>
      </c>
      <c r="N265" s="212" t="s">
        <v>43</v>
      </c>
      <c r="O265" s="42"/>
      <c r="P265" s="213">
        <f>O265*H265</f>
        <v>0</v>
      </c>
      <c r="Q265" s="213">
        <v>0.0147</v>
      </c>
      <c r="R265" s="213">
        <f>Q265*H265</f>
        <v>0.0294</v>
      </c>
      <c r="S265" s="213">
        <v>0</v>
      </c>
      <c r="T265" s="214">
        <f>S265*H265</f>
        <v>0</v>
      </c>
      <c r="AR265" s="24" t="s">
        <v>283</v>
      </c>
      <c r="AT265" s="24" t="s">
        <v>156</v>
      </c>
      <c r="AU265" s="24" t="s">
        <v>81</v>
      </c>
      <c r="AY265" s="24" t="s">
        <v>153</v>
      </c>
      <c r="BE265" s="215">
        <f>IF(N265="základní",J265,0)</f>
        <v>0</v>
      </c>
      <c r="BF265" s="215">
        <f>IF(N265="snížená",J265,0)</f>
        <v>0</v>
      </c>
      <c r="BG265" s="215">
        <f>IF(N265="zákl. přenesená",J265,0)</f>
        <v>0</v>
      </c>
      <c r="BH265" s="215">
        <f>IF(N265="sníž. přenesená",J265,0)</f>
        <v>0</v>
      </c>
      <c r="BI265" s="215">
        <f>IF(N265="nulová",J265,0)</f>
        <v>0</v>
      </c>
      <c r="BJ265" s="24" t="s">
        <v>79</v>
      </c>
      <c r="BK265" s="215">
        <f>ROUND(I265*H265,2)</f>
        <v>0</v>
      </c>
      <c r="BL265" s="24" t="s">
        <v>283</v>
      </c>
      <c r="BM265" s="24" t="s">
        <v>1118</v>
      </c>
    </row>
    <row r="266" spans="2:47" s="1" customFormat="1" ht="24">
      <c r="B266" s="41"/>
      <c r="C266" s="63"/>
      <c r="D266" s="219" t="s">
        <v>163</v>
      </c>
      <c r="E266" s="63"/>
      <c r="F266" s="220" t="s">
        <v>1119</v>
      </c>
      <c r="G266" s="63"/>
      <c r="H266" s="63"/>
      <c r="I266" s="172"/>
      <c r="J266" s="63"/>
      <c r="K266" s="63"/>
      <c r="L266" s="61"/>
      <c r="M266" s="218"/>
      <c r="N266" s="42"/>
      <c r="O266" s="42"/>
      <c r="P266" s="42"/>
      <c r="Q266" s="42"/>
      <c r="R266" s="42"/>
      <c r="S266" s="42"/>
      <c r="T266" s="78"/>
      <c r="AT266" s="24" t="s">
        <v>163</v>
      </c>
      <c r="AU266" s="24" t="s">
        <v>81</v>
      </c>
    </row>
    <row r="267" spans="2:51" s="13" customFormat="1" ht="12">
      <c r="B267" s="232"/>
      <c r="C267" s="233"/>
      <c r="D267" s="219" t="s">
        <v>174</v>
      </c>
      <c r="E267" s="234" t="s">
        <v>21</v>
      </c>
      <c r="F267" s="235" t="s">
        <v>1094</v>
      </c>
      <c r="G267" s="233"/>
      <c r="H267" s="236">
        <v>1</v>
      </c>
      <c r="I267" s="237"/>
      <c r="J267" s="233"/>
      <c r="K267" s="233"/>
      <c r="L267" s="238"/>
      <c r="M267" s="239"/>
      <c r="N267" s="240"/>
      <c r="O267" s="240"/>
      <c r="P267" s="240"/>
      <c r="Q267" s="240"/>
      <c r="R267" s="240"/>
      <c r="S267" s="240"/>
      <c r="T267" s="241"/>
      <c r="AT267" s="242" t="s">
        <v>174</v>
      </c>
      <c r="AU267" s="242" t="s">
        <v>81</v>
      </c>
      <c r="AV267" s="13" t="s">
        <v>81</v>
      </c>
      <c r="AW267" s="13" t="s">
        <v>35</v>
      </c>
      <c r="AX267" s="13" t="s">
        <v>72</v>
      </c>
      <c r="AY267" s="242" t="s">
        <v>153</v>
      </c>
    </row>
    <row r="268" spans="2:51" s="13" customFormat="1" ht="12">
      <c r="B268" s="232"/>
      <c r="C268" s="233"/>
      <c r="D268" s="216" t="s">
        <v>174</v>
      </c>
      <c r="E268" s="243" t="s">
        <v>21</v>
      </c>
      <c r="F268" s="244" t="s">
        <v>1095</v>
      </c>
      <c r="G268" s="233"/>
      <c r="H268" s="245">
        <v>1</v>
      </c>
      <c r="I268" s="237"/>
      <c r="J268" s="233"/>
      <c r="K268" s="233"/>
      <c r="L268" s="238"/>
      <c r="M268" s="239"/>
      <c r="N268" s="240"/>
      <c r="O268" s="240"/>
      <c r="P268" s="240"/>
      <c r="Q268" s="240"/>
      <c r="R268" s="240"/>
      <c r="S268" s="240"/>
      <c r="T268" s="241"/>
      <c r="AT268" s="242" t="s">
        <v>174</v>
      </c>
      <c r="AU268" s="242" t="s">
        <v>81</v>
      </c>
      <c r="AV268" s="13" t="s">
        <v>81</v>
      </c>
      <c r="AW268" s="13" t="s">
        <v>35</v>
      </c>
      <c r="AX268" s="13" t="s">
        <v>72</v>
      </c>
      <c r="AY268" s="242" t="s">
        <v>153</v>
      </c>
    </row>
    <row r="269" spans="2:65" s="1" customFormat="1" ht="20.4" customHeight="1">
      <c r="B269" s="41"/>
      <c r="C269" s="204" t="s">
        <v>458</v>
      </c>
      <c r="D269" s="204" t="s">
        <v>156</v>
      </c>
      <c r="E269" s="205" t="s">
        <v>1120</v>
      </c>
      <c r="F269" s="206" t="s">
        <v>1121</v>
      </c>
      <c r="G269" s="207" t="s">
        <v>361</v>
      </c>
      <c r="H269" s="208">
        <v>36</v>
      </c>
      <c r="I269" s="209"/>
      <c r="J269" s="210">
        <f>ROUND(I269*H269,2)</f>
        <v>0</v>
      </c>
      <c r="K269" s="206" t="s">
        <v>160</v>
      </c>
      <c r="L269" s="61"/>
      <c r="M269" s="211" t="s">
        <v>21</v>
      </c>
      <c r="N269" s="212" t="s">
        <v>43</v>
      </c>
      <c r="O269" s="42"/>
      <c r="P269" s="213">
        <f>O269*H269</f>
        <v>0</v>
      </c>
      <c r="Q269" s="213">
        <v>9E-05</v>
      </c>
      <c r="R269" s="213">
        <f>Q269*H269</f>
        <v>0.0032400000000000003</v>
      </c>
      <c r="S269" s="213">
        <v>0</v>
      </c>
      <c r="T269" s="214">
        <f>S269*H269</f>
        <v>0</v>
      </c>
      <c r="AR269" s="24" t="s">
        <v>283</v>
      </c>
      <c r="AT269" s="24" t="s">
        <v>156</v>
      </c>
      <c r="AU269" s="24" t="s">
        <v>81</v>
      </c>
      <c r="AY269" s="24" t="s">
        <v>153</v>
      </c>
      <c r="BE269" s="215">
        <f>IF(N269="základní",J269,0)</f>
        <v>0</v>
      </c>
      <c r="BF269" s="215">
        <f>IF(N269="snížená",J269,0)</f>
        <v>0</v>
      </c>
      <c r="BG269" s="215">
        <f>IF(N269="zákl. přenesená",J269,0)</f>
        <v>0</v>
      </c>
      <c r="BH269" s="215">
        <f>IF(N269="sníž. přenesená",J269,0)</f>
        <v>0</v>
      </c>
      <c r="BI269" s="215">
        <f>IF(N269="nulová",J269,0)</f>
        <v>0</v>
      </c>
      <c r="BJ269" s="24" t="s">
        <v>79</v>
      </c>
      <c r="BK269" s="215">
        <f>ROUND(I269*H269,2)</f>
        <v>0</v>
      </c>
      <c r="BL269" s="24" t="s">
        <v>283</v>
      </c>
      <c r="BM269" s="24" t="s">
        <v>1122</v>
      </c>
    </row>
    <row r="270" spans="2:47" s="1" customFormat="1" ht="12">
      <c r="B270" s="41"/>
      <c r="C270" s="63"/>
      <c r="D270" s="219" t="s">
        <v>163</v>
      </c>
      <c r="E270" s="63"/>
      <c r="F270" s="220" t="s">
        <v>1123</v>
      </c>
      <c r="G270" s="63"/>
      <c r="H270" s="63"/>
      <c r="I270" s="172"/>
      <c r="J270" s="63"/>
      <c r="K270" s="63"/>
      <c r="L270" s="61"/>
      <c r="M270" s="218"/>
      <c r="N270" s="42"/>
      <c r="O270" s="42"/>
      <c r="P270" s="42"/>
      <c r="Q270" s="42"/>
      <c r="R270" s="42"/>
      <c r="S270" s="42"/>
      <c r="T270" s="78"/>
      <c r="AT270" s="24" t="s">
        <v>163</v>
      </c>
      <c r="AU270" s="24" t="s">
        <v>81</v>
      </c>
    </row>
    <row r="271" spans="2:51" s="13" customFormat="1" ht="12">
      <c r="B271" s="232"/>
      <c r="C271" s="233"/>
      <c r="D271" s="219" t="s">
        <v>174</v>
      </c>
      <c r="E271" s="234" t="s">
        <v>21</v>
      </c>
      <c r="F271" s="235" t="s">
        <v>1124</v>
      </c>
      <c r="G271" s="233"/>
      <c r="H271" s="236">
        <v>18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AT271" s="242" t="s">
        <v>174</v>
      </c>
      <c r="AU271" s="242" t="s">
        <v>81</v>
      </c>
      <c r="AV271" s="13" t="s">
        <v>81</v>
      </c>
      <c r="AW271" s="13" t="s">
        <v>35</v>
      </c>
      <c r="AX271" s="13" t="s">
        <v>72</v>
      </c>
      <c r="AY271" s="242" t="s">
        <v>153</v>
      </c>
    </row>
    <row r="272" spans="2:51" s="13" customFormat="1" ht="12">
      <c r="B272" s="232"/>
      <c r="C272" s="233"/>
      <c r="D272" s="216" t="s">
        <v>174</v>
      </c>
      <c r="E272" s="243" t="s">
        <v>21</v>
      </c>
      <c r="F272" s="244" t="s">
        <v>1125</v>
      </c>
      <c r="G272" s="233"/>
      <c r="H272" s="245">
        <v>18</v>
      </c>
      <c r="I272" s="237"/>
      <c r="J272" s="233"/>
      <c r="K272" s="233"/>
      <c r="L272" s="238"/>
      <c r="M272" s="239"/>
      <c r="N272" s="240"/>
      <c r="O272" s="240"/>
      <c r="P272" s="240"/>
      <c r="Q272" s="240"/>
      <c r="R272" s="240"/>
      <c r="S272" s="240"/>
      <c r="T272" s="241"/>
      <c r="AT272" s="242" t="s">
        <v>174</v>
      </c>
      <c r="AU272" s="242" t="s">
        <v>81</v>
      </c>
      <c r="AV272" s="13" t="s">
        <v>81</v>
      </c>
      <c r="AW272" s="13" t="s">
        <v>35</v>
      </c>
      <c r="AX272" s="13" t="s">
        <v>72</v>
      </c>
      <c r="AY272" s="242" t="s">
        <v>153</v>
      </c>
    </row>
    <row r="273" spans="2:65" s="1" customFormat="1" ht="20.4" customHeight="1">
      <c r="B273" s="41"/>
      <c r="C273" s="248" t="s">
        <v>463</v>
      </c>
      <c r="D273" s="248" t="s">
        <v>249</v>
      </c>
      <c r="E273" s="249" t="s">
        <v>1126</v>
      </c>
      <c r="F273" s="250" t="s">
        <v>1127</v>
      </c>
      <c r="G273" s="251" t="s">
        <v>159</v>
      </c>
      <c r="H273" s="252">
        <v>36</v>
      </c>
      <c r="I273" s="253"/>
      <c r="J273" s="254">
        <f>ROUND(I273*H273,2)</f>
        <v>0</v>
      </c>
      <c r="K273" s="250" t="s">
        <v>160</v>
      </c>
      <c r="L273" s="255"/>
      <c r="M273" s="256" t="s">
        <v>21</v>
      </c>
      <c r="N273" s="257" t="s">
        <v>43</v>
      </c>
      <c r="O273" s="42"/>
      <c r="P273" s="213">
        <f>O273*H273</f>
        <v>0</v>
      </c>
      <c r="Q273" s="213">
        <v>0.00021</v>
      </c>
      <c r="R273" s="213">
        <f>Q273*H273</f>
        <v>0.007560000000000001</v>
      </c>
      <c r="S273" s="213">
        <v>0</v>
      </c>
      <c r="T273" s="214">
        <f>S273*H273</f>
        <v>0</v>
      </c>
      <c r="AR273" s="24" t="s">
        <v>385</v>
      </c>
      <c r="AT273" s="24" t="s">
        <v>249</v>
      </c>
      <c r="AU273" s="24" t="s">
        <v>81</v>
      </c>
      <c r="AY273" s="24" t="s">
        <v>153</v>
      </c>
      <c r="BE273" s="215">
        <f>IF(N273="základní",J273,0)</f>
        <v>0</v>
      </c>
      <c r="BF273" s="215">
        <f>IF(N273="snížená",J273,0)</f>
        <v>0</v>
      </c>
      <c r="BG273" s="215">
        <f>IF(N273="zákl. přenesená",J273,0)</f>
        <v>0</v>
      </c>
      <c r="BH273" s="215">
        <f>IF(N273="sníž. přenesená",J273,0)</f>
        <v>0</v>
      </c>
      <c r="BI273" s="215">
        <f>IF(N273="nulová",J273,0)</f>
        <v>0</v>
      </c>
      <c r="BJ273" s="24" t="s">
        <v>79</v>
      </c>
      <c r="BK273" s="215">
        <f>ROUND(I273*H273,2)</f>
        <v>0</v>
      </c>
      <c r="BL273" s="24" t="s">
        <v>283</v>
      </c>
      <c r="BM273" s="24" t="s">
        <v>1128</v>
      </c>
    </row>
    <row r="274" spans="2:47" s="1" customFormat="1" ht="12">
      <c r="B274" s="41"/>
      <c r="C274" s="63"/>
      <c r="D274" s="216" t="s">
        <v>163</v>
      </c>
      <c r="E274" s="63"/>
      <c r="F274" s="217" t="s">
        <v>1129</v>
      </c>
      <c r="G274" s="63"/>
      <c r="H274" s="63"/>
      <c r="I274" s="172"/>
      <c r="J274" s="63"/>
      <c r="K274" s="63"/>
      <c r="L274" s="61"/>
      <c r="M274" s="218"/>
      <c r="N274" s="42"/>
      <c r="O274" s="42"/>
      <c r="P274" s="42"/>
      <c r="Q274" s="42"/>
      <c r="R274" s="42"/>
      <c r="S274" s="42"/>
      <c r="T274" s="78"/>
      <c r="AT274" s="24" t="s">
        <v>163</v>
      </c>
      <c r="AU274" s="24" t="s">
        <v>81</v>
      </c>
    </row>
    <row r="275" spans="2:65" s="1" customFormat="1" ht="28.8" customHeight="1">
      <c r="B275" s="41"/>
      <c r="C275" s="204" t="s">
        <v>470</v>
      </c>
      <c r="D275" s="204" t="s">
        <v>156</v>
      </c>
      <c r="E275" s="205" t="s">
        <v>1130</v>
      </c>
      <c r="F275" s="206" t="s">
        <v>1131</v>
      </c>
      <c r="G275" s="207" t="s">
        <v>361</v>
      </c>
      <c r="H275" s="208">
        <v>2</v>
      </c>
      <c r="I275" s="209"/>
      <c r="J275" s="210">
        <f>ROUND(I275*H275,2)</f>
        <v>0</v>
      </c>
      <c r="K275" s="206" t="s">
        <v>160</v>
      </c>
      <c r="L275" s="61"/>
      <c r="M275" s="211" t="s">
        <v>21</v>
      </c>
      <c r="N275" s="212" t="s">
        <v>43</v>
      </c>
      <c r="O275" s="42"/>
      <c r="P275" s="213">
        <f>O275*H275</f>
        <v>0</v>
      </c>
      <c r="Q275" s="213">
        <v>0.00196</v>
      </c>
      <c r="R275" s="213">
        <f>Q275*H275</f>
        <v>0.00392</v>
      </c>
      <c r="S275" s="213">
        <v>0</v>
      </c>
      <c r="T275" s="214">
        <f>S275*H275</f>
        <v>0</v>
      </c>
      <c r="AR275" s="24" t="s">
        <v>283</v>
      </c>
      <c r="AT275" s="24" t="s">
        <v>156</v>
      </c>
      <c r="AU275" s="24" t="s">
        <v>81</v>
      </c>
      <c r="AY275" s="24" t="s">
        <v>153</v>
      </c>
      <c r="BE275" s="215">
        <f>IF(N275="základní",J275,0)</f>
        <v>0</v>
      </c>
      <c r="BF275" s="215">
        <f>IF(N275="snížená",J275,0)</f>
        <v>0</v>
      </c>
      <c r="BG275" s="215">
        <f>IF(N275="zákl. přenesená",J275,0)</f>
        <v>0</v>
      </c>
      <c r="BH275" s="215">
        <f>IF(N275="sníž. přenesená",J275,0)</f>
        <v>0</v>
      </c>
      <c r="BI275" s="215">
        <f>IF(N275="nulová",J275,0)</f>
        <v>0</v>
      </c>
      <c r="BJ275" s="24" t="s">
        <v>79</v>
      </c>
      <c r="BK275" s="215">
        <f>ROUND(I275*H275,2)</f>
        <v>0</v>
      </c>
      <c r="BL275" s="24" t="s">
        <v>283</v>
      </c>
      <c r="BM275" s="24" t="s">
        <v>1132</v>
      </c>
    </row>
    <row r="276" spans="2:47" s="1" customFormat="1" ht="24">
      <c r="B276" s="41"/>
      <c r="C276" s="63"/>
      <c r="D276" s="219" t="s">
        <v>163</v>
      </c>
      <c r="E276" s="63"/>
      <c r="F276" s="220" t="s">
        <v>1131</v>
      </c>
      <c r="G276" s="63"/>
      <c r="H276" s="63"/>
      <c r="I276" s="172"/>
      <c r="J276" s="63"/>
      <c r="K276" s="63"/>
      <c r="L276" s="61"/>
      <c r="M276" s="218"/>
      <c r="N276" s="42"/>
      <c r="O276" s="42"/>
      <c r="P276" s="42"/>
      <c r="Q276" s="42"/>
      <c r="R276" s="42"/>
      <c r="S276" s="42"/>
      <c r="T276" s="78"/>
      <c r="AT276" s="24" t="s">
        <v>163</v>
      </c>
      <c r="AU276" s="24" t="s">
        <v>81</v>
      </c>
    </row>
    <row r="277" spans="2:51" s="13" customFormat="1" ht="12">
      <c r="B277" s="232"/>
      <c r="C277" s="233"/>
      <c r="D277" s="219" t="s">
        <v>174</v>
      </c>
      <c r="E277" s="234" t="s">
        <v>21</v>
      </c>
      <c r="F277" s="235" t="s">
        <v>1094</v>
      </c>
      <c r="G277" s="233"/>
      <c r="H277" s="236">
        <v>1</v>
      </c>
      <c r="I277" s="237"/>
      <c r="J277" s="233"/>
      <c r="K277" s="233"/>
      <c r="L277" s="238"/>
      <c r="M277" s="239"/>
      <c r="N277" s="240"/>
      <c r="O277" s="240"/>
      <c r="P277" s="240"/>
      <c r="Q277" s="240"/>
      <c r="R277" s="240"/>
      <c r="S277" s="240"/>
      <c r="T277" s="241"/>
      <c r="AT277" s="242" t="s">
        <v>174</v>
      </c>
      <c r="AU277" s="242" t="s">
        <v>81</v>
      </c>
      <c r="AV277" s="13" t="s">
        <v>81</v>
      </c>
      <c r="AW277" s="13" t="s">
        <v>35</v>
      </c>
      <c r="AX277" s="13" t="s">
        <v>72</v>
      </c>
      <c r="AY277" s="242" t="s">
        <v>153</v>
      </c>
    </row>
    <row r="278" spans="2:51" s="13" customFormat="1" ht="12">
      <c r="B278" s="232"/>
      <c r="C278" s="233"/>
      <c r="D278" s="216" t="s">
        <v>174</v>
      </c>
      <c r="E278" s="243" t="s">
        <v>21</v>
      </c>
      <c r="F278" s="244" t="s">
        <v>1095</v>
      </c>
      <c r="G278" s="233"/>
      <c r="H278" s="245">
        <v>1</v>
      </c>
      <c r="I278" s="237"/>
      <c r="J278" s="233"/>
      <c r="K278" s="233"/>
      <c r="L278" s="238"/>
      <c r="M278" s="239"/>
      <c r="N278" s="240"/>
      <c r="O278" s="240"/>
      <c r="P278" s="240"/>
      <c r="Q278" s="240"/>
      <c r="R278" s="240"/>
      <c r="S278" s="240"/>
      <c r="T278" s="241"/>
      <c r="AT278" s="242" t="s">
        <v>174</v>
      </c>
      <c r="AU278" s="242" t="s">
        <v>81</v>
      </c>
      <c r="AV278" s="13" t="s">
        <v>81</v>
      </c>
      <c r="AW278" s="13" t="s">
        <v>35</v>
      </c>
      <c r="AX278" s="13" t="s">
        <v>72</v>
      </c>
      <c r="AY278" s="242" t="s">
        <v>153</v>
      </c>
    </row>
    <row r="279" spans="2:65" s="1" customFormat="1" ht="20.4" customHeight="1">
      <c r="B279" s="41"/>
      <c r="C279" s="204" t="s">
        <v>475</v>
      </c>
      <c r="D279" s="204" t="s">
        <v>156</v>
      </c>
      <c r="E279" s="205" t="s">
        <v>1133</v>
      </c>
      <c r="F279" s="206" t="s">
        <v>1134</v>
      </c>
      <c r="G279" s="207" t="s">
        <v>159</v>
      </c>
      <c r="H279" s="208">
        <v>12</v>
      </c>
      <c r="I279" s="209"/>
      <c r="J279" s="210">
        <f>ROUND(I279*H279,2)</f>
        <v>0</v>
      </c>
      <c r="K279" s="206" t="s">
        <v>160</v>
      </c>
      <c r="L279" s="61"/>
      <c r="M279" s="211" t="s">
        <v>21</v>
      </c>
      <c r="N279" s="212" t="s">
        <v>43</v>
      </c>
      <c r="O279" s="42"/>
      <c r="P279" s="213">
        <f>O279*H279</f>
        <v>0</v>
      </c>
      <c r="Q279" s="213">
        <v>4E-05</v>
      </c>
      <c r="R279" s="213">
        <f>Q279*H279</f>
        <v>0.00048000000000000007</v>
      </c>
      <c r="S279" s="213">
        <v>0</v>
      </c>
      <c r="T279" s="214">
        <f>S279*H279</f>
        <v>0</v>
      </c>
      <c r="AR279" s="24" t="s">
        <v>283</v>
      </c>
      <c r="AT279" s="24" t="s">
        <v>156</v>
      </c>
      <c r="AU279" s="24" t="s">
        <v>81</v>
      </c>
      <c r="AY279" s="24" t="s">
        <v>153</v>
      </c>
      <c r="BE279" s="215">
        <f>IF(N279="základní",J279,0)</f>
        <v>0</v>
      </c>
      <c r="BF279" s="215">
        <f>IF(N279="snížená",J279,0)</f>
        <v>0</v>
      </c>
      <c r="BG279" s="215">
        <f>IF(N279="zákl. přenesená",J279,0)</f>
        <v>0</v>
      </c>
      <c r="BH279" s="215">
        <f>IF(N279="sníž. přenesená",J279,0)</f>
        <v>0</v>
      </c>
      <c r="BI279" s="215">
        <f>IF(N279="nulová",J279,0)</f>
        <v>0</v>
      </c>
      <c r="BJ279" s="24" t="s">
        <v>79</v>
      </c>
      <c r="BK279" s="215">
        <f>ROUND(I279*H279,2)</f>
        <v>0</v>
      </c>
      <c r="BL279" s="24" t="s">
        <v>283</v>
      </c>
      <c r="BM279" s="24" t="s">
        <v>1135</v>
      </c>
    </row>
    <row r="280" spans="2:47" s="1" customFormat="1" ht="12">
      <c r="B280" s="41"/>
      <c r="C280" s="63"/>
      <c r="D280" s="216" t="s">
        <v>163</v>
      </c>
      <c r="E280" s="63"/>
      <c r="F280" s="217" t="s">
        <v>1136</v>
      </c>
      <c r="G280" s="63"/>
      <c r="H280" s="63"/>
      <c r="I280" s="172"/>
      <c r="J280" s="63"/>
      <c r="K280" s="63"/>
      <c r="L280" s="61"/>
      <c r="M280" s="218"/>
      <c r="N280" s="42"/>
      <c r="O280" s="42"/>
      <c r="P280" s="42"/>
      <c r="Q280" s="42"/>
      <c r="R280" s="42"/>
      <c r="S280" s="42"/>
      <c r="T280" s="78"/>
      <c r="AT280" s="24" t="s">
        <v>163</v>
      </c>
      <c r="AU280" s="24" t="s">
        <v>81</v>
      </c>
    </row>
    <row r="281" spans="2:65" s="1" customFormat="1" ht="20.4" customHeight="1">
      <c r="B281" s="41"/>
      <c r="C281" s="248" t="s">
        <v>479</v>
      </c>
      <c r="D281" s="248" t="s">
        <v>249</v>
      </c>
      <c r="E281" s="249" t="s">
        <v>1137</v>
      </c>
      <c r="F281" s="250" t="s">
        <v>1138</v>
      </c>
      <c r="G281" s="251" t="s">
        <v>159</v>
      </c>
      <c r="H281" s="252">
        <v>10</v>
      </c>
      <c r="I281" s="253"/>
      <c r="J281" s="254">
        <f>ROUND(I281*H281,2)</f>
        <v>0</v>
      </c>
      <c r="K281" s="250" t="s">
        <v>160</v>
      </c>
      <c r="L281" s="255"/>
      <c r="M281" s="256" t="s">
        <v>21</v>
      </c>
      <c r="N281" s="257" t="s">
        <v>43</v>
      </c>
      <c r="O281" s="42"/>
      <c r="P281" s="213">
        <f>O281*H281</f>
        <v>0</v>
      </c>
      <c r="Q281" s="213">
        <v>0.00147</v>
      </c>
      <c r="R281" s="213">
        <f>Q281*H281</f>
        <v>0.0147</v>
      </c>
      <c r="S281" s="213">
        <v>0</v>
      </c>
      <c r="T281" s="214">
        <f>S281*H281</f>
        <v>0</v>
      </c>
      <c r="AR281" s="24" t="s">
        <v>385</v>
      </c>
      <c r="AT281" s="24" t="s">
        <v>249</v>
      </c>
      <c r="AU281" s="24" t="s">
        <v>81</v>
      </c>
      <c r="AY281" s="24" t="s">
        <v>153</v>
      </c>
      <c r="BE281" s="215">
        <f>IF(N281="základní",J281,0)</f>
        <v>0</v>
      </c>
      <c r="BF281" s="215">
        <f>IF(N281="snížená",J281,0)</f>
        <v>0</v>
      </c>
      <c r="BG281" s="215">
        <f>IF(N281="zákl. přenesená",J281,0)</f>
        <v>0</v>
      </c>
      <c r="BH281" s="215">
        <f>IF(N281="sníž. přenesená",J281,0)</f>
        <v>0</v>
      </c>
      <c r="BI281" s="215">
        <f>IF(N281="nulová",J281,0)</f>
        <v>0</v>
      </c>
      <c r="BJ281" s="24" t="s">
        <v>79</v>
      </c>
      <c r="BK281" s="215">
        <f>ROUND(I281*H281,2)</f>
        <v>0</v>
      </c>
      <c r="BL281" s="24" t="s">
        <v>283</v>
      </c>
      <c r="BM281" s="24" t="s">
        <v>1139</v>
      </c>
    </row>
    <row r="282" spans="2:47" s="1" customFormat="1" ht="12">
      <c r="B282" s="41"/>
      <c r="C282" s="63"/>
      <c r="D282" s="219" t="s">
        <v>163</v>
      </c>
      <c r="E282" s="63"/>
      <c r="F282" s="220" t="s">
        <v>1140</v>
      </c>
      <c r="G282" s="63"/>
      <c r="H282" s="63"/>
      <c r="I282" s="172"/>
      <c r="J282" s="63"/>
      <c r="K282" s="63"/>
      <c r="L282" s="61"/>
      <c r="M282" s="218"/>
      <c r="N282" s="42"/>
      <c r="O282" s="42"/>
      <c r="P282" s="42"/>
      <c r="Q282" s="42"/>
      <c r="R282" s="42"/>
      <c r="S282" s="42"/>
      <c r="T282" s="78"/>
      <c r="AT282" s="24" t="s">
        <v>163</v>
      </c>
      <c r="AU282" s="24" t="s">
        <v>81</v>
      </c>
    </row>
    <row r="283" spans="2:47" s="1" customFormat="1" ht="48">
      <c r="B283" s="41"/>
      <c r="C283" s="63"/>
      <c r="D283" s="216" t="s">
        <v>275</v>
      </c>
      <c r="E283" s="63"/>
      <c r="F283" s="258" t="s">
        <v>1141</v>
      </c>
      <c r="G283" s="63"/>
      <c r="H283" s="63"/>
      <c r="I283" s="172"/>
      <c r="J283" s="63"/>
      <c r="K283" s="63"/>
      <c r="L283" s="61"/>
      <c r="M283" s="218"/>
      <c r="N283" s="42"/>
      <c r="O283" s="42"/>
      <c r="P283" s="42"/>
      <c r="Q283" s="42"/>
      <c r="R283" s="42"/>
      <c r="S283" s="42"/>
      <c r="T283" s="78"/>
      <c r="AT283" s="24" t="s">
        <v>275</v>
      </c>
      <c r="AU283" s="24" t="s">
        <v>81</v>
      </c>
    </row>
    <row r="284" spans="2:65" s="1" customFormat="1" ht="28.8" customHeight="1">
      <c r="B284" s="41"/>
      <c r="C284" s="248" t="s">
        <v>484</v>
      </c>
      <c r="D284" s="248" t="s">
        <v>249</v>
      </c>
      <c r="E284" s="249" t="s">
        <v>1142</v>
      </c>
      <c r="F284" s="250" t="s">
        <v>1143</v>
      </c>
      <c r="G284" s="251" t="s">
        <v>159</v>
      </c>
      <c r="H284" s="252">
        <v>2</v>
      </c>
      <c r="I284" s="253"/>
      <c r="J284" s="254">
        <f>ROUND(I284*H284,2)</f>
        <v>0</v>
      </c>
      <c r="K284" s="250" t="s">
        <v>160</v>
      </c>
      <c r="L284" s="255"/>
      <c r="M284" s="256" t="s">
        <v>21</v>
      </c>
      <c r="N284" s="257" t="s">
        <v>43</v>
      </c>
      <c r="O284" s="42"/>
      <c r="P284" s="213">
        <f>O284*H284</f>
        <v>0</v>
      </c>
      <c r="Q284" s="213">
        <v>0.00152</v>
      </c>
      <c r="R284" s="213">
        <f>Q284*H284</f>
        <v>0.00304</v>
      </c>
      <c r="S284" s="213">
        <v>0</v>
      </c>
      <c r="T284" s="214">
        <f>S284*H284</f>
        <v>0</v>
      </c>
      <c r="AR284" s="24" t="s">
        <v>385</v>
      </c>
      <c r="AT284" s="24" t="s">
        <v>249</v>
      </c>
      <c r="AU284" s="24" t="s">
        <v>81</v>
      </c>
      <c r="AY284" s="24" t="s">
        <v>153</v>
      </c>
      <c r="BE284" s="215">
        <f>IF(N284="základní",J284,0)</f>
        <v>0</v>
      </c>
      <c r="BF284" s="215">
        <f>IF(N284="snížená",J284,0)</f>
        <v>0</v>
      </c>
      <c r="BG284" s="215">
        <f>IF(N284="zákl. přenesená",J284,0)</f>
        <v>0</v>
      </c>
      <c r="BH284" s="215">
        <f>IF(N284="sníž. přenesená",J284,0)</f>
        <v>0</v>
      </c>
      <c r="BI284" s="215">
        <f>IF(N284="nulová",J284,0)</f>
        <v>0</v>
      </c>
      <c r="BJ284" s="24" t="s">
        <v>79</v>
      </c>
      <c r="BK284" s="215">
        <f>ROUND(I284*H284,2)</f>
        <v>0</v>
      </c>
      <c r="BL284" s="24" t="s">
        <v>283</v>
      </c>
      <c r="BM284" s="24" t="s">
        <v>1144</v>
      </c>
    </row>
    <row r="285" spans="2:47" s="1" customFormat="1" ht="12">
      <c r="B285" s="41"/>
      <c r="C285" s="63"/>
      <c r="D285" s="216" t="s">
        <v>163</v>
      </c>
      <c r="E285" s="63"/>
      <c r="F285" s="217" t="s">
        <v>1145</v>
      </c>
      <c r="G285" s="63"/>
      <c r="H285" s="63"/>
      <c r="I285" s="172"/>
      <c r="J285" s="63"/>
      <c r="K285" s="63"/>
      <c r="L285" s="61"/>
      <c r="M285" s="218"/>
      <c r="N285" s="42"/>
      <c r="O285" s="42"/>
      <c r="P285" s="42"/>
      <c r="Q285" s="42"/>
      <c r="R285" s="42"/>
      <c r="S285" s="42"/>
      <c r="T285" s="78"/>
      <c r="AT285" s="24" t="s">
        <v>163</v>
      </c>
      <c r="AU285" s="24" t="s">
        <v>81</v>
      </c>
    </row>
    <row r="286" spans="2:65" s="1" customFormat="1" ht="20.4" customHeight="1">
      <c r="B286" s="41"/>
      <c r="C286" s="204" t="s">
        <v>488</v>
      </c>
      <c r="D286" s="204" t="s">
        <v>156</v>
      </c>
      <c r="E286" s="205" t="s">
        <v>1146</v>
      </c>
      <c r="F286" s="206" t="s">
        <v>1147</v>
      </c>
      <c r="G286" s="207" t="s">
        <v>159</v>
      </c>
      <c r="H286" s="208">
        <v>10</v>
      </c>
      <c r="I286" s="209"/>
      <c r="J286" s="210">
        <f>ROUND(I286*H286,2)</f>
        <v>0</v>
      </c>
      <c r="K286" s="206" t="s">
        <v>160</v>
      </c>
      <c r="L286" s="61"/>
      <c r="M286" s="211" t="s">
        <v>21</v>
      </c>
      <c r="N286" s="212" t="s">
        <v>43</v>
      </c>
      <c r="O286" s="42"/>
      <c r="P286" s="213">
        <f>O286*H286</f>
        <v>0</v>
      </c>
      <c r="Q286" s="213">
        <v>6.9E-07</v>
      </c>
      <c r="R286" s="213">
        <f>Q286*H286</f>
        <v>6.9E-06</v>
      </c>
      <c r="S286" s="213">
        <v>0</v>
      </c>
      <c r="T286" s="214">
        <f>S286*H286</f>
        <v>0</v>
      </c>
      <c r="AR286" s="24" t="s">
        <v>283</v>
      </c>
      <c r="AT286" s="24" t="s">
        <v>156</v>
      </c>
      <c r="AU286" s="24" t="s">
        <v>81</v>
      </c>
      <c r="AY286" s="24" t="s">
        <v>153</v>
      </c>
      <c r="BE286" s="215">
        <f>IF(N286="základní",J286,0)</f>
        <v>0</v>
      </c>
      <c r="BF286" s="215">
        <f>IF(N286="snížená",J286,0)</f>
        <v>0</v>
      </c>
      <c r="BG286" s="215">
        <f>IF(N286="zákl. přenesená",J286,0)</f>
        <v>0</v>
      </c>
      <c r="BH286" s="215">
        <f>IF(N286="sníž. přenesená",J286,0)</f>
        <v>0</v>
      </c>
      <c r="BI286" s="215">
        <f>IF(N286="nulová",J286,0)</f>
        <v>0</v>
      </c>
      <c r="BJ286" s="24" t="s">
        <v>79</v>
      </c>
      <c r="BK286" s="215">
        <f>ROUND(I286*H286,2)</f>
        <v>0</v>
      </c>
      <c r="BL286" s="24" t="s">
        <v>283</v>
      </c>
      <c r="BM286" s="24" t="s">
        <v>507</v>
      </c>
    </row>
    <row r="287" spans="2:47" s="1" customFormat="1" ht="12">
      <c r="B287" s="41"/>
      <c r="C287" s="63"/>
      <c r="D287" s="219" t="s">
        <v>163</v>
      </c>
      <c r="E287" s="63"/>
      <c r="F287" s="220" t="s">
        <v>1148</v>
      </c>
      <c r="G287" s="63"/>
      <c r="H287" s="63"/>
      <c r="I287" s="172"/>
      <c r="J287" s="63"/>
      <c r="K287" s="63"/>
      <c r="L287" s="61"/>
      <c r="M287" s="218"/>
      <c r="N287" s="42"/>
      <c r="O287" s="42"/>
      <c r="P287" s="42"/>
      <c r="Q287" s="42"/>
      <c r="R287" s="42"/>
      <c r="S287" s="42"/>
      <c r="T287" s="78"/>
      <c r="AT287" s="24" t="s">
        <v>163</v>
      </c>
      <c r="AU287" s="24" t="s">
        <v>81</v>
      </c>
    </row>
    <row r="288" spans="2:51" s="13" customFormat="1" ht="12">
      <c r="B288" s="232"/>
      <c r="C288" s="233"/>
      <c r="D288" s="219" t="s">
        <v>174</v>
      </c>
      <c r="E288" s="234" t="s">
        <v>21</v>
      </c>
      <c r="F288" s="235" t="s">
        <v>1039</v>
      </c>
      <c r="G288" s="233"/>
      <c r="H288" s="236">
        <v>5</v>
      </c>
      <c r="I288" s="237"/>
      <c r="J288" s="233"/>
      <c r="K288" s="233"/>
      <c r="L288" s="238"/>
      <c r="M288" s="239"/>
      <c r="N288" s="240"/>
      <c r="O288" s="240"/>
      <c r="P288" s="240"/>
      <c r="Q288" s="240"/>
      <c r="R288" s="240"/>
      <c r="S288" s="240"/>
      <c r="T288" s="241"/>
      <c r="AT288" s="242" t="s">
        <v>174</v>
      </c>
      <c r="AU288" s="242" t="s">
        <v>81</v>
      </c>
      <c r="AV288" s="13" t="s">
        <v>81</v>
      </c>
      <c r="AW288" s="13" t="s">
        <v>35</v>
      </c>
      <c r="AX288" s="13" t="s">
        <v>72</v>
      </c>
      <c r="AY288" s="242" t="s">
        <v>153</v>
      </c>
    </row>
    <row r="289" spans="2:51" s="13" customFormat="1" ht="12">
      <c r="B289" s="232"/>
      <c r="C289" s="233"/>
      <c r="D289" s="219" t="s">
        <v>174</v>
      </c>
      <c r="E289" s="234" t="s">
        <v>21</v>
      </c>
      <c r="F289" s="235" t="s">
        <v>1040</v>
      </c>
      <c r="G289" s="233"/>
      <c r="H289" s="236">
        <v>5</v>
      </c>
      <c r="I289" s="237"/>
      <c r="J289" s="233"/>
      <c r="K289" s="233"/>
      <c r="L289" s="238"/>
      <c r="M289" s="239"/>
      <c r="N289" s="240"/>
      <c r="O289" s="240"/>
      <c r="P289" s="240"/>
      <c r="Q289" s="240"/>
      <c r="R289" s="240"/>
      <c r="S289" s="240"/>
      <c r="T289" s="241"/>
      <c r="AT289" s="242" t="s">
        <v>174</v>
      </c>
      <c r="AU289" s="242" t="s">
        <v>81</v>
      </c>
      <c r="AV289" s="13" t="s">
        <v>81</v>
      </c>
      <c r="AW289" s="13" t="s">
        <v>35</v>
      </c>
      <c r="AX289" s="13" t="s">
        <v>72</v>
      </c>
      <c r="AY289" s="242" t="s">
        <v>153</v>
      </c>
    </row>
    <row r="290" spans="2:51" s="14" customFormat="1" ht="12">
      <c r="B290" s="265"/>
      <c r="C290" s="266"/>
      <c r="D290" s="216" t="s">
        <v>174</v>
      </c>
      <c r="E290" s="267" t="s">
        <v>21</v>
      </c>
      <c r="F290" s="268" t="s">
        <v>950</v>
      </c>
      <c r="G290" s="266"/>
      <c r="H290" s="269">
        <v>10</v>
      </c>
      <c r="I290" s="270"/>
      <c r="J290" s="266"/>
      <c r="K290" s="266"/>
      <c r="L290" s="271"/>
      <c r="M290" s="272"/>
      <c r="N290" s="273"/>
      <c r="O290" s="273"/>
      <c r="P290" s="273"/>
      <c r="Q290" s="273"/>
      <c r="R290" s="273"/>
      <c r="S290" s="273"/>
      <c r="T290" s="274"/>
      <c r="AT290" s="275" t="s">
        <v>174</v>
      </c>
      <c r="AU290" s="275" t="s">
        <v>81</v>
      </c>
      <c r="AV290" s="14" t="s">
        <v>161</v>
      </c>
      <c r="AW290" s="14" t="s">
        <v>35</v>
      </c>
      <c r="AX290" s="14" t="s">
        <v>79</v>
      </c>
      <c r="AY290" s="275" t="s">
        <v>153</v>
      </c>
    </row>
    <row r="291" spans="2:65" s="1" customFormat="1" ht="20.4" customHeight="1">
      <c r="B291" s="41"/>
      <c r="C291" s="248" t="s">
        <v>493</v>
      </c>
      <c r="D291" s="248" t="s">
        <v>249</v>
      </c>
      <c r="E291" s="249" t="s">
        <v>1149</v>
      </c>
      <c r="F291" s="250" t="s">
        <v>1150</v>
      </c>
      <c r="G291" s="251" t="s">
        <v>159</v>
      </c>
      <c r="H291" s="252">
        <v>4</v>
      </c>
      <c r="I291" s="253"/>
      <c r="J291" s="254">
        <f>ROUND(I291*H291,2)</f>
        <v>0</v>
      </c>
      <c r="K291" s="250" t="s">
        <v>160</v>
      </c>
      <c r="L291" s="255"/>
      <c r="M291" s="256" t="s">
        <v>21</v>
      </c>
      <c r="N291" s="257" t="s">
        <v>43</v>
      </c>
      <c r="O291" s="42"/>
      <c r="P291" s="213">
        <f>O291*H291</f>
        <v>0</v>
      </c>
      <c r="Q291" s="213">
        <v>0.0016</v>
      </c>
      <c r="R291" s="213">
        <f>Q291*H291</f>
        <v>0.0064</v>
      </c>
      <c r="S291" s="213">
        <v>0</v>
      </c>
      <c r="T291" s="214">
        <f>S291*H291</f>
        <v>0</v>
      </c>
      <c r="AR291" s="24" t="s">
        <v>385</v>
      </c>
      <c r="AT291" s="24" t="s">
        <v>249</v>
      </c>
      <c r="AU291" s="24" t="s">
        <v>81</v>
      </c>
      <c r="AY291" s="24" t="s">
        <v>153</v>
      </c>
      <c r="BE291" s="215">
        <f>IF(N291="základní",J291,0)</f>
        <v>0</v>
      </c>
      <c r="BF291" s="215">
        <f>IF(N291="snížená",J291,0)</f>
        <v>0</v>
      </c>
      <c r="BG291" s="215">
        <f>IF(N291="zákl. přenesená",J291,0)</f>
        <v>0</v>
      </c>
      <c r="BH291" s="215">
        <f>IF(N291="sníž. přenesená",J291,0)</f>
        <v>0</v>
      </c>
      <c r="BI291" s="215">
        <f>IF(N291="nulová",J291,0)</f>
        <v>0</v>
      </c>
      <c r="BJ291" s="24" t="s">
        <v>79</v>
      </c>
      <c r="BK291" s="215">
        <f>ROUND(I291*H291,2)</f>
        <v>0</v>
      </c>
      <c r="BL291" s="24" t="s">
        <v>283</v>
      </c>
      <c r="BM291" s="24" t="s">
        <v>1151</v>
      </c>
    </row>
    <row r="292" spans="2:47" s="1" customFormat="1" ht="12">
      <c r="B292" s="41"/>
      <c r="C292" s="63"/>
      <c r="D292" s="216" t="s">
        <v>163</v>
      </c>
      <c r="E292" s="63"/>
      <c r="F292" s="217" t="s">
        <v>1150</v>
      </c>
      <c r="G292" s="63"/>
      <c r="H292" s="63"/>
      <c r="I292" s="172"/>
      <c r="J292" s="63"/>
      <c r="K292" s="63"/>
      <c r="L292" s="61"/>
      <c r="M292" s="218"/>
      <c r="N292" s="42"/>
      <c r="O292" s="42"/>
      <c r="P292" s="42"/>
      <c r="Q292" s="42"/>
      <c r="R292" s="42"/>
      <c r="S292" s="42"/>
      <c r="T292" s="78"/>
      <c r="AT292" s="24" t="s">
        <v>163</v>
      </c>
      <c r="AU292" s="24" t="s">
        <v>81</v>
      </c>
    </row>
    <row r="293" spans="2:65" s="1" customFormat="1" ht="20.4" customHeight="1">
      <c r="B293" s="41"/>
      <c r="C293" s="248" t="s">
        <v>497</v>
      </c>
      <c r="D293" s="248" t="s">
        <v>249</v>
      </c>
      <c r="E293" s="249" t="s">
        <v>1152</v>
      </c>
      <c r="F293" s="250" t="s">
        <v>1153</v>
      </c>
      <c r="G293" s="251" t="s">
        <v>159</v>
      </c>
      <c r="H293" s="252">
        <v>2</v>
      </c>
      <c r="I293" s="253"/>
      <c r="J293" s="254">
        <f>ROUND(I293*H293,2)</f>
        <v>0</v>
      </c>
      <c r="K293" s="250" t="s">
        <v>160</v>
      </c>
      <c r="L293" s="255"/>
      <c r="M293" s="256" t="s">
        <v>21</v>
      </c>
      <c r="N293" s="257" t="s">
        <v>43</v>
      </c>
      <c r="O293" s="42"/>
      <c r="P293" s="213">
        <f>O293*H293</f>
        <v>0</v>
      </c>
      <c r="Q293" s="213">
        <v>0.00085</v>
      </c>
      <c r="R293" s="213">
        <f>Q293*H293</f>
        <v>0.0017</v>
      </c>
      <c r="S293" s="213">
        <v>0</v>
      </c>
      <c r="T293" s="214">
        <f>S293*H293</f>
        <v>0</v>
      </c>
      <c r="AR293" s="24" t="s">
        <v>385</v>
      </c>
      <c r="AT293" s="24" t="s">
        <v>249</v>
      </c>
      <c r="AU293" s="24" t="s">
        <v>81</v>
      </c>
      <c r="AY293" s="24" t="s">
        <v>153</v>
      </c>
      <c r="BE293" s="215">
        <f>IF(N293="základní",J293,0)</f>
        <v>0</v>
      </c>
      <c r="BF293" s="215">
        <f>IF(N293="snížená",J293,0)</f>
        <v>0</v>
      </c>
      <c r="BG293" s="215">
        <f>IF(N293="zákl. přenesená",J293,0)</f>
        <v>0</v>
      </c>
      <c r="BH293" s="215">
        <f>IF(N293="sníž. přenesená",J293,0)</f>
        <v>0</v>
      </c>
      <c r="BI293" s="215">
        <f>IF(N293="nulová",J293,0)</f>
        <v>0</v>
      </c>
      <c r="BJ293" s="24" t="s">
        <v>79</v>
      </c>
      <c r="BK293" s="215">
        <f>ROUND(I293*H293,2)</f>
        <v>0</v>
      </c>
      <c r="BL293" s="24" t="s">
        <v>283</v>
      </c>
      <c r="BM293" s="24" t="s">
        <v>1154</v>
      </c>
    </row>
    <row r="294" spans="2:47" s="1" customFormat="1" ht="12">
      <c r="B294" s="41"/>
      <c r="C294" s="63"/>
      <c r="D294" s="216" t="s">
        <v>163</v>
      </c>
      <c r="E294" s="63"/>
      <c r="F294" s="217" t="s">
        <v>1153</v>
      </c>
      <c r="G294" s="63"/>
      <c r="H294" s="63"/>
      <c r="I294" s="172"/>
      <c r="J294" s="63"/>
      <c r="K294" s="63"/>
      <c r="L294" s="61"/>
      <c r="M294" s="218"/>
      <c r="N294" s="42"/>
      <c r="O294" s="42"/>
      <c r="P294" s="42"/>
      <c r="Q294" s="42"/>
      <c r="R294" s="42"/>
      <c r="S294" s="42"/>
      <c r="T294" s="78"/>
      <c r="AT294" s="24" t="s">
        <v>163</v>
      </c>
      <c r="AU294" s="24" t="s">
        <v>81</v>
      </c>
    </row>
    <row r="295" spans="2:65" s="1" customFormat="1" ht="20.4" customHeight="1">
      <c r="B295" s="41"/>
      <c r="C295" s="248" t="s">
        <v>502</v>
      </c>
      <c r="D295" s="248" t="s">
        <v>249</v>
      </c>
      <c r="E295" s="249" t="s">
        <v>1155</v>
      </c>
      <c r="F295" s="250" t="s">
        <v>1156</v>
      </c>
      <c r="G295" s="251" t="s">
        <v>159</v>
      </c>
      <c r="H295" s="252">
        <v>2</v>
      </c>
      <c r="I295" s="253"/>
      <c r="J295" s="254">
        <f>ROUND(I295*H295,2)</f>
        <v>0</v>
      </c>
      <c r="K295" s="250" t="s">
        <v>160</v>
      </c>
      <c r="L295" s="255"/>
      <c r="M295" s="256" t="s">
        <v>21</v>
      </c>
      <c r="N295" s="257" t="s">
        <v>43</v>
      </c>
      <c r="O295" s="42"/>
      <c r="P295" s="213">
        <f>O295*H295</f>
        <v>0</v>
      </c>
      <c r="Q295" s="213">
        <v>0.0005</v>
      </c>
      <c r="R295" s="213">
        <f>Q295*H295</f>
        <v>0.001</v>
      </c>
      <c r="S295" s="213">
        <v>0</v>
      </c>
      <c r="T295" s="214">
        <f>S295*H295</f>
        <v>0</v>
      </c>
      <c r="AR295" s="24" t="s">
        <v>385</v>
      </c>
      <c r="AT295" s="24" t="s">
        <v>249</v>
      </c>
      <c r="AU295" s="24" t="s">
        <v>81</v>
      </c>
      <c r="AY295" s="24" t="s">
        <v>153</v>
      </c>
      <c r="BE295" s="215">
        <f>IF(N295="základní",J295,0)</f>
        <v>0</v>
      </c>
      <c r="BF295" s="215">
        <f>IF(N295="snížená",J295,0)</f>
        <v>0</v>
      </c>
      <c r="BG295" s="215">
        <f>IF(N295="zákl. přenesená",J295,0)</f>
        <v>0</v>
      </c>
      <c r="BH295" s="215">
        <f>IF(N295="sníž. přenesená",J295,0)</f>
        <v>0</v>
      </c>
      <c r="BI295" s="215">
        <f>IF(N295="nulová",J295,0)</f>
        <v>0</v>
      </c>
      <c r="BJ295" s="24" t="s">
        <v>79</v>
      </c>
      <c r="BK295" s="215">
        <f>ROUND(I295*H295,2)</f>
        <v>0</v>
      </c>
      <c r="BL295" s="24" t="s">
        <v>283</v>
      </c>
      <c r="BM295" s="24" t="s">
        <v>1157</v>
      </c>
    </row>
    <row r="296" spans="2:47" s="1" customFormat="1" ht="12">
      <c r="B296" s="41"/>
      <c r="C296" s="63"/>
      <c r="D296" s="216" t="s">
        <v>163</v>
      </c>
      <c r="E296" s="63"/>
      <c r="F296" s="217" t="s">
        <v>1156</v>
      </c>
      <c r="G296" s="63"/>
      <c r="H296" s="63"/>
      <c r="I296" s="172"/>
      <c r="J296" s="63"/>
      <c r="K296" s="63"/>
      <c r="L296" s="61"/>
      <c r="M296" s="218"/>
      <c r="N296" s="42"/>
      <c r="O296" s="42"/>
      <c r="P296" s="42"/>
      <c r="Q296" s="42"/>
      <c r="R296" s="42"/>
      <c r="S296" s="42"/>
      <c r="T296" s="78"/>
      <c r="AT296" s="24" t="s">
        <v>163</v>
      </c>
      <c r="AU296" s="24" t="s">
        <v>81</v>
      </c>
    </row>
    <row r="297" spans="2:65" s="1" customFormat="1" ht="20.4" customHeight="1">
      <c r="B297" s="41"/>
      <c r="C297" s="248" t="s">
        <v>507</v>
      </c>
      <c r="D297" s="248" t="s">
        <v>249</v>
      </c>
      <c r="E297" s="249" t="s">
        <v>1158</v>
      </c>
      <c r="F297" s="250" t="s">
        <v>1159</v>
      </c>
      <c r="G297" s="251" t="s">
        <v>159</v>
      </c>
      <c r="H297" s="252">
        <v>2</v>
      </c>
      <c r="I297" s="253"/>
      <c r="J297" s="254">
        <f>ROUND(I297*H297,2)</f>
        <v>0</v>
      </c>
      <c r="K297" s="250" t="s">
        <v>160</v>
      </c>
      <c r="L297" s="255"/>
      <c r="M297" s="256" t="s">
        <v>21</v>
      </c>
      <c r="N297" s="257" t="s">
        <v>43</v>
      </c>
      <c r="O297" s="42"/>
      <c r="P297" s="213">
        <f>O297*H297</f>
        <v>0</v>
      </c>
      <c r="Q297" s="213">
        <v>0.0005</v>
      </c>
      <c r="R297" s="213">
        <f>Q297*H297</f>
        <v>0.001</v>
      </c>
      <c r="S297" s="213">
        <v>0</v>
      </c>
      <c r="T297" s="214">
        <f>S297*H297</f>
        <v>0</v>
      </c>
      <c r="AR297" s="24" t="s">
        <v>385</v>
      </c>
      <c r="AT297" s="24" t="s">
        <v>249</v>
      </c>
      <c r="AU297" s="24" t="s">
        <v>81</v>
      </c>
      <c r="AY297" s="24" t="s">
        <v>153</v>
      </c>
      <c r="BE297" s="215">
        <f>IF(N297="základní",J297,0)</f>
        <v>0</v>
      </c>
      <c r="BF297" s="215">
        <f>IF(N297="snížená",J297,0)</f>
        <v>0</v>
      </c>
      <c r="BG297" s="215">
        <f>IF(N297="zákl. přenesená",J297,0)</f>
        <v>0</v>
      </c>
      <c r="BH297" s="215">
        <f>IF(N297="sníž. přenesená",J297,0)</f>
        <v>0</v>
      </c>
      <c r="BI297" s="215">
        <f>IF(N297="nulová",J297,0)</f>
        <v>0</v>
      </c>
      <c r="BJ297" s="24" t="s">
        <v>79</v>
      </c>
      <c r="BK297" s="215">
        <f>ROUND(I297*H297,2)</f>
        <v>0</v>
      </c>
      <c r="BL297" s="24" t="s">
        <v>283</v>
      </c>
      <c r="BM297" s="24" t="s">
        <v>1160</v>
      </c>
    </row>
    <row r="298" spans="2:47" s="1" customFormat="1" ht="12">
      <c r="B298" s="41"/>
      <c r="C298" s="63"/>
      <c r="D298" s="216" t="s">
        <v>163</v>
      </c>
      <c r="E298" s="63"/>
      <c r="F298" s="217" t="s">
        <v>1161</v>
      </c>
      <c r="G298" s="63"/>
      <c r="H298" s="63"/>
      <c r="I298" s="172"/>
      <c r="J298" s="63"/>
      <c r="K298" s="63"/>
      <c r="L298" s="61"/>
      <c r="M298" s="218"/>
      <c r="N298" s="42"/>
      <c r="O298" s="42"/>
      <c r="P298" s="42"/>
      <c r="Q298" s="42"/>
      <c r="R298" s="42"/>
      <c r="S298" s="42"/>
      <c r="T298" s="78"/>
      <c r="AT298" s="24" t="s">
        <v>163</v>
      </c>
      <c r="AU298" s="24" t="s">
        <v>81</v>
      </c>
    </row>
    <row r="299" spans="2:65" s="1" customFormat="1" ht="20.4" customHeight="1">
      <c r="B299" s="41"/>
      <c r="C299" s="248" t="s">
        <v>512</v>
      </c>
      <c r="D299" s="248" t="s">
        <v>249</v>
      </c>
      <c r="E299" s="249" t="s">
        <v>1162</v>
      </c>
      <c r="F299" s="250" t="s">
        <v>1163</v>
      </c>
      <c r="G299" s="251" t="s">
        <v>159</v>
      </c>
      <c r="H299" s="252">
        <v>2</v>
      </c>
      <c r="I299" s="253"/>
      <c r="J299" s="254">
        <f>ROUND(I299*H299,2)</f>
        <v>0</v>
      </c>
      <c r="K299" s="250" t="s">
        <v>160</v>
      </c>
      <c r="L299" s="255"/>
      <c r="M299" s="256" t="s">
        <v>21</v>
      </c>
      <c r="N299" s="257" t="s">
        <v>43</v>
      </c>
      <c r="O299" s="42"/>
      <c r="P299" s="213">
        <f>O299*H299</f>
        <v>0</v>
      </c>
      <c r="Q299" s="213">
        <v>0.0005</v>
      </c>
      <c r="R299" s="213">
        <f>Q299*H299</f>
        <v>0.001</v>
      </c>
      <c r="S299" s="213">
        <v>0</v>
      </c>
      <c r="T299" s="214">
        <f>S299*H299</f>
        <v>0</v>
      </c>
      <c r="AR299" s="24" t="s">
        <v>385</v>
      </c>
      <c r="AT299" s="24" t="s">
        <v>249</v>
      </c>
      <c r="AU299" s="24" t="s">
        <v>81</v>
      </c>
      <c r="AY299" s="24" t="s">
        <v>153</v>
      </c>
      <c r="BE299" s="215">
        <f>IF(N299="základní",J299,0)</f>
        <v>0</v>
      </c>
      <c r="BF299" s="215">
        <f>IF(N299="snížená",J299,0)</f>
        <v>0</v>
      </c>
      <c r="BG299" s="215">
        <f>IF(N299="zákl. přenesená",J299,0)</f>
        <v>0</v>
      </c>
      <c r="BH299" s="215">
        <f>IF(N299="sníž. přenesená",J299,0)</f>
        <v>0</v>
      </c>
      <c r="BI299" s="215">
        <f>IF(N299="nulová",J299,0)</f>
        <v>0</v>
      </c>
      <c r="BJ299" s="24" t="s">
        <v>79</v>
      </c>
      <c r="BK299" s="215">
        <f>ROUND(I299*H299,2)</f>
        <v>0</v>
      </c>
      <c r="BL299" s="24" t="s">
        <v>283</v>
      </c>
      <c r="BM299" s="24" t="s">
        <v>1164</v>
      </c>
    </row>
    <row r="300" spans="2:47" s="1" customFormat="1" ht="12">
      <c r="B300" s="41"/>
      <c r="C300" s="63"/>
      <c r="D300" s="216" t="s">
        <v>163</v>
      </c>
      <c r="E300" s="63"/>
      <c r="F300" s="217" t="s">
        <v>1165</v>
      </c>
      <c r="G300" s="63"/>
      <c r="H300" s="63"/>
      <c r="I300" s="172"/>
      <c r="J300" s="63"/>
      <c r="K300" s="63"/>
      <c r="L300" s="61"/>
      <c r="M300" s="218"/>
      <c r="N300" s="42"/>
      <c r="O300" s="42"/>
      <c r="P300" s="42"/>
      <c r="Q300" s="42"/>
      <c r="R300" s="42"/>
      <c r="S300" s="42"/>
      <c r="T300" s="78"/>
      <c r="AT300" s="24" t="s">
        <v>163</v>
      </c>
      <c r="AU300" s="24" t="s">
        <v>81</v>
      </c>
    </row>
    <row r="301" spans="2:65" s="1" customFormat="1" ht="20.4" customHeight="1">
      <c r="B301" s="41"/>
      <c r="C301" s="204" t="s">
        <v>517</v>
      </c>
      <c r="D301" s="204" t="s">
        <v>156</v>
      </c>
      <c r="E301" s="205" t="s">
        <v>1166</v>
      </c>
      <c r="F301" s="206" t="s">
        <v>1167</v>
      </c>
      <c r="G301" s="207" t="s">
        <v>159</v>
      </c>
      <c r="H301" s="208">
        <v>14</v>
      </c>
      <c r="I301" s="209"/>
      <c r="J301" s="210">
        <f>ROUND(I301*H301,2)</f>
        <v>0</v>
      </c>
      <c r="K301" s="206" t="s">
        <v>160</v>
      </c>
      <c r="L301" s="61"/>
      <c r="M301" s="211" t="s">
        <v>21</v>
      </c>
      <c r="N301" s="212" t="s">
        <v>43</v>
      </c>
      <c r="O301" s="42"/>
      <c r="P301" s="213">
        <f>O301*H301</f>
        <v>0</v>
      </c>
      <c r="Q301" s="213">
        <v>0.0001419767</v>
      </c>
      <c r="R301" s="213">
        <f>Q301*H301</f>
        <v>0.0019876738</v>
      </c>
      <c r="S301" s="213">
        <v>0</v>
      </c>
      <c r="T301" s="214">
        <f>S301*H301</f>
        <v>0</v>
      </c>
      <c r="AR301" s="24" t="s">
        <v>283</v>
      </c>
      <c r="AT301" s="24" t="s">
        <v>156</v>
      </c>
      <c r="AU301" s="24" t="s">
        <v>81</v>
      </c>
      <c r="AY301" s="24" t="s">
        <v>153</v>
      </c>
      <c r="BE301" s="215">
        <f>IF(N301="základní",J301,0)</f>
        <v>0</v>
      </c>
      <c r="BF301" s="215">
        <f>IF(N301="snížená",J301,0)</f>
        <v>0</v>
      </c>
      <c r="BG301" s="215">
        <f>IF(N301="zákl. přenesená",J301,0)</f>
        <v>0</v>
      </c>
      <c r="BH301" s="215">
        <f>IF(N301="sníž. přenesená",J301,0)</f>
        <v>0</v>
      </c>
      <c r="BI301" s="215">
        <f>IF(N301="nulová",J301,0)</f>
        <v>0</v>
      </c>
      <c r="BJ301" s="24" t="s">
        <v>79</v>
      </c>
      <c r="BK301" s="215">
        <f>ROUND(I301*H301,2)</f>
        <v>0</v>
      </c>
      <c r="BL301" s="24" t="s">
        <v>283</v>
      </c>
      <c r="BM301" s="24" t="s">
        <v>693</v>
      </c>
    </row>
    <row r="302" spans="2:47" s="1" customFormat="1" ht="12">
      <c r="B302" s="41"/>
      <c r="C302" s="63"/>
      <c r="D302" s="219" t="s">
        <v>163</v>
      </c>
      <c r="E302" s="63"/>
      <c r="F302" s="220" t="s">
        <v>1168</v>
      </c>
      <c r="G302" s="63"/>
      <c r="H302" s="63"/>
      <c r="I302" s="172"/>
      <c r="J302" s="63"/>
      <c r="K302" s="63"/>
      <c r="L302" s="61"/>
      <c r="M302" s="218"/>
      <c r="N302" s="42"/>
      <c r="O302" s="42"/>
      <c r="P302" s="42"/>
      <c r="Q302" s="42"/>
      <c r="R302" s="42"/>
      <c r="S302" s="42"/>
      <c r="T302" s="78"/>
      <c r="AT302" s="24" t="s">
        <v>163</v>
      </c>
      <c r="AU302" s="24" t="s">
        <v>81</v>
      </c>
    </row>
    <row r="303" spans="2:51" s="13" customFormat="1" ht="12">
      <c r="B303" s="232"/>
      <c r="C303" s="233"/>
      <c r="D303" s="219" t="s">
        <v>174</v>
      </c>
      <c r="E303" s="234" t="s">
        <v>21</v>
      </c>
      <c r="F303" s="235" t="s">
        <v>1169</v>
      </c>
      <c r="G303" s="233"/>
      <c r="H303" s="236">
        <v>7</v>
      </c>
      <c r="I303" s="237"/>
      <c r="J303" s="233"/>
      <c r="K303" s="233"/>
      <c r="L303" s="238"/>
      <c r="M303" s="239"/>
      <c r="N303" s="240"/>
      <c r="O303" s="240"/>
      <c r="P303" s="240"/>
      <c r="Q303" s="240"/>
      <c r="R303" s="240"/>
      <c r="S303" s="240"/>
      <c r="T303" s="241"/>
      <c r="AT303" s="242" t="s">
        <v>174</v>
      </c>
      <c r="AU303" s="242" t="s">
        <v>81</v>
      </c>
      <c r="AV303" s="13" t="s">
        <v>81</v>
      </c>
      <c r="AW303" s="13" t="s">
        <v>35</v>
      </c>
      <c r="AX303" s="13" t="s">
        <v>72</v>
      </c>
      <c r="AY303" s="242" t="s">
        <v>153</v>
      </c>
    </row>
    <row r="304" spans="2:51" s="13" customFormat="1" ht="12">
      <c r="B304" s="232"/>
      <c r="C304" s="233"/>
      <c r="D304" s="219" t="s">
        <v>174</v>
      </c>
      <c r="E304" s="234" t="s">
        <v>21</v>
      </c>
      <c r="F304" s="235" t="s">
        <v>1170</v>
      </c>
      <c r="G304" s="233"/>
      <c r="H304" s="236">
        <v>7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AT304" s="242" t="s">
        <v>174</v>
      </c>
      <c r="AU304" s="242" t="s">
        <v>81</v>
      </c>
      <c r="AV304" s="13" t="s">
        <v>81</v>
      </c>
      <c r="AW304" s="13" t="s">
        <v>35</v>
      </c>
      <c r="AX304" s="13" t="s">
        <v>72</v>
      </c>
      <c r="AY304" s="242" t="s">
        <v>153</v>
      </c>
    </row>
    <row r="305" spans="2:51" s="14" customFormat="1" ht="12">
      <c r="B305" s="265"/>
      <c r="C305" s="266"/>
      <c r="D305" s="216" t="s">
        <v>174</v>
      </c>
      <c r="E305" s="267" t="s">
        <v>21</v>
      </c>
      <c r="F305" s="268" t="s">
        <v>950</v>
      </c>
      <c r="G305" s="266"/>
      <c r="H305" s="269">
        <v>14</v>
      </c>
      <c r="I305" s="270"/>
      <c r="J305" s="266"/>
      <c r="K305" s="266"/>
      <c r="L305" s="271"/>
      <c r="M305" s="272"/>
      <c r="N305" s="273"/>
      <c r="O305" s="273"/>
      <c r="P305" s="273"/>
      <c r="Q305" s="273"/>
      <c r="R305" s="273"/>
      <c r="S305" s="273"/>
      <c r="T305" s="274"/>
      <c r="AT305" s="275" t="s">
        <v>174</v>
      </c>
      <c r="AU305" s="275" t="s">
        <v>81</v>
      </c>
      <c r="AV305" s="14" t="s">
        <v>161</v>
      </c>
      <c r="AW305" s="14" t="s">
        <v>35</v>
      </c>
      <c r="AX305" s="14" t="s">
        <v>79</v>
      </c>
      <c r="AY305" s="275" t="s">
        <v>153</v>
      </c>
    </row>
    <row r="306" spans="2:65" s="1" customFormat="1" ht="20.4" customHeight="1">
      <c r="B306" s="41"/>
      <c r="C306" s="248" t="s">
        <v>524</v>
      </c>
      <c r="D306" s="248" t="s">
        <v>249</v>
      </c>
      <c r="E306" s="249" t="s">
        <v>1171</v>
      </c>
      <c r="F306" s="250" t="s">
        <v>1172</v>
      </c>
      <c r="G306" s="251" t="s">
        <v>159</v>
      </c>
      <c r="H306" s="252">
        <v>2</v>
      </c>
      <c r="I306" s="253"/>
      <c r="J306" s="254">
        <f>ROUND(I306*H306,2)</f>
        <v>0</v>
      </c>
      <c r="K306" s="250" t="s">
        <v>160</v>
      </c>
      <c r="L306" s="255"/>
      <c r="M306" s="256" t="s">
        <v>21</v>
      </c>
      <c r="N306" s="257" t="s">
        <v>43</v>
      </c>
      <c r="O306" s="42"/>
      <c r="P306" s="213">
        <f>O306*H306</f>
        <v>0</v>
      </c>
      <c r="Q306" s="213">
        <v>0.00038</v>
      </c>
      <c r="R306" s="213">
        <f>Q306*H306</f>
        <v>0.00076</v>
      </c>
      <c r="S306" s="213">
        <v>0</v>
      </c>
      <c r="T306" s="214">
        <f>S306*H306</f>
        <v>0</v>
      </c>
      <c r="AR306" s="24" t="s">
        <v>385</v>
      </c>
      <c r="AT306" s="24" t="s">
        <v>249</v>
      </c>
      <c r="AU306" s="24" t="s">
        <v>81</v>
      </c>
      <c r="AY306" s="24" t="s">
        <v>153</v>
      </c>
      <c r="BE306" s="215">
        <f>IF(N306="základní",J306,0)</f>
        <v>0</v>
      </c>
      <c r="BF306" s="215">
        <f>IF(N306="snížená",J306,0)</f>
        <v>0</v>
      </c>
      <c r="BG306" s="215">
        <f>IF(N306="zákl. přenesená",J306,0)</f>
        <v>0</v>
      </c>
      <c r="BH306" s="215">
        <f>IF(N306="sníž. přenesená",J306,0)</f>
        <v>0</v>
      </c>
      <c r="BI306" s="215">
        <f>IF(N306="nulová",J306,0)</f>
        <v>0</v>
      </c>
      <c r="BJ306" s="24" t="s">
        <v>79</v>
      </c>
      <c r="BK306" s="215">
        <f>ROUND(I306*H306,2)</f>
        <v>0</v>
      </c>
      <c r="BL306" s="24" t="s">
        <v>283</v>
      </c>
      <c r="BM306" s="24" t="s">
        <v>1173</v>
      </c>
    </row>
    <row r="307" spans="2:47" s="1" customFormat="1" ht="12">
      <c r="B307" s="41"/>
      <c r="C307" s="63"/>
      <c r="D307" s="219" t="s">
        <v>163</v>
      </c>
      <c r="E307" s="63"/>
      <c r="F307" s="220" t="s">
        <v>1174</v>
      </c>
      <c r="G307" s="63"/>
      <c r="H307" s="63"/>
      <c r="I307" s="172"/>
      <c r="J307" s="63"/>
      <c r="K307" s="63"/>
      <c r="L307" s="61"/>
      <c r="M307" s="218"/>
      <c r="N307" s="42"/>
      <c r="O307" s="42"/>
      <c r="P307" s="42"/>
      <c r="Q307" s="42"/>
      <c r="R307" s="42"/>
      <c r="S307" s="42"/>
      <c r="T307" s="78"/>
      <c r="AT307" s="24" t="s">
        <v>163</v>
      </c>
      <c r="AU307" s="24" t="s">
        <v>81</v>
      </c>
    </row>
    <row r="308" spans="2:47" s="1" customFormat="1" ht="36">
      <c r="B308" s="41"/>
      <c r="C308" s="63"/>
      <c r="D308" s="216" t="s">
        <v>275</v>
      </c>
      <c r="E308" s="63"/>
      <c r="F308" s="258" t="s">
        <v>1175</v>
      </c>
      <c r="G308" s="63"/>
      <c r="H308" s="63"/>
      <c r="I308" s="172"/>
      <c r="J308" s="63"/>
      <c r="K308" s="63"/>
      <c r="L308" s="61"/>
      <c r="M308" s="218"/>
      <c r="N308" s="42"/>
      <c r="O308" s="42"/>
      <c r="P308" s="42"/>
      <c r="Q308" s="42"/>
      <c r="R308" s="42"/>
      <c r="S308" s="42"/>
      <c r="T308" s="78"/>
      <c r="AT308" s="24" t="s">
        <v>275</v>
      </c>
      <c r="AU308" s="24" t="s">
        <v>81</v>
      </c>
    </row>
    <row r="309" spans="2:65" s="1" customFormat="1" ht="20.4" customHeight="1">
      <c r="B309" s="41"/>
      <c r="C309" s="248" t="s">
        <v>530</v>
      </c>
      <c r="D309" s="248" t="s">
        <v>249</v>
      </c>
      <c r="E309" s="249" t="s">
        <v>1176</v>
      </c>
      <c r="F309" s="250" t="s">
        <v>1177</v>
      </c>
      <c r="G309" s="251" t="s">
        <v>159</v>
      </c>
      <c r="H309" s="252">
        <v>12</v>
      </c>
      <c r="I309" s="253"/>
      <c r="J309" s="254">
        <f>ROUND(I309*H309,2)</f>
        <v>0</v>
      </c>
      <c r="K309" s="250" t="s">
        <v>160</v>
      </c>
      <c r="L309" s="255"/>
      <c r="M309" s="256" t="s">
        <v>21</v>
      </c>
      <c r="N309" s="257" t="s">
        <v>43</v>
      </c>
      <c r="O309" s="42"/>
      <c r="P309" s="213">
        <f>O309*H309</f>
        <v>0</v>
      </c>
      <c r="Q309" s="213">
        <v>0.00019</v>
      </c>
      <c r="R309" s="213">
        <f>Q309*H309</f>
        <v>0.00228</v>
      </c>
      <c r="S309" s="213">
        <v>0</v>
      </c>
      <c r="T309" s="214">
        <f>S309*H309</f>
        <v>0</v>
      </c>
      <c r="AR309" s="24" t="s">
        <v>385</v>
      </c>
      <c r="AT309" s="24" t="s">
        <v>249</v>
      </c>
      <c r="AU309" s="24" t="s">
        <v>81</v>
      </c>
      <c r="AY309" s="24" t="s">
        <v>153</v>
      </c>
      <c r="BE309" s="215">
        <f>IF(N309="základní",J309,0)</f>
        <v>0</v>
      </c>
      <c r="BF309" s="215">
        <f>IF(N309="snížená",J309,0)</f>
        <v>0</v>
      </c>
      <c r="BG309" s="215">
        <f>IF(N309="zákl. přenesená",J309,0)</f>
        <v>0</v>
      </c>
      <c r="BH309" s="215">
        <f>IF(N309="sníž. přenesená",J309,0)</f>
        <v>0</v>
      </c>
      <c r="BI309" s="215">
        <f>IF(N309="nulová",J309,0)</f>
        <v>0</v>
      </c>
      <c r="BJ309" s="24" t="s">
        <v>79</v>
      </c>
      <c r="BK309" s="215">
        <f>ROUND(I309*H309,2)</f>
        <v>0</v>
      </c>
      <c r="BL309" s="24" t="s">
        <v>283</v>
      </c>
      <c r="BM309" s="24" t="s">
        <v>1178</v>
      </c>
    </row>
    <row r="310" spans="2:47" s="1" customFormat="1" ht="12">
      <c r="B310" s="41"/>
      <c r="C310" s="63"/>
      <c r="D310" s="219" t="s">
        <v>163</v>
      </c>
      <c r="E310" s="63"/>
      <c r="F310" s="220" t="s">
        <v>1179</v>
      </c>
      <c r="G310" s="63"/>
      <c r="H310" s="63"/>
      <c r="I310" s="172"/>
      <c r="J310" s="63"/>
      <c r="K310" s="63"/>
      <c r="L310" s="61"/>
      <c r="M310" s="218"/>
      <c r="N310" s="42"/>
      <c r="O310" s="42"/>
      <c r="P310" s="42"/>
      <c r="Q310" s="42"/>
      <c r="R310" s="42"/>
      <c r="S310" s="42"/>
      <c r="T310" s="78"/>
      <c r="AT310" s="24" t="s">
        <v>163</v>
      </c>
      <c r="AU310" s="24" t="s">
        <v>81</v>
      </c>
    </row>
    <row r="311" spans="2:47" s="1" customFormat="1" ht="24">
      <c r="B311" s="41"/>
      <c r="C311" s="63"/>
      <c r="D311" s="216" t="s">
        <v>275</v>
      </c>
      <c r="E311" s="63"/>
      <c r="F311" s="258" t="s">
        <v>1180</v>
      </c>
      <c r="G311" s="63"/>
      <c r="H311" s="63"/>
      <c r="I311" s="172"/>
      <c r="J311" s="63"/>
      <c r="K311" s="63"/>
      <c r="L311" s="61"/>
      <c r="M311" s="218"/>
      <c r="N311" s="42"/>
      <c r="O311" s="42"/>
      <c r="P311" s="42"/>
      <c r="Q311" s="42"/>
      <c r="R311" s="42"/>
      <c r="S311" s="42"/>
      <c r="T311" s="78"/>
      <c r="AT311" s="24" t="s">
        <v>275</v>
      </c>
      <c r="AU311" s="24" t="s">
        <v>81</v>
      </c>
    </row>
    <row r="312" spans="2:65" s="1" customFormat="1" ht="20.4" customHeight="1">
      <c r="B312" s="41"/>
      <c r="C312" s="248" t="s">
        <v>196</v>
      </c>
      <c r="D312" s="248" t="s">
        <v>249</v>
      </c>
      <c r="E312" s="249" t="s">
        <v>1181</v>
      </c>
      <c r="F312" s="250" t="s">
        <v>1182</v>
      </c>
      <c r="G312" s="251" t="s">
        <v>159</v>
      </c>
      <c r="H312" s="252">
        <v>14</v>
      </c>
      <c r="I312" s="253"/>
      <c r="J312" s="254">
        <f>ROUND(I312*H312,2)</f>
        <v>0</v>
      </c>
      <c r="K312" s="250" t="s">
        <v>160</v>
      </c>
      <c r="L312" s="255"/>
      <c r="M312" s="256" t="s">
        <v>21</v>
      </c>
      <c r="N312" s="257" t="s">
        <v>43</v>
      </c>
      <c r="O312" s="42"/>
      <c r="P312" s="213">
        <f>O312*H312</f>
        <v>0</v>
      </c>
      <c r="Q312" s="213">
        <v>0.00014</v>
      </c>
      <c r="R312" s="213">
        <f>Q312*H312</f>
        <v>0.00196</v>
      </c>
      <c r="S312" s="213">
        <v>0</v>
      </c>
      <c r="T312" s="214">
        <f>S312*H312</f>
        <v>0</v>
      </c>
      <c r="AR312" s="24" t="s">
        <v>385</v>
      </c>
      <c r="AT312" s="24" t="s">
        <v>249</v>
      </c>
      <c r="AU312" s="24" t="s">
        <v>81</v>
      </c>
      <c r="AY312" s="24" t="s">
        <v>153</v>
      </c>
      <c r="BE312" s="215">
        <f>IF(N312="základní",J312,0)</f>
        <v>0</v>
      </c>
      <c r="BF312" s="215">
        <f>IF(N312="snížená",J312,0)</f>
        <v>0</v>
      </c>
      <c r="BG312" s="215">
        <f>IF(N312="zákl. přenesená",J312,0)</f>
        <v>0</v>
      </c>
      <c r="BH312" s="215">
        <f>IF(N312="sníž. přenesená",J312,0)</f>
        <v>0</v>
      </c>
      <c r="BI312" s="215">
        <f>IF(N312="nulová",J312,0)</f>
        <v>0</v>
      </c>
      <c r="BJ312" s="24" t="s">
        <v>79</v>
      </c>
      <c r="BK312" s="215">
        <f>ROUND(I312*H312,2)</f>
        <v>0</v>
      </c>
      <c r="BL312" s="24" t="s">
        <v>283</v>
      </c>
      <c r="BM312" s="24" t="s">
        <v>1183</v>
      </c>
    </row>
    <row r="313" spans="2:47" s="1" customFormat="1" ht="12">
      <c r="B313" s="41"/>
      <c r="C313" s="63"/>
      <c r="D313" s="219" t="s">
        <v>163</v>
      </c>
      <c r="E313" s="63"/>
      <c r="F313" s="220" t="s">
        <v>1184</v>
      </c>
      <c r="G313" s="63"/>
      <c r="H313" s="63"/>
      <c r="I313" s="172"/>
      <c r="J313" s="63"/>
      <c r="K313" s="63"/>
      <c r="L313" s="61"/>
      <c r="M313" s="218"/>
      <c r="N313" s="42"/>
      <c r="O313" s="42"/>
      <c r="P313" s="42"/>
      <c r="Q313" s="42"/>
      <c r="R313" s="42"/>
      <c r="S313" s="42"/>
      <c r="T313" s="78"/>
      <c r="AT313" s="24" t="s">
        <v>163</v>
      </c>
      <c r="AU313" s="24" t="s">
        <v>81</v>
      </c>
    </row>
    <row r="314" spans="2:47" s="1" customFormat="1" ht="36">
      <c r="B314" s="41"/>
      <c r="C314" s="63"/>
      <c r="D314" s="216" t="s">
        <v>275</v>
      </c>
      <c r="E314" s="63"/>
      <c r="F314" s="258" t="s">
        <v>1185</v>
      </c>
      <c r="G314" s="63"/>
      <c r="H314" s="63"/>
      <c r="I314" s="172"/>
      <c r="J314" s="63"/>
      <c r="K314" s="63"/>
      <c r="L314" s="61"/>
      <c r="M314" s="218"/>
      <c r="N314" s="42"/>
      <c r="O314" s="42"/>
      <c r="P314" s="42"/>
      <c r="Q314" s="42"/>
      <c r="R314" s="42"/>
      <c r="S314" s="42"/>
      <c r="T314" s="78"/>
      <c r="AT314" s="24" t="s">
        <v>275</v>
      </c>
      <c r="AU314" s="24" t="s">
        <v>81</v>
      </c>
    </row>
    <row r="315" spans="2:65" s="1" customFormat="1" ht="20.4" customHeight="1">
      <c r="B315" s="41"/>
      <c r="C315" s="204" t="s">
        <v>541</v>
      </c>
      <c r="D315" s="204" t="s">
        <v>156</v>
      </c>
      <c r="E315" s="205" t="s">
        <v>1186</v>
      </c>
      <c r="F315" s="206" t="s">
        <v>1187</v>
      </c>
      <c r="G315" s="207" t="s">
        <v>327</v>
      </c>
      <c r="H315" s="208">
        <v>0.477</v>
      </c>
      <c r="I315" s="209"/>
      <c r="J315" s="210">
        <f>ROUND(I315*H315,2)</f>
        <v>0</v>
      </c>
      <c r="K315" s="206" t="s">
        <v>160</v>
      </c>
      <c r="L315" s="61"/>
      <c r="M315" s="211" t="s">
        <v>21</v>
      </c>
      <c r="N315" s="212" t="s">
        <v>43</v>
      </c>
      <c r="O315" s="42"/>
      <c r="P315" s="213">
        <f>O315*H315</f>
        <v>0</v>
      </c>
      <c r="Q315" s="213">
        <v>0</v>
      </c>
      <c r="R315" s="213">
        <f>Q315*H315</f>
        <v>0</v>
      </c>
      <c r="S315" s="213">
        <v>0</v>
      </c>
      <c r="T315" s="214">
        <f>S315*H315</f>
        <v>0</v>
      </c>
      <c r="AR315" s="24" t="s">
        <v>283</v>
      </c>
      <c r="AT315" s="24" t="s">
        <v>156</v>
      </c>
      <c r="AU315" s="24" t="s">
        <v>81</v>
      </c>
      <c r="AY315" s="24" t="s">
        <v>153</v>
      </c>
      <c r="BE315" s="215">
        <f>IF(N315="základní",J315,0)</f>
        <v>0</v>
      </c>
      <c r="BF315" s="215">
        <f>IF(N315="snížená",J315,0)</f>
        <v>0</v>
      </c>
      <c r="BG315" s="215">
        <f>IF(N315="zákl. přenesená",J315,0)</f>
        <v>0</v>
      </c>
      <c r="BH315" s="215">
        <f>IF(N315="sníž. přenesená",J315,0)</f>
        <v>0</v>
      </c>
      <c r="BI315" s="215">
        <f>IF(N315="nulová",J315,0)</f>
        <v>0</v>
      </c>
      <c r="BJ315" s="24" t="s">
        <v>79</v>
      </c>
      <c r="BK315" s="215">
        <f>ROUND(I315*H315,2)</f>
        <v>0</v>
      </c>
      <c r="BL315" s="24" t="s">
        <v>283</v>
      </c>
      <c r="BM315" s="24" t="s">
        <v>729</v>
      </c>
    </row>
    <row r="316" spans="2:47" s="1" customFormat="1" ht="12">
      <c r="B316" s="41"/>
      <c r="C316" s="63"/>
      <c r="D316" s="219" t="s">
        <v>163</v>
      </c>
      <c r="E316" s="63"/>
      <c r="F316" s="220" t="s">
        <v>1188</v>
      </c>
      <c r="G316" s="63"/>
      <c r="H316" s="63"/>
      <c r="I316" s="172"/>
      <c r="J316" s="63"/>
      <c r="K316" s="63"/>
      <c r="L316" s="61"/>
      <c r="M316" s="218"/>
      <c r="N316" s="42"/>
      <c r="O316" s="42"/>
      <c r="P316" s="42"/>
      <c r="Q316" s="42"/>
      <c r="R316" s="42"/>
      <c r="S316" s="42"/>
      <c r="T316" s="78"/>
      <c r="AT316" s="24" t="s">
        <v>163</v>
      </c>
      <c r="AU316" s="24" t="s">
        <v>81</v>
      </c>
    </row>
    <row r="317" spans="2:63" s="11" customFormat="1" ht="29.85" customHeight="1">
      <c r="B317" s="187"/>
      <c r="C317" s="188"/>
      <c r="D317" s="201" t="s">
        <v>71</v>
      </c>
      <c r="E317" s="202" t="s">
        <v>1189</v>
      </c>
      <c r="F317" s="202" t="s">
        <v>1190</v>
      </c>
      <c r="G317" s="188"/>
      <c r="H317" s="188"/>
      <c r="I317" s="191"/>
      <c r="J317" s="203">
        <f>BK317</f>
        <v>0</v>
      </c>
      <c r="K317" s="188"/>
      <c r="L317" s="193"/>
      <c r="M317" s="194"/>
      <c r="N317" s="195"/>
      <c r="O317" s="195"/>
      <c r="P317" s="196">
        <f>SUM(P318:P323)</f>
        <v>0</v>
      </c>
      <c r="Q317" s="195"/>
      <c r="R317" s="196">
        <f>SUM(R318:R323)</f>
        <v>0.0353</v>
      </c>
      <c r="S317" s="195"/>
      <c r="T317" s="197">
        <f>SUM(T318:T323)</f>
        <v>0</v>
      </c>
      <c r="AR317" s="198" t="s">
        <v>81</v>
      </c>
      <c r="AT317" s="199" t="s">
        <v>71</v>
      </c>
      <c r="AU317" s="199" t="s">
        <v>79</v>
      </c>
      <c r="AY317" s="198" t="s">
        <v>153</v>
      </c>
      <c r="BK317" s="200">
        <f>SUM(BK318:BK323)</f>
        <v>0</v>
      </c>
    </row>
    <row r="318" spans="2:65" s="1" customFormat="1" ht="28.8" customHeight="1">
      <c r="B318" s="41"/>
      <c r="C318" s="204" t="s">
        <v>547</v>
      </c>
      <c r="D318" s="204" t="s">
        <v>156</v>
      </c>
      <c r="E318" s="205" t="s">
        <v>1191</v>
      </c>
      <c r="F318" s="206" t="s">
        <v>1192</v>
      </c>
      <c r="G318" s="207" t="s">
        <v>361</v>
      </c>
      <c r="H318" s="208">
        <v>2</v>
      </c>
      <c r="I318" s="209"/>
      <c r="J318" s="210">
        <f>ROUND(I318*H318,2)</f>
        <v>0</v>
      </c>
      <c r="K318" s="206" t="s">
        <v>160</v>
      </c>
      <c r="L318" s="61"/>
      <c r="M318" s="211" t="s">
        <v>21</v>
      </c>
      <c r="N318" s="212" t="s">
        <v>43</v>
      </c>
      <c r="O318" s="42"/>
      <c r="P318" s="213">
        <f>O318*H318</f>
        <v>0</v>
      </c>
      <c r="Q318" s="213">
        <v>0.01765</v>
      </c>
      <c r="R318" s="213">
        <f>Q318*H318</f>
        <v>0.0353</v>
      </c>
      <c r="S318" s="213">
        <v>0</v>
      </c>
      <c r="T318" s="214">
        <f>S318*H318</f>
        <v>0</v>
      </c>
      <c r="AR318" s="24" t="s">
        <v>283</v>
      </c>
      <c r="AT318" s="24" t="s">
        <v>156</v>
      </c>
      <c r="AU318" s="24" t="s">
        <v>81</v>
      </c>
      <c r="AY318" s="24" t="s">
        <v>153</v>
      </c>
      <c r="BE318" s="215">
        <f>IF(N318="základní",J318,0)</f>
        <v>0</v>
      </c>
      <c r="BF318" s="215">
        <f>IF(N318="snížená",J318,0)</f>
        <v>0</v>
      </c>
      <c r="BG318" s="215">
        <f>IF(N318="zákl. přenesená",J318,0)</f>
        <v>0</v>
      </c>
      <c r="BH318" s="215">
        <f>IF(N318="sníž. přenesená",J318,0)</f>
        <v>0</v>
      </c>
      <c r="BI318" s="215">
        <f>IF(N318="nulová",J318,0)</f>
        <v>0</v>
      </c>
      <c r="BJ318" s="24" t="s">
        <v>79</v>
      </c>
      <c r="BK318" s="215">
        <f>ROUND(I318*H318,2)</f>
        <v>0</v>
      </c>
      <c r="BL318" s="24" t="s">
        <v>283</v>
      </c>
      <c r="BM318" s="24" t="s">
        <v>1193</v>
      </c>
    </row>
    <row r="319" spans="2:47" s="1" customFormat="1" ht="36">
      <c r="B319" s="41"/>
      <c r="C319" s="63"/>
      <c r="D319" s="219" t="s">
        <v>163</v>
      </c>
      <c r="E319" s="63"/>
      <c r="F319" s="220" t="s">
        <v>1194</v>
      </c>
      <c r="G319" s="63"/>
      <c r="H319" s="63"/>
      <c r="I319" s="172"/>
      <c r="J319" s="63"/>
      <c r="K319" s="63"/>
      <c r="L319" s="61"/>
      <c r="M319" s="218"/>
      <c r="N319" s="42"/>
      <c r="O319" s="42"/>
      <c r="P319" s="42"/>
      <c r="Q319" s="42"/>
      <c r="R319" s="42"/>
      <c r="S319" s="42"/>
      <c r="T319" s="78"/>
      <c r="AT319" s="24" t="s">
        <v>163</v>
      </c>
      <c r="AU319" s="24" t="s">
        <v>81</v>
      </c>
    </row>
    <row r="320" spans="2:51" s="13" customFormat="1" ht="12">
      <c r="B320" s="232"/>
      <c r="C320" s="233"/>
      <c r="D320" s="219" t="s">
        <v>174</v>
      </c>
      <c r="E320" s="234" t="s">
        <v>21</v>
      </c>
      <c r="F320" s="235" t="s">
        <v>1094</v>
      </c>
      <c r="G320" s="233"/>
      <c r="H320" s="236">
        <v>1</v>
      </c>
      <c r="I320" s="237"/>
      <c r="J320" s="233"/>
      <c r="K320" s="233"/>
      <c r="L320" s="238"/>
      <c r="M320" s="239"/>
      <c r="N320" s="240"/>
      <c r="O320" s="240"/>
      <c r="P320" s="240"/>
      <c r="Q320" s="240"/>
      <c r="R320" s="240"/>
      <c r="S320" s="240"/>
      <c r="T320" s="241"/>
      <c r="AT320" s="242" t="s">
        <v>174</v>
      </c>
      <c r="AU320" s="242" t="s">
        <v>81</v>
      </c>
      <c r="AV320" s="13" t="s">
        <v>81</v>
      </c>
      <c r="AW320" s="13" t="s">
        <v>35</v>
      </c>
      <c r="AX320" s="13" t="s">
        <v>72</v>
      </c>
      <c r="AY320" s="242" t="s">
        <v>153</v>
      </c>
    </row>
    <row r="321" spans="2:51" s="13" customFormat="1" ht="12">
      <c r="B321" s="232"/>
      <c r="C321" s="233"/>
      <c r="D321" s="216" t="s">
        <v>174</v>
      </c>
      <c r="E321" s="243" t="s">
        <v>21</v>
      </c>
      <c r="F321" s="244" t="s">
        <v>1095</v>
      </c>
      <c r="G321" s="233"/>
      <c r="H321" s="245">
        <v>1</v>
      </c>
      <c r="I321" s="237"/>
      <c r="J321" s="233"/>
      <c r="K321" s="233"/>
      <c r="L321" s="238"/>
      <c r="M321" s="239"/>
      <c r="N321" s="240"/>
      <c r="O321" s="240"/>
      <c r="P321" s="240"/>
      <c r="Q321" s="240"/>
      <c r="R321" s="240"/>
      <c r="S321" s="240"/>
      <c r="T321" s="241"/>
      <c r="AT321" s="242" t="s">
        <v>174</v>
      </c>
      <c r="AU321" s="242" t="s">
        <v>81</v>
      </c>
      <c r="AV321" s="13" t="s">
        <v>81</v>
      </c>
      <c r="AW321" s="13" t="s">
        <v>35</v>
      </c>
      <c r="AX321" s="13" t="s">
        <v>72</v>
      </c>
      <c r="AY321" s="242" t="s">
        <v>153</v>
      </c>
    </row>
    <row r="322" spans="2:65" s="1" customFormat="1" ht="20.4" customHeight="1">
      <c r="B322" s="41"/>
      <c r="C322" s="204" t="s">
        <v>239</v>
      </c>
      <c r="D322" s="204" t="s">
        <v>156</v>
      </c>
      <c r="E322" s="205" t="s">
        <v>1195</v>
      </c>
      <c r="F322" s="206" t="s">
        <v>1196</v>
      </c>
      <c r="G322" s="207" t="s">
        <v>327</v>
      </c>
      <c r="H322" s="208">
        <v>0.035</v>
      </c>
      <c r="I322" s="209"/>
      <c r="J322" s="210">
        <f>ROUND(I322*H322,2)</f>
        <v>0</v>
      </c>
      <c r="K322" s="206" t="s">
        <v>160</v>
      </c>
      <c r="L322" s="61"/>
      <c r="M322" s="211" t="s">
        <v>21</v>
      </c>
      <c r="N322" s="212" t="s">
        <v>43</v>
      </c>
      <c r="O322" s="42"/>
      <c r="P322" s="213">
        <f>O322*H322</f>
        <v>0</v>
      </c>
      <c r="Q322" s="213">
        <v>0</v>
      </c>
      <c r="R322" s="213">
        <f>Q322*H322</f>
        <v>0</v>
      </c>
      <c r="S322" s="213">
        <v>0</v>
      </c>
      <c r="T322" s="214">
        <f>S322*H322</f>
        <v>0</v>
      </c>
      <c r="AR322" s="24" t="s">
        <v>283</v>
      </c>
      <c r="AT322" s="24" t="s">
        <v>156</v>
      </c>
      <c r="AU322" s="24" t="s">
        <v>81</v>
      </c>
      <c r="AY322" s="24" t="s">
        <v>153</v>
      </c>
      <c r="BE322" s="215">
        <f>IF(N322="základní",J322,0)</f>
        <v>0</v>
      </c>
      <c r="BF322" s="215">
        <f>IF(N322="snížená",J322,0)</f>
        <v>0</v>
      </c>
      <c r="BG322" s="215">
        <f>IF(N322="zákl. přenesená",J322,0)</f>
        <v>0</v>
      </c>
      <c r="BH322" s="215">
        <f>IF(N322="sníž. přenesená",J322,0)</f>
        <v>0</v>
      </c>
      <c r="BI322" s="215">
        <f>IF(N322="nulová",J322,0)</f>
        <v>0</v>
      </c>
      <c r="BJ322" s="24" t="s">
        <v>79</v>
      </c>
      <c r="BK322" s="215">
        <f>ROUND(I322*H322,2)</f>
        <v>0</v>
      </c>
      <c r="BL322" s="24" t="s">
        <v>283</v>
      </c>
      <c r="BM322" s="24" t="s">
        <v>1197</v>
      </c>
    </row>
    <row r="323" spans="2:47" s="1" customFormat="1" ht="36">
      <c r="B323" s="41"/>
      <c r="C323" s="63"/>
      <c r="D323" s="219" t="s">
        <v>163</v>
      </c>
      <c r="E323" s="63"/>
      <c r="F323" s="220" t="s">
        <v>1198</v>
      </c>
      <c r="G323" s="63"/>
      <c r="H323" s="63"/>
      <c r="I323" s="172"/>
      <c r="J323" s="63"/>
      <c r="K323" s="63"/>
      <c r="L323" s="61"/>
      <c r="M323" s="218"/>
      <c r="N323" s="42"/>
      <c r="O323" s="42"/>
      <c r="P323" s="42"/>
      <c r="Q323" s="42"/>
      <c r="R323" s="42"/>
      <c r="S323" s="42"/>
      <c r="T323" s="78"/>
      <c r="AT323" s="24" t="s">
        <v>163</v>
      </c>
      <c r="AU323" s="24" t="s">
        <v>81</v>
      </c>
    </row>
    <row r="324" spans="2:63" s="11" customFormat="1" ht="37.35" customHeight="1">
      <c r="B324" s="187"/>
      <c r="C324" s="188"/>
      <c r="D324" s="201" t="s">
        <v>71</v>
      </c>
      <c r="E324" s="260" t="s">
        <v>865</v>
      </c>
      <c r="F324" s="260" t="s">
        <v>866</v>
      </c>
      <c r="G324" s="188"/>
      <c r="H324" s="188"/>
      <c r="I324" s="191"/>
      <c r="J324" s="261">
        <f>BK324</f>
        <v>0</v>
      </c>
      <c r="K324" s="188"/>
      <c r="L324" s="193"/>
      <c r="M324" s="194"/>
      <c r="N324" s="195"/>
      <c r="O324" s="195"/>
      <c r="P324" s="196">
        <f>SUM(P325:P333)</f>
        <v>0</v>
      </c>
      <c r="Q324" s="195"/>
      <c r="R324" s="196">
        <f>SUM(R325:R333)</f>
        <v>0</v>
      </c>
      <c r="S324" s="195"/>
      <c r="T324" s="197">
        <f>SUM(T325:T333)</f>
        <v>0</v>
      </c>
      <c r="AR324" s="198" t="s">
        <v>161</v>
      </c>
      <c r="AT324" s="199" t="s">
        <v>71</v>
      </c>
      <c r="AU324" s="199" t="s">
        <v>72</v>
      </c>
      <c r="AY324" s="198" t="s">
        <v>153</v>
      </c>
      <c r="BK324" s="200">
        <f>SUM(BK325:BK333)</f>
        <v>0</v>
      </c>
    </row>
    <row r="325" spans="2:65" s="1" customFormat="1" ht="20.4" customHeight="1">
      <c r="B325" s="41"/>
      <c r="C325" s="204" t="s">
        <v>558</v>
      </c>
      <c r="D325" s="204" t="s">
        <v>156</v>
      </c>
      <c r="E325" s="205" t="s">
        <v>1199</v>
      </c>
      <c r="F325" s="206" t="s">
        <v>1200</v>
      </c>
      <c r="G325" s="207" t="s">
        <v>870</v>
      </c>
      <c r="H325" s="208">
        <v>60</v>
      </c>
      <c r="I325" s="209"/>
      <c r="J325" s="210">
        <f>ROUND(I325*H325,2)</f>
        <v>0</v>
      </c>
      <c r="K325" s="206" t="s">
        <v>160</v>
      </c>
      <c r="L325" s="61"/>
      <c r="M325" s="211" t="s">
        <v>21</v>
      </c>
      <c r="N325" s="212" t="s">
        <v>43</v>
      </c>
      <c r="O325" s="42"/>
      <c r="P325" s="213">
        <f>O325*H325</f>
        <v>0</v>
      </c>
      <c r="Q325" s="213">
        <v>0</v>
      </c>
      <c r="R325" s="213">
        <f>Q325*H325</f>
        <v>0</v>
      </c>
      <c r="S325" s="213">
        <v>0</v>
      </c>
      <c r="T325" s="214">
        <f>S325*H325</f>
        <v>0</v>
      </c>
      <c r="AR325" s="24" t="s">
        <v>871</v>
      </c>
      <c r="AT325" s="24" t="s">
        <v>156</v>
      </c>
      <c r="AU325" s="24" t="s">
        <v>79</v>
      </c>
      <c r="AY325" s="24" t="s">
        <v>153</v>
      </c>
      <c r="BE325" s="215">
        <f>IF(N325="základní",J325,0)</f>
        <v>0</v>
      </c>
      <c r="BF325" s="215">
        <f>IF(N325="snížená",J325,0)</f>
        <v>0</v>
      </c>
      <c r="BG325" s="215">
        <f>IF(N325="zákl. přenesená",J325,0)</f>
        <v>0</v>
      </c>
      <c r="BH325" s="215">
        <f>IF(N325="sníž. přenesená",J325,0)</f>
        <v>0</v>
      </c>
      <c r="BI325" s="215">
        <f>IF(N325="nulová",J325,0)</f>
        <v>0</v>
      </c>
      <c r="BJ325" s="24" t="s">
        <v>79</v>
      </c>
      <c r="BK325" s="215">
        <f>ROUND(I325*H325,2)</f>
        <v>0</v>
      </c>
      <c r="BL325" s="24" t="s">
        <v>871</v>
      </c>
      <c r="BM325" s="24" t="s">
        <v>1201</v>
      </c>
    </row>
    <row r="326" spans="2:47" s="1" customFormat="1" ht="12">
      <c r="B326" s="41"/>
      <c r="C326" s="63"/>
      <c r="D326" s="219" t="s">
        <v>163</v>
      </c>
      <c r="E326" s="63"/>
      <c r="F326" s="220" t="s">
        <v>1202</v>
      </c>
      <c r="G326" s="63"/>
      <c r="H326" s="63"/>
      <c r="I326" s="172"/>
      <c r="J326" s="63"/>
      <c r="K326" s="63"/>
      <c r="L326" s="61"/>
      <c r="M326" s="218"/>
      <c r="N326" s="42"/>
      <c r="O326" s="42"/>
      <c r="P326" s="42"/>
      <c r="Q326" s="42"/>
      <c r="R326" s="42"/>
      <c r="S326" s="42"/>
      <c r="T326" s="78"/>
      <c r="AT326" s="24" t="s">
        <v>163</v>
      </c>
      <c r="AU326" s="24" t="s">
        <v>79</v>
      </c>
    </row>
    <row r="327" spans="2:51" s="13" customFormat="1" ht="12">
      <c r="B327" s="232"/>
      <c r="C327" s="233"/>
      <c r="D327" s="219" t="s">
        <v>174</v>
      </c>
      <c r="E327" s="234" t="s">
        <v>21</v>
      </c>
      <c r="F327" s="235" t="s">
        <v>1203</v>
      </c>
      <c r="G327" s="233"/>
      <c r="H327" s="236">
        <v>30</v>
      </c>
      <c r="I327" s="237"/>
      <c r="J327" s="233"/>
      <c r="K327" s="233"/>
      <c r="L327" s="238"/>
      <c r="M327" s="239"/>
      <c r="N327" s="240"/>
      <c r="O327" s="240"/>
      <c r="P327" s="240"/>
      <c r="Q327" s="240"/>
      <c r="R327" s="240"/>
      <c r="S327" s="240"/>
      <c r="T327" s="241"/>
      <c r="AT327" s="242" t="s">
        <v>174</v>
      </c>
      <c r="AU327" s="242" t="s">
        <v>79</v>
      </c>
      <c r="AV327" s="13" t="s">
        <v>81</v>
      </c>
      <c r="AW327" s="13" t="s">
        <v>35</v>
      </c>
      <c r="AX327" s="13" t="s">
        <v>72</v>
      </c>
      <c r="AY327" s="242" t="s">
        <v>153</v>
      </c>
    </row>
    <row r="328" spans="2:51" s="13" customFormat="1" ht="12">
      <c r="B328" s="232"/>
      <c r="C328" s="233"/>
      <c r="D328" s="216" t="s">
        <v>174</v>
      </c>
      <c r="E328" s="243" t="s">
        <v>21</v>
      </c>
      <c r="F328" s="244" t="s">
        <v>1204</v>
      </c>
      <c r="G328" s="233"/>
      <c r="H328" s="245">
        <v>30</v>
      </c>
      <c r="I328" s="237"/>
      <c r="J328" s="233"/>
      <c r="K328" s="233"/>
      <c r="L328" s="238"/>
      <c r="M328" s="239"/>
      <c r="N328" s="240"/>
      <c r="O328" s="240"/>
      <c r="P328" s="240"/>
      <c r="Q328" s="240"/>
      <c r="R328" s="240"/>
      <c r="S328" s="240"/>
      <c r="T328" s="241"/>
      <c r="AT328" s="242" t="s">
        <v>174</v>
      </c>
      <c r="AU328" s="242" t="s">
        <v>79</v>
      </c>
      <c r="AV328" s="13" t="s">
        <v>81</v>
      </c>
      <c r="AW328" s="13" t="s">
        <v>35</v>
      </c>
      <c r="AX328" s="13" t="s">
        <v>72</v>
      </c>
      <c r="AY328" s="242" t="s">
        <v>153</v>
      </c>
    </row>
    <row r="329" spans="2:65" s="1" customFormat="1" ht="20.4" customHeight="1">
      <c r="B329" s="41"/>
      <c r="C329" s="204" t="s">
        <v>563</v>
      </c>
      <c r="D329" s="204" t="s">
        <v>156</v>
      </c>
      <c r="E329" s="205" t="s">
        <v>1205</v>
      </c>
      <c r="F329" s="206" t="s">
        <v>1206</v>
      </c>
      <c r="G329" s="207" t="s">
        <v>870</v>
      </c>
      <c r="H329" s="208">
        <v>30</v>
      </c>
      <c r="I329" s="209"/>
      <c r="J329" s="210">
        <f>ROUND(I329*H329,2)</f>
        <v>0</v>
      </c>
      <c r="K329" s="206" t="s">
        <v>160</v>
      </c>
      <c r="L329" s="61"/>
      <c r="M329" s="211" t="s">
        <v>21</v>
      </c>
      <c r="N329" s="212" t="s">
        <v>43</v>
      </c>
      <c r="O329" s="42"/>
      <c r="P329" s="213">
        <f>O329*H329</f>
        <v>0</v>
      </c>
      <c r="Q329" s="213">
        <v>0</v>
      </c>
      <c r="R329" s="213">
        <f>Q329*H329</f>
        <v>0</v>
      </c>
      <c r="S329" s="213">
        <v>0</v>
      </c>
      <c r="T329" s="214">
        <f>S329*H329</f>
        <v>0</v>
      </c>
      <c r="AR329" s="24" t="s">
        <v>871</v>
      </c>
      <c r="AT329" s="24" t="s">
        <v>156</v>
      </c>
      <c r="AU329" s="24" t="s">
        <v>79</v>
      </c>
      <c r="AY329" s="24" t="s">
        <v>153</v>
      </c>
      <c r="BE329" s="215">
        <f>IF(N329="základní",J329,0)</f>
        <v>0</v>
      </c>
      <c r="BF329" s="215">
        <f>IF(N329="snížená",J329,0)</f>
        <v>0</v>
      </c>
      <c r="BG329" s="215">
        <f>IF(N329="zákl. přenesená",J329,0)</f>
        <v>0</v>
      </c>
      <c r="BH329" s="215">
        <f>IF(N329="sníž. přenesená",J329,0)</f>
        <v>0</v>
      </c>
      <c r="BI329" s="215">
        <f>IF(N329="nulová",J329,0)</f>
        <v>0</v>
      </c>
      <c r="BJ329" s="24" t="s">
        <v>79</v>
      </c>
      <c r="BK329" s="215">
        <f>ROUND(I329*H329,2)</f>
        <v>0</v>
      </c>
      <c r="BL329" s="24" t="s">
        <v>871</v>
      </c>
      <c r="BM329" s="24" t="s">
        <v>1207</v>
      </c>
    </row>
    <row r="330" spans="2:47" s="1" customFormat="1" ht="24">
      <c r="B330" s="41"/>
      <c r="C330" s="63"/>
      <c r="D330" s="219" t="s">
        <v>163</v>
      </c>
      <c r="E330" s="63"/>
      <c r="F330" s="220" t="s">
        <v>1208</v>
      </c>
      <c r="G330" s="63"/>
      <c r="H330" s="63"/>
      <c r="I330" s="172"/>
      <c r="J330" s="63"/>
      <c r="K330" s="63"/>
      <c r="L330" s="61"/>
      <c r="M330" s="218"/>
      <c r="N330" s="42"/>
      <c r="O330" s="42"/>
      <c r="P330" s="42"/>
      <c r="Q330" s="42"/>
      <c r="R330" s="42"/>
      <c r="S330" s="42"/>
      <c r="T330" s="78"/>
      <c r="AT330" s="24" t="s">
        <v>163</v>
      </c>
      <c r="AU330" s="24" t="s">
        <v>79</v>
      </c>
    </row>
    <row r="331" spans="2:47" s="1" customFormat="1" ht="24">
      <c r="B331" s="41"/>
      <c r="C331" s="63"/>
      <c r="D331" s="219" t="s">
        <v>275</v>
      </c>
      <c r="E331" s="63"/>
      <c r="F331" s="259" t="s">
        <v>1209</v>
      </c>
      <c r="G331" s="63"/>
      <c r="H331" s="63"/>
      <c r="I331" s="172"/>
      <c r="J331" s="63"/>
      <c r="K331" s="63"/>
      <c r="L331" s="61"/>
      <c r="M331" s="218"/>
      <c r="N331" s="42"/>
      <c r="O331" s="42"/>
      <c r="P331" s="42"/>
      <c r="Q331" s="42"/>
      <c r="R331" s="42"/>
      <c r="S331" s="42"/>
      <c r="T331" s="78"/>
      <c r="AT331" s="24" t="s">
        <v>275</v>
      </c>
      <c r="AU331" s="24" t="s">
        <v>79</v>
      </c>
    </row>
    <row r="332" spans="2:51" s="13" customFormat="1" ht="12">
      <c r="B332" s="232"/>
      <c r="C332" s="233"/>
      <c r="D332" s="219" t="s">
        <v>174</v>
      </c>
      <c r="E332" s="234" t="s">
        <v>21</v>
      </c>
      <c r="F332" s="235" t="s">
        <v>1210</v>
      </c>
      <c r="G332" s="233"/>
      <c r="H332" s="236">
        <v>15</v>
      </c>
      <c r="I332" s="237"/>
      <c r="J332" s="233"/>
      <c r="K332" s="233"/>
      <c r="L332" s="238"/>
      <c r="M332" s="239"/>
      <c r="N332" s="240"/>
      <c r="O332" s="240"/>
      <c r="P332" s="240"/>
      <c r="Q332" s="240"/>
      <c r="R332" s="240"/>
      <c r="S332" s="240"/>
      <c r="T332" s="241"/>
      <c r="AT332" s="242" t="s">
        <v>174</v>
      </c>
      <c r="AU332" s="242" t="s">
        <v>79</v>
      </c>
      <c r="AV332" s="13" t="s">
        <v>81</v>
      </c>
      <c r="AW332" s="13" t="s">
        <v>35</v>
      </c>
      <c r="AX332" s="13" t="s">
        <v>72</v>
      </c>
      <c r="AY332" s="242" t="s">
        <v>153</v>
      </c>
    </row>
    <row r="333" spans="2:51" s="13" customFormat="1" ht="12">
      <c r="B333" s="232"/>
      <c r="C333" s="233"/>
      <c r="D333" s="219" t="s">
        <v>174</v>
      </c>
      <c r="E333" s="234" t="s">
        <v>21</v>
      </c>
      <c r="F333" s="235" t="s">
        <v>1211</v>
      </c>
      <c r="G333" s="233"/>
      <c r="H333" s="236">
        <v>15</v>
      </c>
      <c r="I333" s="237"/>
      <c r="J333" s="233"/>
      <c r="K333" s="233"/>
      <c r="L333" s="238"/>
      <c r="M333" s="276"/>
      <c r="N333" s="277"/>
      <c r="O333" s="277"/>
      <c r="P333" s="277"/>
      <c r="Q333" s="277"/>
      <c r="R333" s="277"/>
      <c r="S333" s="277"/>
      <c r="T333" s="278"/>
      <c r="AT333" s="242" t="s">
        <v>174</v>
      </c>
      <c r="AU333" s="242" t="s">
        <v>79</v>
      </c>
      <c r="AV333" s="13" t="s">
        <v>81</v>
      </c>
      <c r="AW333" s="13" t="s">
        <v>35</v>
      </c>
      <c r="AX333" s="13" t="s">
        <v>72</v>
      </c>
      <c r="AY333" s="242" t="s">
        <v>153</v>
      </c>
    </row>
    <row r="334" spans="2:12" s="1" customFormat="1" ht="6.9" customHeight="1">
      <c r="B334" s="56"/>
      <c r="C334" s="57"/>
      <c r="D334" s="57"/>
      <c r="E334" s="57"/>
      <c r="F334" s="57"/>
      <c r="G334" s="57"/>
      <c r="H334" s="57"/>
      <c r="I334" s="148"/>
      <c r="J334" s="57"/>
      <c r="K334" s="57"/>
      <c r="L334" s="61"/>
    </row>
  </sheetData>
  <sheetProtection password="CC35" sheet="1" objects="1" scenarios="1" formatCells="0" formatColumns="0" formatRows="0" sort="0" autoFilter="0"/>
  <autoFilter ref="C88:K333"/>
  <mergeCells count="12">
    <mergeCell ref="G1:H1"/>
    <mergeCell ref="L2:V2"/>
    <mergeCell ref="E49:H49"/>
    <mergeCell ref="E51:H51"/>
    <mergeCell ref="E77:H77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20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93</v>
      </c>
      <c r="G1" s="406" t="s">
        <v>94</v>
      </c>
      <c r="H1" s="406"/>
      <c r="I1" s="124"/>
      <c r="J1" s="123" t="s">
        <v>95</v>
      </c>
      <c r="K1" s="122" t="s">
        <v>96</v>
      </c>
      <c r="L1" s="123" t="s">
        <v>97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AT2" s="24" t="s">
        <v>92</v>
      </c>
    </row>
    <row r="3" spans="2:46" ht="6.9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81</v>
      </c>
    </row>
    <row r="4" spans="2:46" ht="36.9" customHeight="1">
      <c r="B4" s="28"/>
      <c r="C4" s="29"/>
      <c r="D4" s="30" t="s">
        <v>98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0.4" customHeight="1">
      <c r="B7" s="28"/>
      <c r="C7" s="29"/>
      <c r="D7" s="29"/>
      <c r="E7" s="399" t="str">
        <f>'Rekapitulace stavby'!K6</f>
        <v>ZŠ Pionýrů - stavební úpravy sociálního zařízení - pavilon dílen E</v>
      </c>
      <c r="F7" s="400"/>
      <c r="G7" s="400"/>
      <c r="H7" s="400"/>
      <c r="I7" s="126"/>
      <c r="J7" s="29"/>
      <c r="K7" s="31"/>
    </row>
    <row r="8" spans="2:11" s="1" customFormat="1" ht="13.2">
      <c r="B8" s="41"/>
      <c r="C8" s="42"/>
      <c r="D8" s="37" t="s">
        <v>99</v>
      </c>
      <c r="E8" s="42"/>
      <c r="F8" s="42"/>
      <c r="G8" s="42"/>
      <c r="H8" s="42"/>
      <c r="I8" s="127"/>
      <c r="J8" s="42"/>
      <c r="K8" s="45"/>
    </row>
    <row r="9" spans="2:11" s="1" customFormat="1" ht="36.9" customHeight="1">
      <c r="B9" s="41"/>
      <c r="C9" s="42"/>
      <c r="D9" s="42"/>
      <c r="E9" s="402" t="s">
        <v>1212</v>
      </c>
      <c r="F9" s="401"/>
      <c r="G9" s="401"/>
      <c r="H9" s="401"/>
      <c r="I9" s="127"/>
      <c r="J9" s="42"/>
      <c r="K9" s="45"/>
    </row>
    <row r="10" spans="2:11" s="1" customFormat="1" ht="12">
      <c r="B10" s="41"/>
      <c r="C10" s="42"/>
      <c r="D10" s="42"/>
      <c r="E10" s="42"/>
      <c r="F10" s="42"/>
      <c r="G10" s="42"/>
      <c r="H10" s="42"/>
      <c r="I10" s="127"/>
      <c r="J10" s="42"/>
      <c r="K10" s="45"/>
    </row>
    <row r="11" spans="2:11" s="1" customFormat="1" ht="14.4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28" t="s">
        <v>22</v>
      </c>
      <c r="J11" s="35" t="s">
        <v>21</v>
      </c>
      <c r="K11" s="45"/>
    </row>
    <row r="12" spans="2:11" s="1" customFormat="1" ht="14.4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28" t="s">
        <v>25</v>
      </c>
      <c r="J12" s="129" t="str">
        <f>'Rekapitulace stavby'!AN8</f>
        <v>16.3.2018</v>
      </c>
      <c r="K12" s="45"/>
    </row>
    <row r="13" spans="2:11" s="1" customFormat="1" ht="10.8" customHeight="1">
      <c r="B13" s="41"/>
      <c r="C13" s="42"/>
      <c r="D13" s="42"/>
      <c r="E13" s="42"/>
      <c r="F13" s="42"/>
      <c r="G13" s="42"/>
      <c r="H13" s="42"/>
      <c r="I13" s="127"/>
      <c r="J13" s="42"/>
      <c r="K13" s="45"/>
    </row>
    <row r="14" spans="2:11" s="1" customFormat="1" ht="14.4" customHeight="1">
      <c r="B14" s="41"/>
      <c r="C14" s="42"/>
      <c r="D14" s="37" t="s">
        <v>27</v>
      </c>
      <c r="E14" s="42"/>
      <c r="F14" s="42"/>
      <c r="G14" s="42"/>
      <c r="H14" s="42"/>
      <c r="I14" s="128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28" t="s">
        <v>30</v>
      </c>
      <c r="J15" s="35" t="s">
        <v>21</v>
      </c>
      <c r="K15" s="45"/>
    </row>
    <row r="16" spans="2:11" s="1" customFormat="1" ht="6.9" customHeight="1">
      <c r="B16" s="41"/>
      <c r="C16" s="42"/>
      <c r="D16" s="42"/>
      <c r="E16" s="42"/>
      <c r="F16" s="42"/>
      <c r="G16" s="42"/>
      <c r="H16" s="42"/>
      <c r="I16" s="127"/>
      <c r="J16" s="42"/>
      <c r="K16" s="45"/>
    </row>
    <row r="17" spans="2:11" s="1" customFormat="1" ht="14.4" customHeight="1">
      <c r="B17" s="41"/>
      <c r="C17" s="42"/>
      <c r="D17" s="37" t="s">
        <v>31</v>
      </c>
      <c r="E17" s="42"/>
      <c r="F17" s="42"/>
      <c r="G17" s="42"/>
      <c r="H17" s="42"/>
      <c r="I17" s="128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8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" customHeight="1">
      <c r="B19" s="41"/>
      <c r="C19" s="42"/>
      <c r="D19" s="42"/>
      <c r="E19" s="42"/>
      <c r="F19" s="42"/>
      <c r="G19" s="42"/>
      <c r="H19" s="42"/>
      <c r="I19" s="127"/>
      <c r="J19" s="42"/>
      <c r="K19" s="45"/>
    </row>
    <row r="20" spans="2:11" s="1" customFormat="1" ht="14.4" customHeight="1">
      <c r="B20" s="41"/>
      <c r="C20" s="42"/>
      <c r="D20" s="37" t="s">
        <v>33</v>
      </c>
      <c r="E20" s="42"/>
      <c r="F20" s="42"/>
      <c r="G20" s="42"/>
      <c r="H20" s="42"/>
      <c r="I20" s="128" t="s">
        <v>28</v>
      </c>
      <c r="J20" s="35" t="s">
        <v>21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28" t="s">
        <v>30</v>
      </c>
      <c r="J21" s="35" t="s">
        <v>21</v>
      </c>
      <c r="K21" s="45"/>
    </row>
    <row r="22" spans="2:11" s="1" customFormat="1" ht="6.9" customHeight="1">
      <c r="B22" s="41"/>
      <c r="C22" s="42"/>
      <c r="D22" s="42"/>
      <c r="E22" s="42"/>
      <c r="F22" s="42"/>
      <c r="G22" s="42"/>
      <c r="H22" s="42"/>
      <c r="I22" s="127"/>
      <c r="J22" s="42"/>
      <c r="K22" s="45"/>
    </row>
    <row r="23" spans="2:11" s="1" customFormat="1" ht="14.4" customHeight="1">
      <c r="B23" s="41"/>
      <c r="C23" s="42"/>
      <c r="D23" s="37" t="s">
        <v>36</v>
      </c>
      <c r="E23" s="42"/>
      <c r="F23" s="42"/>
      <c r="G23" s="42"/>
      <c r="H23" s="42"/>
      <c r="I23" s="127"/>
      <c r="J23" s="42"/>
      <c r="K23" s="45"/>
    </row>
    <row r="24" spans="2:11" s="7" customFormat="1" ht="157.2" customHeight="1">
      <c r="B24" s="130"/>
      <c r="C24" s="131"/>
      <c r="D24" s="131"/>
      <c r="E24" s="364" t="s">
        <v>37</v>
      </c>
      <c r="F24" s="364"/>
      <c r="G24" s="364"/>
      <c r="H24" s="364"/>
      <c r="I24" s="132"/>
      <c r="J24" s="131"/>
      <c r="K24" s="133"/>
    </row>
    <row r="25" spans="2:11" s="1" customFormat="1" ht="6.9" customHeight="1">
      <c r="B25" s="41"/>
      <c r="C25" s="42"/>
      <c r="D25" s="42"/>
      <c r="E25" s="42"/>
      <c r="F25" s="42"/>
      <c r="G25" s="42"/>
      <c r="H25" s="42"/>
      <c r="I25" s="127"/>
      <c r="J25" s="42"/>
      <c r="K25" s="45"/>
    </row>
    <row r="26" spans="2:11" s="1" customFormat="1" ht="6.9" customHeight="1">
      <c r="B26" s="41"/>
      <c r="C26" s="42"/>
      <c r="D26" s="85"/>
      <c r="E26" s="85"/>
      <c r="F26" s="85"/>
      <c r="G26" s="85"/>
      <c r="H26" s="85"/>
      <c r="I26" s="134"/>
      <c r="J26" s="85"/>
      <c r="K26" s="135"/>
    </row>
    <row r="27" spans="2:11" s="1" customFormat="1" ht="25.35" customHeight="1">
      <c r="B27" s="41"/>
      <c r="C27" s="42"/>
      <c r="D27" s="136" t="s">
        <v>38</v>
      </c>
      <c r="E27" s="42"/>
      <c r="F27" s="42"/>
      <c r="G27" s="42"/>
      <c r="H27" s="42"/>
      <c r="I27" s="127"/>
      <c r="J27" s="137">
        <f>ROUND(J78,2)</f>
        <v>0</v>
      </c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14.4" customHeight="1">
      <c r="B29" s="41"/>
      <c r="C29" s="42"/>
      <c r="D29" s="42"/>
      <c r="E29" s="42"/>
      <c r="F29" s="46" t="s">
        <v>40</v>
      </c>
      <c r="G29" s="42"/>
      <c r="H29" s="42"/>
      <c r="I29" s="138" t="s">
        <v>39</v>
      </c>
      <c r="J29" s="46" t="s">
        <v>41</v>
      </c>
      <c r="K29" s="45"/>
    </row>
    <row r="30" spans="2:11" s="1" customFormat="1" ht="14.4" customHeight="1">
      <c r="B30" s="41"/>
      <c r="C30" s="42"/>
      <c r="D30" s="49" t="s">
        <v>42</v>
      </c>
      <c r="E30" s="49" t="s">
        <v>43</v>
      </c>
      <c r="F30" s="139">
        <f>ROUND(SUM(BE78:BE83),2)</f>
        <v>0</v>
      </c>
      <c r="G30" s="42"/>
      <c r="H30" s="42"/>
      <c r="I30" s="140">
        <v>0.21</v>
      </c>
      <c r="J30" s="139">
        <f>ROUND(ROUND((SUM(BE78:BE83)),2)*I30,2)</f>
        <v>0</v>
      </c>
      <c r="K30" s="45"/>
    </row>
    <row r="31" spans="2:11" s="1" customFormat="1" ht="14.4" customHeight="1">
      <c r="B31" s="41"/>
      <c r="C31" s="42"/>
      <c r="D31" s="42"/>
      <c r="E31" s="49" t="s">
        <v>44</v>
      </c>
      <c r="F31" s="139">
        <f>ROUND(SUM(BF78:BF83),2)</f>
        <v>0</v>
      </c>
      <c r="G31" s="42"/>
      <c r="H31" s="42"/>
      <c r="I31" s="140">
        <v>0.15</v>
      </c>
      <c r="J31" s="139">
        <f>ROUND(ROUND((SUM(BF78:BF83)),2)*I31,2)</f>
        <v>0</v>
      </c>
      <c r="K31" s="45"/>
    </row>
    <row r="32" spans="2:11" s="1" customFormat="1" ht="14.4" customHeight="1" hidden="1">
      <c r="B32" s="41"/>
      <c r="C32" s="42"/>
      <c r="D32" s="42"/>
      <c r="E32" s="49" t="s">
        <v>45</v>
      </c>
      <c r="F32" s="139">
        <f>ROUND(SUM(BG78:BG83),2)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" customHeight="1" hidden="1">
      <c r="B33" s="41"/>
      <c r="C33" s="42"/>
      <c r="D33" s="42"/>
      <c r="E33" s="49" t="s">
        <v>46</v>
      </c>
      <c r="F33" s="139">
        <f>ROUND(SUM(BH78:BH83),2)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" customHeight="1" hidden="1">
      <c r="B34" s="41"/>
      <c r="C34" s="42"/>
      <c r="D34" s="42"/>
      <c r="E34" s="49" t="s">
        <v>47</v>
      </c>
      <c r="F34" s="139">
        <f>ROUND(SUM(BI78:BI83),2)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" customHeight="1">
      <c r="B35" s="41"/>
      <c r="C35" s="42"/>
      <c r="D35" s="42"/>
      <c r="E35" s="42"/>
      <c r="F35" s="42"/>
      <c r="G35" s="42"/>
      <c r="H35" s="42"/>
      <c r="I35" s="127"/>
      <c r="J35" s="42"/>
      <c r="K35" s="45"/>
    </row>
    <row r="36" spans="2:11" s="1" customFormat="1" ht="25.35" customHeight="1">
      <c r="B36" s="41"/>
      <c r="C36" s="141"/>
      <c r="D36" s="142" t="s">
        <v>48</v>
      </c>
      <c r="E36" s="79"/>
      <c r="F36" s="79"/>
      <c r="G36" s="143" t="s">
        <v>49</v>
      </c>
      <c r="H36" s="144" t="s">
        <v>50</v>
      </c>
      <c r="I36" s="145"/>
      <c r="J36" s="146">
        <f>SUM(J27:J34)</f>
        <v>0</v>
      </c>
      <c r="K36" s="147"/>
    </row>
    <row r="37" spans="2:11" s="1" customFormat="1" ht="14.4" customHeight="1">
      <c r="B37" s="56"/>
      <c r="C37" s="57"/>
      <c r="D37" s="57"/>
      <c r="E37" s="57"/>
      <c r="F37" s="57"/>
      <c r="G37" s="57"/>
      <c r="H37" s="57"/>
      <c r="I37" s="148"/>
      <c r="J37" s="57"/>
      <c r="K37" s="58"/>
    </row>
    <row r="41" spans="2:11" s="1" customFormat="1" ht="6.9" customHeight="1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r="42" spans="2:11" s="1" customFormat="1" ht="36.9" customHeight="1">
      <c r="B42" s="41"/>
      <c r="C42" s="30" t="s">
        <v>103</v>
      </c>
      <c r="D42" s="42"/>
      <c r="E42" s="42"/>
      <c r="F42" s="42"/>
      <c r="G42" s="42"/>
      <c r="H42" s="42"/>
      <c r="I42" s="127"/>
      <c r="J42" s="42"/>
      <c r="K42" s="45"/>
    </row>
    <row r="43" spans="2:11" s="1" customFormat="1" ht="6.9" customHeight="1">
      <c r="B43" s="41"/>
      <c r="C43" s="42"/>
      <c r="D43" s="42"/>
      <c r="E43" s="42"/>
      <c r="F43" s="42"/>
      <c r="G43" s="42"/>
      <c r="H43" s="42"/>
      <c r="I43" s="127"/>
      <c r="J43" s="42"/>
      <c r="K43" s="45"/>
    </row>
    <row r="44" spans="2:11" s="1" customFormat="1" ht="14.4" customHeight="1">
      <c r="B44" s="41"/>
      <c r="C44" s="37" t="s">
        <v>18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20.4" customHeight="1">
      <c r="B45" s="41"/>
      <c r="C45" s="42"/>
      <c r="D45" s="42"/>
      <c r="E45" s="399" t="str">
        <f>E7</f>
        <v>ZŠ Pionýrů - stavební úpravy sociálního zařízení - pavilon dílen E</v>
      </c>
      <c r="F45" s="400"/>
      <c r="G45" s="400"/>
      <c r="H45" s="400"/>
      <c r="I45" s="127"/>
      <c r="J45" s="42"/>
      <c r="K45" s="45"/>
    </row>
    <row r="46" spans="2:11" s="1" customFormat="1" ht="14.4" customHeight="1">
      <c r="B46" s="41"/>
      <c r="C46" s="37" t="s">
        <v>99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2" customHeight="1">
      <c r="B47" s="41"/>
      <c r="C47" s="42"/>
      <c r="D47" s="42"/>
      <c r="E47" s="402" t="str">
        <f>E9</f>
        <v>EL - Elektroinstalace</v>
      </c>
      <c r="F47" s="401"/>
      <c r="G47" s="401"/>
      <c r="H47" s="401"/>
      <c r="I47" s="127"/>
      <c r="J47" s="42"/>
      <c r="K47" s="45"/>
    </row>
    <row r="48" spans="2:11" s="1" customFormat="1" ht="6.9" customHeight="1">
      <c r="B48" s="41"/>
      <c r="C48" s="42"/>
      <c r="D48" s="42"/>
      <c r="E48" s="42"/>
      <c r="F48" s="42"/>
      <c r="G48" s="42"/>
      <c r="H48" s="42"/>
      <c r="I48" s="127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Sokolov</v>
      </c>
      <c r="G49" s="42"/>
      <c r="H49" s="42"/>
      <c r="I49" s="128" t="s">
        <v>25</v>
      </c>
      <c r="J49" s="129" t="str">
        <f>IF(J12="","",J12)</f>
        <v>16.3.2018</v>
      </c>
      <c r="K49" s="45"/>
    </row>
    <row r="50" spans="2:11" s="1" customFormat="1" ht="6.9" customHeight="1">
      <c r="B50" s="41"/>
      <c r="C50" s="42"/>
      <c r="D50" s="42"/>
      <c r="E50" s="42"/>
      <c r="F50" s="42"/>
      <c r="G50" s="42"/>
      <c r="H50" s="42"/>
      <c r="I50" s="127"/>
      <c r="J50" s="42"/>
      <c r="K50" s="45"/>
    </row>
    <row r="51" spans="2:11" s="1" customFormat="1" ht="13.2">
      <c r="B51" s="41"/>
      <c r="C51" s="37" t="s">
        <v>27</v>
      </c>
      <c r="D51" s="42"/>
      <c r="E51" s="42"/>
      <c r="F51" s="35" t="str">
        <f>E15</f>
        <v>Město Sokolov, Rokycanova 1929, Sokolov</v>
      </c>
      <c r="G51" s="42"/>
      <c r="H51" s="42"/>
      <c r="I51" s="128" t="s">
        <v>33</v>
      </c>
      <c r="J51" s="35" t="str">
        <f>E21</f>
        <v>Petr Holan, Lidická 450/35, Karlovy Vary</v>
      </c>
      <c r="K51" s="45"/>
    </row>
    <row r="52" spans="2:11" s="1" customFormat="1" ht="14.4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27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7"/>
      <c r="J53" s="42"/>
      <c r="K53" s="45"/>
    </row>
    <row r="54" spans="2:11" s="1" customFormat="1" ht="29.25" customHeight="1">
      <c r="B54" s="41"/>
      <c r="C54" s="153" t="s">
        <v>104</v>
      </c>
      <c r="D54" s="141"/>
      <c r="E54" s="141"/>
      <c r="F54" s="141"/>
      <c r="G54" s="141"/>
      <c r="H54" s="141"/>
      <c r="I54" s="154"/>
      <c r="J54" s="155" t="s">
        <v>105</v>
      </c>
      <c r="K54" s="156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7"/>
      <c r="J55" s="42"/>
      <c r="K55" s="45"/>
    </row>
    <row r="56" spans="2:47" s="1" customFormat="1" ht="29.25" customHeight="1">
      <c r="B56" s="41"/>
      <c r="C56" s="157" t="s">
        <v>106</v>
      </c>
      <c r="D56" s="42"/>
      <c r="E56" s="42"/>
      <c r="F56" s="42"/>
      <c r="G56" s="42"/>
      <c r="H56" s="42"/>
      <c r="I56" s="127"/>
      <c r="J56" s="137">
        <f>J78</f>
        <v>0</v>
      </c>
      <c r="K56" s="45"/>
      <c r="AU56" s="24" t="s">
        <v>107</v>
      </c>
    </row>
    <row r="57" spans="2:11" s="8" customFormat="1" ht="24.9" customHeight="1">
      <c r="B57" s="158"/>
      <c r="C57" s="159"/>
      <c r="D57" s="160" t="s">
        <v>120</v>
      </c>
      <c r="E57" s="161"/>
      <c r="F57" s="161"/>
      <c r="G57" s="161"/>
      <c r="H57" s="161"/>
      <c r="I57" s="162"/>
      <c r="J57" s="163">
        <f>J79</f>
        <v>0</v>
      </c>
      <c r="K57" s="164"/>
    </row>
    <row r="58" spans="2:11" s="9" customFormat="1" ht="19.95" customHeight="1">
      <c r="B58" s="165"/>
      <c r="C58" s="166"/>
      <c r="D58" s="167" t="s">
        <v>1213</v>
      </c>
      <c r="E58" s="168"/>
      <c r="F58" s="168"/>
      <c r="G58" s="168"/>
      <c r="H58" s="168"/>
      <c r="I58" s="169"/>
      <c r="J58" s="170">
        <f>J80</f>
        <v>0</v>
      </c>
      <c r="K58" s="171"/>
    </row>
    <row r="59" spans="2:11" s="1" customFormat="1" ht="21.7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11" s="1" customFormat="1" ht="6.9" customHeight="1">
      <c r="B60" s="56"/>
      <c r="C60" s="57"/>
      <c r="D60" s="57"/>
      <c r="E60" s="57"/>
      <c r="F60" s="57"/>
      <c r="G60" s="57"/>
      <c r="H60" s="57"/>
      <c r="I60" s="148"/>
      <c r="J60" s="57"/>
      <c r="K60" s="58"/>
    </row>
    <row r="64" spans="2:12" s="1" customFormat="1" ht="6.9" customHeight="1">
      <c r="B64" s="59"/>
      <c r="C64" s="60"/>
      <c r="D64" s="60"/>
      <c r="E64" s="60"/>
      <c r="F64" s="60"/>
      <c r="G64" s="60"/>
      <c r="H64" s="60"/>
      <c r="I64" s="151"/>
      <c r="J64" s="60"/>
      <c r="K64" s="60"/>
      <c r="L64" s="61"/>
    </row>
    <row r="65" spans="2:12" s="1" customFormat="1" ht="36.9" customHeight="1">
      <c r="B65" s="41"/>
      <c r="C65" s="62" t="s">
        <v>137</v>
      </c>
      <c r="D65" s="63"/>
      <c r="E65" s="63"/>
      <c r="F65" s="63"/>
      <c r="G65" s="63"/>
      <c r="H65" s="63"/>
      <c r="I65" s="172"/>
      <c r="J65" s="63"/>
      <c r="K65" s="63"/>
      <c r="L65" s="61"/>
    </row>
    <row r="66" spans="2:12" s="1" customFormat="1" ht="6.9" customHeight="1">
      <c r="B66" s="41"/>
      <c r="C66" s="63"/>
      <c r="D66" s="63"/>
      <c r="E66" s="63"/>
      <c r="F66" s="63"/>
      <c r="G66" s="63"/>
      <c r="H66" s="63"/>
      <c r="I66" s="172"/>
      <c r="J66" s="63"/>
      <c r="K66" s="63"/>
      <c r="L66" s="61"/>
    </row>
    <row r="67" spans="2:12" s="1" customFormat="1" ht="14.4" customHeight="1">
      <c r="B67" s="41"/>
      <c r="C67" s="65" t="s">
        <v>18</v>
      </c>
      <c r="D67" s="63"/>
      <c r="E67" s="63"/>
      <c r="F67" s="63"/>
      <c r="G67" s="63"/>
      <c r="H67" s="63"/>
      <c r="I67" s="172"/>
      <c r="J67" s="63"/>
      <c r="K67" s="63"/>
      <c r="L67" s="61"/>
    </row>
    <row r="68" spans="2:12" s="1" customFormat="1" ht="20.4" customHeight="1">
      <c r="B68" s="41"/>
      <c r="C68" s="63"/>
      <c r="D68" s="63"/>
      <c r="E68" s="403" t="str">
        <f>E7</f>
        <v>ZŠ Pionýrů - stavební úpravy sociálního zařízení - pavilon dílen E</v>
      </c>
      <c r="F68" s="404"/>
      <c r="G68" s="404"/>
      <c r="H68" s="404"/>
      <c r="I68" s="172"/>
      <c r="J68" s="63"/>
      <c r="K68" s="63"/>
      <c r="L68" s="61"/>
    </row>
    <row r="69" spans="2:12" s="1" customFormat="1" ht="14.4" customHeight="1">
      <c r="B69" s="41"/>
      <c r="C69" s="65" t="s">
        <v>99</v>
      </c>
      <c r="D69" s="63"/>
      <c r="E69" s="63"/>
      <c r="F69" s="63"/>
      <c r="G69" s="63"/>
      <c r="H69" s="63"/>
      <c r="I69" s="172"/>
      <c r="J69" s="63"/>
      <c r="K69" s="63"/>
      <c r="L69" s="61"/>
    </row>
    <row r="70" spans="2:12" s="1" customFormat="1" ht="22.2" customHeight="1">
      <c r="B70" s="41"/>
      <c r="C70" s="63"/>
      <c r="D70" s="63"/>
      <c r="E70" s="375" t="str">
        <f>E9</f>
        <v>EL - Elektroinstalace</v>
      </c>
      <c r="F70" s="405"/>
      <c r="G70" s="405"/>
      <c r="H70" s="405"/>
      <c r="I70" s="172"/>
      <c r="J70" s="63"/>
      <c r="K70" s="63"/>
      <c r="L70" s="61"/>
    </row>
    <row r="71" spans="2:12" s="1" customFormat="1" ht="6.9" customHeight="1">
      <c r="B71" s="41"/>
      <c r="C71" s="63"/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18" customHeight="1">
      <c r="B72" s="41"/>
      <c r="C72" s="65" t="s">
        <v>23</v>
      </c>
      <c r="D72" s="63"/>
      <c r="E72" s="63"/>
      <c r="F72" s="175" t="str">
        <f>F12</f>
        <v>Sokolov</v>
      </c>
      <c r="G72" s="63"/>
      <c r="H72" s="63"/>
      <c r="I72" s="176" t="s">
        <v>25</v>
      </c>
      <c r="J72" s="73" t="str">
        <f>IF(J12="","",J12)</f>
        <v>16.3.2018</v>
      </c>
      <c r="K72" s="63"/>
      <c r="L72" s="61"/>
    </row>
    <row r="73" spans="2:12" s="1" customFormat="1" ht="6.9" customHeight="1">
      <c r="B73" s="41"/>
      <c r="C73" s="63"/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13.2">
      <c r="B74" s="41"/>
      <c r="C74" s="65" t="s">
        <v>27</v>
      </c>
      <c r="D74" s="63"/>
      <c r="E74" s="63"/>
      <c r="F74" s="175" t="str">
        <f>E15</f>
        <v>Město Sokolov, Rokycanova 1929, Sokolov</v>
      </c>
      <c r="G74" s="63"/>
      <c r="H74" s="63"/>
      <c r="I74" s="176" t="s">
        <v>33</v>
      </c>
      <c r="J74" s="175" t="str">
        <f>E21</f>
        <v>Petr Holan, Lidická 450/35, Karlovy Vary</v>
      </c>
      <c r="K74" s="63"/>
      <c r="L74" s="61"/>
    </row>
    <row r="75" spans="2:12" s="1" customFormat="1" ht="14.4" customHeight="1">
      <c r="B75" s="41"/>
      <c r="C75" s="65" t="s">
        <v>31</v>
      </c>
      <c r="D75" s="63"/>
      <c r="E75" s="63"/>
      <c r="F75" s="175" t="str">
        <f>IF(E18="","",E18)</f>
        <v/>
      </c>
      <c r="G75" s="63"/>
      <c r="H75" s="63"/>
      <c r="I75" s="172"/>
      <c r="J75" s="63"/>
      <c r="K75" s="63"/>
      <c r="L75" s="61"/>
    </row>
    <row r="76" spans="2:12" s="1" customFormat="1" ht="10.35" customHeight="1">
      <c r="B76" s="41"/>
      <c r="C76" s="63"/>
      <c r="D76" s="63"/>
      <c r="E76" s="63"/>
      <c r="F76" s="63"/>
      <c r="G76" s="63"/>
      <c r="H76" s="63"/>
      <c r="I76" s="172"/>
      <c r="J76" s="63"/>
      <c r="K76" s="63"/>
      <c r="L76" s="61"/>
    </row>
    <row r="77" spans="2:20" s="10" customFormat="1" ht="29.25" customHeight="1">
      <c r="B77" s="177"/>
      <c r="C77" s="178" t="s">
        <v>138</v>
      </c>
      <c r="D77" s="179" t="s">
        <v>57</v>
      </c>
      <c r="E77" s="179" t="s">
        <v>53</v>
      </c>
      <c r="F77" s="179" t="s">
        <v>139</v>
      </c>
      <c r="G77" s="179" t="s">
        <v>140</v>
      </c>
      <c r="H77" s="179" t="s">
        <v>141</v>
      </c>
      <c r="I77" s="180" t="s">
        <v>142</v>
      </c>
      <c r="J77" s="179" t="s">
        <v>105</v>
      </c>
      <c r="K77" s="181" t="s">
        <v>143</v>
      </c>
      <c r="L77" s="182"/>
      <c r="M77" s="81" t="s">
        <v>144</v>
      </c>
      <c r="N77" s="82" t="s">
        <v>42</v>
      </c>
      <c r="O77" s="82" t="s">
        <v>145</v>
      </c>
      <c r="P77" s="82" t="s">
        <v>146</v>
      </c>
      <c r="Q77" s="82" t="s">
        <v>147</v>
      </c>
      <c r="R77" s="82" t="s">
        <v>148</v>
      </c>
      <c r="S77" s="82" t="s">
        <v>149</v>
      </c>
      <c r="T77" s="83" t="s">
        <v>150</v>
      </c>
    </row>
    <row r="78" spans="2:63" s="1" customFormat="1" ht="29.25" customHeight="1">
      <c r="B78" s="41"/>
      <c r="C78" s="87" t="s">
        <v>106</v>
      </c>
      <c r="D78" s="63"/>
      <c r="E78" s="63"/>
      <c r="F78" s="63"/>
      <c r="G78" s="63"/>
      <c r="H78" s="63"/>
      <c r="I78" s="172"/>
      <c r="J78" s="183">
        <f>BK78</f>
        <v>0</v>
      </c>
      <c r="K78" s="63"/>
      <c r="L78" s="61"/>
      <c r="M78" s="84"/>
      <c r="N78" s="85"/>
      <c r="O78" s="85"/>
      <c r="P78" s="184">
        <f>P79</f>
        <v>0</v>
      </c>
      <c r="Q78" s="85"/>
      <c r="R78" s="184">
        <f>R79</f>
        <v>0</v>
      </c>
      <c r="S78" s="85"/>
      <c r="T78" s="185">
        <f>T79</f>
        <v>0</v>
      </c>
      <c r="AT78" s="24" t="s">
        <v>71</v>
      </c>
      <c r="AU78" s="24" t="s">
        <v>107</v>
      </c>
      <c r="BK78" s="186">
        <f>BK79</f>
        <v>0</v>
      </c>
    </row>
    <row r="79" spans="2:63" s="11" customFormat="1" ht="37.35" customHeight="1">
      <c r="B79" s="187"/>
      <c r="C79" s="188"/>
      <c r="D79" s="189" t="s">
        <v>71</v>
      </c>
      <c r="E79" s="190" t="s">
        <v>354</v>
      </c>
      <c r="F79" s="190" t="s">
        <v>355</v>
      </c>
      <c r="G79" s="188"/>
      <c r="H79" s="188"/>
      <c r="I79" s="191"/>
      <c r="J79" s="192">
        <f>BK79</f>
        <v>0</v>
      </c>
      <c r="K79" s="188"/>
      <c r="L79" s="193"/>
      <c r="M79" s="194"/>
      <c r="N79" s="195"/>
      <c r="O79" s="195"/>
      <c r="P79" s="196">
        <f>P80</f>
        <v>0</v>
      </c>
      <c r="Q79" s="195"/>
      <c r="R79" s="196">
        <f>R80</f>
        <v>0</v>
      </c>
      <c r="S79" s="195"/>
      <c r="T79" s="197">
        <f>T80</f>
        <v>0</v>
      </c>
      <c r="AR79" s="198" t="s">
        <v>81</v>
      </c>
      <c r="AT79" s="199" t="s">
        <v>71</v>
      </c>
      <c r="AU79" s="199" t="s">
        <v>72</v>
      </c>
      <c r="AY79" s="198" t="s">
        <v>153</v>
      </c>
      <c r="BK79" s="200">
        <f>BK80</f>
        <v>0</v>
      </c>
    </row>
    <row r="80" spans="2:63" s="11" customFormat="1" ht="19.95" customHeight="1">
      <c r="B80" s="187"/>
      <c r="C80" s="188"/>
      <c r="D80" s="201" t="s">
        <v>71</v>
      </c>
      <c r="E80" s="202" t="s">
        <v>1214</v>
      </c>
      <c r="F80" s="202" t="s">
        <v>91</v>
      </c>
      <c r="G80" s="188"/>
      <c r="H80" s="188"/>
      <c r="I80" s="191"/>
      <c r="J80" s="203">
        <f>BK80</f>
        <v>0</v>
      </c>
      <c r="K80" s="188"/>
      <c r="L80" s="193"/>
      <c r="M80" s="194"/>
      <c r="N80" s="195"/>
      <c r="O80" s="195"/>
      <c r="P80" s="196">
        <f>SUM(P81:P83)</f>
        <v>0</v>
      </c>
      <c r="Q80" s="195"/>
      <c r="R80" s="196">
        <f>SUM(R81:R83)</f>
        <v>0</v>
      </c>
      <c r="S80" s="195"/>
      <c r="T80" s="197">
        <f>SUM(T81:T83)</f>
        <v>0</v>
      </c>
      <c r="AR80" s="198" t="s">
        <v>81</v>
      </c>
      <c r="AT80" s="199" t="s">
        <v>71</v>
      </c>
      <c r="AU80" s="199" t="s">
        <v>79</v>
      </c>
      <c r="AY80" s="198" t="s">
        <v>153</v>
      </c>
      <c r="BK80" s="200">
        <f>SUM(BK81:BK83)</f>
        <v>0</v>
      </c>
    </row>
    <row r="81" spans="2:65" s="1" customFormat="1" ht="20.4" customHeight="1">
      <c r="B81" s="41"/>
      <c r="C81" s="204" t="s">
        <v>79</v>
      </c>
      <c r="D81" s="204" t="s">
        <v>156</v>
      </c>
      <c r="E81" s="205" t="s">
        <v>1215</v>
      </c>
      <c r="F81" s="206" t="s">
        <v>91</v>
      </c>
      <c r="G81" s="207" t="s">
        <v>361</v>
      </c>
      <c r="H81" s="208">
        <v>1</v>
      </c>
      <c r="I81" s="209"/>
      <c r="J81" s="210">
        <f>ROUND(I81*H81,2)</f>
        <v>0</v>
      </c>
      <c r="K81" s="206" t="s">
        <v>21</v>
      </c>
      <c r="L81" s="61"/>
      <c r="M81" s="211" t="s">
        <v>21</v>
      </c>
      <c r="N81" s="212" t="s">
        <v>43</v>
      </c>
      <c r="O81" s="42"/>
      <c r="P81" s="213">
        <f>O81*H81</f>
        <v>0</v>
      </c>
      <c r="Q81" s="213">
        <v>0</v>
      </c>
      <c r="R81" s="213">
        <f>Q81*H81</f>
        <v>0</v>
      </c>
      <c r="S81" s="213">
        <v>0</v>
      </c>
      <c r="T81" s="214">
        <f>S81*H81</f>
        <v>0</v>
      </c>
      <c r="AR81" s="24" t="s">
        <v>283</v>
      </c>
      <c r="AT81" s="24" t="s">
        <v>156</v>
      </c>
      <c r="AU81" s="24" t="s">
        <v>81</v>
      </c>
      <c r="AY81" s="24" t="s">
        <v>153</v>
      </c>
      <c r="BE81" s="215">
        <f>IF(N81="základní",J81,0)</f>
        <v>0</v>
      </c>
      <c r="BF81" s="215">
        <f>IF(N81="snížená",J81,0)</f>
        <v>0</v>
      </c>
      <c r="BG81" s="215">
        <f>IF(N81="zákl. přenesená",J81,0)</f>
        <v>0</v>
      </c>
      <c r="BH81" s="215">
        <f>IF(N81="sníž. přenesená",J81,0)</f>
        <v>0</v>
      </c>
      <c r="BI81" s="215">
        <f>IF(N81="nulová",J81,0)</f>
        <v>0</v>
      </c>
      <c r="BJ81" s="24" t="s">
        <v>79</v>
      </c>
      <c r="BK81" s="215">
        <f>ROUND(I81*H81,2)</f>
        <v>0</v>
      </c>
      <c r="BL81" s="24" t="s">
        <v>283</v>
      </c>
      <c r="BM81" s="24" t="s">
        <v>1216</v>
      </c>
    </row>
    <row r="82" spans="2:47" s="1" customFormat="1" ht="12">
      <c r="B82" s="41"/>
      <c r="C82" s="63"/>
      <c r="D82" s="219" t="s">
        <v>163</v>
      </c>
      <c r="E82" s="63"/>
      <c r="F82" s="220" t="s">
        <v>91</v>
      </c>
      <c r="G82" s="63"/>
      <c r="H82" s="63"/>
      <c r="I82" s="172"/>
      <c r="J82" s="63"/>
      <c r="K82" s="63"/>
      <c r="L82" s="61"/>
      <c r="M82" s="218"/>
      <c r="N82" s="42"/>
      <c r="O82" s="42"/>
      <c r="P82" s="42"/>
      <c r="Q82" s="42"/>
      <c r="R82" s="42"/>
      <c r="S82" s="42"/>
      <c r="T82" s="78"/>
      <c r="AT82" s="24" t="s">
        <v>163</v>
      </c>
      <c r="AU82" s="24" t="s">
        <v>81</v>
      </c>
    </row>
    <row r="83" spans="2:47" s="1" customFormat="1" ht="24">
      <c r="B83" s="41"/>
      <c r="C83" s="63"/>
      <c r="D83" s="219" t="s">
        <v>275</v>
      </c>
      <c r="E83" s="63"/>
      <c r="F83" s="259" t="s">
        <v>1217</v>
      </c>
      <c r="G83" s="63"/>
      <c r="H83" s="63"/>
      <c r="I83" s="172"/>
      <c r="J83" s="63"/>
      <c r="K83" s="63"/>
      <c r="L83" s="61"/>
      <c r="M83" s="262"/>
      <c r="N83" s="263"/>
      <c r="O83" s="263"/>
      <c r="P83" s="263"/>
      <c r="Q83" s="263"/>
      <c r="R83" s="263"/>
      <c r="S83" s="263"/>
      <c r="T83" s="264"/>
      <c r="AT83" s="24" t="s">
        <v>275</v>
      </c>
      <c r="AU83" s="24" t="s">
        <v>81</v>
      </c>
    </row>
    <row r="84" spans="2:12" s="1" customFormat="1" ht="6.9" customHeight="1">
      <c r="B84" s="56"/>
      <c r="C84" s="57"/>
      <c r="D84" s="57"/>
      <c r="E84" s="57"/>
      <c r="F84" s="57"/>
      <c r="G84" s="57"/>
      <c r="H84" s="57"/>
      <c r="I84" s="148"/>
      <c r="J84" s="57"/>
      <c r="K84" s="57"/>
      <c r="L84" s="61"/>
    </row>
  </sheetData>
  <sheetProtection password="CC35" sheet="1" objects="1" scenarios="1" formatCells="0" formatColumns="0" formatRows="0" sort="0" autoFilter="0"/>
  <autoFilter ref="C77:K83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9" customWidth="1"/>
    <col min="2" max="2" width="1.66796875" style="279" customWidth="1"/>
    <col min="3" max="4" width="5" style="279" customWidth="1"/>
    <col min="5" max="5" width="11.66015625" style="279" customWidth="1"/>
    <col min="6" max="6" width="9.16015625" style="279" customWidth="1"/>
    <col min="7" max="7" width="5" style="279" customWidth="1"/>
    <col min="8" max="8" width="77.83203125" style="279" customWidth="1"/>
    <col min="9" max="10" width="20" style="279" customWidth="1"/>
    <col min="11" max="11" width="1.66796875" style="279" customWidth="1"/>
  </cols>
  <sheetData>
    <row r="1" ht="37.5" customHeight="1"/>
    <row r="2" spans="2:11" ht="7.5" customHeight="1">
      <c r="B2" s="280"/>
      <c r="C2" s="281"/>
      <c r="D2" s="281"/>
      <c r="E2" s="281"/>
      <c r="F2" s="281"/>
      <c r="G2" s="281"/>
      <c r="H2" s="281"/>
      <c r="I2" s="281"/>
      <c r="J2" s="281"/>
      <c r="K2" s="282"/>
    </row>
    <row r="3" spans="2:11" s="15" customFormat="1" ht="45" customHeight="1">
      <c r="B3" s="283"/>
      <c r="C3" s="410" t="s">
        <v>1218</v>
      </c>
      <c r="D3" s="410"/>
      <c r="E3" s="410"/>
      <c r="F3" s="410"/>
      <c r="G3" s="410"/>
      <c r="H3" s="410"/>
      <c r="I3" s="410"/>
      <c r="J3" s="410"/>
      <c r="K3" s="284"/>
    </row>
    <row r="4" spans="2:11" ht="25.5" customHeight="1">
      <c r="B4" s="285"/>
      <c r="C4" s="414" t="s">
        <v>1219</v>
      </c>
      <c r="D4" s="414"/>
      <c r="E4" s="414"/>
      <c r="F4" s="414"/>
      <c r="G4" s="414"/>
      <c r="H4" s="414"/>
      <c r="I4" s="414"/>
      <c r="J4" s="414"/>
      <c r="K4" s="286"/>
    </row>
    <row r="5" spans="2:11" ht="5.25" customHeight="1">
      <c r="B5" s="285"/>
      <c r="C5" s="287"/>
      <c r="D5" s="287"/>
      <c r="E5" s="287"/>
      <c r="F5" s="287"/>
      <c r="G5" s="287"/>
      <c r="H5" s="287"/>
      <c r="I5" s="287"/>
      <c r="J5" s="287"/>
      <c r="K5" s="286"/>
    </row>
    <row r="6" spans="2:11" ht="15" customHeight="1">
      <c r="B6" s="285"/>
      <c r="C6" s="413" t="s">
        <v>1220</v>
      </c>
      <c r="D6" s="413"/>
      <c r="E6" s="413"/>
      <c r="F6" s="413"/>
      <c r="G6" s="413"/>
      <c r="H6" s="413"/>
      <c r="I6" s="413"/>
      <c r="J6" s="413"/>
      <c r="K6" s="286"/>
    </row>
    <row r="7" spans="2:11" ht="15" customHeight="1">
      <c r="B7" s="289"/>
      <c r="C7" s="413" t="s">
        <v>1221</v>
      </c>
      <c r="D7" s="413"/>
      <c r="E7" s="413"/>
      <c r="F7" s="413"/>
      <c r="G7" s="413"/>
      <c r="H7" s="413"/>
      <c r="I7" s="413"/>
      <c r="J7" s="413"/>
      <c r="K7" s="286"/>
    </row>
    <row r="8" spans="2:11" ht="12.75" customHeight="1">
      <c r="B8" s="289"/>
      <c r="C8" s="288"/>
      <c r="D8" s="288"/>
      <c r="E8" s="288"/>
      <c r="F8" s="288"/>
      <c r="G8" s="288"/>
      <c r="H8" s="288"/>
      <c r="I8" s="288"/>
      <c r="J8" s="288"/>
      <c r="K8" s="286"/>
    </row>
    <row r="9" spans="2:11" ht="15" customHeight="1">
      <c r="B9" s="289"/>
      <c r="C9" s="413" t="s">
        <v>1222</v>
      </c>
      <c r="D9" s="413"/>
      <c r="E9" s="413"/>
      <c r="F9" s="413"/>
      <c r="G9" s="413"/>
      <c r="H9" s="413"/>
      <c r="I9" s="413"/>
      <c r="J9" s="413"/>
      <c r="K9" s="286"/>
    </row>
    <row r="10" spans="2:11" ht="15" customHeight="1">
      <c r="B10" s="289"/>
      <c r="C10" s="288"/>
      <c r="D10" s="413" t="s">
        <v>1223</v>
      </c>
      <c r="E10" s="413"/>
      <c r="F10" s="413"/>
      <c r="G10" s="413"/>
      <c r="H10" s="413"/>
      <c r="I10" s="413"/>
      <c r="J10" s="413"/>
      <c r="K10" s="286"/>
    </row>
    <row r="11" spans="2:11" ht="15" customHeight="1">
      <c r="B11" s="289"/>
      <c r="C11" s="290"/>
      <c r="D11" s="413" t="s">
        <v>1224</v>
      </c>
      <c r="E11" s="413"/>
      <c r="F11" s="413"/>
      <c r="G11" s="413"/>
      <c r="H11" s="413"/>
      <c r="I11" s="413"/>
      <c r="J11" s="413"/>
      <c r="K11" s="286"/>
    </row>
    <row r="12" spans="2:11" ht="12.75" customHeight="1">
      <c r="B12" s="289"/>
      <c r="C12" s="290"/>
      <c r="D12" s="290"/>
      <c r="E12" s="290"/>
      <c r="F12" s="290"/>
      <c r="G12" s="290"/>
      <c r="H12" s="290"/>
      <c r="I12" s="290"/>
      <c r="J12" s="290"/>
      <c r="K12" s="286"/>
    </row>
    <row r="13" spans="2:11" ht="15" customHeight="1">
      <c r="B13" s="289"/>
      <c r="C13" s="290"/>
      <c r="D13" s="413" t="s">
        <v>1225</v>
      </c>
      <c r="E13" s="413"/>
      <c r="F13" s="413"/>
      <c r="G13" s="413"/>
      <c r="H13" s="413"/>
      <c r="I13" s="413"/>
      <c r="J13" s="413"/>
      <c r="K13" s="286"/>
    </row>
    <row r="14" spans="2:11" ht="15" customHeight="1">
      <c r="B14" s="289"/>
      <c r="C14" s="290"/>
      <c r="D14" s="413" t="s">
        <v>1226</v>
      </c>
      <c r="E14" s="413"/>
      <c r="F14" s="413"/>
      <c r="G14" s="413"/>
      <c r="H14" s="413"/>
      <c r="I14" s="413"/>
      <c r="J14" s="413"/>
      <c r="K14" s="286"/>
    </row>
    <row r="15" spans="2:11" ht="15" customHeight="1">
      <c r="B15" s="289"/>
      <c r="C15" s="290"/>
      <c r="D15" s="413" t="s">
        <v>1227</v>
      </c>
      <c r="E15" s="413"/>
      <c r="F15" s="413"/>
      <c r="G15" s="413"/>
      <c r="H15" s="413"/>
      <c r="I15" s="413"/>
      <c r="J15" s="413"/>
      <c r="K15" s="286"/>
    </row>
    <row r="16" spans="2:11" ht="15" customHeight="1">
      <c r="B16" s="289"/>
      <c r="C16" s="290"/>
      <c r="D16" s="290"/>
      <c r="E16" s="291" t="s">
        <v>78</v>
      </c>
      <c r="F16" s="413" t="s">
        <v>1228</v>
      </c>
      <c r="G16" s="413"/>
      <c r="H16" s="413"/>
      <c r="I16" s="413"/>
      <c r="J16" s="413"/>
      <c r="K16" s="286"/>
    </row>
    <row r="17" spans="2:11" ht="15" customHeight="1">
      <c r="B17" s="289"/>
      <c r="C17" s="290"/>
      <c r="D17" s="290"/>
      <c r="E17" s="291" t="s">
        <v>1229</v>
      </c>
      <c r="F17" s="413" t="s">
        <v>1230</v>
      </c>
      <c r="G17" s="413"/>
      <c r="H17" s="413"/>
      <c r="I17" s="413"/>
      <c r="J17" s="413"/>
      <c r="K17" s="286"/>
    </row>
    <row r="18" spans="2:11" ht="15" customHeight="1">
      <c r="B18" s="289"/>
      <c r="C18" s="290"/>
      <c r="D18" s="290"/>
      <c r="E18" s="291" t="s">
        <v>1231</v>
      </c>
      <c r="F18" s="413" t="s">
        <v>1232</v>
      </c>
      <c r="G18" s="413"/>
      <c r="H18" s="413"/>
      <c r="I18" s="413"/>
      <c r="J18" s="413"/>
      <c r="K18" s="286"/>
    </row>
    <row r="19" spans="2:11" ht="15" customHeight="1">
      <c r="B19" s="289"/>
      <c r="C19" s="290"/>
      <c r="D19" s="290"/>
      <c r="E19" s="291" t="s">
        <v>1233</v>
      </c>
      <c r="F19" s="413" t="s">
        <v>1234</v>
      </c>
      <c r="G19" s="413"/>
      <c r="H19" s="413"/>
      <c r="I19" s="413"/>
      <c r="J19" s="413"/>
      <c r="K19" s="286"/>
    </row>
    <row r="20" spans="2:11" ht="15" customHeight="1">
      <c r="B20" s="289"/>
      <c r="C20" s="290"/>
      <c r="D20" s="290"/>
      <c r="E20" s="291" t="s">
        <v>1235</v>
      </c>
      <c r="F20" s="413" t="s">
        <v>1236</v>
      </c>
      <c r="G20" s="413"/>
      <c r="H20" s="413"/>
      <c r="I20" s="413"/>
      <c r="J20" s="413"/>
      <c r="K20" s="286"/>
    </row>
    <row r="21" spans="2:11" ht="15" customHeight="1">
      <c r="B21" s="289"/>
      <c r="C21" s="290"/>
      <c r="D21" s="290"/>
      <c r="E21" s="291" t="s">
        <v>85</v>
      </c>
      <c r="F21" s="413" t="s">
        <v>1237</v>
      </c>
      <c r="G21" s="413"/>
      <c r="H21" s="413"/>
      <c r="I21" s="413"/>
      <c r="J21" s="413"/>
      <c r="K21" s="286"/>
    </row>
    <row r="22" spans="2:11" ht="12.75" customHeight="1">
      <c r="B22" s="289"/>
      <c r="C22" s="290"/>
      <c r="D22" s="290"/>
      <c r="E22" s="290"/>
      <c r="F22" s="290"/>
      <c r="G22" s="290"/>
      <c r="H22" s="290"/>
      <c r="I22" s="290"/>
      <c r="J22" s="290"/>
      <c r="K22" s="286"/>
    </row>
    <row r="23" spans="2:11" ht="15" customHeight="1">
      <c r="B23" s="289"/>
      <c r="C23" s="413" t="s">
        <v>1238</v>
      </c>
      <c r="D23" s="413"/>
      <c r="E23" s="413"/>
      <c r="F23" s="413"/>
      <c r="G23" s="413"/>
      <c r="H23" s="413"/>
      <c r="I23" s="413"/>
      <c r="J23" s="413"/>
      <c r="K23" s="286"/>
    </row>
    <row r="24" spans="2:11" ht="15" customHeight="1">
      <c r="B24" s="289"/>
      <c r="C24" s="413" t="s">
        <v>1239</v>
      </c>
      <c r="D24" s="413"/>
      <c r="E24" s="413"/>
      <c r="F24" s="413"/>
      <c r="G24" s="413"/>
      <c r="H24" s="413"/>
      <c r="I24" s="413"/>
      <c r="J24" s="413"/>
      <c r="K24" s="286"/>
    </row>
    <row r="25" spans="2:11" ht="15" customHeight="1">
      <c r="B25" s="289"/>
      <c r="C25" s="288"/>
      <c r="D25" s="413" t="s">
        <v>1240</v>
      </c>
      <c r="E25" s="413"/>
      <c r="F25" s="413"/>
      <c r="G25" s="413"/>
      <c r="H25" s="413"/>
      <c r="I25" s="413"/>
      <c r="J25" s="413"/>
      <c r="K25" s="286"/>
    </row>
    <row r="26" spans="2:11" ht="15" customHeight="1">
      <c r="B26" s="289"/>
      <c r="C26" s="290"/>
      <c r="D26" s="413" t="s">
        <v>1241</v>
      </c>
      <c r="E26" s="413"/>
      <c r="F26" s="413"/>
      <c r="G26" s="413"/>
      <c r="H26" s="413"/>
      <c r="I26" s="413"/>
      <c r="J26" s="413"/>
      <c r="K26" s="286"/>
    </row>
    <row r="27" spans="2:11" ht="12.75" customHeight="1">
      <c r="B27" s="289"/>
      <c r="C27" s="290"/>
      <c r="D27" s="290"/>
      <c r="E27" s="290"/>
      <c r="F27" s="290"/>
      <c r="G27" s="290"/>
      <c r="H27" s="290"/>
      <c r="I27" s="290"/>
      <c r="J27" s="290"/>
      <c r="K27" s="286"/>
    </row>
    <row r="28" spans="2:11" ht="15" customHeight="1">
      <c r="B28" s="289"/>
      <c r="C28" s="290"/>
      <c r="D28" s="413" t="s">
        <v>1242</v>
      </c>
      <c r="E28" s="413"/>
      <c r="F28" s="413"/>
      <c r="G28" s="413"/>
      <c r="H28" s="413"/>
      <c r="I28" s="413"/>
      <c r="J28" s="413"/>
      <c r="K28" s="286"/>
    </row>
    <row r="29" spans="2:11" ht="15" customHeight="1">
      <c r="B29" s="289"/>
      <c r="C29" s="290"/>
      <c r="D29" s="413" t="s">
        <v>1243</v>
      </c>
      <c r="E29" s="413"/>
      <c r="F29" s="413"/>
      <c r="G29" s="413"/>
      <c r="H29" s="413"/>
      <c r="I29" s="413"/>
      <c r="J29" s="413"/>
      <c r="K29" s="286"/>
    </row>
    <row r="30" spans="2:11" ht="12.75" customHeight="1">
      <c r="B30" s="289"/>
      <c r="C30" s="290"/>
      <c r="D30" s="290"/>
      <c r="E30" s="290"/>
      <c r="F30" s="290"/>
      <c r="G30" s="290"/>
      <c r="H30" s="290"/>
      <c r="I30" s="290"/>
      <c r="J30" s="290"/>
      <c r="K30" s="286"/>
    </row>
    <row r="31" spans="2:11" ht="15" customHeight="1">
      <c r="B31" s="289"/>
      <c r="C31" s="290"/>
      <c r="D31" s="413" t="s">
        <v>1244</v>
      </c>
      <c r="E31" s="413"/>
      <c r="F31" s="413"/>
      <c r="G31" s="413"/>
      <c r="H31" s="413"/>
      <c r="I31" s="413"/>
      <c r="J31" s="413"/>
      <c r="K31" s="286"/>
    </row>
    <row r="32" spans="2:11" ht="15" customHeight="1">
      <c r="B32" s="289"/>
      <c r="C32" s="290"/>
      <c r="D32" s="413" t="s">
        <v>1245</v>
      </c>
      <c r="E32" s="413"/>
      <c r="F32" s="413"/>
      <c r="G32" s="413"/>
      <c r="H32" s="413"/>
      <c r="I32" s="413"/>
      <c r="J32" s="413"/>
      <c r="K32" s="286"/>
    </row>
    <row r="33" spans="2:11" ht="15" customHeight="1">
      <c r="B33" s="289"/>
      <c r="C33" s="290"/>
      <c r="D33" s="413" t="s">
        <v>1246</v>
      </c>
      <c r="E33" s="413"/>
      <c r="F33" s="413"/>
      <c r="G33" s="413"/>
      <c r="H33" s="413"/>
      <c r="I33" s="413"/>
      <c r="J33" s="413"/>
      <c r="K33" s="286"/>
    </row>
    <row r="34" spans="2:11" ht="15" customHeight="1">
      <c r="B34" s="289"/>
      <c r="C34" s="290"/>
      <c r="D34" s="288"/>
      <c r="E34" s="292" t="s">
        <v>138</v>
      </c>
      <c r="F34" s="288"/>
      <c r="G34" s="413" t="s">
        <v>1247</v>
      </c>
      <c r="H34" s="413"/>
      <c r="I34" s="413"/>
      <c r="J34" s="413"/>
      <c r="K34" s="286"/>
    </row>
    <row r="35" spans="2:11" ht="30.75" customHeight="1">
      <c r="B35" s="289"/>
      <c r="C35" s="290"/>
      <c r="D35" s="288"/>
      <c r="E35" s="292" t="s">
        <v>1248</v>
      </c>
      <c r="F35" s="288"/>
      <c r="G35" s="413" t="s">
        <v>1249</v>
      </c>
      <c r="H35" s="413"/>
      <c r="I35" s="413"/>
      <c r="J35" s="413"/>
      <c r="K35" s="286"/>
    </row>
    <row r="36" spans="2:11" ht="15" customHeight="1">
      <c r="B36" s="289"/>
      <c r="C36" s="290"/>
      <c r="D36" s="288"/>
      <c r="E36" s="292" t="s">
        <v>53</v>
      </c>
      <c r="F36" s="288"/>
      <c r="G36" s="413" t="s">
        <v>1250</v>
      </c>
      <c r="H36" s="413"/>
      <c r="I36" s="413"/>
      <c r="J36" s="413"/>
      <c r="K36" s="286"/>
    </row>
    <row r="37" spans="2:11" ht="15" customHeight="1">
      <c r="B37" s="289"/>
      <c r="C37" s="290"/>
      <c r="D37" s="288"/>
      <c r="E37" s="292" t="s">
        <v>139</v>
      </c>
      <c r="F37" s="288"/>
      <c r="G37" s="413" t="s">
        <v>1251</v>
      </c>
      <c r="H37" s="413"/>
      <c r="I37" s="413"/>
      <c r="J37" s="413"/>
      <c r="K37" s="286"/>
    </row>
    <row r="38" spans="2:11" ht="15" customHeight="1">
      <c r="B38" s="289"/>
      <c r="C38" s="290"/>
      <c r="D38" s="288"/>
      <c r="E38" s="292" t="s">
        <v>140</v>
      </c>
      <c r="F38" s="288"/>
      <c r="G38" s="413" t="s">
        <v>1252</v>
      </c>
      <c r="H38" s="413"/>
      <c r="I38" s="413"/>
      <c r="J38" s="413"/>
      <c r="K38" s="286"/>
    </row>
    <row r="39" spans="2:11" ht="15" customHeight="1">
      <c r="B39" s="289"/>
      <c r="C39" s="290"/>
      <c r="D39" s="288"/>
      <c r="E39" s="292" t="s">
        <v>141</v>
      </c>
      <c r="F39" s="288"/>
      <c r="G39" s="413" t="s">
        <v>1253</v>
      </c>
      <c r="H39" s="413"/>
      <c r="I39" s="413"/>
      <c r="J39" s="413"/>
      <c r="K39" s="286"/>
    </row>
    <row r="40" spans="2:11" ht="15" customHeight="1">
      <c r="B40" s="289"/>
      <c r="C40" s="290"/>
      <c r="D40" s="288"/>
      <c r="E40" s="292" t="s">
        <v>1254</v>
      </c>
      <c r="F40" s="288"/>
      <c r="G40" s="413" t="s">
        <v>1255</v>
      </c>
      <c r="H40" s="413"/>
      <c r="I40" s="413"/>
      <c r="J40" s="413"/>
      <c r="K40" s="286"/>
    </row>
    <row r="41" spans="2:11" ht="15" customHeight="1">
      <c r="B41" s="289"/>
      <c r="C41" s="290"/>
      <c r="D41" s="288"/>
      <c r="E41" s="292"/>
      <c r="F41" s="288"/>
      <c r="G41" s="413" t="s">
        <v>1256</v>
      </c>
      <c r="H41" s="413"/>
      <c r="I41" s="413"/>
      <c r="J41" s="413"/>
      <c r="K41" s="286"/>
    </row>
    <row r="42" spans="2:11" ht="15" customHeight="1">
      <c r="B42" s="289"/>
      <c r="C42" s="290"/>
      <c r="D42" s="288"/>
      <c r="E42" s="292" t="s">
        <v>1257</v>
      </c>
      <c r="F42" s="288"/>
      <c r="G42" s="413" t="s">
        <v>1258</v>
      </c>
      <c r="H42" s="413"/>
      <c r="I42" s="413"/>
      <c r="J42" s="413"/>
      <c r="K42" s="286"/>
    </row>
    <row r="43" spans="2:11" ht="15" customHeight="1">
      <c r="B43" s="289"/>
      <c r="C43" s="290"/>
      <c r="D43" s="288"/>
      <c r="E43" s="292" t="s">
        <v>143</v>
      </c>
      <c r="F43" s="288"/>
      <c r="G43" s="413" t="s">
        <v>1259</v>
      </c>
      <c r="H43" s="413"/>
      <c r="I43" s="413"/>
      <c r="J43" s="413"/>
      <c r="K43" s="286"/>
    </row>
    <row r="44" spans="2:11" ht="12.75" customHeight="1">
      <c r="B44" s="289"/>
      <c r="C44" s="290"/>
      <c r="D44" s="288"/>
      <c r="E44" s="288"/>
      <c r="F44" s="288"/>
      <c r="G44" s="288"/>
      <c r="H44" s="288"/>
      <c r="I44" s="288"/>
      <c r="J44" s="288"/>
      <c r="K44" s="286"/>
    </row>
    <row r="45" spans="2:11" ht="15" customHeight="1">
      <c r="B45" s="289"/>
      <c r="C45" s="290"/>
      <c r="D45" s="413" t="s">
        <v>1260</v>
      </c>
      <c r="E45" s="413"/>
      <c r="F45" s="413"/>
      <c r="G45" s="413"/>
      <c r="H45" s="413"/>
      <c r="I45" s="413"/>
      <c r="J45" s="413"/>
      <c r="K45" s="286"/>
    </row>
    <row r="46" spans="2:11" ht="15" customHeight="1">
      <c r="B46" s="289"/>
      <c r="C46" s="290"/>
      <c r="D46" s="290"/>
      <c r="E46" s="413" t="s">
        <v>1261</v>
      </c>
      <c r="F46" s="413"/>
      <c r="G46" s="413"/>
      <c r="H46" s="413"/>
      <c r="I46" s="413"/>
      <c r="J46" s="413"/>
      <c r="K46" s="286"/>
    </row>
    <row r="47" spans="2:11" ht="15" customHeight="1">
      <c r="B47" s="289"/>
      <c r="C47" s="290"/>
      <c r="D47" s="290"/>
      <c r="E47" s="413" t="s">
        <v>1262</v>
      </c>
      <c r="F47" s="413"/>
      <c r="G47" s="413"/>
      <c r="H47" s="413"/>
      <c r="I47" s="413"/>
      <c r="J47" s="413"/>
      <c r="K47" s="286"/>
    </row>
    <row r="48" spans="2:11" ht="15" customHeight="1">
      <c r="B48" s="289"/>
      <c r="C48" s="290"/>
      <c r="D48" s="290"/>
      <c r="E48" s="413" t="s">
        <v>1263</v>
      </c>
      <c r="F48" s="413"/>
      <c r="G48" s="413"/>
      <c r="H48" s="413"/>
      <c r="I48" s="413"/>
      <c r="J48" s="413"/>
      <c r="K48" s="286"/>
    </row>
    <row r="49" spans="2:11" ht="15" customHeight="1">
      <c r="B49" s="289"/>
      <c r="C49" s="290"/>
      <c r="D49" s="413" t="s">
        <v>1264</v>
      </c>
      <c r="E49" s="413"/>
      <c r="F49" s="413"/>
      <c r="G49" s="413"/>
      <c r="H49" s="413"/>
      <c r="I49" s="413"/>
      <c r="J49" s="413"/>
      <c r="K49" s="286"/>
    </row>
    <row r="50" spans="2:11" ht="25.5" customHeight="1">
      <c r="B50" s="285"/>
      <c r="C50" s="414" t="s">
        <v>1265</v>
      </c>
      <c r="D50" s="414"/>
      <c r="E50" s="414"/>
      <c r="F50" s="414"/>
      <c r="G50" s="414"/>
      <c r="H50" s="414"/>
      <c r="I50" s="414"/>
      <c r="J50" s="414"/>
      <c r="K50" s="286"/>
    </row>
    <row r="51" spans="2:11" ht="5.25" customHeight="1">
      <c r="B51" s="285"/>
      <c r="C51" s="287"/>
      <c r="D51" s="287"/>
      <c r="E51" s="287"/>
      <c r="F51" s="287"/>
      <c r="G51" s="287"/>
      <c r="H51" s="287"/>
      <c r="I51" s="287"/>
      <c r="J51" s="287"/>
      <c r="K51" s="286"/>
    </row>
    <row r="52" spans="2:11" ht="15" customHeight="1">
      <c r="B52" s="285"/>
      <c r="C52" s="413" t="s">
        <v>1266</v>
      </c>
      <c r="D52" s="413"/>
      <c r="E52" s="413"/>
      <c r="F52" s="413"/>
      <c r="G52" s="413"/>
      <c r="H52" s="413"/>
      <c r="I52" s="413"/>
      <c r="J52" s="413"/>
      <c r="K52" s="286"/>
    </row>
    <row r="53" spans="2:11" ht="15" customHeight="1">
      <c r="B53" s="285"/>
      <c r="C53" s="413" t="s">
        <v>1267</v>
      </c>
      <c r="D53" s="413"/>
      <c r="E53" s="413"/>
      <c r="F53" s="413"/>
      <c r="G53" s="413"/>
      <c r="H53" s="413"/>
      <c r="I53" s="413"/>
      <c r="J53" s="413"/>
      <c r="K53" s="286"/>
    </row>
    <row r="54" spans="2:11" ht="12.75" customHeight="1">
      <c r="B54" s="285"/>
      <c r="C54" s="288"/>
      <c r="D54" s="288"/>
      <c r="E54" s="288"/>
      <c r="F54" s="288"/>
      <c r="G54" s="288"/>
      <c r="H54" s="288"/>
      <c r="I54" s="288"/>
      <c r="J54" s="288"/>
      <c r="K54" s="286"/>
    </row>
    <row r="55" spans="2:11" ht="15" customHeight="1">
      <c r="B55" s="285"/>
      <c r="C55" s="413" t="s">
        <v>1268</v>
      </c>
      <c r="D55" s="413"/>
      <c r="E55" s="413"/>
      <c r="F55" s="413"/>
      <c r="G55" s="413"/>
      <c r="H55" s="413"/>
      <c r="I55" s="413"/>
      <c r="J55" s="413"/>
      <c r="K55" s="286"/>
    </row>
    <row r="56" spans="2:11" ht="15" customHeight="1">
      <c r="B56" s="285"/>
      <c r="C56" s="290"/>
      <c r="D56" s="413" t="s">
        <v>1269</v>
      </c>
      <c r="E56" s="413"/>
      <c r="F56" s="413"/>
      <c r="G56" s="413"/>
      <c r="H56" s="413"/>
      <c r="I56" s="413"/>
      <c r="J56" s="413"/>
      <c r="K56" s="286"/>
    </row>
    <row r="57" spans="2:11" ht="15" customHeight="1">
      <c r="B57" s="285"/>
      <c r="C57" s="290"/>
      <c r="D57" s="413" t="s">
        <v>1270</v>
      </c>
      <c r="E57" s="413"/>
      <c r="F57" s="413"/>
      <c r="G57" s="413"/>
      <c r="H57" s="413"/>
      <c r="I57" s="413"/>
      <c r="J57" s="413"/>
      <c r="K57" s="286"/>
    </row>
    <row r="58" spans="2:11" ht="15" customHeight="1">
      <c r="B58" s="285"/>
      <c r="C58" s="290"/>
      <c r="D58" s="413" t="s">
        <v>1271</v>
      </c>
      <c r="E58" s="413"/>
      <c r="F58" s="413"/>
      <c r="G58" s="413"/>
      <c r="H58" s="413"/>
      <c r="I58" s="413"/>
      <c r="J58" s="413"/>
      <c r="K58" s="286"/>
    </row>
    <row r="59" spans="2:11" ht="15" customHeight="1">
      <c r="B59" s="285"/>
      <c r="C59" s="290"/>
      <c r="D59" s="413" t="s">
        <v>1272</v>
      </c>
      <c r="E59" s="413"/>
      <c r="F59" s="413"/>
      <c r="G59" s="413"/>
      <c r="H59" s="413"/>
      <c r="I59" s="413"/>
      <c r="J59" s="413"/>
      <c r="K59" s="286"/>
    </row>
    <row r="60" spans="2:11" ht="15" customHeight="1">
      <c r="B60" s="285"/>
      <c r="C60" s="290"/>
      <c r="D60" s="412" t="s">
        <v>1273</v>
      </c>
      <c r="E60" s="412"/>
      <c r="F60" s="412"/>
      <c r="G60" s="412"/>
      <c r="H60" s="412"/>
      <c r="I60" s="412"/>
      <c r="J60" s="412"/>
      <c r="K60" s="286"/>
    </row>
    <row r="61" spans="2:11" ht="15" customHeight="1">
      <c r="B61" s="285"/>
      <c r="C61" s="290"/>
      <c r="D61" s="413" t="s">
        <v>1274</v>
      </c>
      <c r="E61" s="413"/>
      <c r="F61" s="413"/>
      <c r="G61" s="413"/>
      <c r="H61" s="413"/>
      <c r="I61" s="413"/>
      <c r="J61" s="413"/>
      <c r="K61" s="286"/>
    </row>
    <row r="62" spans="2:11" ht="12.75" customHeight="1">
      <c r="B62" s="285"/>
      <c r="C62" s="290"/>
      <c r="D62" s="290"/>
      <c r="E62" s="293"/>
      <c r="F62" s="290"/>
      <c r="G62" s="290"/>
      <c r="H62" s="290"/>
      <c r="I62" s="290"/>
      <c r="J62" s="290"/>
      <c r="K62" s="286"/>
    </row>
    <row r="63" spans="2:11" ht="15" customHeight="1">
      <c r="B63" s="285"/>
      <c r="C63" s="290"/>
      <c r="D63" s="413" t="s">
        <v>1275</v>
      </c>
      <c r="E63" s="413"/>
      <c r="F63" s="413"/>
      <c r="G63" s="413"/>
      <c r="H63" s="413"/>
      <c r="I63" s="413"/>
      <c r="J63" s="413"/>
      <c r="K63" s="286"/>
    </row>
    <row r="64" spans="2:11" ht="15" customHeight="1">
      <c r="B64" s="285"/>
      <c r="C64" s="290"/>
      <c r="D64" s="412" t="s">
        <v>1276</v>
      </c>
      <c r="E64" s="412"/>
      <c r="F64" s="412"/>
      <c r="G64" s="412"/>
      <c r="H64" s="412"/>
      <c r="I64" s="412"/>
      <c r="J64" s="412"/>
      <c r="K64" s="286"/>
    </row>
    <row r="65" spans="2:11" ht="15" customHeight="1">
      <c r="B65" s="285"/>
      <c r="C65" s="290"/>
      <c r="D65" s="413" t="s">
        <v>1277</v>
      </c>
      <c r="E65" s="413"/>
      <c r="F65" s="413"/>
      <c r="G65" s="413"/>
      <c r="H65" s="413"/>
      <c r="I65" s="413"/>
      <c r="J65" s="413"/>
      <c r="K65" s="286"/>
    </row>
    <row r="66" spans="2:11" ht="15" customHeight="1">
      <c r="B66" s="285"/>
      <c r="C66" s="290"/>
      <c r="D66" s="413" t="s">
        <v>1278</v>
      </c>
      <c r="E66" s="413"/>
      <c r="F66" s="413"/>
      <c r="G66" s="413"/>
      <c r="H66" s="413"/>
      <c r="I66" s="413"/>
      <c r="J66" s="413"/>
      <c r="K66" s="286"/>
    </row>
    <row r="67" spans="2:11" ht="15" customHeight="1">
      <c r="B67" s="285"/>
      <c r="C67" s="290"/>
      <c r="D67" s="413" t="s">
        <v>1279</v>
      </c>
      <c r="E67" s="413"/>
      <c r="F67" s="413"/>
      <c r="G67" s="413"/>
      <c r="H67" s="413"/>
      <c r="I67" s="413"/>
      <c r="J67" s="413"/>
      <c r="K67" s="286"/>
    </row>
    <row r="68" spans="2:11" ht="15" customHeight="1">
      <c r="B68" s="285"/>
      <c r="C68" s="290"/>
      <c r="D68" s="413" t="s">
        <v>1280</v>
      </c>
      <c r="E68" s="413"/>
      <c r="F68" s="413"/>
      <c r="G68" s="413"/>
      <c r="H68" s="413"/>
      <c r="I68" s="413"/>
      <c r="J68" s="413"/>
      <c r="K68" s="286"/>
    </row>
    <row r="69" spans="2:11" ht="12.75" customHeight="1">
      <c r="B69" s="294"/>
      <c r="C69" s="295"/>
      <c r="D69" s="295"/>
      <c r="E69" s="295"/>
      <c r="F69" s="295"/>
      <c r="G69" s="295"/>
      <c r="H69" s="295"/>
      <c r="I69" s="295"/>
      <c r="J69" s="295"/>
      <c r="K69" s="296"/>
    </row>
    <row r="70" spans="2:11" ht="18.75" customHeight="1">
      <c r="B70" s="297"/>
      <c r="C70" s="297"/>
      <c r="D70" s="297"/>
      <c r="E70" s="297"/>
      <c r="F70" s="297"/>
      <c r="G70" s="297"/>
      <c r="H70" s="297"/>
      <c r="I70" s="297"/>
      <c r="J70" s="297"/>
      <c r="K70" s="298"/>
    </row>
    <row r="71" spans="2:11" ht="18.75" customHeight="1">
      <c r="B71" s="298"/>
      <c r="C71" s="298"/>
      <c r="D71" s="298"/>
      <c r="E71" s="298"/>
      <c r="F71" s="298"/>
      <c r="G71" s="298"/>
      <c r="H71" s="298"/>
      <c r="I71" s="298"/>
      <c r="J71" s="298"/>
      <c r="K71" s="298"/>
    </row>
    <row r="72" spans="2:11" ht="7.5" customHeight="1">
      <c r="B72" s="299"/>
      <c r="C72" s="300"/>
      <c r="D72" s="300"/>
      <c r="E72" s="300"/>
      <c r="F72" s="300"/>
      <c r="G72" s="300"/>
      <c r="H72" s="300"/>
      <c r="I72" s="300"/>
      <c r="J72" s="300"/>
      <c r="K72" s="301"/>
    </row>
    <row r="73" spans="2:11" ht="45" customHeight="1">
      <c r="B73" s="302"/>
      <c r="C73" s="411" t="s">
        <v>97</v>
      </c>
      <c r="D73" s="411"/>
      <c r="E73" s="411"/>
      <c r="F73" s="411"/>
      <c r="G73" s="411"/>
      <c r="H73" s="411"/>
      <c r="I73" s="411"/>
      <c r="J73" s="411"/>
      <c r="K73" s="303"/>
    </row>
    <row r="74" spans="2:11" ht="17.25" customHeight="1">
      <c r="B74" s="302"/>
      <c r="C74" s="304" t="s">
        <v>1281</v>
      </c>
      <c r="D74" s="304"/>
      <c r="E74" s="304"/>
      <c r="F74" s="304" t="s">
        <v>1282</v>
      </c>
      <c r="G74" s="305"/>
      <c r="H74" s="304" t="s">
        <v>139</v>
      </c>
      <c r="I74" s="304" t="s">
        <v>57</v>
      </c>
      <c r="J74" s="304" t="s">
        <v>1283</v>
      </c>
      <c r="K74" s="303"/>
    </row>
    <row r="75" spans="2:11" ht="17.25" customHeight="1">
      <c r="B75" s="302"/>
      <c r="C75" s="306" t="s">
        <v>1284</v>
      </c>
      <c r="D75" s="306"/>
      <c r="E75" s="306"/>
      <c r="F75" s="307" t="s">
        <v>1285</v>
      </c>
      <c r="G75" s="308"/>
      <c r="H75" s="306"/>
      <c r="I75" s="306"/>
      <c r="J75" s="306" t="s">
        <v>1286</v>
      </c>
      <c r="K75" s="303"/>
    </row>
    <row r="76" spans="2:11" ht="5.25" customHeight="1">
      <c r="B76" s="302"/>
      <c r="C76" s="309"/>
      <c r="D76" s="309"/>
      <c r="E76" s="309"/>
      <c r="F76" s="309"/>
      <c r="G76" s="310"/>
      <c r="H76" s="309"/>
      <c r="I76" s="309"/>
      <c r="J76" s="309"/>
      <c r="K76" s="303"/>
    </row>
    <row r="77" spans="2:11" ht="15" customHeight="1">
      <c r="B77" s="302"/>
      <c r="C77" s="292" t="s">
        <v>53</v>
      </c>
      <c r="D77" s="309"/>
      <c r="E77" s="309"/>
      <c r="F77" s="311" t="s">
        <v>1287</v>
      </c>
      <c r="G77" s="310"/>
      <c r="H77" s="292" t="s">
        <v>1288</v>
      </c>
      <c r="I77" s="292" t="s">
        <v>1289</v>
      </c>
      <c r="J77" s="292">
        <v>20</v>
      </c>
      <c r="K77" s="303"/>
    </row>
    <row r="78" spans="2:11" ht="15" customHeight="1">
      <c r="B78" s="302"/>
      <c r="C78" s="292" t="s">
        <v>1290</v>
      </c>
      <c r="D78" s="292"/>
      <c r="E78" s="292"/>
      <c r="F78" s="311" t="s">
        <v>1287</v>
      </c>
      <c r="G78" s="310"/>
      <c r="H78" s="292" t="s">
        <v>1291</v>
      </c>
      <c r="I78" s="292" t="s">
        <v>1289</v>
      </c>
      <c r="J78" s="292">
        <v>120</v>
      </c>
      <c r="K78" s="303"/>
    </row>
    <row r="79" spans="2:11" ht="15" customHeight="1">
      <c r="B79" s="312"/>
      <c r="C79" s="292" t="s">
        <v>1292</v>
      </c>
      <c r="D79" s="292"/>
      <c r="E79" s="292"/>
      <c r="F79" s="311" t="s">
        <v>1293</v>
      </c>
      <c r="G79" s="310"/>
      <c r="H79" s="292" t="s">
        <v>1294</v>
      </c>
      <c r="I79" s="292" t="s">
        <v>1289</v>
      </c>
      <c r="J79" s="292">
        <v>50</v>
      </c>
      <c r="K79" s="303"/>
    </row>
    <row r="80" spans="2:11" ht="15" customHeight="1">
      <c r="B80" s="312"/>
      <c r="C80" s="292" t="s">
        <v>1295</v>
      </c>
      <c r="D80" s="292"/>
      <c r="E80" s="292"/>
      <c r="F80" s="311" t="s">
        <v>1287</v>
      </c>
      <c r="G80" s="310"/>
      <c r="H80" s="292" t="s">
        <v>1296</v>
      </c>
      <c r="I80" s="292" t="s">
        <v>1297</v>
      </c>
      <c r="J80" s="292"/>
      <c r="K80" s="303"/>
    </row>
    <row r="81" spans="2:11" ht="15" customHeight="1">
      <c r="B81" s="312"/>
      <c r="C81" s="313" t="s">
        <v>1298</v>
      </c>
      <c r="D81" s="313"/>
      <c r="E81" s="313"/>
      <c r="F81" s="314" t="s">
        <v>1293</v>
      </c>
      <c r="G81" s="313"/>
      <c r="H81" s="313" t="s">
        <v>1299</v>
      </c>
      <c r="I81" s="313" t="s">
        <v>1289</v>
      </c>
      <c r="J81" s="313">
        <v>15</v>
      </c>
      <c r="K81" s="303"/>
    </row>
    <row r="82" spans="2:11" ht="15" customHeight="1">
      <c r="B82" s="312"/>
      <c r="C82" s="313" t="s">
        <v>1300</v>
      </c>
      <c r="D82" s="313"/>
      <c r="E82" s="313"/>
      <c r="F82" s="314" t="s">
        <v>1293</v>
      </c>
      <c r="G82" s="313"/>
      <c r="H82" s="313" t="s">
        <v>1301</v>
      </c>
      <c r="I82" s="313" t="s">
        <v>1289</v>
      </c>
      <c r="J82" s="313">
        <v>15</v>
      </c>
      <c r="K82" s="303"/>
    </row>
    <row r="83" spans="2:11" ht="15" customHeight="1">
      <c r="B83" s="312"/>
      <c r="C83" s="313" t="s">
        <v>1302</v>
      </c>
      <c r="D83" s="313"/>
      <c r="E83" s="313"/>
      <c r="F83" s="314" t="s">
        <v>1293</v>
      </c>
      <c r="G83" s="313"/>
      <c r="H83" s="313" t="s">
        <v>1303</v>
      </c>
      <c r="I83" s="313" t="s">
        <v>1289</v>
      </c>
      <c r="J83" s="313">
        <v>20</v>
      </c>
      <c r="K83" s="303"/>
    </row>
    <row r="84" spans="2:11" ht="15" customHeight="1">
      <c r="B84" s="312"/>
      <c r="C84" s="313" t="s">
        <v>1304</v>
      </c>
      <c r="D84" s="313"/>
      <c r="E84" s="313"/>
      <c r="F84" s="314" t="s">
        <v>1293</v>
      </c>
      <c r="G84" s="313"/>
      <c r="H84" s="313" t="s">
        <v>1305</v>
      </c>
      <c r="I84" s="313" t="s">
        <v>1289</v>
      </c>
      <c r="J84" s="313">
        <v>20</v>
      </c>
      <c r="K84" s="303"/>
    </row>
    <row r="85" spans="2:11" ht="15" customHeight="1">
      <c r="B85" s="312"/>
      <c r="C85" s="292" t="s">
        <v>1306</v>
      </c>
      <c r="D85" s="292"/>
      <c r="E85" s="292"/>
      <c r="F85" s="311" t="s">
        <v>1293</v>
      </c>
      <c r="G85" s="310"/>
      <c r="H85" s="292" t="s">
        <v>1307</v>
      </c>
      <c r="I85" s="292" t="s">
        <v>1289</v>
      </c>
      <c r="J85" s="292">
        <v>50</v>
      </c>
      <c r="K85" s="303"/>
    </row>
    <row r="86" spans="2:11" ht="15" customHeight="1">
      <c r="B86" s="312"/>
      <c r="C86" s="292" t="s">
        <v>1308</v>
      </c>
      <c r="D86" s="292"/>
      <c r="E86" s="292"/>
      <c r="F86" s="311" t="s">
        <v>1293</v>
      </c>
      <c r="G86" s="310"/>
      <c r="H86" s="292" t="s">
        <v>1309</v>
      </c>
      <c r="I86" s="292" t="s">
        <v>1289</v>
      </c>
      <c r="J86" s="292">
        <v>20</v>
      </c>
      <c r="K86" s="303"/>
    </row>
    <row r="87" spans="2:11" ht="15" customHeight="1">
      <c r="B87" s="312"/>
      <c r="C87" s="292" t="s">
        <v>1310</v>
      </c>
      <c r="D87" s="292"/>
      <c r="E87" s="292"/>
      <c r="F87" s="311" t="s">
        <v>1293</v>
      </c>
      <c r="G87" s="310"/>
      <c r="H87" s="292" t="s">
        <v>1311</v>
      </c>
      <c r="I87" s="292" t="s">
        <v>1289</v>
      </c>
      <c r="J87" s="292">
        <v>20</v>
      </c>
      <c r="K87" s="303"/>
    </row>
    <row r="88" spans="2:11" ht="15" customHeight="1">
      <c r="B88" s="312"/>
      <c r="C88" s="292" t="s">
        <v>1312</v>
      </c>
      <c r="D88" s="292"/>
      <c r="E88" s="292"/>
      <c r="F88" s="311" t="s">
        <v>1293</v>
      </c>
      <c r="G88" s="310"/>
      <c r="H88" s="292" t="s">
        <v>1313</v>
      </c>
      <c r="I88" s="292" t="s">
        <v>1289</v>
      </c>
      <c r="J88" s="292">
        <v>50</v>
      </c>
      <c r="K88" s="303"/>
    </row>
    <row r="89" spans="2:11" ht="15" customHeight="1">
      <c r="B89" s="312"/>
      <c r="C89" s="292" t="s">
        <v>1314</v>
      </c>
      <c r="D89" s="292"/>
      <c r="E89" s="292"/>
      <c r="F89" s="311" t="s">
        <v>1293</v>
      </c>
      <c r="G89" s="310"/>
      <c r="H89" s="292" t="s">
        <v>1314</v>
      </c>
      <c r="I89" s="292" t="s">
        <v>1289</v>
      </c>
      <c r="J89" s="292">
        <v>50</v>
      </c>
      <c r="K89" s="303"/>
    </row>
    <row r="90" spans="2:11" ht="15" customHeight="1">
      <c r="B90" s="312"/>
      <c r="C90" s="292" t="s">
        <v>144</v>
      </c>
      <c r="D90" s="292"/>
      <c r="E90" s="292"/>
      <c r="F90" s="311" t="s">
        <v>1293</v>
      </c>
      <c r="G90" s="310"/>
      <c r="H90" s="292" t="s">
        <v>1315</v>
      </c>
      <c r="I90" s="292" t="s">
        <v>1289</v>
      </c>
      <c r="J90" s="292">
        <v>255</v>
      </c>
      <c r="K90" s="303"/>
    </row>
    <row r="91" spans="2:11" ht="15" customHeight="1">
      <c r="B91" s="312"/>
      <c r="C91" s="292" t="s">
        <v>1316</v>
      </c>
      <c r="D91" s="292"/>
      <c r="E91" s="292"/>
      <c r="F91" s="311" t="s">
        <v>1287</v>
      </c>
      <c r="G91" s="310"/>
      <c r="H91" s="292" t="s">
        <v>1317</v>
      </c>
      <c r="I91" s="292" t="s">
        <v>1318</v>
      </c>
      <c r="J91" s="292"/>
      <c r="K91" s="303"/>
    </row>
    <row r="92" spans="2:11" ht="15" customHeight="1">
      <c r="B92" s="312"/>
      <c r="C92" s="292" t="s">
        <v>1319</v>
      </c>
      <c r="D92" s="292"/>
      <c r="E92" s="292"/>
      <c r="F92" s="311" t="s">
        <v>1287</v>
      </c>
      <c r="G92" s="310"/>
      <c r="H92" s="292" t="s">
        <v>1320</v>
      </c>
      <c r="I92" s="292" t="s">
        <v>1321</v>
      </c>
      <c r="J92" s="292"/>
      <c r="K92" s="303"/>
    </row>
    <row r="93" spans="2:11" ht="15" customHeight="1">
      <c r="B93" s="312"/>
      <c r="C93" s="292" t="s">
        <v>1322</v>
      </c>
      <c r="D93" s="292"/>
      <c r="E93" s="292"/>
      <c r="F93" s="311" t="s">
        <v>1287</v>
      </c>
      <c r="G93" s="310"/>
      <c r="H93" s="292" t="s">
        <v>1322</v>
      </c>
      <c r="I93" s="292" t="s">
        <v>1321</v>
      </c>
      <c r="J93" s="292"/>
      <c r="K93" s="303"/>
    </row>
    <row r="94" spans="2:11" ht="15" customHeight="1">
      <c r="B94" s="312"/>
      <c r="C94" s="292" t="s">
        <v>38</v>
      </c>
      <c r="D94" s="292"/>
      <c r="E94" s="292"/>
      <c r="F94" s="311" t="s">
        <v>1287</v>
      </c>
      <c r="G94" s="310"/>
      <c r="H94" s="292" t="s">
        <v>1323</v>
      </c>
      <c r="I94" s="292" t="s">
        <v>1321</v>
      </c>
      <c r="J94" s="292"/>
      <c r="K94" s="303"/>
    </row>
    <row r="95" spans="2:11" ht="15" customHeight="1">
      <c r="B95" s="312"/>
      <c r="C95" s="292" t="s">
        <v>48</v>
      </c>
      <c r="D95" s="292"/>
      <c r="E95" s="292"/>
      <c r="F95" s="311" t="s">
        <v>1287</v>
      </c>
      <c r="G95" s="310"/>
      <c r="H95" s="292" t="s">
        <v>1324</v>
      </c>
      <c r="I95" s="292" t="s">
        <v>1321</v>
      </c>
      <c r="J95" s="292"/>
      <c r="K95" s="303"/>
    </row>
    <row r="96" spans="2:11" ht="15" customHeight="1">
      <c r="B96" s="315"/>
      <c r="C96" s="316"/>
      <c r="D96" s="316"/>
      <c r="E96" s="316"/>
      <c r="F96" s="316"/>
      <c r="G96" s="316"/>
      <c r="H96" s="316"/>
      <c r="I96" s="316"/>
      <c r="J96" s="316"/>
      <c r="K96" s="317"/>
    </row>
    <row r="97" spans="2:11" ht="18.75" customHeight="1">
      <c r="B97" s="318"/>
      <c r="C97" s="319"/>
      <c r="D97" s="319"/>
      <c r="E97" s="319"/>
      <c r="F97" s="319"/>
      <c r="G97" s="319"/>
      <c r="H97" s="319"/>
      <c r="I97" s="319"/>
      <c r="J97" s="319"/>
      <c r="K97" s="318"/>
    </row>
    <row r="98" spans="2:11" ht="18.75" customHeight="1">
      <c r="B98" s="298"/>
      <c r="C98" s="298"/>
      <c r="D98" s="298"/>
      <c r="E98" s="298"/>
      <c r="F98" s="298"/>
      <c r="G98" s="298"/>
      <c r="H98" s="298"/>
      <c r="I98" s="298"/>
      <c r="J98" s="298"/>
      <c r="K98" s="298"/>
    </row>
    <row r="99" spans="2:11" ht="7.5" customHeight="1">
      <c r="B99" s="299"/>
      <c r="C99" s="300"/>
      <c r="D99" s="300"/>
      <c r="E99" s="300"/>
      <c r="F99" s="300"/>
      <c r="G99" s="300"/>
      <c r="H99" s="300"/>
      <c r="I99" s="300"/>
      <c r="J99" s="300"/>
      <c r="K99" s="301"/>
    </row>
    <row r="100" spans="2:11" ht="45" customHeight="1">
      <c r="B100" s="302"/>
      <c r="C100" s="411" t="s">
        <v>1325</v>
      </c>
      <c r="D100" s="411"/>
      <c r="E100" s="411"/>
      <c r="F100" s="411"/>
      <c r="G100" s="411"/>
      <c r="H100" s="411"/>
      <c r="I100" s="411"/>
      <c r="J100" s="411"/>
      <c r="K100" s="303"/>
    </row>
    <row r="101" spans="2:11" ht="17.25" customHeight="1">
      <c r="B101" s="302"/>
      <c r="C101" s="304" t="s">
        <v>1281</v>
      </c>
      <c r="D101" s="304"/>
      <c r="E101" s="304"/>
      <c r="F101" s="304" t="s">
        <v>1282</v>
      </c>
      <c r="G101" s="305"/>
      <c r="H101" s="304" t="s">
        <v>139</v>
      </c>
      <c r="I101" s="304" t="s">
        <v>57</v>
      </c>
      <c r="J101" s="304" t="s">
        <v>1283</v>
      </c>
      <c r="K101" s="303"/>
    </row>
    <row r="102" spans="2:11" ht="17.25" customHeight="1">
      <c r="B102" s="302"/>
      <c r="C102" s="306" t="s">
        <v>1284</v>
      </c>
      <c r="D102" s="306"/>
      <c r="E102" s="306"/>
      <c r="F102" s="307" t="s">
        <v>1285</v>
      </c>
      <c r="G102" s="308"/>
      <c r="H102" s="306"/>
      <c r="I102" s="306"/>
      <c r="J102" s="306" t="s">
        <v>1286</v>
      </c>
      <c r="K102" s="303"/>
    </row>
    <row r="103" spans="2:11" ht="5.25" customHeight="1">
      <c r="B103" s="302"/>
      <c r="C103" s="304"/>
      <c r="D103" s="304"/>
      <c r="E103" s="304"/>
      <c r="F103" s="304"/>
      <c r="G103" s="320"/>
      <c r="H103" s="304"/>
      <c r="I103" s="304"/>
      <c r="J103" s="304"/>
      <c r="K103" s="303"/>
    </row>
    <row r="104" spans="2:11" ht="15" customHeight="1">
      <c r="B104" s="302"/>
      <c r="C104" s="292" t="s">
        <v>53</v>
      </c>
      <c r="D104" s="309"/>
      <c r="E104" s="309"/>
      <c r="F104" s="311" t="s">
        <v>1287</v>
      </c>
      <c r="G104" s="320"/>
      <c r="H104" s="292" t="s">
        <v>1326</v>
      </c>
      <c r="I104" s="292" t="s">
        <v>1289</v>
      </c>
      <c r="J104" s="292">
        <v>20</v>
      </c>
      <c r="K104" s="303"/>
    </row>
    <row r="105" spans="2:11" ht="15" customHeight="1">
      <c r="B105" s="302"/>
      <c r="C105" s="292" t="s">
        <v>1290</v>
      </c>
      <c r="D105" s="292"/>
      <c r="E105" s="292"/>
      <c r="F105" s="311" t="s">
        <v>1287</v>
      </c>
      <c r="G105" s="292"/>
      <c r="H105" s="292" t="s">
        <v>1326</v>
      </c>
      <c r="I105" s="292" t="s">
        <v>1289</v>
      </c>
      <c r="J105" s="292">
        <v>120</v>
      </c>
      <c r="K105" s="303"/>
    </row>
    <row r="106" spans="2:11" ht="15" customHeight="1">
      <c r="B106" s="312"/>
      <c r="C106" s="292" t="s">
        <v>1292</v>
      </c>
      <c r="D106" s="292"/>
      <c r="E106" s="292"/>
      <c r="F106" s="311" t="s">
        <v>1293</v>
      </c>
      <c r="G106" s="292"/>
      <c r="H106" s="292" t="s">
        <v>1326</v>
      </c>
      <c r="I106" s="292" t="s">
        <v>1289</v>
      </c>
      <c r="J106" s="292">
        <v>50</v>
      </c>
      <c r="K106" s="303"/>
    </row>
    <row r="107" spans="2:11" ht="15" customHeight="1">
      <c r="B107" s="312"/>
      <c r="C107" s="292" t="s">
        <v>1295</v>
      </c>
      <c r="D107" s="292"/>
      <c r="E107" s="292"/>
      <c r="F107" s="311" t="s">
        <v>1287</v>
      </c>
      <c r="G107" s="292"/>
      <c r="H107" s="292" t="s">
        <v>1326</v>
      </c>
      <c r="I107" s="292" t="s">
        <v>1297</v>
      </c>
      <c r="J107" s="292"/>
      <c r="K107" s="303"/>
    </row>
    <row r="108" spans="2:11" ht="15" customHeight="1">
      <c r="B108" s="312"/>
      <c r="C108" s="292" t="s">
        <v>1306</v>
      </c>
      <c r="D108" s="292"/>
      <c r="E108" s="292"/>
      <c r="F108" s="311" t="s">
        <v>1293</v>
      </c>
      <c r="G108" s="292"/>
      <c r="H108" s="292" t="s">
        <v>1326</v>
      </c>
      <c r="I108" s="292" t="s">
        <v>1289</v>
      </c>
      <c r="J108" s="292">
        <v>50</v>
      </c>
      <c r="K108" s="303"/>
    </row>
    <row r="109" spans="2:11" ht="15" customHeight="1">
      <c r="B109" s="312"/>
      <c r="C109" s="292" t="s">
        <v>1314</v>
      </c>
      <c r="D109" s="292"/>
      <c r="E109" s="292"/>
      <c r="F109" s="311" t="s">
        <v>1293</v>
      </c>
      <c r="G109" s="292"/>
      <c r="H109" s="292" t="s">
        <v>1326</v>
      </c>
      <c r="I109" s="292" t="s">
        <v>1289</v>
      </c>
      <c r="J109" s="292">
        <v>50</v>
      </c>
      <c r="K109" s="303"/>
    </row>
    <row r="110" spans="2:11" ht="15" customHeight="1">
      <c r="B110" s="312"/>
      <c r="C110" s="292" t="s">
        <v>1312</v>
      </c>
      <c r="D110" s="292"/>
      <c r="E110" s="292"/>
      <c r="F110" s="311" t="s">
        <v>1293</v>
      </c>
      <c r="G110" s="292"/>
      <c r="H110" s="292" t="s">
        <v>1326</v>
      </c>
      <c r="I110" s="292" t="s">
        <v>1289</v>
      </c>
      <c r="J110" s="292">
        <v>50</v>
      </c>
      <c r="K110" s="303"/>
    </row>
    <row r="111" spans="2:11" ht="15" customHeight="1">
      <c r="B111" s="312"/>
      <c r="C111" s="292" t="s">
        <v>53</v>
      </c>
      <c r="D111" s="292"/>
      <c r="E111" s="292"/>
      <c r="F111" s="311" t="s">
        <v>1287</v>
      </c>
      <c r="G111" s="292"/>
      <c r="H111" s="292" t="s">
        <v>1327</v>
      </c>
      <c r="I111" s="292" t="s">
        <v>1289</v>
      </c>
      <c r="J111" s="292">
        <v>20</v>
      </c>
      <c r="K111" s="303"/>
    </row>
    <row r="112" spans="2:11" ht="15" customHeight="1">
      <c r="B112" s="312"/>
      <c r="C112" s="292" t="s">
        <v>1328</v>
      </c>
      <c r="D112" s="292"/>
      <c r="E112" s="292"/>
      <c r="F112" s="311" t="s">
        <v>1287</v>
      </c>
      <c r="G112" s="292"/>
      <c r="H112" s="292" t="s">
        <v>1329</v>
      </c>
      <c r="I112" s="292" t="s">
        <v>1289</v>
      </c>
      <c r="J112" s="292">
        <v>120</v>
      </c>
      <c r="K112" s="303"/>
    </row>
    <row r="113" spans="2:11" ht="15" customHeight="1">
      <c r="B113" s="312"/>
      <c r="C113" s="292" t="s">
        <v>38</v>
      </c>
      <c r="D113" s="292"/>
      <c r="E113" s="292"/>
      <c r="F113" s="311" t="s">
        <v>1287</v>
      </c>
      <c r="G113" s="292"/>
      <c r="H113" s="292" t="s">
        <v>1330</v>
      </c>
      <c r="I113" s="292" t="s">
        <v>1321</v>
      </c>
      <c r="J113" s="292"/>
      <c r="K113" s="303"/>
    </row>
    <row r="114" spans="2:11" ht="15" customHeight="1">
      <c r="B114" s="312"/>
      <c r="C114" s="292" t="s">
        <v>48</v>
      </c>
      <c r="D114" s="292"/>
      <c r="E114" s="292"/>
      <c r="F114" s="311" t="s">
        <v>1287</v>
      </c>
      <c r="G114" s="292"/>
      <c r="H114" s="292" t="s">
        <v>1331</v>
      </c>
      <c r="I114" s="292" t="s">
        <v>1321</v>
      </c>
      <c r="J114" s="292"/>
      <c r="K114" s="303"/>
    </row>
    <row r="115" spans="2:11" ht="15" customHeight="1">
      <c r="B115" s="312"/>
      <c r="C115" s="292" t="s">
        <v>57</v>
      </c>
      <c r="D115" s="292"/>
      <c r="E115" s="292"/>
      <c r="F115" s="311" t="s">
        <v>1287</v>
      </c>
      <c r="G115" s="292"/>
      <c r="H115" s="292" t="s">
        <v>1332</v>
      </c>
      <c r="I115" s="292" t="s">
        <v>1333</v>
      </c>
      <c r="J115" s="292"/>
      <c r="K115" s="303"/>
    </row>
    <row r="116" spans="2:11" ht="15" customHeight="1">
      <c r="B116" s="315"/>
      <c r="C116" s="321"/>
      <c r="D116" s="321"/>
      <c r="E116" s="321"/>
      <c r="F116" s="321"/>
      <c r="G116" s="321"/>
      <c r="H116" s="321"/>
      <c r="I116" s="321"/>
      <c r="J116" s="321"/>
      <c r="K116" s="317"/>
    </row>
    <row r="117" spans="2:11" ht="18.75" customHeight="1">
      <c r="B117" s="322"/>
      <c r="C117" s="288"/>
      <c r="D117" s="288"/>
      <c r="E117" s="288"/>
      <c r="F117" s="323"/>
      <c r="G117" s="288"/>
      <c r="H117" s="288"/>
      <c r="I117" s="288"/>
      <c r="J117" s="288"/>
      <c r="K117" s="322"/>
    </row>
    <row r="118" spans="2:11" ht="18.75" customHeight="1">
      <c r="B118" s="298"/>
      <c r="C118" s="298"/>
      <c r="D118" s="298"/>
      <c r="E118" s="298"/>
      <c r="F118" s="298"/>
      <c r="G118" s="298"/>
      <c r="H118" s="298"/>
      <c r="I118" s="298"/>
      <c r="J118" s="298"/>
      <c r="K118" s="298"/>
    </row>
    <row r="119" spans="2:11" ht="7.5" customHeight="1">
      <c r="B119" s="324"/>
      <c r="C119" s="325"/>
      <c r="D119" s="325"/>
      <c r="E119" s="325"/>
      <c r="F119" s="325"/>
      <c r="G119" s="325"/>
      <c r="H119" s="325"/>
      <c r="I119" s="325"/>
      <c r="J119" s="325"/>
      <c r="K119" s="326"/>
    </row>
    <row r="120" spans="2:11" ht="45" customHeight="1">
      <c r="B120" s="327"/>
      <c r="C120" s="410" t="s">
        <v>1334</v>
      </c>
      <c r="D120" s="410"/>
      <c r="E120" s="410"/>
      <c r="F120" s="410"/>
      <c r="G120" s="410"/>
      <c r="H120" s="410"/>
      <c r="I120" s="410"/>
      <c r="J120" s="410"/>
      <c r="K120" s="328"/>
    </row>
    <row r="121" spans="2:11" ht="17.25" customHeight="1">
      <c r="B121" s="329"/>
      <c r="C121" s="304" t="s">
        <v>1281</v>
      </c>
      <c r="D121" s="304"/>
      <c r="E121" s="304"/>
      <c r="F121" s="304" t="s">
        <v>1282</v>
      </c>
      <c r="G121" s="305"/>
      <c r="H121" s="304" t="s">
        <v>139</v>
      </c>
      <c r="I121" s="304" t="s">
        <v>57</v>
      </c>
      <c r="J121" s="304" t="s">
        <v>1283</v>
      </c>
      <c r="K121" s="330"/>
    </row>
    <row r="122" spans="2:11" ht="17.25" customHeight="1">
      <c r="B122" s="329"/>
      <c r="C122" s="306" t="s">
        <v>1284</v>
      </c>
      <c r="D122" s="306"/>
      <c r="E122" s="306"/>
      <c r="F122" s="307" t="s">
        <v>1285</v>
      </c>
      <c r="G122" s="308"/>
      <c r="H122" s="306"/>
      <c r="I122" s="306"/>
      <c r="J122" s="306" t="s">
        <v>1286</v>
      </c>
      <c r="K122" s="330"/>
    </row>
    <row r="123" spans="2:11" ht="5.25" customHeight="1">
      <c r="B123" s="331"/>
      <c r="C123" s="309"/>
      <c r="D123" s="309"/>
      <c r="E123" s="309"/>
      <c r="F123" s="309"/>
      <c r="G123" s="292"/>
      <c r="H123" s="309"/>
      <c r="I123" s="309"/>
      <c r="J123" s="309"/>
      <c r="K123" s="332"/>
    </row>
    <row r="124" spans="2:11" ht="15" customHeight="1">
      <c r="B124" s="331"/>
      <c r="C124" s="292" t="s">
        <v>1290</v>
      </c>
      <c r="D124" s="309"/>
      <c r="E124" s="309"/>
      <c r="F124" s="311" t="s">
        <v>1287</v>
      </c>
      <c r="G124" s="292"/>
      <c r="H124" s="292" t="s">
        <v>1326</v>
      </c>
      <c r="I124" s="292" t="s">
        <v>1289</v>
      </c>
      <c r="J124" s="292">
        <v>120</v>
      </c>
      <c r="K124" s="333"/>
    </row>
    <row r="125" spans="2:11" ht="15" customHeight="1">
      <c r="B125" s="331"/>
      <c r="C125" s="292" t="s">
        <v>1335</v>
      </c>
      <c r="D125" s="292"/>
      <c r="E125" s="292"/>
      <c r="F125" s="311" t="s">
        <v>1287</v>
      </c>
      <c r="G125" s="292"/>
      <c r="H125" s="292" t="s">
        <v>1336</v>
      </c>
      <c r="I125" s="292" t="s">
        <v>1289</v>
      </c>
      <c r="J125" s="292" t="s">
        <v>1337</v>
      </c>
      <c r="K125" s="333"/>
    </row>
    <row r="126" spans="2:11" ht="15" customHeight="1">
      <c r="B126" s="331"/>
      <c r="C126" s="292" t="s">
        <v>85</v>
      </c>
      <c r="D126" s="292"/>
      <c r="E126" s="292"/>
      <c r="F126" s="311" t="s">
        <v>1287</v>
      </c>
      <c r="G126" s="292"/>
      <c r="H126" s="292" t="s">
        <v>1338</v>
      </c>
      <c r="I126" s="292" t="s">
        <v>1289</v>
      </c>
      <c r="J126" s="292" t="s">
        <v>1337</v>
      </c>
      <c r="K126" s="333"/>
    </row>
    <row r="127" spans="2:11" ht="15" customHeight="1">
      <c r="B127" s="331"/>
      <c r="C127" s="292" t="s">
        <v>1298</v>
      </c>
      <c r="D127" s="292"/>
      <c r="E127" s="292"/>
      <c r="F127" s="311" t="s">
        <v>1293</v>
      </c>
      <c r="G127" s="292"/>
      <c r="H127" s="292" t="s">
        <v>1299</v>
      </c>
      <c r="I127" s="292" t="s">
        <v>1289</v>
      </c>
      <c r="J127" s="292">
        <v>15</v>
      </c>
      <c r="K127" s="333"/>
    </row>
    <row r="128" spans="2:11" ht="15" customHeight="1">
      <c r="B128" s="331"/>
      <c r="C128" s="313" t="s">
        <v>1300</v>
      </c>
      <c r="D128" s="313"/>
      <c r="E128" s="313"/>
      <c r="F128" s="314" t="s">
        <v>1293</v>
      </c>
      <c r="G128" s="313"/>
      <c r="H128" s="313" t="s">
        <v>1301</v>
      </c>
      <c r="I128" s="313" t="s">
        <v>1289</v>
      </c>
      <c r="J128" s="313">
        <v>15</v>
      </c>
      <c r="K128" s="333"/>
    </row>
    <row r="129" spans="2:11" ht="15" customHeight="1">
      <c r="B129" s="331"/>
      <c r="C129" s="313" t="s">
        <v>1302</v>
      </c>
      <c r="D129" s="313"/>
      <c r="E129" s="313"/>
      <c r="F129" s="314" t="s">
        <v>1293</v>
      </c>
      <c r="G129" s="313"/>
      <c r="H129" s="313" t="s">
        <v>1303</v>
      </c>
      <c r="I129" s="313" t="s">
        <v>1289</v>
      </c>
      <c r="J129" s="313">
        <v>20</v>
      </c>
      <c r="K129" s="333"/>
    </row>
    <row r="130" spans="2:11" ht="15" customHeight="1">
      <c r="B130" s="331"/>
      <c r="C130" s="313" t="s">
        <v>1304</v>
      </c>
      <c r="D130" s="313"/>
      <c r="E130" s="313"/>
      <c r="F130" s="314" t="s">
        <v>1293</v>
      </c>
      <c r="G130" s="313"/>
      <c r="H130" s="313" t="s">
        <v>1305</v>
      </c>
      <c r="I130" s="313" t="s">
        <v>1289</v>
      </c>
      <c r="J130" s="313">
        <v>20</v>
      </c>
      <c r="K130" s="333"/>
    </row>
    <row r="131" spans="2:11" ht="15" customHeight="1">
      <c r="B131" s="331"/>
      <c r="C131" s="292" t="s">
        <v>1292</v>
      </c>
      <c r="D131" s="292"/>
      <c r="E131" s="292"/>
      <c r="F131" s="311" t="s">
        <v>1293</v>
      </c>
      <c r="G131" s="292"/>
      <c r="H131" s="292" t="s">
        <v>1326</v>
      </c>
      <c r="I131" s="292" t="s">
        <v>1289</v>
      </c>
      <c r="J131" s="292">
        <v>50</v>
      </c>
      <c r="K131" s="333"/>
    </row>
    <row r="132" spans="2:11" ht="15" customHeight="1">
      <c r="B132" s="331"/>
      <c r="C132" s="292" t="s">
        <v>1306</v>
      </c>
      <c r="D132" s="292"/>
      <c r="E132" s="292"/>
      <c r="F132" s="311" t="s">
        <v>1293</v>
      </c>
      <c r="G132" s="292"/>
      <c r="H132" s="292" t="s">
        <v>1326</v>
      </c>
      <c r="I132" s="292" t="s">
        <v>1289</v>
      </c>
      <c r="J132" s="292">
        <v>50</v>
      </c>
      <c r="K132" s="333"/>
    </row>
    <row r="133" spans="2:11" ht="15" customHeight="1">
      <c r="B133" s="331"/>
      <c r="C133" s="292" t="s">
        <v>1312</v>
      </c>
      <c r="D133" s="292"/>
      <c r="E133" s="292"/>
      <c r="F133" s="311" t="s">
        <v>1293</v>
      </c>
      <c r="G133" s="292"/>
      <c r="H133" s="292" t="s">
        <v>1326</v>
      </c>
      <c r="I133" s="292" t="s">
        <v>1289</v>
      </c>
      <c r="J133" s="292">
        <v>50</v>
      </c>
      <c r="K133" s="333"/>
    </row>
    <row r="134" spans="2:11" ht="15" customHeight="1">
      <c r="B134" s="331"/>
      <c r="C134" s="292" t="s">
        <v>1314</v>
      </c>
      <c r="D134" s="292"/>
      <c r="E134" s="292"/>
      <c r="F134" s="311" t="s">
        <v>1293</v>
      </c>
      <c r="G134" s="292"/>
      <c r="H134" s="292" t="s">
        <v>1326</v>
      </c>
      <c r="I134" s="292" t="s">
        <v>1289</v>
      </c>
      <c r="J134" s="292">
        <v>50</v>
      </c>
      <c r="K134" s="333"/>
    </row>
    <row r="135" spans="2:11" ht="15" customHeight="1">
      <c r="B135" s="331"/>
      <c r="C135" s="292" t="s">
        <v>144</v>
      </c>
      <c r="D135" s="292"/>
      <c r="E135" s="292"/>
      <c r="F135" s="311" t="s">
        <v>1293</v>
      </c>
      <c r="G135" s="292"/>
      <c r="H135" s="292" t="s">
        <v>1339</v>
      </c>
      <c r="I135" s="292" t="s">
        <v>1289</v>
      </c>
      <c r="J135" s="292">
        <v>255</v>
      </c>
      <c r="K135" s="333"/>
    </row>
    <row r="136" spans="2:11" ht="15" customHeight="1">
      <c r="B136" s="331"/>
      <c r="C136" s="292" t="s">
        <v>1316</v>
      </c>
      <c r="D136" s="292"/>
      <c r="E136" s="292"/>
      <c r="F136" s="311" t="s">
        <v>1287</v>
      </c>
      <c r="G136" s="292"/>
      <c r="H136" s="292" t="s">
        <v>1340</v>
      </c>
      <c r="I136" s="292" t="s">
        <v>1318</v>
      </c>
      <c r="J136" s="292"/>
      <c r="K136" s="333"/>
    </row>
    <row r="137" spans="2:11" ht="15" customHeight="1">
      <c r="B137" s="331"/>
      <c r="C137" s="292" t="s">
        <v>1319</v>
      </c>
      <c r="D137" s="292"/>
      <c r="E137" s="292"/>
      <c r="F137" s="311" t="s">
        <v>1287</v>
      </c>
      <c r="G137" s="292"/>
      <c r="H137" s="292" t="s">
        <v>1341</v>
      </c>
      <c r="I137" s="292" t="s">
        <v>1321</v>
      </c>
      <c r="J137" s="292"/>
      <c r="K137" s="333"/>
    </row>
    <row r="138" spans="2:11" ht="15" customHeight="1">
      <c r="B138" s="331"/>
      <c r="C138" s="292" t="s">
        <v>1322</v>
      </c>
      <c r="D138" s="292"/>
      <c r="E138" s="292"/>
      <c r="F138" s="311" t="s">
        <v>1287</v>
      </c>
      <c r="G138" s="292"/>
      <c r="H138" s="292" t="s">
        <v>1322</v>
      </c>
      <c r="I138" s="292" t="s">
        <v>1321</v>
      </c>
      <c r="J138" s="292"/>
      <c r="K138" s="333"/>
    </row>
    <row r="139" spans="2:11" ht="15" customHeight="1">
      <c r="B139" s="331"/>
      <c r="C139" s="292" t="s">
        <v>38</v>
      </c>
      <c r="D139" s="292"/>
      <c r="E139" s="292"/>
      <c r="F139" s="311" t="s">
        <v>1287</v>
      </c>
      <c r="G139" s="292"/>
      <c r="H139" s="292" t="s">
        <v>1342</v>
      </c>
      <c r="I139" s="292" t="s">
        <v>1321</v>
      </c>
      <c r="J139" s="292"/>
      <c r="K139" s="333"/>
    </row>
    <row r="140" spans="2:11" ht="15" customHeight="1">
      <c r="B140" s="331"/>
      <c r="C140" s="292" t="s">
        <v>1343</v>
      </c>
      <c r="D140" s="292"/>
      <c r="E140" s="292"/>
      <c r="F140" s="311" t="s">
        <v>1287</v>
      </c>
      <c r="G140" s="292"/>
      <c r="H140" s="292" t="s">
        <v>1344</v>
      </c>
      <c r="I140" s="292" t="s">
        <v>1321</v>
      </c>
      <c r="J140" s="292"/>
      <c r="K140" s="333"/>
    </row>
    <row r="141" spans="2:11" ht="15" customHeight="1">
      <c r="B141" s="334"/>
      <c r="C141" s="335"/>
      <c r="D141" s="335"/>
      <c r="E141" s="335"/>
      <c r="F141" s="335"/>
      <c r="G141" s="335"/>
      <c r="H141" s="335"/>
      <c r="I141" s="335"/>
      <c r="J141" s="335"/>
      <c r="K141" s="336"/>
    </row>
    <row r="142" spans="2:11" ht="18.75" customHeight="1">
      <c r="B142" s="288"/>
      <c r="C142" s="288"/>
      <c r="D142" s="288"/>
      <c r="E142" s="288"/>
      <c r="F142" s="323"/>
      <c r="G142" s="288"/>
      <c r="H142" s="288"/>
      <c r="I142" s="288"/>
      <c r="J142" s="288"/>
      <c r="K142" s="288"/>
    </row>
    <row r="143" spans="2:11" ht="18.75" customHeight="1">
      <c r="B143" s="298"/>
      <c r="C143" s="298"/>
      <c r="D143" s="298"/>
      <c r="E143" s="298"/>
      <c r="F143" s="298"/>
      <c r="G143" s="298"/>
      <c r="H143" s="298"/>
      <c r="I143" s="298"/>
      <c r="J143" s="298"/>
      <c r="K143" s="298"/>
    </row>
    <row r="144" spans="2:11" ht="7.5" customHeight="1">
      <c r="B144" s="299"/>
      <c r="C144" s="300"/>
      <c r="D144" s="300"/>
      <c r="E144" s="300"/>
      <c r="F144" s="300"/>
      <c r="G144" s="300"/>
      <c r="H144" s="300"/>
      <c r="I144" s="300"/>
      <c r="J144" s="300"/>
      <c r="K144" s="301"/>
    </row>
    <row r="145" spans="2:11" ht="45" customHeight="1">
      <c r="B145" s="302"/>
      <c r="C145" s="411" t="s">
        <v>1345</v>
      </c>
      <c r="D145" s="411"/>
      <c r="E145" s="411"/>
      <c r="F145" s="411"/>
      <c r="G145" s="411"/>
      <c r="H145" s="411"/>
      <c r="I145" s="411"/>
      <c r="J145" s="411"/>
      <c r="K145" s="303"/>
    </row>
    <row r="146" spans="2:11" ht="17.25" customHeight="1">
      <c r="B146" s="302"/>
      <c r="C146" s="304" t="s">
        <v>1281</v>
      </c>
      <c r="D146" s="304"/>
      <c r="E146" s="304"/>
      <c r="F146" s="304" t="s">
        <v>1282</v>
      </c>
      <c r="G146" s="305"/>
      <c r="H146" s="304" t="s">
        <v>139</v>
      </c>
      <c r="I146" s="304" t="s">
        <v>57</v>
      </c>
      <c r="J146" s="304" t="s">
        <v>1283</v>
      </c>
      <c r="K146" s="303"/>
    </row>
    <row r="147" spans="2:11" ht="17.25" customHeight="1">
      <c r="B147" s="302"/>
      <c r="C147" s="306" t="s">
        <v>1284</v>
      </c>
      <c r="D147" s="306"/>
      <c r="E147" s="306"/>
      <c r="F147" s="307" t="s">
        <v>1285</v>
      </c>
      <c r="G147" s="308"/>
      <c r="H147" s="306"/>
      <c r="I147" s="306"/>
      <c r="J147" s="306" t="s">
        <v>1286</v>
      </c>
      <c r="K147" s="303"/>
    </row>
    <row r="148" spans="2:11" ht="5.25" customHeight="1">
      <c r="B148" s="312"/>
      <c r="C148" s="309"/>
      <c r="D148" s="309"/>
      <c r="E148" s="309"/>
      <c r="F148" s="309"/>
      <c r="G148" s="310"/>
      <c r="H148" s="309"/>
      <c r="I148" s="309"/>
      <c r="J148" s="309"/>
      <c r="K148" s="333"/>
    </row>
    <row r="149" spans="2:11" ht="15" customHeight="1">
      <c r="B149" s="312"/>
      <c r="C149" s="337" t="s">
        <v>1290</v>
      </c>
      <c r="D149" s="292"/>
      <c r="E149" s="292"/>
      <c r="F149" s="338" t="s">
        <v>1287</v>
      </c>
      <c r="G149" s="292"/>
      <c r="H149" s="337" t="s">
        <v>1326</v>
      </c>
      <c r="I149" s="337" t="s">
        <v>1289</v>
      </c>
      <c r="J149" s="337">
        <v>120</v>
      </c>
      <c r="K149" s="333"/>
    </row>
    <row r="150" spans="2:11" ht="15" customHeight="1">
      <c r="B150" s="312"/>
      <c r="C150" s="337" t="s">
        <v>1335</v>
      </c>
      <c r="D150" s="292"/>
      <c r="E150" s="292"/>
      <c r="F150" s="338" t="s">
        <v>1287</v>
      </c>
      <c r="G150" s="292"/>
      <c r="H150" s="337" t="s">
        <v>1346</v>
      </c>
      <c r="I150" s="337" t="s">
        <v>1289</v>
      </c>
      <c r="J150" s="337" t="s">
        <v>1337</v>
      </c>
      <c r="K150" s="333"/>
    </row>
    <row r="151" spans="2:11" ht="15" customHeight="1">
      <c r="B151" s="312"/>
      <c r="C151" s="337" t="s">
        <v>85</v>
      </c>
      <c r="D151" s="292"/>
      <c r="E151" s="292"/>
      <c r="F151" s="338" t="s">
        <v>1287</v>
      </c>
      <c r="G151" s="292"/>
      <c r="H151" s="337" t="s">
        <v>1347</v>
      </c>
      <c r="I151" s="337" t="s">
        <v>1289</v>
      </c>
      <c r="J151" s="337" t="s">
        <v>1337</v>
      </c>
      <c r="K151" s="333"/>
    </row>
    <row r="152" spans="2:11" ht="15" customHeight="1">
      <c r="B152" s="312"/>
      <c r="C152" s="337" t="s">
        <v>1292</v>
      </c>
      <c r="D152" s="292"/>
      <c r="E152" s="292"/>
      <c r="F152" s="338" t="s">
        <v>1293</v>
      </c>
      <c r="G152" s="292"/>
      <c r="H152" s="337" t="s">
        <v>1326</v>
      </c>
      <c r="I152" s="337" t="s">
        <v>1289</v>
      </c>
      <c r="J152" s="337">
        <v>50</v>
      </c>
      <c r="K152" s="333"/>
    </row>
    <row r="153" spans="2:11" ht="15" customHeight="1">
      <c r="B153" s="312"/>
      <c r="C153" s="337" t="s">
        <v>1295</v>
      </c>
      <c r="D153" s="292"/>
      <c r="E153" s="292"/>
      <c r="F153" s="338" t="s">
        <v>1287</v>
      </c>
      <c r="G153" s="292"/>
      <c r="H153" s="337" t="s">
        <v>1326</v>
      </c>
      <c r="I153" s="337" t="s">
        <v>1297</v>
      </c>
      <c r="J153" s="337"/>
      <c r="K153" s="333"/>
    </row>
    <row r="154" spans="2:11" ht="15" customHeight="1">
      <c r="B154" s="312"/>
      <c r="C154" s="337" t="s">
        <v>1306</v>
      </c>
      <c r="D154" s="292"/>
      <c r="E154" s="292"/>
      <c r="F154" s="338" t="s">
        <v>1293</v>
      </c>
      <c r="G154" s="292"/>
      <c r="H154" s="337" t="s">
        <v>1326</v>
      </c>
      <c r="I154" s="337" t="s">
        <v>1289</v>
      </c>
      <c r="J154" s="337">
        <v>50</v>
      </c>
      <c r="K154" s="333"/>
    </row>
    <row r="155" spans="2:11" ht="15" customHeight="1">
      <c r="B155" s="312"/>
      <c r="C155" s="337" t="s">
        <v>1314</v>
      </c>
      <c r="D155" s="292"/>
      <c r="E155" s="292"/>
      <c r="F155" s="338" t="s">
        <v>1293</v>
      </c>
      <c r="G155" s="292"/>
      <c r="H155" s="337" t="s">
        <v>1326</v>
      </c>
      <c r="I155" s="337" t="s">
        <v>1289</v>
      </c>
      <c r="J155" s="337">
        <v>50</v>
      </c>
      <c r="K155" s="333"/>
    </row>
    <row r="156" spans="2:11" ht="15" customHeight="1">
      <c r="B156" s="312"/>
      <c r="C156" s="337" t="s">
        <v>1312</v>
      </c>
      <c r="D156" s="292"/>
      <c r="E156" s="292"/>
      <c r="F156" s="338" t="s">
        <v>1293</v>
      </c>
      <c r="G156" s="292"/>
      <c r="H156" s="337" t="s">
        <v>1326</v>
      </c>
      <c r="I156" s="337" t="s">
        <v>1289</v>
      </c>
      <c r="J156" s="337">
        <v>50</v>
      </c>
      <c r="K156" s="333"/>
    </row>
    <row r="157" spans="2:11" ht="15" customHeight="1">
      <c r="B157" s="312"/>
      <c r="C157" s="337" t="s">
        <v>104</v>
      </c>
      <c r="D157" s="292"/>
      <c r="E157" s="292"/>
      <c r="F157" s="338" t="s">
        <v>1287</v>
      </c>
      <c r="G157" s="292"/>
      <c r="H157" s="337" t="s">
        <v>1348</v>
      </c>
      <c r="I157" s="337" t="s">
        <v>1289</v>
      </c>
      <c r="J157" s="337" t="s">
        <v>1349</v>
      </c>
      <c r="K157" s="333"/>
    </row>
    <row r="158" spans="2:11" ht="15" customHeight="1">
      <c r="B158" s="312"/>
      <c r="C158" s="337" t="s">
        <v>1350</v>
      </c>
      <c r="D158" s="292"/>
      <c r="E158" s="292"/>
      <c r="F158" s="338" t="s">
        <v>1287</v>
      </c>
      <c r="G158" s="292"/>
      <c r="H158" s="337" t="s">
        <v>1351</v>
      </c>
      <c r="I158" s="337" t="s">
        <v>1321</v>
      </c>
      <c r="J158" s="337"/>
      <c r="K158" s="333"/>
    </row>
    <row r="159" spans="2:11" ht="15" customHeight="1">
      <c r="B159" s="339"/>
      <c r="C159" s="321"/>
      <c r="D159" s="321"/>
      <c r="E159" s="321"/>
      <c r="F159" s="321"/>
      <c r="G159" s="321"/>
      <c r="H159" s="321"/>
      <c r="I159" s="321"/>
      <c r="J159" s="321"/>
      <c r="K159" s="340"/>
    </row>
    <row r="160" spans="2:11" ht="18.75" customHeight="1">
      <c r="B160" s="288"/>
      <c r="C160" s="292"/>
      <c r="D160" s="292"/>
      <c r="E160" s="292"/>
      <c r="F160" s="311"/>
      <c r="G160" s="292"/>
      <c r="H160" s="292"/>
      <c r="I160" s="292"/>
      <c r="J160" s="292"/>
      <c r="K160" s="288"/>
    </row>
    <row r="161" spans="2:11" ht="18.75" customHeight="1">
      <c r="B161" s="298"/>
      <c r="C161" s="298"/>
      <c r="D161" s="298"/>
      <c r="E161" s="298"/>
      <c r="F161" s="298"/>
      <c r="G161" s="298"/>
      <c r="H161" s="298"/>
      <c r="I161" s="298"/>
      <c r="J161" s="298"/>
      <c r="K161" s="298"/>
    </row>
    <row r="162" spans="2:11" ht="7.5" customHeight="1">
      <c r="B162" s="280"/>
      <c r="C162" s="281"/>
      <c r="D162" s="281"/>
      <c r="E162" s="281"/>
      <c r="F162" s="281"/>
      <c r="G162" s="281"/>
      <c r="H162" s="281"/>
      <c r="I162" s="281"/>
      <c r="J162" s="281"/>
      <c r="K162" s="282"/>
    </row>
    <row r="163" spans="2:11" ht="45" customHeight="1">
      <c r="B163" s="283"/>
      <c r="C163" s="410" t="s">
        <v>1352</v>
      </c>
      <c r="D163" s="410"/>
      <c r="E163" s="410"/>
      <c r="F163" s="410"/>
      <c r="G163" s="410"/>
      <c r="H163" s="410"/>
      <c r="I163" s="410"/>
      <c r="J163" s="410"/>
      <c r="K163" s="284"/>
    </row>
    <row r="164" spans="2:11" ht="17.25" customHeight="1">
      <c r="B164" s="283"/>
      <c r="C164" s="304" t="s">
        <v>1281</v>
      </c>
      <c r="D164" s="304"/>
      <c r="E164" s="304"/>
      <c r="F164" s="304" t="s">
        <v>1282</v>
      </c>
      <c r="G164" s="341"/>
      <c r="H164" s="342" t="s">
        <v>139</v>
      </c>
      <c r="I164" s="342" t="s">
        <v>57</v>
      </c>
      <c r="J164" s="304" t="s">
        <v>1283</v>
      </c>
      <c r="K164" s="284"/>
    </row>
    <row r="165" spans="2:11" ht="17.25" customHeight="1">
      <c r="B165" s="285"/>
      <c r="C165" s="306" t="s">
        <v>1284</v>
      </c>
      <c r="D165" s="306"/>
      <c r="E165" s="306"/>
      <c r="F165" s="307" t="s">
        <v>1285</v>
      </c>
      <c r="G165" s="343"/>
      <c r="H165" s="344"/>
      <c r="I165" s="344"/>
      <c r="J165" s="306" t="s">
        <v>1286</v>
      </c>
      <c r="K165" s="286"/>
    </row>
    <row r="166" spans="2:11" ht="5.25" customHeight="1">
      <c r="B166" s="312"/>
      <c r="C166" s="309"/>
      <c r="D166" s="309"/>
      <c r="E166" s="309"/>
      <c r="F166" s="309"/>
      <c r="G166" s="310"/>
      <c r="H166" s="309"/>
      <c r="I166" s="309"/>
      <c r="J166" s="309"/>
      <c r="K166" s="333"/>
    </row>
    <row r="167" spans="2:11" ht="15" customHeight="1">
      <c r="B167" s="312"/>
      <c r="C167" s="292" t="s">
        <v>1290</v>
      </c>
      <c r="D167" s="292"/>
      <c r="E167" s="292"/>
      <c r="F167" s="311" t="s">
        <v>1287</v>
      </c>
      <c r="G167" s="292"/>
      <c r="H167" s="292" t="s">
        <v>1326</v>
      </c>
      <c r="I167" s="292" t="s">
        <v>1289</v>
      </c>
      <c r="J167" s="292">
        <v>120</v>
      </c>
      <c r="K167" s="333"/>
    </row>
    <row r="168" spans="2:11" ht="15" customHeight="1">
      <c r="B168" s="312"/>
      <c r="C168" s="292" t="s">
        <v>1335</v>
      </c>
      <c r="D168" s="292"/>
      <c r="E168" s="292"/>
      <c r="F168" s="311" t="s">
        <v>1287</v>
      </c>
      <c r="G168" s="292"/>
      <c r="H168" s="292" t="s">
        <v>1336</v>
      </c>
      <c r="I168" s="292" t="s">
        <v>1289</v>
      </c>
      <c r="J168" s="292" t="s">
        <v>1337</v>
      </c>
      <c r="K168" s="333"/>
    </row>
    <row r="169" spans="2:11" ht="15" customHeight="1">
      <c r="B169" s="312"/>
      <c r="C169" s="292" t="s">
        <v>85</v>
      </c>
      <c r="D169" s="292"/>
      <c r="E169" s="292"/>
      <c r="F169" s="311" t="s">
        <v>1287</v>
      </c>
      <c r="G169" s="292"/>
      <c r="H169" s="292" t="s">
        <v>1353</v>
      </c>
      <c r="I169" s="292" t="s">
        <v>1289</v>
      </c>
      <c r="J169" s="292" t="s">
        <v>1337</v>
      </c>
      <c r="K169" s="333"/>
    </row>
    <row r="170" spans="2:11" ht="15" customHeight="1">
      <c r="B170" s="312"/>
      <c r="C170" s="292" t="s">
        <v>1292</v>
      </c>
      <c r="D170" s="292"/>
      <c r="E170" s="292"/>
      <c r="F170" s="311" t="s">
        <v>1293</v>
      </c>
      <c r="G170" s="292"/>
      <c r="H170" s="292" t="s">
        <v>1353</v>
      </c>
      <c r="I170" s="292" t="s">
        <v>1289</v>
      </c>
      <c r="J170" s="292">
        <v>50</v>
      </c>
      <c r="K170" s="333"/>
    </row>
    <row r="171" spans="2:11" ht="15" customHeight="1">
      <c r="B171" s="312"/>
      <c r="C171" s="292" t="s">
        <v>1295</v>
      </c>
      <c r="D171" s="292"/>
      <c r="E171" s="292"/>
      <c r="F171" s="311" t="s">
        <v>1287</v>
      </c>
      <c r="G171" s="292"/>
      <c r="H171" s="292" t="s">
        <v>1353</v>
      </c>
      <c r="I171" s="292" t="s">
        <v>1297</v>
      </c>
      <c r="J171" s="292"/>
      <c r="K171" s="333"/>
    </row>
    <row r="172" spans="2:11" ht="15" customHeight="1">
      <c r="B172" s="312"/>
      <c r="C172" s="292" t="s">
        <v>1306</v>
      </c>
      <c r="D172" s="292"/>
      <c r="E172" s="292"/>
      <c r="F172" s="311" t="s">
        <v>1293</v>
      </c>
      <c r="G172" s="292"/>
      <c r="H172" s="292" t="s">
        <v>1353</v>
      </c>
      <c r="I172" s="292" t="s">
        <v>1289</v>
      </c>
      <c r="J172" s="292">
        <v>50</v>
      </c>
      <c r="K172" s="333"/>
    </row>
    <row r="173" spans="2:11" ht="15" customHeight="1">
      <c r="B173" s="312"/>
      <c r="C173" s="292" t="s">
        <v>1314</v>
      </c>
      <c r="D173" s="292"/>
      <c r="E173" s="292"/>
      <c r="F173" s="311" t="s">
        <v>1293</v>
      </c>
      <c r="G173" s="292"/>
      <c r="H173" s="292" t="s">
        <v>1353</v>
      </c>
      <c r="I173" s="292" t="s">
        <v>1289</v>
      </c>
      <c r="J173" s="292">
        <v>50</v>
      </c>
      <c r="K173" s="333"/>
    </row>
    <row r="174" spans="2:11" ht="15" customHeight="1">
      <c r="B174" s="312"/>
      <c r="C174" s="292" t="s">
        <v>1312</v>
      </c>
      <c r="D174" s="292"/>
      <c r="E174" s="292"/>
      <c r="F174" s="311" t="s">
        <v>1293</v>
      </c>
      <c r="G174" s="292"/>
      <c r="H174" s="292" t="s">
        <v>1353</v>
      </c>
      <c r="I174" s="292" t="s">
        <v>1289</v>
      </c>
      <c r="J174" s="292">
        <v>50</v>
      </c>
      <c r="K174" s="333"/>
    </row>
    <row r="175" spans="2:11" ht="15" customHeight="1">
      <c r="B175" s="312"/>
      <c r="C175" s="292" t="s">
        <v>138</v>
      </c>
      <c r="D175" s="292"/>
      <c r="E175" s="292"/>
      <c r="F175" s="311" t="s">
        <v>1287</v>
      </c>
      <c r="G175" s="292"/>
      <c r="H175" s="292" t="s">
        <v>1354</v>
      </c>
      <c r="I175" s="292" t="s">
        <v>1355</v>
      </c>
      <c r="J175" s="292"/>
      <c r="K175" s="333"/>
    </row>
    <row r="176" spans="2:11" ht="15" customHeight="1">
      <c r="B176" s="312"/>
      <c r="C176" s="292" t="s">
        <v>57</v>
      </c>
      <c r="D176" s="292"/>
      <c r="E176" s="292"/>
      <c r="F176" s="311" t="s">
        <v>1287</v>
      </c>
      <c r="G176" s="292"/>
      <c r="H176" s="292" t="s">
        <v>1356</v>
      </c>
      <c r="I176" s="292" t="s">
        <v>1357</v>
      </c>
      <c r="J176" s="292">
        <v>1</v>
      </c>
      <c r="K176" s="333"/>
    </row>
    <row r="177" spans="2:11" ht="15" customHeight="1">
      <c r="B177" s="312"/>
      <c r="C177" s="292" t="s">
        <v>53</v>
      </c>
      <c r="D177" s="292"/>
      <c r="E177" s="292"/>
      <c r="F177" s="311" t="s">
        <v>1287</v>
      </c>
      <c r="G177" s="292"/>
      <c r="H177" s="292" t="s">
        <v>1358</v>
      </c>
      <c r="I177" s="292" t="s">
        <v>1289</v>
      </c>
      <c r="J177" s="292">
        <v>20</v>
      </c>
      <c r="K177" s="333"/>
    </row>
    <row r="178" spans="2:11" ht="15" customHeight="1">
      <c r="B178" s="312"/>
      <c r="C178" s="292" t="s">
        <v>139</v>
      </c>
      <c r="D178" s="292"/>
      <c r="E178" s="292"/>
      <c r="F178" s="311" t="s">
        <v>1287</v>
      </c>
      <c r="G178" s="292"/>
      <c r="H178" s="292" t="s">
        <v>1359</v>
      </c>
      <c r="I178" s="292" t="s">
        <v>1289</v>
      </c>
      <c r="J178" s="292">
        <v>255</v>
      </c>
      <c r="K178" s="333"/>
    </row>
    <row r="179" spans="2:11" ht="15" customHeight="1">
      <c r="B179" s="312"/>
      <c r="C179" s="292" t="s">
        <v>140</v>
      </c>
      <c r="D179" s="292"/>
      <c r="E179" s="292"/>
      <c r="F179" s="311" t="s">
        <v>1287</v>
      </c>
      <c r="G179" s="292"/>
      <c r="H179" s="292" t="s">
        <v>1252</v>
      </c>
      <c r="I179" s="292" t="s">
        <v>1289</v>
      </c>
      <c r="J179" s="292">
        <v>10</v>
      </c>
      <c r="K179" s="333"/>
    </row>
    <row r="180" spans="2:11" ht="15" customHeight="1">
      <c r="B180" s="312"/>
      <c r="C180" s="292" t="s">
        <v>141</v>
      </c>
      <c r="D180" s="292"/>
      <c r="E180" s="292"/>
      <c r="F180" s="311" t="s">
        <v>1287</v>
      </c>
      <c r="G180" s="292"/>
      <c r="H180" s="292" t="s">
        <v>1360</v>
      </c>
      <c r="I180" s="292" t="s">
        <v>1321</v>
      </c>
      <c r="J180" s="292"/>
      <c r="K180" s="333"/>
    </row>
    <row r="181" spans="2:11" ht="15" customHeight="1">
      <c r="B181" s="312"/>
      <c r="C181" s="292" t="s">
        <v>1361</v>
      </c>
      <c r="D181" s="292"/>
      <c r="E181" s="292"/>
      <c r="F181" s="311" t="s">
        <v>1287</v>
      </c>
      <c r="G181" s="292"/>
      <c r="H181" s="292" t="s">
        <v>1362</v>
      </c>
      <c r="I181" s="292" t="s">
        <v>1321</v>
      </c>
      <c r="J181" s="292"/>
      <c r="K181" s="333"/>
    </row>
    <row r="182" spans="2:11" ht="15" customHeight="1">
      <c r="B182" s="312"/>
      <c r="C182" s="292" t="s">
        <v>1350</v>
      </c>
      <c r="D182" s="292"/>
      <c r="E182" s="292"/>
      <c r="F182" s="311" t="s">
        <v>1287</v>
      </c>
      <c r="G182" s="292"/>
      <c r="H182" s="292" t="s">
        <v>1363</v>
      </c>
      <c r="I182" s="292" t="s">
        <v>1321</v>
      </c>
      <c r="J182" s="292"/>
      <c r="K182" s="333"/>
    </row>
    <row r="183" spans="2:11" ht="15" customHeight="1">
      <c r="B183" s="312"/>
      <c r="C183" s="292" t="s">
        <v>143</v>
      </c>
      <c r="D183" s="292"/>
      <c r="E183" s="292"/>
      <c r="F183" s="311" t="s">
        <v>1293</v>
      </c>
      <c r="G183" s="292"/>
      <c r="H183" s="292" t="s">
        <v>1364</v>
      </c>
      <c r="I183" s="292" t="s">
        <v>1289</v>
      </c>
      <c r="J183" s="292">
        <v>50</v>
      </c>
      <c r="K183" s="333"/>
    </row>
    <row r="184" spans="2:11" ht="15" customHeight="1">
      <c r="B184" s="312"/>
      <c r="C184" s="292" t="s">
        <v>1365</v>
      </c>
      <c r="D184" s="292"/>
      <c r="E184" s="292"/>
      <c r="F184" s="311" t="s">
        <v>1293</v>
      </c>
      <c r="G184" s="292"/>
      <c r="H184" s="292" t="s">
        <v>1366</v>
      </c>
      <c r="I184" s="292" t="s">
        <v>1367</v>
      </c>
      <c r="J184" s="292"/>
      <c r="K184" s="333"/>
    </row>
    <row r="185" spans="2:11" ht="15" customHeight="1">
      <c r="B185" s="312"/>
      <c r="C185" s="292" t="s">
        <v>1368</v>
      </c>
      <c r="D185" s="292"/>
      <c r="E185" s="292"/>
      <c r="F185" s="311" t="s">
        <v>1293</v>
      </c>
      <c r="G185" s="292"/>
      <c r="H185" s="292" t="s">
        <v>1369</v>
      </c>
      <c r="I185" s="292" t="s">
        <v>1367</v>
      </c>
      <c r="J185" s="292"/>
      <c r="K185" s="333"/>
    </row>
    <row r="186" spans="2:11" ht="15" customHeight="1">
      <c r="B186" s="312"/>
      <c r="C186" s="292" t="s">
        <v>1370</v>
      </c>
      <c r="D186" s="292"/>
      <c r="E186" s="292"/>
      <c r="F186" s="311" t="s">
        <v>1293</v>
      </c>
      <c r="G186" s="292"/>
      <c r="H186" s="292" t="s">
        <v>1371</v>
      </c>
      <c r="I186" s="292" t="s">
        <v>1367</v>
      </c>
      <c r="J186" s="292"/>
      <c r="K186" s="333"/>
    </row>
    <row r="187" spans="2:11" ht="15" customHeight="1">
      <c r="B187" s="312"/>
      <c r="C187" s="345" t="s">
        <v>1372</v>
      </c>
      <c r="D187" s="292"/>
      <c r="E187" s="292"/>
      <c r="F187" s="311" t="s">
        <v>1293</v>
      </c>
      <c r="G187" s="292"/>
      <c r="H187" s="292" t="s">
        <v>1373</v>
      </c>
      <c r="I187" s="292" t="s">
        <v>1374</v>
      </c>
      <c r="J187" s="346" t="s">
        <v>1375</v>
      </c>
      <c r="K187" s="333"/>
    </row>
    <row r="188" spans="2:11" ht="15" customHeight="1">
      <c r="B188" s="312"/>
      <c r="C188" s="297" t="s">
        <v>42</v>
      </c>
      <c r="D188" s="292"/>
      <c r="E188" s="292"/>
      <c r="F188" s="311" t="s">
        <v>1287</v>
      </c>
      <c r="G188" s="292"/>
      <c r="H188" s="288" t="s">
        <v>1376</v>
      </c>
      <c r="I188" s="292" t="s">
        <v>1377</v>
      </c>
      <c r="J188" s="292"/>
      <c r="K188" s="333"/>
    </row>
    <row r="189" spans="2:11" ht="15" customHeight="1">
      <c r="B189" s="312"/>
      <c r="C189" s="297" t="s">
        <v>1378</v>
      </c>
      <c r="D189" s="292"/>
      <c r="E189" s="292"/>
      <c r="F189" s="311" t="s">
        <v>1287</v>
      </c>
      <c r="G189" s="292"/>
      <c r="H189" s="292" t="s">
        <v>1379</v>
      </c>
      <c r="I189" s="292" t="s">
        <v>1321</v>
      </c>
      <c r="J189" s="292"/>
      <c r="K189" s="333"/>
    </row>
    <row r="190" spans="2:11" ht="15" customHeight="1">
      <c r="B190" s="312"/>
      <c r="C190" s="297" t="s">
        <v>1380</v>
      </c>
      <c r="D190" s="292"/>
      <c r="E190" s="292"/>
      <c r="F190" s="311" t="s">
        <v>1287</v>
      </c>
      <c r="G190" s="292"/>
      <c r="H190" s="292" t="s">
        <v>1381</v>
      </c>
      <c r="I190" s="292" t="s">
        <v>1321</v>
      </c>
      <c r="J190" s="292"/>
      <c r="K190" s="333"/>
    </row>
    <row r="191" spans="2:11" ht="15" customHeight="1">
      <c r="B191" s="312"/>
      <c r="C191" s="297" t="s">
        <v>1382</v>
      </c>
      <c r="D191" s="292"/>
      <c r="E191" s="292"/>
      <c r="F191" s="311" t="s">
        <v>1293</v>
      </c>
      <c r="G191" s="292"/>
      <c r="H191" s="292" t="s">
        <v>1383</v>
      </c>
      <c r="I191" s="292" t="s">
        <v>1321</v>
      </c>
      <c r="J191" s="292"/>
      <c r="K191" s="333"/>
    </row>
    <row r="192" spans="2:11" ht="15" customHeight="1">
      <c r="B192" s="339"/>
      <c r="C192" s="347"/>
      <c r="D192" s="321"/>
      <c r="E192" s="321"/>
      <c r="F192" s="321"/>
      <c r="G192" s="321"/>
      <c r="H192" s="321"/>
      <c r="I192" s="321"/>
      <c r="J192" s="321"/>
      <c r="K192" s="340"/>
    </row>
    <row r="193" spans="2:11" ht="18.75" customHeight="1">
      <c r="B193" s="288"/>
      <c r="C193" s="292"/>
      <c r="D193" s="292"/>
      <c r="E193" s="292"/>
      <c r="F193" s="311"/>
      <c r="G193" s="292"/>
      <c r="H193" s="292"/>
      <c r="I193" s="292"/>
      <c r="J193" s="292"/>
      <c r="K193" s="288"/>
    </row>
    <row r="194" spans="2:11" ht="18.75" customHeight="1">
      <c r="B194" s="288"/>
      <c r="C194" s="292"/>
      <c r="D194" s="292"/>
      <c r="E194" s="292"/>
      <c r="F194" s="311"/>
      <c r="G194" s="292"/>
      <c r="H194" s="292"/>
      <c r="I194" s="292"/>
      <c r="J194" s="292"/>
      <c r="K194" s="288"/>
    </row>
    <row r="195" spans="2:11" ht="18.75" customHeight="1">
      <c r="B195" s="298"/>
      <c r="C195" s="298"/>
      <c r="D195" s="298"/>
      <c r="E195" s="298"/>
      <c r="F195" s="298"/>
      <c r="G195" s="298"/>
      <c r="H195" s="298"/>
      <c r="I195" s="298"/>
      <c r="J195" s="298"/>
      <c r="K195" s="298"/>
    </row>
    <row r="196" spans="2:11" ht="13.5">
      <c r="B196" s="280"/>
      <c r="C196" s="281"/>
      <c r="D196" s="281"/>
      <c r="E196" s="281"/>
      <c r="F196" s="281"/>
      <c r="G196" s="281"/>
      <c r="H196" s="281"/>
      <c r="I196" s="281"/>
      <c r="J196" s="281"/>
      <c r="K196" s="282"/>
    </row>
    <row r="197" spans="2:11" ht="22.2">
      <c r="B197" s="283"/>
      <c r="C197" s="410" t="s">
        <v>1384</v>
      </c>
      <c r="D197" s="410"/>
      <c r="E197" s="410"/>
      <c r="F197" s="410"/>
      <c r="G197" s="410"/>
      <c r="H197" s="410"/>
      <c r="I197" s="410"/>
      <c r="J197" s="410"/>
      <c r="K197" s="284"/>
    </row>
    <row r="198" spans="2:11" ht="25.5" customHeight="1">
      <c r="B198" s="283"/>
      <c r="C198" s="348" t="s">
        <v>1385</v>
      </c>
      <c r="D198" s="348"/>
      <c r="E198" s="348"/>
      <c r="F198" s="348" t="s">
        <v>1386</v>
      </c>
      <c r="G198" s="349"/>
      <c r="H198" s="409" t="s">
        <v>1387</v>
      </c>
      <c r="I198" s="409"/>
      <c r="J198" s="409"/>
      <c r="K198" s="284"/>
    </row>
    <row r="199" spans="2:11" ht="5.25" customHeight="1">
      <c r="B199" s="312"/>
      <c r="C199" s="309"/>
      <c r="D199" s="309"/>
      <c r="E199" s="309"/>
      <c r="F199" s="309"/>
      <c r="G199" s="292"/>
      <c r="H199" s="309"/>
      <c r="I199" s="309"/>
      <c r="J199" s="309"/>
      <c r="K199" s="333"/>
    </row>
    <row r="200" spans="2:11" ht="15" customHeight="1">
      <c r="B200" s="312"/>
      <c r="C200" s="292" t="s">
        <v>1377</v>
      </c>
      <c r="D200" s="292"/>
      <c r="E200" s="292"/>
      <c r="F200" s="311" t="s">
        <v>43</v>
      </c>
      <c r="G200" s="292"/>
      <c r="H200" s="407" t="s">
        <v>1388</v>
      </c>
      <c r="I200" s="407"/>
      <c r="J200" s="407"/>
      <c r="K200" s="333"/>
    </row>
    <row r="201" spans="2:11" ht="15" customHeight="1">
      <c r="B201" s="312"/>
      <c r="C201" s="318"/>
      <c r="D201" s="292"/>
      <c r="E201" s="292"/>
      <c r="F201" s="311" t="s">
        <v>44</v>
      </c>
      <c r="G201" s="292"/>
      <c r="H201" s="407" t="s">
        <v>1389</v>
      </c>
      <c r="I201" s="407"/>
      <c r="J201" s="407"/>
      <c r="K201" s="333"/>
    </row>
    <row r="202" spans="2:11" ht="15" customHeight="1">
      <c r="B202" s="312"/>
      <c r="C202" s="318"/>
      <c r="D202" s="292"/>
      <c r="E202" s="292"/>
      <c r="F202" s="311" t="s">
        <v>47</v>
      </c>
      <c r="G202" s="292"/>
      <c r="H202" s="407" t="s">
        <v>1390</v>
      </c>
      <c r="I202" s="407"/>
      <c r="J202" s="407"/>
      <c r="K202" s="333"/>
    </row>
    <row r="203" spans="2:11" ht="15" customHeight="1">
      <c r="B203" s="312"/>
      <c r="C203" s="292"/>
      <c r="D203" s="292"/>
      <c r="E203" s="292"/>
      <c r="F203" s="311" t="s">
        <v>45</v>
      </c>
      <c r="G203" s="292"/>
      <c r="H203" s="407" t="s">
        <v>1391</v>
      </c>
      <c r="I203" s="407"/>
      <c r="J203" s="407"/>
      <c r="K203" s="333"/>
    </row>
    <row r="204" spans="2:11" ht="15" customHeight="1">
      <c r="B204" s="312"/>
      <c r="C204" s="292"/>
      <c r="D204" s="292"/>
      <c r="E204" s="292"/>
      <c r="F204" s="311" t="s">
        <v>46</v>
      </c>
      <c r="G204" s="292"/>
      <c r="H204" s="407" t="s">
        <v>1392</v>
      </c>
      <c r="I204" s="407"/>
      <c r="J204" s="407"/>
      <c r="K204" s="333"/>
    </row>
    <row r="205" spans="2:11" ht="15" customHeight="1">
      <c r="B205" s="312"/>
      <c r="C205" s="292"/>
      <c r="D205" s="292"/>
      <c r="E205" s="292"/>
      <c r="F205" s="311"/>
      <c r="G205" s="292"/>
      <c r="H205" s="292"/>
      <c r="I205" s="292"/>
      <c r="J205" s="292"/>
      <c r="K205" s="333"/>
    </row>
    <row r="206" spans="2:11" ht="15" customHeight="1">
      <c r="B206" s="312"/>
      <c r="C206" s="292" t="s">
        <v>1333</v>
      </c>
      <c r="D206" s="292"/>
      <c r="E206" s="292"/>
      <c r="F206" s="311" t="s">
        <v>78</v>
      </c>
      <c r="G206" s="292"/>
      <c r="H206" s="407" t="s">
        <v>1393</v>
      </c>
      <c r="I206" s="407"/>
      <c r="J206" s="407"/>
      <c r="K206" s="333"/>
    </row>
    <row r="207" spans="2:11" ht="15" customHeight="1">
      <c r="B207" s="312"/>
      <c r="C207" s="318"/>
      <c r="D207" s="292"/>
      <c r="E207" s="292"/>
      <c r="F207" s="311" t="s">
        <v>1231</v>
      </c>
      <c r="G207" s="292"/>
      <c r="H207" s="407" t="s">
        <v>1232</v>
      </c>
      <c r="I207" s="407"/>
      <c r="J207" s="407"/>
      <c r="K207" s="333"/>
    </row>
    <row r="208" spans="2:11" ht="15" customHeight="1">
      <c r="B208" s="312"/>
      <c r="C208" s="292"/>
      <c r="D208" s="292"/>
      <c r="E208" s="292"/>
      <c r="F208" s="311" t="s">
        <v>1229</v>
      </c>
      <c r="G208" s="292"/>
      <c r="H208" s="407" t="s">
        <v>1394</v>
      </c>
      <c r="I208" s="407"/>
      <c r="J208" s="407"/>
      <c r="K208" s="333"/>
    </row>
    <row r="209" spans="2:11" ht="15" customHeight="1">
      <c r="B209" s="350"/>
      <c r="C209" s="318"/>
      <c r="D209" s="318"/>
      <c r="E209" s="318"/>
      <c r="F209" s="311" t="s">
        <v>1233</v>
      </c>
      <c r="G209" s="297"/>
      <c r="H209" s="408" t="s">
        <v>1234</v>
      </c>
      <c r="I209" s="408"/>
      <c r="J209" s="408"/>
      <c r="K209" s="351"/>
    </row>
    <row r="210" spans="2:11" ht="15" customHeight="1">
      <c r="B210" s="350"/>
      <c r="C210" s="318"/>
      <c r="D210" s="318"/>
      <c r="E210" s="318"/>
      <c r="F210" s="311" t="s">
        <v>1235</v>
      </c>
      <c r="G210" s="297"/>
      <c r="H210" s="408" t="s">
        <v>884</v>
      </c>
      <c r="I210" s="408"/>
      <c r="J210" s="408"/>
      <c r="K210" s="351"/>
    </row>
    <row r="211" spans="2:11" ht="15" customHeight="1">
      <c r="B211" s="350"/>
      <c r="C211" s="318"/>
      <c r="D211" s="318"/>
      <c r="E211" s="318"/>
      <c r="F211" s="352"/>
      <c r="G211" s="297"/>
      <c r="H211" s="353"/>
      <c r="I211" s="353"/>
      <c r="J211" s="353"/>
      <c r="K211" s="351"/>
    </row>
    <row r="212" spans="2:11" ht="15" customHeight="1">
      <c r="B212" s="350"/>
      <c r="C212" s="292" t="s">
        <v>1357</v>
      </c>
      <c r="D212" s="318"/>
      <c r="E212" s="318"/>
      <c r="F212" s="311">
        <v>1</v>
      </c>
      <c r="G212" s="297"/>
      <c r="H212" s="408" t="s">
        <v>1395</v>
      </c>
      <c r="I212" s="408"/>
      <c r="J212" s="408"/>
      <c r="K212" s="351"/>
    </row>
    <row r="213" spans="2:11" ht="15" customHeight="1">
      <c r="B213" s="350"/>
      <c r="C213" s="318"/>
      <c r="D213" s="318"/>
      <c r="E213" s="318"/>
      <c r="F213" s="311">
        <v>2</v>
      </c>
      <c r="G213" s="297"/>
      <c r="H213" s="408" t="s">
        <v>1396</v>
      </c>
      <c r="I213" s="408"/>
      <c r="J213" s="408"/>
      <c r="K213" s="351"/>
    </row>
    <row r="214" spans="2:11" ht="15" customHeight="1">
      <c r="B214" s="350"/>
      <c r="C214" s="318"/>
      <c r="D214" s="318"/>
      <c r="E214" s="318"/>
      <c r="F214" s="311">
        <v>3</v>
      </c>
      <c r="G214" s="297"/>
      <c r="H214" s="408" t="s">
        <v>1397</v>
      </c>
      <c r="I214" s="408"/>
      <c r="J214" s="408"/>
      <c r="K214" s="351"/>
    </row>
    <row r="215" spans="2:11" ht="15" customHeight="1">
      <c r="B215" s="350"/>
      <c r="C215" s="318"/>
      <c r="D215" s="318"/>
      <c r="E215" s="318"/>
      <c r="F215" s="311">
        <v>4</v>
      </c>
      <c r="G215" s="297"/>
      <c r="H215" s="408" t="s">
        <v>1398</v>
      </c>
      <c r="I215" s="408"/>
      <c r="J215" s="408"/>
      <c r="K215" s="351"/>
    </row>
    <row r="216" spans="2:11" ht="12.75" customHeight="1">
      <c r="B216" s="354"/>
      <c r="C216" s="355"/>
      <c r="D216" s="355"/>
      <c r="E216" s="355"/>
      <c r="F216" s="355"/>
      <c r="G216" s="355"/>
      <c r="H216" s="355"/>
      <c r="I216" s="355"/>
      <c r="J216" s="355"/>
      <c r="K216" s="356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CILKY-NOTAS\Cecilie Janousova</dc:creator>
  <cp:keywords/>
  <dc:description/>
  <cp:lastModifiedBy>Cecilie Janousova</cp:lastModifiedBy>
  <dcterms:created xsi:type="dcterms:W3CDTF">2018-03-20T11:18:37Z</dcterms:created>
  <dcterms:modified xsi:type="dcterms:W3CDTF">2018-03-20T11:18:50Z</dcterms:modified>
  <cp:category/>
  <cp:version/>
  <cp:contentType/>
  <cp:contentStatus/>
</cp:coreProperties>
</file>