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Výměna jídelních 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'SO 01 - Výměna jídelních ...'!$C$98:$K$237</definedName>
    <definedName name="_xlnm.Print_Area" localSheetId="1">'SO 01 - Výměna jídelních ...'!$C$4:$J$36,'SO 01 - Výměna jídelních ...'!$C$42:$J$80,'SO 01 - Výměna jídelních ...'!$C$86:$K$237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01 - Výměna jídelních ...'!$98:$98</definedName>
  </definedNames>
  <calcPr fullCalcOnLoad="1"/>
</workbook>
</file>

<file path=xl/sharedStrings.xml><?xml version="1.0" encoding="utf-8"?>
<sst xmlns="http://schemas.openxmlformats.org/spreadsheetml/2006/main" count="2095" uniqueCount="625">
  <si>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</si>
  <si>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</si>
  <si>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</si>
  <si>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</si>
  <si>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</si>
  <si>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</si>
  <si>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</si>
  <si>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{01945695-078b-403a-9c3c-3414df2d1aeb}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</si>
  <si>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</si>
  <si>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</si>
  <si>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</si>
  <si>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</si>
  <si>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</si>
  <si>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</si>
  <si>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</si>
  <si>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</si>
  <si>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999183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</si>
  <si>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</si>
  <si>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</si>
  <si>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MŠ Sokolov , K.H.Borovského 1527</t>
  </si>
  <si>
    <t>0,1</t>
  </si>
  <si>
    <t>KSO:</t>
  </si>
  <si>
    <t/>
  </si>
  <si>
    <t>CC-CZ:</t>
  </si>
  <si>
    <t>1</t>
  </si>
  <si>
    <t>Místo:</t>
  </si>
  <si>
    <t>Sokolov</t>
  </si>
  <si>
    <t>Datum:</t>
  </si>
  <si>
    <t>7. 11. 2017</t>
  </si>
  <si>
    <t>10</t>
  </si>
  <si>
    <t>100</t>
  </si>
  <si>
    <t>Zadavatel:</t>
  </si>
  <si>
    <t>IČ:</t>
  </si>
  <si>
    <t>Město Sokolov, Rokycanova 1929, Sokolov</t>
  </si>
  <si>
    <t>DIČ:</t>
  </si>
  <si>
    <t>Uchazeč:</t>
  </si>
  <si>
    <t>Vyplň údaj</t>
  </si>
  <si>
    <t>Projektant:</t>
  </si>
  <si>
    <t>Ing. Roman Gajdoš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</si>
  <si>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</si>
  <si>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Jména výrobců a obchodní názvy u položek jsou pouze informativní, uvedené jako reference technických parametrů,
vzájemné kompatibility zařízení a dostupnosti odborného servisu. Lze použít výrobky ekvivalentních vlastností jiných výrobců.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</si>
  <si>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</si>
  <si>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</si>
  <si>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</si>
  <si>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</si>
  <si>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</si>
  <si>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</si>
  <si>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</si>
  <si>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</si>
  <si>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</si>
  <si>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</si>
  <si>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</si>
  <si>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</si>
  <si>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</si>
  <si>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</si>
  <si>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</si>
  <si>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</si>
  <si>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</si>
  <si>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</si>
  <si>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</si>
  <si>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</si>
  <si>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</si>
  <si>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</si>
  <si>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</si>
  <si>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</si>
  <si>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</si>
  <si>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</si>
  <si>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</si>
  <si>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</si>
  <si>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</si>
  <si>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</si>
  <si>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</si>
  <si>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</si>
  <si>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</si>
  <si>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</si>
  <si>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</si>
  <si>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</si>
  <si>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</si>
  <si>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</si>
  <si>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</si>
  <si>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</si>
  <si>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Výměna jídelních výtahů</t>
  </si>
  <si>
    <t>STA</t>
  </si>
  <si>
    <t>{cc9a60fa-ec7b-4200-88e1-c21e87b29318}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</si>
  <si>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</si>
  <si>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</si>
  <si>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</si>
  <si>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</si>
  <si>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</si>
  <si>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</si>
  <si>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</si>
  <si>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</si>
  <si>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Výměna jídelních výtahů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</si>
  <si>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  Jména výrobců a obchodní názvy u položek jsou pouze informativní, uvedené jako reference technických parametrů, vzájemné kompatibility zařízení a dostupnosti odborného servisu. Lze použít výrobky ekvivalentních vlastností jiných výrobců.  Nedílnou součástí Rozpočtu a Výkazu výměr je projektová dokumentace. Nabídkové ceny mohou být vytvářeny dle Výkazu výměr pouze s projektem a jeho Výkazem výměr.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</si>
  <si>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</si>
  <si>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</si>
  <si>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</si>
  <si>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</si>
  <si>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</si>
  <si>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</si>
  <si>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</si>
  <si>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</si>
  <si>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61 - Úprava povrchů vnitřní</t>
  </si>
  <si>
    <t xml:space="preserve">      63 - Podlahy a podlahové konstrukce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</si>
  <si>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</si>
  <si>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</si>
  <si>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</si>
  <si>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97 - Prorážení otvorů a ostatní bourací práce</t>
  </si>
  <si>
    <t xml:space="preserve">      99 - Přesun hmot</t>
  </si>
  <si>
    <t>PSV - Práce a dodávky PSV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</si>
  <si>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</si>
  <si>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</si>
  <si>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</si>
  <si>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M - Práce a dodávky M</t>
  </si>
  <si>
    <t xml:space="preserve">    21-M - Elektromontáže</t>
  </si>
  <si>
    <t xml:space="preserve">    33-M - Montáže dopr.zaříz.,sklad. zař. a váh</t>
  </si>
  <si>
    <t>OST - Ostatní</t>
  </si>
  <si>
    <t xml:space="preserve">    O01 - Ostatní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</si>
  <si>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</si>
  <si>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</si>
  <si>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</si>
  <si>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</si>
  <si>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</si>
  <si>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</si>
  <si>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</si>
  <si>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</si>
  <si>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</si>
  <si>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</si>
  <si>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</si>
  <si>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</si>
  <si>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</si>
  <si>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</si>
  <si>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</si>
  <si>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</si>
  <si>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</si>
  <si>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</si>
  <si>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</si>
  <si>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</si>
  <si>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</si>
  <si>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</si>
  <si>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</si>
  <si>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</si>
  <si>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310236241</t>
  </si>
  <si>
    <t>Zazdívka otvorů pl do 0,09 m2 ve zdivu nadzákladovém cihlami pálenými tl do 300 mm</t>
  </si>
  <si>
    <t>kus</t>
  </si>
  <si>
    <t>CS ÚRS 2017 02</t>
  </si>
  <si>
    <t>4</t>
  </si>
  <si>
    <t>288209000</t>
  </si>
  <si>
    <t>317944321</t>
  </si>
  <si>
    <t>Válcované nosníky do č.12 dodatečně osazované do připravených otvorů</t>
  </si>
  <si>
    <t>t</t>
  </si>
  <si>
    <t>1281717394</t>
  </si>
  <si>
    <t>VV</t>
  </si>
  <si>
    <t>"L 70/70/7"1*2*4*7,39*0,001</t>
  </si>
  <si>
    <t>True</t>
  </si>
  <si>
    <t>"L 45/45/5"1*2*2*3,38*0,001</t>
  </si>
  <si>
    <t>319201321</t>
  </si>
  <si>
    <t>Vyrovnání nerovného povrchu zdiva tl do 30 mm maltou</t>
  </si>
  <si>
    <t>m2</t>
  </si>
  <si>
    <t>1734510789</t>
  </si>
  <si>
    <t>PP</t>
  </si>
  <si>
    <t>Vyrovnání nerovného povrchu vnitřního i vnějšího zdiva bez odsekání vadných cihel, maltou (s dodáním hmot) tl. do 30 mm</t>
  </si>
  <si>
    <t>"1.-2.np okolo výtahu"  1,1*(2,5+2,88)*2-(0,4*0,56*6)</t>
  </si>
  <si>
    <t>6</t>
  </si>
  <si>
    <t>Úpravy povrchů, podlahy a osazování výplní</t>
  </si>
  <si>
    <t>61</t>
  </si>
  <si>
    <t>Úprava povrchů vnitřní</t>
  </si>
  <si>
    <t>619991011</t>
  </si>
  <si>
    <t>Obalení konstrukcí a prvků fólií přilepenou lepící páskou</t>
  </si>
  <si>
    <t>817164402</t>
  </si>
  <si>
    <t>Zakrytí vnitřních ploch před znečištěním včetně pozdějšího odkrytí konstrukcí a prvků obalením fólií a přelepením páskou</t>
  </si>
  <si>
    <t>"otvory 2x" (0,6*0,8*6)*2</t>
  </si>
  <si>
    <t>5</t>
  </si>
  <si>
    <t>619995001</t>
  </si>
  <si>
    <t>Začištění omítek kolem oken, dveří, podlah nebo obkladů</t>
  </si>
  <si>
    <t>m</t>
  </si>
  <si>
    <t>-2128536436</t>
  </si>
  <si>
    <t>Začištění omítek (s dodáním hmot) kolem oken, dveří, podlah, obkladů apod.</t>
  </si>
  <si>
    <t>"1.-2.np" (0,6+0,8)*2*6</t>
  </si>
  <si>
    <t>611325421</t>
  </si>
  <si>
    <t>Oprava vnitřní vápenocementové štukové omítky stropů v rozsahu plochy do 10%</t>
  </si>
  <si>
    <t>935436588</t>
  </si>
  <si>
    <t>Oprava vápenocementové nebo vápenné omítky vnitřních ploch štukové dvouvrstvé, tloušťky do 20 mm stropů, v rozsahu opravované plochy do 10%</t>
  </si>
  <si>
    <t>"výtah 2x" 0,6*0,9*2</t>
  </si>
  <si>
    <t>"okolo výtahu"1,1*1*2</t>
  </si>
  <si>
    <t>7</t>
  </si>
  <si>
    <t>617325422</t>
  </si>
  <si>
    <t>Oprava vnitřní vápenocementové štukové omítky světlíků nebo šachet v rozsahu plochy do 30%</t>
  </si>
  <si>
    <t>2067705719</t>
  </si>
  <si>
    <t>Oprava vápenocementové nebo vápenné omítky vnitřních ploch štukové dvouvrstvé, tloušťky do 20 mm světlíků nebo výtahových šachet, v rozsahu opravované plochy přes 10 do 30%</t>
  </si>
  <si>
    <t>"1.-2.np" ((0,9+0,6)*2*5,88-0,6*0,8*3)*2</t>
  </si>
  <si>
    <t>8</t>
  </si>
  <si>
    <t>619999041</t>
  </si>
  <si>
    <t>Příplatek k úpravám povrchů za provádění prací ve stísněném prostoru</t>
  </si>
  <si>
    <t>1612043885</t>
  </si>
  <si>
    <t>Příplatky k cenám úprav vnitřních povrchů za ztížené pracovní podmínky práce ve stísněném prostoru</t>
  </si>
  <si>
    <t>9</t>
  </si>
  <si>
    <t>612325302</t>
  </si>
  <si>
    <t>Vápenocementová štuková omítka ostění nebo nadpraží</t>
  </si>
  <si>
    <t>-2127581488</t>
  </si>
  <si>
    <t>Vápenocementová nebo vápenná omítka ostění nebo nadpraží štuková</t>
  </si>
  <si>
    <t>0,17*(0,6+0,8)*2*2+(1+0,6)*0,1*2*2</t>
  </si>
  <si>
    <t>0,125*(0,6+0,8)*2*4+(1+0,6)*0,05*2*4</t>
  </si>
  <si>
    <t>622143003</t>
  </si>
  <si>
    <t>Montáž omítkových plastových nebo pozinkovaných rohových profilů s tkaninou</t>
  </si>
  <si>
    <t>679565663</t>
  </si>
  <si>
    <t>Montáž omítkových profilů plastových nebo pozinkovaných, upevněných vtlačením do podkladní vrstvy nebo přibitím rohových s tkaninou</t>
  </si>
  <si>
    <t>(0,6+0,8)*2*6</t>
  </si>
  <si>
    <t>11</t>
  </si>
  <si>
    <t>M</t>
  </si>
  <si>
    <t>590514800</t>
  </si>
  <si>
    <t>lišta rohová Al 10/10 cm s tkaninou bal. 2,5 m</t>
  </si>
  <si>
    <t>-708949141</t>
  </si>
  <si>
    <t>16,8*1,05 'Přepočtené koeficientem množství</t>
  </si>
  <si>
    <t>12</t>
  </si>
  <si>
    <t>613142001</t>
  </si>
  <si>
    <t>Potažení vnitřních pilířů nebo sloupů sklovláknitým pletivem vtlačeným do tenkovrstvé hmoty</t>
  </si>
  <si>
    <t>1997398869</t>
  </si>
  <si>
    <t>Potažení vnitřních ploch pletivem v ploše nebo pruzích, na plném podkladu sklovláknitým vtlačením do tmelu pilířů nebo sloupů</t>
  </si>
  <si>
    <t>"L propfily" 1*(0,17+0,07*2)*2+1*(0,125+0,07*2)*2+1*(0,125+0,045*2)*2</t>
  </si>
  <si>
    <t>63</t>
  </si>
  <si>
    <t>Podlahy a podlahové konstrukce</t>
  </si>
  <si>
    <t>13</t>
  </si>
  <si>
    <t>632450121</t>
  </si>
  <si>
    <t>Vyrovnávací cementový potěr tl do 20 mm ze suchých směsí provedený v pásu</t>
  </si>
  <si>
    <t>-1276870961</t>
  </si>
  <si>
    <t>0,17*0,6*2+0,125*0,6*4</t>
  </si>
  <si>
    <t>Ostatní konstrukce a práce-bourání</t>
  </si>
  <si>
    <t>94</t>
  </si>
  <si>
    <t>Lešení a stavební výtahy</t>
  </si>
  <si>
    <t>14</t>
  </si>
  <si>
    <t>949311111</t>
  </si>
  <si>
    <t>Montáž lešení trubkového do šachet o půdorysné ploše do 6 m2 v do 10 m</t>
  </si>
  <si>
    <t>-1852939953</t>
  </si>
  <si>
    <t>5,88*2 'Přepočtené koeficientem množství</t>
  </si>
  <si>
    <t>949311211</t>
  </si>
  <si>
    <t>Příplatek k lešení trubkovému do šachet do 6 m2 v do 30 m za první a ZKD den použití</t>
  </si>
  <si>
    <t>-919126781</t>
  </si>
  <si>
    <t>5,88*15 'Přepočtené koeficientem množství</t>
  </si>
  <si>
    <t>16</t>
  </si>
  <si>
    <t>949311811</t>
  </si>
  <si>
    <t>Demontáž lešení trubkového do šachet o půdorysné ploše do 6 m2 v do 10 m</t>
  </si>
  <si>
    <t>1379490160</t>
  </si>
  <si>
    <t>17</t>
  </si>
  <si>
    <t>949101112</t>
  </si>
  <si>
    <t>Lešení pomocné pro objekty pozemních staveb s lešeňovou podlahou v do 3,5 m zatížení do 150 kg/m2</t>
  </si>
  <si>
    <t>643740064</t>
  </si>
  <si>
    <t>Lešení pomocné pracovní pro objekty pozemních staveb pro zatížení do 150 kg/m2, o výšce lešeňové podlahy přes 1,9 do 3,5 m</t>
  </si>
  <si>
    <t>1,1*1,2*4</t>
  </si>
  <si>
    <t>95</t>
  </si>
  <si>
    <t>Různé dokončovací konstrukce a práce pozemních staveb</t>
  </si>
  <si>
    <t>18</t>
  </si>
  <si>
    <t>952901111</t>
  </si>
  <si>
    <t>Vyčištění budov bytové a občanské výstavby při výšce podlaží do 4 m</t>
  </si>
  <si>
    <t>-605268935</t>
  </si>
  <si>
    <t>"1.-2.np" 0,9*0,6*2</t>
  </si>
  <si>
    <t>"dotčené plochy" 20+6+7</t>
  </si>
  <si>
    <t>97</t>
  </si>
  <si>
    <t>Prorážení otvorů a ostatní bourací práce</t>
  </si>
  <si>
    <t>19</t>
  </si>
  <si>
    <t>968072455</t>
  </si>
  <si>
    <t>Vybourání kovových dveřních zárubní pl do 2 m2</t>
  </si>
  <si>
    <t>2087725702</t>
  </si>
  <si>
    <t>"dvířka výtahu" 0,56*0,56*4+0,69*0,69</t>
  </si>
  <si>
    <t>20</t>
  </si>
  <si>
    <t>967031132</t>
  </si>
  <si>
    <t>Přisekání rovných ostění v cihelném zdivu na MV nebo MVC</t>
  </si>
  <si>
    <t>441852654</t>
  </si>
  <si>
    <t>"1.-2.np" (0,15*(0,8+0,6)*2*2)*3</t>
  </si>
  <si>
    <t>971033331</t>
  </si>
  <si>
    <t>Vybourání otvorů ve zdivu cihelném pl do 0,09 m2 na MVC nebo MV tl do 150 mm</t>
  </si>
  <si>
    <t>-1918355</t>
  </si>
  <si>
    <t>22</t>
  </si>
  <si>
    <t>971033431</t>
  </si>
  <si>
    <t>Vybourání otvorů ve zdivu cihelném pl do 0,25 m2 na MVC nebo MV tl do 150 mm</t>
  </si>
  <si>
    <t>-329337154</t>
  </si>
  <si>
    <t>23</t>
  </si>
  <si>
    <t>971033441</t>
  </si>
  <si>
    <t>Vybourání otvorů ve zdivu cihelném pl do 0,25 m2 na MVC nebo MV tl do 300 mm</t>
  </si>
  <si>
    <t>628139114</t>
  </si>
  <si>
    <t>24</t>
  </si>
  <si>
    <t>974031664</t>
  </si>
  <si>
    <t>Vysekání rýh ve zdivu cihelném pro vtahování nosníků hl do 150 mm v do 150 mm</t>
  </si>
  <si>
    <t>70968259</t>
  </si>
  <si>
    <t>" L profil" (1*2*2)*3</t>
  </si>
  <si>
    <t>25</t>
  </si>
  <si>
    <t>978011121</t>
  </si>
  <si>
    <t>Otlučení vnitřních omítek MV nebo MVC stropů o rozsahu do 10 %</t>
  </si>
  <si>
    <t>1420114017</t>
  </si>
  <si>
    <t>26</t>
  </si>
  <si>
    <t>978013141</t>
  </si>
  <si>
    <t>Otlučení vnitřních omítek stěn MV nebo MVC stěn o rozsahu do 30 %</t>
  </si>
  <si>
    <t>1516209762</t>
  </si>
  <si>
    <t>27</t>
  </si>
  <si>
    <t>978059541</t>
  </si>
  <si>
    <t>Odsekání a odebrání obkladů stěn z vnitřních obkládaček pl přes 1 m2</t>
  </si>
  <si>
    <t>-1070682243</t>
  </si>
  <si>
    <t>28</t>
  </si>
  <si>
    <t>997013213</t>
  </si>
  <si>
    <t>Vnitrostaveništní doprava suti a vybouraných hmot pro budovy v do 12 m ručně</t>
  </si>
  <si>
    <t>534914201</t>
  </si>
  <si>
    <t>Vnitrostaveništní doprava suti a vybouraných hmot vodorovně do 50 m svisle ručně (nošením po schodech) pro budovy a haly výšky přes 9 do 12 m</t>
  </si>
  <si>
    <t>29</t>
  </si>
  <si>
    <t>997013501</t>
  </si>
  <si>
    <t>Odvoz suti a vybouraných hmot na skládku nebo meziskládku do 1 km se složením</t>
  </si>
  <si>
    <t>205339278</t>
  </si>
  <si>
    <t>Odvoz suti a vybouraných hmot na skládku nebo meziskládku se složením, na vzdálenost do 1 km</t>
  </si>
  <si>
    <t>30</t>
  </si>
  <si>
    <t>997013509</t>
  </si>
  <si>
    <t>Příplatek k odvozu suti a vybouraných hmot na skládku ZKD 1 km přes 1 km</t>
  </si>
  <si>
    <t>179639252</t>
  </si>
  <si>
    <t>Odvoz suti a vybouraných hmot na skládku nebo meziskládku se složením, na vzdálenost Příplatek k ceně za každý další i započatý 1 km přes 1 km</t>
  </si>
  <si>
    <t>2,289*16 'Přepočtené koeficientem množství</t>
  </si>
  <si>
    <t>31</t>
  </si>
  <si>
    <t>997013831</t>
  </si>
  <si>
    <t>Poplatek za uložení stavebního směsného odpadu na skládce (skládkovné)</t>
  </si>
  <si>
    <t>-403915016</t>
  </si>
  <si>
    <t>Poplatek za uložení stavebního odpadu na skládce (skládkovné) směsného</t>
  </si>
  <si>
    <t>99</t>
  </si>
  <si>
    <t>Přesun hmot</t>
  </si>
  <si>
    <t>32</t>
  </si>
  <si>
    <t>998018002</t>
  </si>
  <si>
    <t>Přesun hmot ruční pro budovy v do 12 m</t>
  </si>
  <si>
    <t>-705707603</t>
  </si>
  <si>
    <t>Přesun hmot pro budovy občanské výstavby, bydlení, výrobu a služby ruční - bez užití mechanizace vodorovná dopravní vzdálenost do 100 m pro budovy s jakoukoliv nosnou konstrukcí výšky přes 6 do 12 m</t>
  </si>
  <si>
    <t>PSV</t>
  </si>
  <si>
    <t>Práce a dodávky PSV</t>
  </si>
  <si>
    <t>781</t>
  </si>
  <si>
    <t>Dokončovací práce - obklady keramické</t>
  </si>
  <si>
    <t>33</t>
  </si>
  <si>
    <t>781414111</t>
  </si>
  <si>
    <t>Montáž obkladaček vnitřních pravoúhlých pórovinových do 22 ks/m2 lepených flexibilním lepidlem</t>
  </si>
  <si>
    <t>1783496190</t>
  </si>
  <si>
    <t>"1.-2.np okolo výtahu"  1,1*(2,5+2,88)*2-(0,6*0,8*6)</t>
  </si>
  <si>
    <t>34</t>
  </si>
  <si>
    <t>597610390</t>
  </si>
  <si>
    <t>obkládačky keramické - koupelny (bílé i barevné) 20 x 25 x 0,68 cm I. j.</t>
  </si>
  <si>
    <t>-1961921309</t>
  </si>
  <si>
    <t>obkládačky keramické koupelnové (bílé i barevné) 20 x 25 x 0,68 cm I. j.</t>
  </si>
  <si>
    <t>8,956*1,1 'Přepočtené koeficientem množství</t>
  </si>
  <si>
    <t>35</t>
  </si>
  <si>
    <t>781419191</t>
  </si>
  <si>
    <t>Příplatek k montáži obkladů vnitřních pórovinových za plochu do 10 m2</t>
  </si>
  <si>
    <t>150116823</t>
  </si>
  <si>
    <t>36</t>
  </si>
  <si>
    <t>781419197</t>
  </si>
  <si>
    <t>Příplatek k montáži obkladů vnitřních pórovinových za spárování silikonem</t>
  </si>
  <si>
    <t>469289304</t>
  </si>
  <si>
    <t>(1,1+2,5+2,88)*2*4</t>
  </si>
  <si>
    <t>37</t>
  </si>
  <si>
    <t>781479196</t>
  </si>
  <si>
    <t>Příplatek k montáži obkladů vnitřních keramických hladkých za spárování tmelem dvousložkovým</t>
  </si>
  <si>
    <t>992250180</t>
  </si>
  <si>
    <t>38</t>
  </si>
  <si>
    <t>781494111</t>
  </si>
  <si>
    <t>Plastové profily rohové lepené flexibilním lepidlem</t>
  </si>
  <si>
    <t>149825358</t>
  </si>
  <si>
    <t>2,88+(0,6+0,8)*2*6</t>
  </si>
  <si>
    <t>39</t>
  </si>
  <si>
    <t>781494511</t>
  </si>
  <si>
    <t>Plastové profily ukončovací lepené flexibilním lepidlem</t>
  </si>
  <si>
    <t>739231285</t>
  </si>
  <si>
    <t>2,51+2,88*2</t>
  </si>
  <si>
    <t>40</t>
  </si>
  <si>
    <t>998781102</t>
  </si>
  <si>
    <t>Přesun hmot pro obklady keramické v objektech v do 12 m</t>
  </si>
  <si>
    <t>-1547303594</t>
  </si>
  <si>
    <t>783</t>
  </si>
  <si>
    <t>Dokončovací práce - nátěry</t>
  </si>
  <si>
    <t>41</t>
  </si>
  <si>
    <t>783301313</t>
  </si>
  <si>
    <t>Odmaštění zámečnických konstrukcí ředidlovým odmašťovačem</t>
  </si>
  <si>
    <t>1706096653</t>
  </si>
  <si>
    <t>Příprava podkladu zámečnických konstrukcí před provedením nátěru odmaštění odmašťovačem ředidlovým</t>
  </si>
  <si>
    <t>"L 70/70/7"1*2*4*0,35</t>
  </si>
  <si>
    <t>"L 45/45/5"1*2*2*0,25</t>
  </si>
  <si>
    <t>42</t>
  </si>
  <si>
    <t>783314203</t>
  </si>
  <si>
    <t>Základní antikorozní jednonásobný syntetický samozákladující nátěr zámečnických konstrukcí</t>
  </si>
  <si>
    <t>69178632</t>
  </si>
  <si>
    <t>Základní antikorozní nátěr zámečnických konstrukcí jednonásobný syntetický samozákladující</t>
  </si>
  <si>
    <t>784</t>
  </si>
  <si>
    <t>Dokončovací práce - malby</t>
  </si>
  <si>
    <t>43</t>
  </si>
  <si>
    <t>784181121</t>
  </si>
  <si>
    <t>Hloubková jednonásobná penetrace podkladu v místnostech výšky do 3,80 m</t>
  </si>
  <si>
    <t>2057269103</t>
  </si>
  <si>
    <t>Penetrace podkladu jednonásobná hloubková v místnostech výšky do 3,80 m</t>
  </si>
  <si>
    <t>"1.-2.np" 0,9*0,6*2+1,1*1*2</t>
  </si>
  <si>
    <t>"1.-2.np" ((0,9+0,6)*2*5,88)*2</t>
  </si>
  <si>
    <t>44</t>
  </si>
  <si>
    <t>784211101</t>
  </si>
  <si>
    <t>Dvojnásobné bílé malby ze směsí za mokra výborně otěruvzdorných v místnostech výšky do 3,80 m</t>
  </si>
  <si>
    <t>469971398</t>
  </si>
  <si>
    <t>Malby z malířských směsí otěruvzdorných za mokra dvojnásobné, bílé za mokra otěruvzdorné výborně v místnostech výšky do 3,80 m</t>
  </si>
  <si>
    <t>Práce a dodávky M</t>
  </si>
  <si>
    <t>21-M</t>
  </si>
  <si>
    <t>Elektromontáže</t>
  </si>
  <si>
    <t>45</t>
  </si>
  <si>
    <t xml:space="preserve">21-M </t>
  </si>
  <si>
    <t>D+M elektro převod ze samostatného rozpočtu</t>
  </si>
  <si>
    <t>kpl.</t>
  </si>
  <si>
    <t>64</t>
  </si>
  <si>
    <t>-793448869</t>
  </si>
  <si>
    <t>"pro výtah 2 ks" 1</t>
  </si>
  <si>
    <t>33-M</t>
  </si>
  <si>
    <t>Montáže dopr.zaříz.,sklad. zař. a váh</t>
  </si>
  <si>
    <t>46</t>
  </si>
  <si>
    <t>Demotáž,dodávka a montáž technologie jídelních výtahů, včetně ekologické likvidace původních</t>
  </si>
  <si>
    <t>789428554</t>
  </si>
  <si>
    <t>"D+M malý nákladní hydraulický výtah" 2</t>
  </si>
  <si>
    <t>OST</t>
  </si>
  <si>
    <t>Ostatní</t>
  </si>
  <si>
    <t>O01</t>
  </si>
  <si>
    <t>47</t>
  </si>
  <si>
    <t>HZS2222</t>
  </si>
  <si>
    <t>Hodinová zúčtovací sazba elektrikář odborný</t>
  </si>
  <si>
    <t>hod</t>
  </si>
  <si>
    <t>512</t>
  </si>
  <si>
    <t>1185291993</t>
  </si>
  <si>
    <t>"revize výtahu" 8</t>
  </si>
  <si>
    <t>VRN</t>
  </si>
  <si>
    <t>Vedlejší rozpočtové náklady</t>
  </si>
  <si>
    <t>VRN3</t>
  </si>
  <si>
    <t>Zařízení staveniště</t>
  </si>
  <si>
    <t>48</t>
  </si>
  <si>
    <t>030001000</t>
  </si>
  <si>
    <t>%</t>
  </si>
  <si>
    <t>1024</t>
  </si>
  <si>
    <t>-1462208478</t>
  </si>
  <si>
    <t>Základní rozdělení průvodních činností a nákladů zařízení staveniště</t>
  </si>
  <si>
    <t>VRN4</t>
  </si>
  <si>
    <t>Inženýrská činnost</t>
  </si>
  <si>
    <t>49</t>
  </si>
  <si>
    <t>045002000</t>
  </si>
  <si>
    <t>Kompletační a koordinační činnost</t>
  </si>
  <si>
    <t>228877077</t>
  </si>
  <si>
    <t>Hlavní tituly průvodních činností a nákladů inženýrská činnost kompletační a koordinační činnost</t>
  </si>
  <si>
    <t>VRN7</t>
  </si>
  <si>
    <t>Provozní vlivy</t>
  </si>
  <si>
    <t>50</t>
  </si>
  <si>
    <t>070001000</t>
  </si>
  <si>
    <t>-839201559</t>
  </si>
  <si>
    <t>Základní rozdělení průvodních činností a nákladů provozní vlivy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</si>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</sst>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20</v>
      </c>
    </row>
    <row r="7" spans="2:71" ht="14.4" customHeight="1">
      <c r="B7" s="25"/>
      <c r="C7" s="26"/>
      <c r="D7" s="37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23</v>
      </c>
      <c r="AL7" s="26"/>
      <c r="AM7" s="26"/>
      <c r="AN7" s="32" t="s">
        <v>22</v>
      </c>
      <c r="AO7" s="26"/>
      <c r="AP7" s="26"/>
      <c r="AQ7" s="28"/>
      <c r="BE7" s="36"/>
      <c r="BS7" s="21" t="s">
        <v>24</v>
      </c>
    </row>
    <row r="8" spans="2:71" ht="14.4" customHeight="1">
      <c r="B8" s="25"/>
      <c r="C8" s="26"/>
      <c r="D8" s="37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27</v>
      </c>
      <c r="AL8" s="26"/>
      <c r="AM8" s="26"/>
      <c r="AN8" s="38" t="s">
        <v>28</v>
      </c>
      <c r="AO8" s="26"/>
      <c r="AP8" s="26"/>
      <c r="AQ8" s="28"/>
      <c r="BE8" s="36"/>
      <c r="BS8" s="21" t="s">
        <v>29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30</v>
      </c>
    </row>
    <row r="10" spans="2:71" ht="14.4" customHeight="1">
      <c r="B10" s="25"/>
      <c r="C10" s="26"/>
      <c r="D10" s="37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32</v>
      </c>
      <c r="AL10" s="26"/>
      <c r="AM10" s="26"/>
      <c r="AN10" s="32" t="s">
        <v>22</v>
      </c>
      <c r="AO10" s="26"/>
      <c r="AP10" s="26"/>
      <c r="AQ10" s="28"/>
      <c r="BE10" s="36"/>
      <c r="BS10" s="21" t="s">
        <v>20</v>
      </c>
    </row>
    <row r="11" spans="2:71" ht="18.45" customHeight="1">
      <c r="B11" s="25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34</v>
      </c>
      <c r="AL11" s="26"/>
      <c r="AM11" s="26"/>
      <c r="AN11" s="32" t="s">
        <v>22</v>
      </c>
      <c r="AO11" s="26"/>
      <c r="AP11" s="26"/>
      <c r="AQ11" s="28"/>
      <c r="BE11" s="36"/>
      <c r="BS11" s="21" t="s">
        <v>20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20</v>
      </c>
    </row>
    <row r="13" spans="2:71" ht="14.4" customHeight="1">
      <c r="B13" s="25"/>
      <c r="C13" s="26"/>
      <c r="D13" s="37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32</v>
      </c>
      <c r="AL13" s="26"/>
      <c r="AM13" s="26"/>
      <c r="AN13" s="39" t="s">
        <v>36</v>
      </c>
      <c r="AO13" s="26"/>
      <c r="AP13" s="26"/>
      <c r="AQ13" s="28"/>
      <c r="BE13" s="36"/>
      <c r="BS13" s="21" t="s">
        <v>20</v>
      </c>
    </row>
    <row r="14" spans="2:71" ht="13.5">
      <c r="B14" s="25"/>
      <c r="C14" s="26"/>
      <c r="D14" s="26"/>
      <c r="E14" s="39" t="s">
        <v>36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34</v>
      </c>
      <c r="AL14" s="26"/>
      <c r="AM14" s="26"/>
      <c r="AN14" s="39" t="s">
        <v>36</v>
      </c>
      <c r="AO14" s="26"/>
      <c r="AP14" s="26"/>
      <c r="AQ14" s="28"/>
      <c r="BE14" s="36"/>
      <c r="BS14" s="21" t="s">
        <v>20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32</v>
      </c>
      <c r="AL16" s="26"/>
      <c r="AM16" s="26"/>
      <c r="AN16" s="32" t="s">
        <v>22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34</v>
      </c>
      <c r="AL17" s="26"/>
      <c r="AM17" s="26"/>
      <c r="AN17" s="32" t="s">
        <v>22</v>
      </c>
      <c r="AO17" s="26"/>
      <c r="AP17" s="26"/>
      <c r="AQ17" s="28"/>
      <c r="BE17" s="36"/>
      <c r="BS17" s="21" t="s">
        <v>6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39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151.2" customHeight="1">
      <c r="B20" s="25"/>
      <c r="C20" s="26"/>
      <c r="D20" s="26"/>
      <c r="E20" s="41" t="s">
        <v>40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41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42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43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44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45</v>
      </c>
      <c r="E26" s="51"/>
      <c r="F26" s="52" t="s">
        <v>46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47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48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49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50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51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52</v>
      </c>
      <c r="U32" s="58"/>
      <c r="V32" s="58"/>
      <c r="W32" s="58"/>
      <c r="X32" s="60" t="s">
        <v>53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54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999183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MŠ Sokolov , K.H.Borovského 1527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25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Sokolov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27</v>
      </c>
      <c r="AJ44" s="71"/>
      <c r="AK44" s="71"/>
      <c r="AL44" s="71"/>
      <c r="AM44" s="82" t="str">
        <f>IF(AN8="","",AN8)</f>
        <v>7. 11. 2017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31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Město Sokolov, Rokycanova 1929, Sokolov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37</v>
      </c>
      <c r="AJ46" s="71"/>
      <c r="AK46" s="71"/>
      <c r="AL46" s="71"/>
      <c r="AM46" s="74" t="str">
        <f>IF(E17="","",E17)</f>
        <v>Ing. Roman Gajdoš</v>
      </c>
      <c r="AN46" s="74"/>
      <c r="AO46" s="74"/>
      <c r="AP46" s="74"/>
      <c r="AQ46" s="71"/>
      <c r="AR46" s="69"/>
      <c r="AS46" s="83" t="s">
        <v>55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35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56</v>
      </c>
      <c r="D49" s="94"/>
      <c r="E49" s="94"/>
      <c r="F49" s="94"/>
      <c r="G49" s="94"/>
      <c r="H49" s="95"/>
      <c r="I49" s="96" t="s">
        <v>57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58</v>
      </c>
      <c r="AH49" s="94"/>
      <c r="AI49" s="94"/>
      <c r="AJ49" s="94"/>
      <c r="AK49" s="94"/>
      <c r="AL49" s="94"/>
      <c r="AM49" s="94"/>
      <c r="AN49" s="96" t="s">
        <v>59</v>
      </c>
      <c r="AO49" s="94"/>
      <c r="AP49" s="94"/>
      <c r="AQ49" s="98" t="s">
        <v>60</v>
      </c>
      <c r="AR49" s="69"/>
      <c r="AS49" s="99" t="s">
        <v>61</v>
      </c>
      <c r="AT49" s="100" t="s">
        <v>62</v>
      </c>
      <c r="AU49" s="100" t="s">
        <v>63</v>
      </c>
      <c r="AV49" s="100" t="s">
        <v>64</v>
      </c>
      <c r="AW49" s="100" t="s">
        <v>65</v>
      </c>
      <c r="AX49" s="100" t="s">
        <v>66</v>
      </c>
      <c r="AY49" s="100" t="s">
        <v>67</v>
      </c>
      <c r="AZ49" s="100" t="s">
        <v>68</v>
      </c>
      <c r="BA49" s="100" t="s">
        <v>69</v>
      </c>
      <c r="BB49" s="100" t="s">
        <v>70</v>
      </c>
      <c r="BC49" s="100" t="s">
        <v>71</v>
      </c>
      <c r="BD49" s="101" t="s">
        <v>72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73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ROUND(AG52,2)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22</v>
      </c>
      <c r="AR51" s="80"/>
      <c r="AS51" s="110">
        <f>ROUND(AS52,2)</f>
        <v>0</v>
      </c>
      <c r="AT51" s="111">
        <f>ROUND(SUM(AV51:AW51),2)</f>
        <v>0</v>
      </c>
      <c r="AU51" s="112">
        <f>ROUND(AU52,5)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ROUND(AZ52,2)</f>
        <v>0</v>
      </c>
      <c r="BA51" s="111">
        <f>ROUND(BA52,2)</f>
        <v>0</v>
      </c>
      <c r="BB51" s="111">
        <f>ROUND(BB52,2)</f>
        <v>0</v>
      </c>
      <c r="BC51" s="111">
        <f>ROUND(BC52,2)</f>
        <v>0</v>
      </c>
      <c r="BD51" s="113">
        <f>ROUND(BD52,2)</f>
        <v>0</v>
      </c>
      <c r="BS51" s="114" t="s">
        <v>74</v>
      </c>
      <c r="BT51" s="114" t="s">
        <v>75</v>
      </c>
      <c r="BU51" s="115" t="s">
        <v>76</v>
      </c>
      <c r="BV51" s="114" t="s">
        <v>77</v>
      </c>
      <c r="BW51" s="114" t="s">
        <v>7</v>
      </c>
      <c r="BX51" s="114" t="s">
        <v>78</v>
      </c>
      <c r="CL51" s="114" t="s">
        <v>22</v>
      </c>
    </row>
    <row r="52" spans="1:91" s="5" customFormat="1" ht="14.4" customHeight="1">
      <c r="A52" s="116" t="s">
        <v>79</v>
      </c>
      <c r="B52" s="117"/>
      <c r="C52" s="118"/>
      <c r="D52" s="119" t="s">
        <v>80</v>
      </c>
      <c r="E52" s="119"/>
      <c r="F52" s="119"/>
      <c r="G52" s="119"/>
      <c r="H52" s="119"/>
      <c r="I52" s="120"/>
      <c r="J52" s="119" t="s">
        <v>81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'SO 01 - Výměna jídelních ...'!J27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82</v>
      </c>
      <c r="AR52" s="123"/>
      <c r="AS52" s="124">
        <v>0</v>
      </c>
      <c r="AT52" s="125">
        <f>ROUND(SUM(AV52:AW52),2)</f>
        <v>0</v>
      </c>
      <c r="AU52" s="126">
        <f>'SO 01 - Výměna jídelních ...'!P99</f>
        <v>0</v>
      </c>
      <c r="AV52" s="125">
        <f>'SO 01 - Výměna jídelních ...'!J30</f>
        <v>0</v>
      </c>
      <c r="AW52" s="125">
        <f>'SO 01 - Výměna jídelních ...'!J31</f>
        <v>0</v>
      </c>
      <c r="AX52" s="125">
        <f>'SO 01 - Výměna jídelních ...'!J32</f>
        <v>0</v>
      </c>
      <c r="AY52" s="125">
        <f>'SO 01 - Výměna jídelních ...'!J33</f>
        <v>0</v>
      </c>
      <c r="AZ52" s="125">
        <f>'SO 01 - Výměna jídelních ...'!F30</f>
        <v>0</v>
      </c>
      <c r="BA52" s="125">
        <f>'SO 01 - Výměna jídelních ...'!F31</f>
        <v>0</v>
      </c>
      <c r="BB52" s="125">
        <f>'SO 01 - Výměna jídelních ...'!F32</f>
        <v>0</v>
      </c>
      <c r="BC52" s="125">
        <f>'SO 01 - Výměna jídelních ...'!F33</f>
        <v>0</v>
      </c>
      <c r="BD52" s="127">
        <f>'SO 01 - Výměna jídelních ...'!F34</f>
        <v>0</v>
      </c>
      <c r="BT52" s="128" t="s">
        <v>24</v>
      </c>
      <c r="BV52" s="128" t="s">
        <v>77</v>
      </c>
      <c r="BW52" s="128" t="s">
        <v>83</v>
      </c>
      <c r="BX52" s="128" t="s">
        <v>7</v>
      </c>
      <c r="CL52" s="128" t="s">
        <v>22</v>
      </c>
      <c r="CM52" s="128" t="s">
        <v>84</v>
      </c>
    </row>
    <row r="53" spans="2:44" s="1" customFormat="1" ht="30" customHeight="1">
      <c r="B53" s="4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69"/>
    </row>
    <row r="54" spans="2:44" s="1" customFormat="1" ht="6.95" customHeight="1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9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01 - Výměna jídelních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8"/>
      <c r="B1" s="130"/>
      <c r="C1" s="130"/>
      <c r="D1" s="131" t="s">
        <v>1</v>
      </c>
      <c r="E1" s="130"/>
      <c r="F1" s="132" t="s">
        <v>85</v>
      </c>
      <c r="G1" s="132" t="s">
        <v>86</v>
      </c>
      <c r="H1" s="132"/>
      <c r="I1" s="133"/>
      <c r="J1" s="132" t="s">
        <v>87</v>
      </c>
      <c r="K1" s="131" t="s">
        <v>88</v>
      </c>
      <c r="L1" s="132" t="s">
        <v>89</v>
      </c>
      <c r="M1" s="132"/>
      <c r="N1" s="132"/>
      <c r="O1" s="132"/>
      <c r="P1" s="132"/>
      <c r="Q1" s="132"/>
      <c r="R1" s="132"/>
      <c r="S1" s="132"/>
      <c r="T1" s="132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83</v>
      </c>
    </row>
    <row r="3" spans="2:46" ht="6.95" customHeight="1">
      <c r="B3" s="22"/>
      <c r="C3" s="23"/>
      <c r="D3" s="23"/>
      <c r="E3" s="23"/>
      <c r="F3" s="23"/>
      <c r="G3" s="23"/>
      <c r="H3" s="23"/>
      <c r="I3" s="134"/>
      <c r="J3" s="23"/>
      <c r="K3" s="24"/>
      <c r="AT3" s="21" t="s">
        <v>84</v>
      </c>
    </row>
    <row r="4" spans="2:46" ht="36.95" customHeight="1">
      <c r="B4" s="25"/>
      <c r="C4" s="26"/>
      <c r="D4" s="27" t="s">
        <v>90</v>
      </c>
      <c r="E4" s="26"/>
      <c r="F4" s="26"/>
      <c r="G4" s="26"/>
      <c r="H4" s="26"/>
      <c r="I4" s="135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5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5"/>
      <c r="J6" s="26"/>
      <c r="K6" s="28"/>
    </row>
    <row r="7" spans="2:11" ht="14.4" customHeight="1">
      <c r="B7" s="25"/>
      <c r="C7" s="26"/>
      <c r="D7" s="26"/>
      <c r="E7" s="136" t="str">
        <f>'Rekapitulace stavby'!K6</f>
        <v>MŠ Sokolov , K.H.Borovského 1527</v>
      </c>
      <c r="F7" s="37"/>
      <c r="G7" s="37"/>
      <c r="H7" s="37"/>
      <c r="I7" s="135"/>
      <c r="J7" s="26"/>
      <c r="K7" s="28"/>
    </row>
    <row r="8" spans="2:11" s="1" customFormat="1" ht="13.5">
      <c r="B8" s="43"/>
      <c r="C8" s="44"/>
      <c r="D8" s="37" t="s">
        <v>91</v>
      </c>
      <c r="E8" s="44"/>
      <c r="F8" s="44"/>
      <c r="G8" s="44"/>
      <c r="H8" s="44"/>
      <c r="I8" s="137"/>
      <c r="J8" s="44"/>
      <c r="K8" s="48"/>
    </row>
    <row r="9" spans="2:11" s="1" customFormat="1" ht="36.95" customHeight="1">
      <c r="B9" s="43"/>
      <c r="C9" s="44"/>
      <c r="D9" s="44"/>
      <c r="E9" s="138" t="s">
        <v>92</v>
      </c>
      <c r="F9" s="44"/>
      <c r="G9" s="44"/>
      <c r="H9" s="44"/>
      <c r="I9" s="137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37"/>
      <c r="J10" s="44"/>
      <c r="K10" s="48"/>
    </row>
    <row r="11" spans="2:11" s="1" customFormat="1" ht="14.4" customHeight="1">
      <c r="B11" s="43"/>
      <c r="C11" s="44"/>
      <c r="D11" s="37" t="s">
        <v>21</v>
      </c>
      <c r="E11" s="44"/>
      <c r="F11" s="32" t="s">
        <v>22</v>
      </c>
      <c r="G11" s="44"/>
      <c r="H11" s="44"/>
      <c r="I11" s="139" t="s">
        <v>23</v>
      </c>
      <c r="J11" s="32" t="s">
        <v>22</v>
      </c>
      <c r="K11" s="48"/>
    </row>
    <row r="12" spans="2:11" s="1" customFormat="1" ht="14.4" customHeight="1">
      <c r="B12" s="43"/>
      <c r="C12" s="44"/>
      <c r="D12" s="37" t="s">
        <v>25</v>
      </c>
      <c r="E12" s="44"/>
      <c r="F12" s="32" t="s">
        <v>26</v>
      </c>
      <c r="G12" s="44"/>
      <c r="H12" s="44"/>
      <c r="I12" s="139" t="s">
        <v>27</v>
      </c>
      <c r="J12" s="140" t="str">
        <f>'Rekapitulace stavby'!AN8</f>
        <v>7. 11. 2017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37"/>
      <c r="J13" s="44"/>
      <c r="K13" s="48"/>
    </row>
    <row r="14" spans="2:11" s="1" customFormat="1" ht="14.4" customHeight="1">
      <c r="B14" s="43"/>
      <c r="C14" s="44"/>
      <c r="D14" s="37" t="s">
        <v>31</v>
      </c>
      <c r="E14" s="44"/>
      <c r="F14" s="44"/>
      <c r="G14" s="44"/>
      <c r="H14" s="44"/>
      <c r="I14" s="139" t="s">
        <v>32</v>
      </c>
      <c r="J14" s="32" t="s">
        <v>22</v>
      </c>
      <c r="K14" s="48"/>
    </row>
    <row r="15" spans="2:11" s="1" customFormat="1" ht="18" customHeight="1">
      <c r="B15" s="43"/>
      <c r="C15" s="44"/>
      <c r="D15" s="44"/>
      <c r="E15" s="32" t="s">
        <v>33</v>
      </c>
      <c r="F15" s="44"/>
      <c r="G15" s="44"/>
      <c r="H15" s="44"/>
      <c r="I15" s="139" t="s">
        <v>34</v>
      </c>
      <c r="J15" s="32" t="s">
        <v>22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37"/>
      <c r="J16" s="44"/>
      <c r="K16" s="48"/>
    </row>
    <row r="17" spans="2:11" s="1" customFormat="1" ht="14.4" customHeight="1">
      <c r="B17" s="43"/>
      <c r="C17" s="44"/>
      <c r="D17" s="37" t="s">
        <v>35</v>
      </c>
      <c r="E17" s="44"/>
      <c r="F17" s="44"/>
      <c r="G17" s="44"/>
      <c r="H17" s="44"/>
      <c r="I17" s="139" t="s">
        <v>32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39" t="s">
        <v>34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37"/>
      <c r="J19" s="44"/>
      <c r="K19" s="48"/>
    </row>
    <row r="20" spans="2:11" s="1" customFormat="1" ht="14.4" customHeight="1">
      <c r="B20" s="43"/>
      <c r="C20" s="44"/>
      <c r="D20" s="37" t="s">
        <v>37</v>
      </c>
      <c r="E20" s="44"/>
      <c r="F20" s="44"/>
      <c r="G20" s="44"/>
      <c r="H20" s="44"/>
      <c r="I20" s="139" t="s">
        <v>32</v>
      </c>
      <c r="J20" s="32" t="s">
        <v>22</v>
      </c>
      <c r="K20" s="48"/>
    </row>
    <row r="21" spans="2:11" s="1" customFormat="1" ht="18" customHeight="1">
      <c r="B21" s="43"/>
      <c r="C21" s="44"/>
      <c r="D21" s="44"/>
      <c r="E21" s="32" t="s">
        <v>38</v>
      </c>
      <c r="F21" s="44"/>
      <c r="G21" s="44"/>
      <c r="H21" s="44"/>
      <c r="I21" s="139" t="s">
        <v>34</v>
      </c>
      <c r="J21" s="32" t="s">
        <v>22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37"/>
      <c r="J22" s="44"/>
      <c r="K22" s="48"/>
    </row>
    <row r="23" spans="2:11" s="1" customFormat="1" ht="14.4" customHeight="1">
      <c r="B23" s="43"/>
      <c r="C23" s="44"/>
      <c r="D23" s="37" t="s">
        <v>39</v>
      </c>
      <c r="E23" s="44"/>
      <c r="F23" s="44"/>
      <c r="G23" s="44"/>
      <c r="H23" s="44"/>
      <c r="I23" s="137"/>
      <c r="J23" s="44"/>
      <c r="K23" s="48"/>
    </row>
    <row r="24" spans="2:11" s="6" customFormat="1" ht="138.6" customHeight="1">
      <c r="B24" s="141"/>
      <c r="C24" s="142"/>
      <c r="D24" s="142"/>
      <c r="E24" s="41" t="s">
        <v>93</v>
      </c>
      <c r="F24" s="41"/>
      <c r="G24" s="41"/>
      <c r="H24" s="41"/>
      <c r="I24" s="143"/>
      <c r="J24" s="142"/>
      <c r="K24" s="144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37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5"/>
      <c r="J26" s="103"/>
      <c r="K26" s="146"/>
    </row>
    <row r="27" spans="2:11" s="1" customFormat="1" ht="25.4" customHeight="1">
      <c r="B27" s="43"/>
      <c r="C27" s="44"/>
      <c r="D27" s="147" t="s">
        <v>41</v>
      </c>
      <c r="E27" s="44"/>
      <c r="F27" s="44"/>
      <c r="G27" s="44"/>
      <c r="H27" s="44"/>
      <c r="I27" s="137"/>
      <c r="J27" s="148">
        <f>ROUND(J99,2)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5"/>
      <c r="J28" s="103"/>
      <c r="K28" s="146"/>
    </row>
    <row r="29" spans="2:11" s="1" customFormat="1" ht="14.4" customHeight="1">
      <c r="B29" s="43"/>
      <c r="C29" s="44"/>
      <c r="D29" s="44"/>
      <c r="E29" s="44"/>
      <c r="F29" s="49" t="s">
        <v>43</v>
      </c>
      <c r="G29" s="44"/>
      <c r="H29" s="44"/>
      <c r="I29" s="149" t="s">
        <v>42</v>
      </c>
      <c r="J29" s="49" t="s">
        <v>44</v>
      </c>
      <c r="K29" s="48"/>
    </row>
    <row r="30" spans="2:11" s="1" customFormat="1" ht="14.4" customHeight="1">
      <c r="B30" s="43"/>
      <c r="C30" s="44"/>
      <c r="D30" s="52" t="s">
        <v>45</v>
      </c>
      <c r="E30" s="52" t="s">
        <v>46</v>
      </c>
      <c r="F30" s="150">
        <f>ROUND(SUM(BE99:BE237),2)</f>
        <v>0</v>
      </c>
      <c r="G30" s="44"/>
      <c r="H30" s="44"/>
      <c r="I30" s="151">
        <v>0.21</v>
      </c>
      <c r="J30" s="150">
        <f>ROUND(ROUND((SUM(BE99:BE237)),2)*I30,2)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47</v>
      </c>
      <c r="F31" s="150">
        <f>ROUND(SUM(BF99:BF237),2)</f>
        <v>0</v>
      </c>
      <c r="G31" s="44"/>
      <c r="H31" s="44"/>
      <c r="I31" s="151">
        <v>0.15</v>
      </c>
      <c r="J31" s="150">
        <f>ROUND(ROUND((SUM(BF99:BF237)),2)*I31,2)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48</v>
      </c>
      <c r="F32" s="150">
        <f>ROUND(SUM(BG99:BG237),2)</f>
        <v>0</v>
      </c>
      <c r="G32" s="44"/>
      <c r="H32" s="44"/>
      <c r="I32" s="151">
        <v>0.21</v>
      </c>
      <c r="J32" s="150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49</v>
      </c>
      <c r="F33" s="150">
        <f>ROUND(SUM(BH99:BH237),2)</f>
        <v>0</v>
      </c>
      <c r="G33" s="44"/>
      <c r="H33" s="44"/>
      <c r="I33" s="151">
        <v>0.15</v>
      </c>
      <c r="J33" s="150">
        <v>0</v>
      </c>
      <c r="K33" s="48"/>
    </row>
    <row r="34" spans="2:11" s="1" customFormat="1" ht="14.4" customHeight="1" hidden="1">
      <c r="B34" s="43"/>
      <c r="C34" s="44"/>
      <c r="D34" s="44"/>
      <c r="E34" s="52" t="s">
        <v>50</v>
      </c>
      <c r="F34" s="150">
        <f>ROUND(SUM(BI99:BI237),2)</f>
        <v>0</v>
      </c>
      <c r="G34" s="44"/>
      <c r="H34" s="44"/>
      <c r="I34" s="151">
        <v>0</v>
      </c>
      <c r="J34" s="150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37"/>
      <c r="J35" s="44"/>
      <c r="K35" s="48"/>
    </row>
    <row r="36" spans="2:11" s="1" customFormat="1" ht="25.4" customHeight="1">
      <c r="B36" s="43"/>
      <c r="C36" s="152"/>
      <c r="D36" s="153" t="s">
        <v>51</v>
      </c>
      <c r="E36" s="95"/>
      <c r="F36" s="95"/>
      <c r="G36" s="154" t="s">
        <v>52</v>
      </c>
      <c r="H36" s="155" t="s">
        <v>53</v>
      </c>
      <c r="I36" s="156"/>
      <c r="J36" s="157">
        <f>SUM(J27:J34)</f>
        <v>0</v>
      </c>
      <c r="K36" s="158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59"/>
      <c r="J37" s="65"/>
      <c r="K37" s="66"/>
    </row>
    <row r="41" spans="2:11" s="1" customFormat="1" ht="6.95" customHeight="1">
      <c r="B41" s="160"/>
      <c r="C41" s="161"/>
      <c r="D41" s="161"/>
      <c r="E41" s="161"/>
      <c r="F41" s="161"/>
      <c r="G41" s="161"/>
      <c r="H41" s="161"/>
      <c r="I41" s="162"/>
      <c r="J41" s="161"/>
      <c r="K41" s="163"/>
    </row>
    <row r="42" spans="2:11" s="1" customFormat="1" ht="36.95" customHeight="1">
      <c r="B42" s="43"/>
      <c r="C42" s="27" t="s">
        <v>94</v>
      </c>
      <c r="D42" s="44"/>
      <c r="E42" s="44"/>
      <c r="F42" s="44"/>
      <c r="G42" s="44"/>
      <c r="H42" s="44"/>
      <c r="I42" s="137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37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37"/>
      <c r="J44" s="44"/>
      <c r="K44" s="48"/>
    </row>
    <row r="45" spans="2:11" s="1" customFormat="1" ht="14.4" customHeight="1">
      <c r="B45" s="43"/>
      <c r="C45" s="44"/>
      <c r="D45" s="44"/>
      <c r="E45" s="136" t="str">
        <f>E7</f>
        <v>MŠ Sokolov , K.H.Borovského 1527</v>
      </c>
      <c r="F45" s="37"/>
      <c r="G45" s="37"/>
      <c r="H45" s="37"/>
      <c r="I45" s="137"/>
      <c r="J45" s="44"/>
      <c r="K45" s="48"/>
    </row>
    <row r="46" spans="2:11" s="1" customFormat="1" ht="14.4" customHeight="1">
      <c r="B46" s="43"/>
      <c r="C46" s="37" t="s">
        <v>91</v>
      </c>
      <c r="D46" s="44"/>
      <c r="E46" s="44"/>
      <c r="F46" s="44"/>
      <c r="G46" s="44"/>
      <c r="H46" s="44"/>
      <c r="I46" s="137"/>
      <c r="J46" s="44"/>
      <c r="K46" s="48"/>
    </row>
    <row r="47" spans="2:11" s="1" customFormat="1" ht="16.2" customHeight="1">
      <c r="B47" s="43"/>
      <c r="C47" s="44"/>
      <c r="D47" s="44"/>
      <c r="E47" s="138" t="str">
        <f>E9</f>
        <v>SO 01 - Výměna jídelních výtahů</v>
      </c>
      <c r="F47" s="44"/>
      <c r="G47" s="44"/>
      <c r="H47" s="44"/>
      <c r="I47" s="137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37"/>
      <c r="J48" s="44"/>
      <c r="K48" s="48"/>
    </row>
    <row r="49" spans="2:11" s="1" customFormat="1" ht="18" customHeight="1">
      <c r="B49" s="43"/>
      <c r="C49" s="37" t="s">
        <v>25</v>
      </c>
      <c r="D49" s="44"/>
      <c r="E49" s="44"/>
      <c r="F49" s="32" t="str">
        <f>F12</f>
        <v>Sokolov</v>
      </c>
      <c r="G49" s="44"/>
      <c r="H49" s="44"/>
      <c r="I49" s="139" t="s">
        <v>27</v>
      </c>
      <c r="J49" s="140" t="str">
        <f>IF(J12="","",J12)</f>
        <v>7. 11. 2017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37"/>
      <c r="J50" s="44"/>
      <c r="K50" s="48"/>
    </row>
    <row r="51" spans="2:11" s="1" customFormat="1" ht="13.5">
      <c r="B51" s="43"/>
      <c r="C51" s="37" t="s">
        <v>31</v>
      </c>
      <c r="D51" s="44"/>
      <c r="E51" s="44"/>
      <c r="F51" s="32" t="str">
        <f>E15</f>
        <v>Město Sokolov, Rokycanova 1929, Sokolov</v>
      </c>
      <c r="G51" s="44"/>
      <c r="H51" s="44"/>
      <c r="I51" s="139" t="s">
        <v>37</v>
      </c>
      <c r="J51" s="41" t="str">
        <f>E21</f>
        <v>Ing. Roman Gajdoš</v>
      </c>
      <c r="K51" s="48"/>
    </row>
    <row r="52" spans="2:11" s="1" customFormat="1" ht="14.4" customHeight="1">
      <c r="B52" s="43"/>
      <c r="C52" s="37" t="s">
        <v>35</v>
      </c>
      <c r="D52" s="44"/>
      <c r="E52" s="44"/>
      <c r="F52" s="32" t="str">
        <f>IF(E18="","",E18)</f>
        <v/>
      </c>
      <c r="G52" s="44"/>
      <c r="H52" s="44"/>
      <c r="I52" s="137"/>
      <c r="J52" s="164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37"/>
      <c r="J53" s="44"/>
      <c r="K53" s="48"/>
    </row>
    <row r="54" spans="2:11" s="1" customFormat="1" ht="29.25" customHeight="1">
      <c r="B54" s="43"/>
      <c r="C54" s="165" t="s">
        <v>95</v>
      </c>
      <c r="D54" s="152"/>
      <c r="E54" s="152"/>
      <c r="F54" s="152"/>
      <c r="G54" s="152"/>
      <c r="H54" s="152"/>
      <c r="I54" s="166"/>
      <c r="J54" s="167" t="s">
        <v>96</v>
      </c>
      <c r="K54" s="168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37"/>
      <c r="J55" s="44"/>
      <c r="K55" s="48"/>
    </row>
    <row r="56" spans="2:47" s="1" customFormat="1" ht="29.25" customHeight="1">
      <c r="B56" s="43"/>
      <c r="C56" s="169" t="s">
        <v>97</v>
      </c>
      <c r="D56" s="44"/>
      <c r="E56" s="44"/>
      <c r="F56" s="44"/>
      <c r="G56" s="44"/>
      <c r="H56" s="44"/>
      <c r="I56" s="137"/>
      <c r="J56" s="148">
        <f>J99</f>
        <v>0</v>
      </c>
      <c r="K56" s="48"/>
      <c r="AU56" s="21" t="s">
        <v>98</v>
      </c>
    </row>
    <row r="57" spans="2:11" s="7" customFormat="1" ht="24.95" customHeight="1">
      <c r="B57" s="170"/>
      <c r="C57" s="171"/>
      <c r="D57" s="172" t="s">
        <v>99</v>
      </c>
      <c r="E57" s="173"/>
      <c r="F57" s="173"/>
      <c r="G57" s="173"/>
      <c r="H57" s="173"/>
      <c r="I57" s="174"/>
      <c r="J57" s="175">
        <f>J100</f>
        <v>0</v>
      </c>
      <c r="K57" s="176"/>
    </row>
    <row r="58" spans="2:11" s="8" customFormat="1" ht="19.9" customHeight="1">
      <c r="B58" s="177"/>
      <c r="C58" s="178"/>
      <c r="D58" s="179" t="s">
        <v>100</v>
      </c>
      <c r="E58" s="180"/>
      <c r="F58" s="180"/>
      <c r="G58" s="180"/>
      <c r="H58" s="180"/>
      <c r="I58" s="181"/>
      <c r="J58" s="182">
        <f>J101</f>
        <v>0</v>
      </c>
      <c r="K58" s="183"/>
    </row>
    <row r="59" spans="2:11" s="8" customFormat="1" ht="19.9" customHeight="1">
      <c r="B59" s="177"/>
      <c r="C59" s="178"/>
      <c r="D59" s="179" t="s">
        <v>101</v>
      </c>
      <c r="E59" s="180"/>
      <c r="F59" s="180"/>
      <c r="G59" s="180"/>
      <c r="H59" s="180"/>
      <c r="I59" s="181"/>
      <c r="J59" s="182">
        <f>J109</f>
        <v>0</v>
      </c>
      <c r="K59" s="183"/>
    </row>
    <row r="60" spans="2:11" s="8" customFormat="1" ht="14.85" customHeight="1">
      <c r="B60" s="177"/>
      <c r="C60" s="178"/>
      <c r="D60" s="179" t="s">
        <v>102</v>
      </c>
      <c r="E60" s="180"/>
      <c r="F60" s="180"/>
      <c r="G60" s="180"/>
      <c r="H60" s="180"/>
      <c r="I60" s="181"/>
      <c r="J60" s="182">
        <f>J110</f>
        <v>0</v>
      </c>
      <c r="K60" s="183"/>
    </row>
    <row r="61" spans="2:11" s="8" customFormat="1" ht="14.85" customHeight="1">
      <c r="B61" s="177"/>
      <c r="C61" s="178"/>
      <c r="D61" s="179" t="s">
        <v>103</v>
      </c>
      <c r="E61" s="180"/>
      <c r="F61" s="180"/>
      <c r="G61" s="180"/>
      <c r="H61" s="180"/>
      <c r="I61" s="181"/>
      <c r="J61" s="182">
        <f>J139</f>
        <v>0</v>
      </c>
      <c r="K61" s="183"/>
    </row>
    <row r="62" spans="2:11" s="8" customFormat="1" ht="19.9" customHeight="1">
      <c r="B62" s="177"/>
      <c r="C62" s="178"/>
      <c r="D62" s="179" t="s">
        <v>104</v>
      </c>
      <c r="E62" s="180"/>
      <c r="F62" s="180"/>
      <c r="G62" s="180"/>
      <c r="H62" s="180"/>
      <c r="I62" s="181"/>
      <c r="J62" s="182">
        <f>J142</f>
        <v>0</v>
      </c>
      <c r="K62" s="183"/>
    </row>
    <row r="63" spans="2:11" s="8" customFormat="1" ht="14.85" customHeight="1">
      <c r="B63" s="177"/>
      <c r="C63" s="178"/>
      <c r="D63" s="179" t="s">
        <v>105</v>
      </c>
      <c r="E63" s="180"/>
      <c r="F63" s="180"/>
      <c r="G63" s="180"/>
      <c r="H63" s="180"/>
      <c r="I63" s="181"/>
      <c r="J63" s="182">
        <f>J143</f>
        <v>0</v>
      </c>
      <c r="K63" s="183"/>
    </row>
    <row r="64" spans="2:11" s="8" customFormat="1" ht="14.85" customHeight="1">
      <c r="B64" s="177"/>
      <c r="C64" s="178"/>
      <c r="D64" s="179" t="s">
        <v>106</v>
      </c>
      <c r="E64" s="180"/>
      <c r="F64" s="180"/>
      <c r="G64" s="180"/>
      <c r="H64" s="180"/>
      <c r="I64" s="181"/>
      <c r="J64" s="182">
        <f>J153</f>
        <v>0</v>
      </c>
      <c r="K64" s="183"/>
    </row>
    <row r="65" spans="2:11" s="8" customFormat="1" ht="14.85" customHeight="1">
      <c r="B65" s="177"/>
      <c r="C65" s="178"/>
      <c r="D65" s="179" t="s">
        <v>107</v>
      </c>
      <c r="E65" s="180"/>
      <c r="F65" s="180"/>
      <c r="G65" s="180"/>
      <c r="H65" s="180"/>
      <c r="I65" s="181"/>
      <c r="J65" s="182">
        <f>J157</f>
        <v>0</v>
      </c>
      <c r="K65" s="183"/>
    </row>
    <row r="66" spans="2:11" s="8" customFormat="1" ht="14.85" customHeight="1">
      <c r="B66" s="177"/>
      <c r="C66" s="178"/>
      <c r="D66" s="179" t="s">
        <v>108</v>
      </c>
      <c r="E66" s="180"/>
      <c r="F66" s="180"/>
      <c r="G66" s="180"/>
      <c r="H66" s="180"/>
      <c r="I66" s="181"/>
      <c r="J66" s="182">
        <f>J183</f>
        <v>0</v>
      </c>
      <c r="K66" s="183"/>
    </row>
    <row r="67" spans="2:11" s="7" customFormat="1" ht="24.95" customHeight="1">
      <c r="B67" s="170"/>
      <c r="C67" s="171"/>
      <c r="D67" s="172" t="s">
        <v>109</v>
      </c>
      <c r="E67" s="173"/>
      <c r="F67" s="173"/>
      <c r="G67" s="173"/>
      <c r="H67" s="173"/>
      <c r="I67" s="174"/>
      <c r="J67" s="175">
        <f>J186</f>
        <v>0</v>
      </c>
      <c r="K67" s="176"/>
    </row>
    <row r="68" spans="2:11" s="8" customFormat="1" ht="19.9" customHeight="1">
      <c r="B68" s="177"/>
      <c r="C68" s="178"/>
      <c r="D68" s="179" t="s">
        <v>110</v>
      </c>
      <c r="E68" s="180"/>
      <c r="F68" s="180"/>
      <c r="G68" s="180"/>
      <c r="H68" s="180"/>
      <c r="I68" s="181"/>
      <c r="J68" s="182">
        <f>J187</f>
        <v>0</v>
      </c>
      <c r="K68" s="183"/>
    </row>
    <row r="69" spans="2:11" s="8" customFormat="1" ht="19.9" customHeight="1">
      <c r="B69" s="177"/>
      <c r="C69" s="178"/>
      <c r="D69" s="179" t="s">
        <v>111</v>
      </c>
      <c r="E69" s="180"/>
      <c r="F69" s="180"/>
      <c r="G69" s="180"/>
      <c r="H69" s="180"/>
      <c r="I69" s="181"/>
      <c r="J69" s="182">
        <f>J203</f>
        <v>0</v>
      </c>
      <c r="K69" s="183"/>
    </row>
    <row r="70" spans="2:11" s="8" customFormat="1" ht="19.9" customHeight="1">
      <c r="B70" s="177"/>
      <c r="C70" s="178"/>
      <c r="D70" s="179" t="s">
        <v>112</v>
      </c>
      <c r="E70" s="180"/>
      <c r="F70" s="180"/>
      <c r="G70" s="180"/>
      <c r="H70" s="180"/>
      <c r="I70" s="181"/>
      <c r="J70" s="182">
        <f>J210</f>
        <v>0</v>
      </c>
      <c r="K70" s="183"/>
    </row>
    <row r="71" spans="2:11" s="7" customFormat="1" ht="24.95" customHeight="1">
      <c r="B71" s="170"/>
      <c r="C71" s="171"/>
      <c r="D71" s="172" t="s">
        <v>113</v>
      </c>
      <c r="E71" s="173"/>
      <c r="F71" s="173"/>
      <c r="G71" s="173"/>
      <c r="H71" s="173"/>
      <c r="I71" s="174"/>
      <c r="J71" s="175">
        <f>J217</f>
        <v>0</v>
      </c>
      <c r="K71" s="176"/>
    </row>
    <row r="72" spans="2:11" s="8" customFormat="1" ht="19.9" customHeight="1">
      <c r="B72" s="177"/>
      <c r="C72" s="178"/>
      <c r="D72" s="179" t="s">
        <v>114</v>
      </c>
      <c r="E72" s="180"/>
      <c r="F72" s="180"/>
      <c r="G72" s="180"/>
      <c r="H72" s="180"/>
      <c r="I72" s="181"/>
      <c r="J72" s="182">
        <f>J218</f>
        <v>0</v>
      </c>
      <c r="K72" s="183"/>
    </row>
    <row r="73" spans="2:11" s="8" customFormat="1" ht="19.9" customHeight="1">
      <c r="B73" s="177"/>
      <c r="C73" s="178"/>
      <c r="D73" s="179" t="s">
        <v>115</v>
      </c>
      <c r="E73" s="180"/>
      <c r="F73" s="180"/>
      <c r="G73" s="180"/>
      <c r="H73" s="180"/>
      <c r="I73" s="181"/>
      <c r="J73" s="182">
        <f>J221</f>
        <v>0</v>
      </c>
      <c r="K73" s="183"/>
    </row>
    <row r="74" spans="2:11" s="7" customFormat="1" ht="24.95" customHeight="1">
      <c r="B74" s="170"/>
      <c r="C74" s="171"/>
      <c r="D74" s="172" t="s">
        <v>116</v>
      </c>
      <c r="E74" s="173"/>
      <c r="F74" s="173"/>
      <c r="G74" s="173"/>
      <c r="H74" s="173"/>
      <c r="I74" s="174"/>
      <c r="J74" s="175">
        <f>J224</f>
        <v>0</v>
      </c>
      <c r="K74" s="176"/>
    </row>
    <row r="75" spans="2:11" s="8" customFormat="1" ht="19.9" customHeight="1">
      <c r="B75" s="177"/>
      <c r="C75" s="178"/>
      <c r="D75" s="179" t="s">
        <v>117</v>
      </c>
      <c r="E75" s="180"/>
      <c r="F75" s="180"/>
      <c r="G75" s="180"/>
      <c r="H75" s="180"/>
      <c r="I75" s="181"/>
      <c r="J75" s="182">
        <f>J225</f>
        <v>0</v>
      </c>
      <c r="K75" s="183"/>
    </row>
    <row r="76" spans="2:11" s="7" customFormat="1" ht="24.95" customHeight="1">
      <c r="B76" s="170"/>
      <c r="C76" s="171"/>
      <c r="D76" s="172" t="s">
        <v>118</v>
      </c>
      <c r="E76" s="173"/>
      <c r="F76" s="173"/>
      <c r="G76" s="173"/>
      <c r="H76" s="173"/>
      <c r="I76" s="174"/>
      <c r="J76" s="175">
        <f>J228</f>
        <v>0</v>
      </c>
      <c r="K76" s="176"/>
    </row>
    <row r="77" spans="2:11" s="8" customFormat="1" ht="19.9" customHeight="1">
      <c r="B77" s="177"/>
      <c r="C77" s="178"/>
      <c r="D77" s="179" t="s">
        <v>119</v>
      </c>
      <c r="E77" s="180"/>
      <c r="F77" s="180"/>
      <c r="G77" s="180"/>
      <c r="H77" s="180"/>
      <c r="I77" s="181"/>
      <c r="J77" s="182">
        <f>J229</f>
        <v>0</v>
      </c>
      <c r="K77" s="183"/>
    </row>
    <row r="78" spans="2:11" s="8" customFormat="1" ht="19.9" customHeight="1">
      <c r="B78" s="177"/>
      <c r="C78" s="178"/>
      <c r="D78" s="179" t="s">
        <v>120</v>
      </c>
      <c r="E78" s="180"/>
      <c r="F78" s="180"/>
      <c r="G78" s="180"/>
      <c r="H78" s="180"/>
      <c r="I78" s="181"/>
      <c r="J78" s="182">
        <f>J232</f>
        <v>0</v>
      </c>
      <c r="K78" s="183"/>
    </row>
    <row r="79" spans="2:11" s="8" customFormat="1" ht="19.9" customHeight="1">
      <c r="B79" s="177"/>
      <c r="C79" s="178"/>
      <c r="D79" s="179" t="s">
        <v>121</v>
      </c>
      <c r="E79" s="180"/>
      <c r="F79" s="180"/>
      <c r="G79" s="180"/>
      <c r="H79" s="180"/>
      <c r="I79" s="181"/>
      <c r="J79" s="182">
        <f>J235</f>
        <v>0</v>
      </c>
      <c r="K79" s="183"/>
    </row>
    <row r="80" spans="2:11" s="1" customFormat="1" ht="21.8" customHeight="1">
      <c r="B80" s="43"/>
      <c r="C80" s="44"/>
      <c r="D80" s="44"/>
      <c r="E80" s="44"/>
      <c r="F80" s="44"/>
      <c r="G80" s="44"/>
      <c r="H80" s="44"/>
      <c r="I80" s="137"/>
      <c r="J80" s="44"/>
      <c r="K80" s="48"/>
    </row>
    <row r="81" spans="2:11" s="1" customFormat="1" ht="6.95" customHeight="1">
      <c r="B81" s="64"/>
      <c r="C81" s="65"/>
      <c r="D81" s="65"/>
      <c r="E81" s="65"/>
      <c r="F81" s="65"/>
      <c r="G81" s="65"/>
      <c r="H81" s="65"/>
      <c r="I81" s="159"/>
      <c r="J81" s="65"/>
      <c r="K81" s="66"/>
    </row>
    <row r="85" spans="2:12" s="1" customFormat="1" ht="6.95" customHeight="1">
      <c r="B85" s="67"/>
      <c r="C85" s="68"/>
      <c r="D85" s="68"/>
      <c r="E85" s="68"/>
      <c r="F85" s="68"/>
      <c r="G85" s="68"/>
      <c r="H85" s="68"/>
      <c r="I85" s="162"/>
      <c r="J85" s="68"/>
      <c r="K85" s="68"/>
      <c r="L85" s="69"/>
    </row>
    <row r="86" spans="2:12" s="1" customFormat="1" ht="36.95" customHeight="1">
      <c r="B86" s="43"/>
      <c r="C86" s="70" t="s">
        <v>122</v>
      </c>
      <c r="D86" s="71"/>
      <c r="E86" s="71"/>
      <c r="F86" s="71"/>
      <c r="G86" s="71"/>
      <c r="H86" s="71"/>
      <c r="I86" s="184"/>
      <c r="J86" s="71"/>
      <c r="K86" s="71"/>
      <c r="L86" s="69"/>
    </row>
    <row r="87" spans="2:12" s="1" customFormat="1" ht="6.95" customHeight="1">
      <c r="B87" s="43"/>
      <c r="C87" s="71"/>
      <c r="D87" s="71"/>
      <c r="E87" s="71"/>
      <c r="F87" s="71"/>
      <c r="G87" s="71"/>
      <c r="H87" s="71"/>
      <c r="I87" s="184"/>
      <c r="J87" s="71"/>
      <c r="K87" s="71"/>
      <c r="L87" s="69"/>
    </row>
    <row r="88" spans="2:12" s="1" customFormat="1" ht="14.4" customHeight="1">
      <c r="B88" s="43"/>
      <c r="C88" s="73" t="s">
        <v>18</v>
      </c>
      <c r="D88" s="71"/>
      <c r="E88" s="71"/>
      <c r="F88" s="71"/>
      <c r="G88" s="71"/>
      <c r="H88" s="71"/>
      <c r="I88" s="184"/>
      <c r="J88" s="71"/>
      <c r="K88" s="71"/>
      <c r="L88" s="69"/>
    </row>
    <row r="89" spans="2:12" s="1" customFormat="1" ht="14.4" customHeight="1">
      <c r="B89" s="43"/>
      <c r="C89" s="71"/>
      <c r="D89" s="71"/>
      <c r="E89" s="185" t="str">
        <f>E7</f>
        <v>MŠ Sokolov , K.H.Borovského 1527</v>
      </c>
      <c r="F89" s="73"/>
      <c r="G89" s="73"/>
      <c r="H89" s="73"/>
      <c r="I89" s="184"/>
      <c r="J89" s="71"/>
      <c r="K89" s="71"/>
      <c r="L89" s="69"/>
    </row>
    <row r="90" spans="2:12" s="1" customFormat="1" ht="14.4" customHeight="1">
      <c r="B90" s="43"/>
      <c r="C90" s="73" t="s">
        <v>91</v>
      </c>
      <c r="D90" s="71"/>
      <c r="E90" s="71"/>
      <c r="F90" s="71"/>
      <c r="G90" s="71"/>
      <c r="H90" s="71"/>
      <c r="I90" s="184"/>
      <c r="J90" s="71"/>
      <c r="K90" s="71"/>
      <c r="L90" s="69"/>
    </row>
    <row r="91" spans="2:12" s="1" customFormat="1" ht="16.2" customHeight="1">
      <c r="B91" s="43"/>
      <c r="C91" s="71"/>
      <c r="D91" s="71"/>
      <c r="E91" s="79" t="str">
        <f>E9</f>
        <v>SO 01 - Výměna jídelních výtahů</v>
      </c>
      <c r="F91" s="71"/>
      <c r="G91" s="71"/>
      <c r="H91" s="71"/>
      <c r="I91" s="184"/>
      <c r="J91" s="71"/>
      <c r="K91" s="71"/>
      <c r="L91" s="69"/>
    </row>
    <row r="92" spans="2:12" s="1" customFormat="1" ht="6.95" customHeight="1">
      <c r="B92" s="43"/>
      <c r="C92" s="71"/>
      <c r="D92" s="71"/>
      <c r="E92" s="71"/>
      <c r="F92" s="71"/>
      <c r="G92" s="71"/>
      <c r="H92" s="71"/>
      <c r="I92" s="184"/>
      <c r="J92" s="71"/>
      <c r="K92" s="71"/>
      <c r="L92" s="69"/>
    </row>
    <row r="93" spans="2:12" s="1" customFormat="1" ht="18" customHeight="1">
      <c r="B93" s="43"/>
      <c r="C93" s="73" t="s">
        <v>25</v>
      </c>
      <c r="D93" s="71"/>
      <c r="E93" s="71"/>
      <c r="F93" s="186" t="str">
        <f>F12</f>
        <v>Sokolov</v>
      </c>
      <c r="G93" s="71"/>
      <c r="H93" s="71"/>
      <c r="I93" s="187" t="s">
        <v>27</v>
      </c>
      <c r="J93" s="82" t="str">
        <f>IF(J12="","",J12)</f>
        <v>7. 11. 2017</v>
      </c>
      <c r="K93" s="71"/>
      <c r="L93" s="69"/>
    </row>
    <row r="94" spans="2:12" s="1" customFormat="1" ht="6.95" customHeight="1">
      <c r="B94" s="43"/>
      <c r="C94" s="71"/>
      <c r="D94" s="71"/>
      <c r="E94" s="71"/>
      <c r="F94" s="71"/>
      <c r="G94" s="71"/>
      <c r="H94" s="71"/>
      <c r="I94" s="184"/>
      <c r="J94" s="71"/>
      <c r="K94" s="71"/>
      <c r="L94" s="69"/>
    </row>
    <row r="95" spans="2:12" s="1" customFormat="1" ht="13.5">
      <c r="B95" s="43"/>
      <c r="C95" s="73" t="s">
        <v>31</v>
      </c>
      <c r="D95" s="71"/>
      <c r="E95" s="71"/>
      <c r="F95" s="186" t="str">
        <f>E15</f>
        <v>Město Sokolov, Rokycanova 1929, Sokolov</v>
      </c>
      <c r="G95" s="71"/>
      <c r="H95" s="71"/>
      <c r="I95" s="187" t="s">
        <v>37</v>
      </c>
      <c r="J95" s="186" t="str">
        <f>E21</f>
        <v>Ing. Roman Gajdoš</v>
      </c>
      <c r="K95" s="71"/>
      <c r="L95" s="69"/>
    </row>
    <row r="96" spans="2:12" s="1" customFormat="1" ht="14.4" customHeight="1">
      <c r="B96" s="43"/>
      <c r="C96" s="73" t="s">
        <v>35</v>
      </c>
      <c r="D96" s="71"/>
      <c r="E96" s="71"/>
      <c r="F96" s="186" t="str">
        <f>IF(E18="","",E18)</f>
        <v/>
      </c>
      <c r="G96" s="71"/>
      <c r="H96" s="71"/>
      <c r="I96" s="184"/>
      <c r="J96" s="71"/>
      <c r="K96" s="71"/>
      <c r="L96" s="69"/>
    </row>
    <row r="97" spans="2:12" s="1" customFormat="1" ht="10.3" customHeight="1">
      <c r="B97" s="43"/>
      <c r="C97" s="71"/>
      <c r="D97" s="71"/>
      <c r="E97" s="71"/>
      <c r="F97" s="71"/>
      <c r="G97" s="71"/>
      <c r="H97" s="71"/>
      <c r="I97" s="184"/>
      <c r="J97" s="71"/>
      <c r="K97" s="71"/>
      <c r="L97" s="69"/>
    </row>
    <row r="98" spans="2:20" s="9" customFormat="1" ht="29.25" customHeight="1">
      <c r="B98" s="188"/>
      <c r="C98" s="189" t="s">
        <v>123</v>
      </c>
      <c r="D98" s="190" t="s">
        <v>60</v>
      </c>
      <c r="E98" s="190" t="s">
        <v>56</v>
      </c>
      <c r="F98" s="190" t="s">
        <v>124</v>
      </c>
      <c r="G98" s="190" t="s">
        <v>125</v>
      </c>
      <c r="H98" s="190" t="s">
        <v>126</v>
      </c>
      <c r="I98" s="191" t="s">
        <v>127</v>
      </c>
      <c r="J98" s="190" t="s">
        <v>96</v>
      </c>
      <c r="K98" s="192" t="s">
        <v>128</v>
      </c>
      <c r="L98" s="193"/>
      <c r="M98" s="99" t="s">
        <v>129</v>
      </c>
      <c r="N98" s="100" t="s">
        <v>45</v>
      </c>
      <c r="O98" s="100" t="s">
        <v>130</v>
      </c>
      <c r="P98" s="100" t="s">
        <v>131</v>
      </c>
      <c r="Q98" s="100" t="s">
        <v>132</v>
      </c>
      <c r="R98" s="100" t="s">
        <v>133</v>
      </c>
      <c r="S98" s="100" t="s">
        <v>134</v>
      </c>
      <c r="T98" s="101" t="s">
        <v>135</v>
      </c>
    </row>
    <row r="99" spans="2:63" s="1" customFormat="1" ht="29.25" customHeight="1">
      <c r="B99" s="43"/>
      <c r="C99" s="105" t="s">
        <v>97</v>
      </c>
      <c r="D99" s="71"/>
      <c r="E99" s="71"/>
      <c r="F99" s="71"/>
      <c r="G99" s="71"/>
      <c r="H99" s="71"/>
      <c r="I99" s="184"/>
      <c r="J99" s="194">
        <f>BK99</f>
        <v>0</v>
      </c>
      <c r="K99" s="71"/>
      <c r="L99" s="69"/>
      <c r="M99" s="102"/>
      <c r="N99" s="103"/>
      <c r="O99" s="103"/>
      <c r="P99" s="195">
        <f>P100+P186+P217+P224+P228</f>
        <v>0</v>
      </c>
      <c r="Q99" s="103"/>
      <c r="R99" s="195">
        <f>R100+R186+R217+R224+R228</f>
        <v>1.4566404000000002</v>
      </c>
      <c r="S99" s="103"/>
      <c r="T99" s="196">
        <f>T100+T186+T217+T224+T228</f>
        <v>2.2887320000000004</v>
      </c>
      <c r="AT99" s="21" t="s">
        <v>74</v>
      </c>
      <c r="AU99" s="21" t="s">
        <v>98</v>
      </c>
      <c r="BK99" s="197">
        <f>BK100+BK186+BK217+BK224+BK228</f>
        <v>0</v>
      </c>
    </row>
    <row r="100" spans="2:63" s="10" customFormat="1" ht="37.4" customHeight="1">
      <c r="B100" s="198"/>
      <c r="C100" s="199"/>
      <c r="D100" s="200" t="s">
        <v>74</v>
      </c>
      <c r="E100" s="201" t="s">
        <v>136</v>
      </c>
      <c r="F100" s="201" t="s">
        <v>137</v>
      </c>
      <c r="G100" s="199"/>
      <c r="H100" s="199"/>
      <c r="I100" s="202"/>
      <c r="J100" s="203">
        <f>BK100</f>
        <v>0</v>
      </c>
      <c r="K100" s="199"/>
      <c r="L100" s="204"/>
      <c r="M100" s="205"/>
      <c r="N100" s="206"/>
      <c r="O100" s="206"/>
      <c r="P100" s="207">
        <f>P101+P109+P142</f>
        <v>0</v>
      </c>
      <c r="Q100" s="206"/>
      <c r="R100" s="207">
        <f>R101+R109+R142</f>
        <v>1.2741850000000001</v>
      </c>
      <c r="S100" s="206"/>
      <c r="T100" s="208">
        <f>T101+T109+T142</f>
        <v>2.2887320000000004</v>
      </c>
      <c r="AR100" s="209" t="s">
        <v>24</v>
      </c>
      <c r="AT100" s="210" t="s">
        <v>74</v>
      </c>
      <c r="AU100" s="210" t="s">
        <v>75</v>
      </c>
      <c r="AY100" s="209" t="s">
        <v>138</v>
      </c>
      <c r="BK100" s="211">
        <f>BK101+BK109+BK142</f>
        <v>0</v>
      </c>
    </row>
    <row r="101" spans="2:63" s="10" customFormat="1" ht="19.9" customHeight="1">
      <c r="B101" s="198"/>
      <c r="C101" s="199"/>
      <c r="D101" s="200" t="s">
        <v>74</v>
      </c>
      <c r="E101" s="212" t="s">
        <v>139</v>
      </c>
      <c r="F101" s="212" t="s">
        <v>140</v>
      </c>
      <c r="G101" s="199"/>
      <c r="H101" s="199"/>
      <c r="I101" s="202"/>
      <c r="J101" s="213">
        <f>BK101</f>
        <v>0</v>
      </c>
      <c r="K101" s="199"/>
      <c r="L101" s="204"/>
      <c r="M101" s="205"/>
      <c r="N101" s="206"/>
      <c r="O101" s="206"/>
      <c r="P101" s="207">
        <f>SUM(P102:P108)</f>
        <v>0</v>
      </c>
      <c r="Q101" s="206"/>
      <c r="R101" s="207">
        <f>SUM(R102:R108)</f>
        <v>0.6699064400000001</v>
      </c>
      <c r="S101" s="206"/>
      <c r="T101" s="208">
        <f>SUM(T102:T108)</f>
        <v>0</v>
      </c>
      <c r="AR101" s="209" t="s">
        <v>24</v>
      </c>
      <c r="AT101" s="210" t="s">
        <v>74</v>
      </c>
      <c r="AU101" s="210" t="s">
        <v>24</v>
      </c>
      <c r="AY101" s="209" t="s">
        <v>138</v>
      </c>
      <c r="BK101" s="211">
        <f>SUM(BK102:BK108)</f>
        <v>0</v>
      </c>
    </row>
    <row r="102" spans="2:65" s="1" customFormat="1" ht="22.8" customHeight="1">
      <c r="B102" s="43"/>
      <c r="C102" s="214" t="s">
        <v>24</v>
      </c>
      <c r="D102" s="214" t="s">
        <v>141</v>
      </c>
      <c r="E102" s="215" t="s">
        <v>142</v>
      </c>
      <c r="F102" s="216" t="s">
        <v>143</v>
      </c>
      <c r="G102" s="217" t="s">
        <v>144</v>
      </c>
      <c r="H102" s="218">
        <v>6</v>
      </c>
      <c r="I102" s="219"/>
      <c r="J102" s="220">
        <f>ROUND(I102*H102,2)</f>
        <v>0</v>
      </c>
      <c r="K102" s="216" t="s">
        <v>145</v>
      </c>
      <c r="L102" s="69"/>
      <c r="M102" s="221" t="s">
        <v>22</v>
      </c>
      <c r="N102" s="222" t="s">
        <v>46</v>
      </c>
      <c r="O102" s="44"/>
      <c r="P102" s="223">
        <f>O102*H102</f>
        <v>0</v>
      </c>
      <c r="Q102" s="223">
        <v>0.04843</v>
      </c>
      <c r="R102" s="223">
        <f>Q102*H102</f>
        <v>0.29058</v>
      </c>
      <c r="S102" s="223">
        <v>0</v>
      </c>
      <c r="T102" s="224">
        <f>S102*H102</f>
        <v>0</v>
      </c>
      <c r="AR102" s="21" t="s">
        <v>146</v>
      </c>
      <c r="AT102" s="21" t="s">
        <v>141</v>
      </c>
      <c r="AU102" s="21" t="s">
        <v>84</v>
      </c>
      <c r="AY102" s="21" t="s">
        <v>138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21" t="s">
        <v>24</v>
      </c>
      <c r="BK102" s="225">
        <f>ROUND(I102*H102,2)</f>
        <v>0</v>
      </c>
      <c r="BL102" s="21" t="s">
        <v>146</v>
      </c>
      <c r="BM102" s="21" t="s">
        <v>147</v>
      </c>
    </row>
    <row r="103" spans="2:65" s="1" customFormat="1" ht="22.8" customHeight="1">
      <c r="B103" s="43"/>
      <c r="C103" s="214" t="s">
        <v>84</v>
      </c>
      <c r="D103" s="214" t="s">
        <v>141</v>
      </c>
      <c r="E103" s="215" t="s">
        <v>148</v>
      </c>
      <c r="F103" s="216" t="s">
        <v>149</v>
      </c>
      <c r="G103" s="217" t="s">
        <v>150</v>
      </c>
      <c r="H103" s="218">
        <v>0.073</v>
      </c>
      <c r="I103" s="219"/>
      <c r="J103" s="220">
        <f>ROUND(I103*H103,2)</f>
        <v>0</v>
      </c>
      <c r="K103" s="216" t="s">
        <v>145</v>
      </c>
      <c r="L103" s="69"/>
      <c r="M103" s="221" t="s">
        <v>22</v>
      </c>
      <c r="N103" s="222" t="s">
        <v>46</v>
      </c>
      <c r="O103" s="44"/>
      <c r="P103" s="223">
        <f>O103*H103</f>
        <v>0</v>
      </c>
      <c r="Q103" s="223">
        <v>1.09</v>
      </c>
      <c r="R103" s="223">
        <f>Q103*H103</f>
        <v>0.07957</v>
      </c>
      <c r="S103" s="223">
        <v>0</v>
      </c>
      <c r="T103" s="224">
        <f>S103*H103</f>
        <v>0</v>
      </c>
      <c r="AR103" s="21" t="s">
        <v>146</v>
      </c>
      <c r="AT103" s="21" t="s">
        <v>141</v>
      </c>
      <c r="AU103" s="21" t="s">
        <v>84</v>
      </c>
      <c r="AY103" s="21" t="s">
        <v>138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21" t="s">
        <v>24</v>
      </c>
      <c r="BK103" s="225">
        <f>ROUND(I103*H103,2)</f>
        <v>0</v>
      </c>
      <c r="BL103" s="21" t="s">
        <v>146</v>
      </c>
      <c r="BM103" s="21" t="s">
        <v>151</v>
      </c>
    </row>
    <row r="104" spans="2:51" s="11" customFormat="1" ht="13.5">
      <c r="B104" s="226"/>
      <c r="C104" s="227"/>
      <c r="D104" s="228" t="s">
        <v>152</v>
      </c>
      <c r="E104" s="229" t="s">
        <v>22</v>
      </c>
      <c r="F104" s="230" t="s">
        <v>153</v>
      </c>
      <c r="G104" s="227"/>
      <c r="H104" s="231">
        <v>0.05912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152</v>
      </c>
      <c r="AU104" s="237" t="s">
        <v>84</v>
      </c>
      <c r="AV104" s="11" t="s">
        <v>84</v>
      </c>
      <c r="AW104" s="11" t="s">
        <v>154</v>
      </c>
      <c r="AX104" s="11" t="s">
        <v>75</v>
      </c>
      <c r="AY104" s="237" t="s">
        <v>138</v>
      </c>
    </row>
    <row r="105" spans="2:51" s="11" customFormat="1" ht="13.5">
      <c r="B105" s="226"/>
      <c r="C105" s="227"/>
      <c r="D105" s="228" t="s">
        <v>152</v>
      </c>
      <c r="E105" s="229" t="s">
        <v>22</v>
      </c>
      <c r="F105" s="230" t="s">
        <v>155</v>
      </c>
      <c r="G105" s="227"/>
      <c r="H105" s="231">
        <v>0.01352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152</v>
      </c>
      <c r="AU105" s="237" t="s">
        <v>84</v>
      </c>
      <c r="AV105" s="11" t="s">
        <v>84</v>
      </c>
      <c r="AW105" s="11" t="s">
        <v>154</v>
      </c>
      <c r="AX105" s="11" t="s">
        <v>75</v>
      </c>
      <c r="AY105" s="237" t="s">
        <v>138</v>
      </c>
    </row>
    <row r="106" spans="2:65" s="1" customFormat="1" ht="14.4" customHeight="1">
      <c r="B106" s="43"/>
      <c r="C106" s="214" t="s">
        <v>139</v>
      </c>
      <c r="D106" s="214" t="s">
        <v>141</v>
      </c>
      <c r="E106" s="215" t="s">
        <v>156</v>
      </c>
      <c r="F106" s="216" t="s">
        <v>157</v>
      </c>
      <c r="G106" s="217" t="s">
        <v>158</v>
      </c>
      <c r="H106" s="218">
        <v>10.492</v>
      </c>
      <c r="I106" s="219"/>
      <c r="J106" s="220">
        <f>ROUND(I106*H106,2)</f>
        <v>0</v>
      </c>
      <c r="K106" s="216" t="s">
        <v>145</v>
      </c>
      <c r="L106" s="69"/>
      <c r="M106" s="221" t="s">
        <v>22</v>
      </c>
      <c r="N106" s="222" t="s">
        <v>46</v>
      </c>
      <c r="O106" s="44"/>
      <c r="P106" s="223">
        <f>O106*H106</f>
        <v>0</v>
      </c>
      <c r="Q106" s="223">
        <v>0.02857</v>
      </c>
      <c r="R106" s="223">
        <f>Q106*H106</f>
        <v>0.29975644000000007</v>
      </c>
      <c r="S106" s="223">
        <v>0</v>
      </c>
      <c r="T106" s="224">
        <f>S106*H106</f>
        <v>0</v>
      </c>
      <c r="AR106" s="21" t="s">
        <v>146</v>
      </c>
      <c r="AT106" s="21" t="s">
        <v>141</v>
      </c>
      <c r="AU106" s="21" t="s">
        <v>84</v>
      </c>
      <c r="AY106" s="21" t="s">
        <v>138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21" t="s">
        <v>24</v>
      </c>
      <c r="BK106" s="225">
        <f>ROUND(I106*H106,2)</f>
        <v>0</v>
      </c>
      <c r="BL106" s="21" t="s">
        <v>146</v>
      </c>
      <c r="BM106" s="21" t="s">
        <v>159</v>
      </c>
    </row>
    <row r="107" spans="2:47" s="1" customFormat="1" ht="13.5">
      <c r="B107" s="43"/>
      <c r="C107" s="71"/>
      <c r="D107" s="228" t="s">
        <v>160</v>
      </c>
      <c r="E107" s="71"/>
      <c r="F107" s="238" t="s">
        <v>161</v>
      </c>
      <c r="G107" s="71"/>
      <c r="H107" s="71"/>
      <c r="I107" s="184"/>
      <c r="J107" s="71"/>
      <c r="K107" s="71"/>
      <c r="L107" s="69"/>
      <c r="M107" s="239"/>
      <c r="N107" s="44"/>
      <c r="O107" s="44"/>
      <c r="P107" s="44"/>
      <c r="Q107" s="44"/>
      <c r="R107" s="44"/>
      <c r="S107" s="44"/>
      <c r="T107" s="92"/>
      <c r="AT107" s="21" t="s">
        <v>160</v>
      </c>
      <c r="AU107" s="21" t="s">
        <v>84</v>
      </c>
    </row>
    <row r="108" spans="2:51" s="11" customFormat="1" ht="13.5">
      <c r="B108" s="226"/>
      <c r="C108" s="227"/>
      <c r="D108" s="228" t="s">
        <v>152</v>
      </c>
      <c r="E108" s="229" t="s">
        <v>22</v>
      </c>
      <c r="F108" s="230" t="s">
        <v>162</v>
      </c>
      <c r="G108" s="227"/>
      <c r="H108" s="231">
        <v>10.492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152</v>
      </c>
      <c r="AU108" s="237" t="s">
        <v>84</v>
      </c>
      <c r="AV108" s="11" t="s">
        <v>84</v>
      </c>
      <c r="AW108" s="11" t="s">
        <v>154</v>
      </c>
      <c r="AX108" s="11" t="s">
        <v>75</v>
      </c>
      <c r="AY108" s="237" t="s">
        <v>138</v>
      </c>
    </row>
    <row r="109" spans="2:63" s="10" customFormat="1" ht="29.85" customHeight="1">
      <c r="B109" s="198"/>
      <c r="C109" s="199"/>
      <c r="D109" s="200" t="s">
        <v>74</v>
      </c>
      <c r="E109" s="212" t="s">
        <v>163</v>
      </c>
      <c r="F109" s="212" t="s">
        <v>164</v>
      </c>
      <c r="G109" s="199"/>
      <c r="H109" s="199"/>
      <c r="I109" s="202"/>
      <c r="J109" s="213">
        <f>BK109</f>
        <v>0</v>
      </c>
      <c r="K109" s="199"/>
      <c r="L109" s="204"/>
      <c r="M109" s="205"/>
      <c r="N109" s="206"/>
      <c r="O109" s="206"/>
      <c r="P109" s="207">
        <f>P110+P139</f>
        <v>0</v>
      </c>
      <c r="Q109" s="206"/>
      <c r="R109" s="207">
        <f>R110+R139</f>
        <v>0.60180656</v>
      </c>
      <c r="S109" s="206"/>
      <c r="T109" s="208">
        <f>T110+T139</f>
        <v>0</v>
      </c>
      <c r="AR109" s="209" t="s">
        <v>24</v>
      </c>
      <c r="AT109" s="210" t="s">
        <v>74</v>
      </c>
      <c r="AU109" s="210" t="s">
        <v>24</v>
      </c>
      <c r="AY109" s="209" t="s">
        <v>138</v>
      </c>
      <c r="BK109" s="211">
        <f>BK110+BK139</f>
        <v>0</v>
      </c>
    </row>
    <row r="110" spans="2:63" s="10" customFormat="1" ht="14.85" customHeight="1">
      <c r="B110" s="198"/>
      <c r="C110" s="199"/>
      <c r="D110" s="200" t="s">
        <v>74</v>
      </c>
      <c r="E110" s="212" t="s">
        <v>165</v>
      </c>
      <c r="F110" s="212" t="s">
        <v>166</v>
      </c>
      <c r="G110" s="199"/>
      <c r="H110" s="199"/>
      <c r="I110" s="202"/>
      <c r="J110" s="213">
        <f>BK110</f>
        <v>0</v>
      </c>
      <c r="K110" s="199"/>
      <c r="L110" s="204"/>
      <c r="M110" s="205"/>
      <c r="N110" s="206"/>
      <c r="O110" s="206"/>
      <c r="P110" s="207">
        <f>SUM(P111:P138)</f>
        <v>0</v>
      </c>
      <c r="Q110" s="206"/>
      <c r="R110" s="207">
        <f>SUM(R111:R138)</f>
        <v>0.58063856</v>
      </c>
      <c r="S110" s="206"/>
      <c r="T110" s="208">
        <f>SUM(T111:T138)</f>
        <v>0</v>
      </c>
      <c r="AR110" s="209" t="s">
        <v>24</v>
      </c>
      <c r="AT110" s="210" t="s">
        <v>74</v>
      </c>
      <c r="AU110" s="210" t="s">
        <v>84</v>
      </c>
      <c r="AY110" s="209" t="s">
        <v>138</v>
      </c>
      <c r="BK110" s="211">
        <f>SUM(BK111:BK138)</f>
        <v>0</v>
      </c>
    </row>
    <row r="111" spans="2:65" s="1" customFormat="1" ht="14.4" customHeight="1">
      <c r="B111" s="43"/>
      <c r="C111" s="214" t="s">
        <v>146</v>
      </c>
      <c r="D111" s="214" t="s">
        <v>141</v>
      </c>
      <c r="E111" s="215" t="s">
        <v>167</v>
      </c>
      <c r="F111" s="216" t="s">
        <v>168</v>
      </c>
      <c r="G111" s="217" t="s">
        <v>158</v>
      </c>
      <c r="H111" s="218">
        <v>5.76</v>
      </c>
      <c r="I111" s="219"/>
      <c r="J111" s="220">
        <f>ROUND(I111*H111,2)</f>
        <v>0</v>
      </c>
      <c r="K111" s="216" t="s">
        <v>145</v>
      </c>
      <c r="L111" s="69"/>
      <c r="M111" s="221" t="s">
        <v>22</v>
      </c>
      <c r="N111" s="222" t="s">
        <v>46</v>
      </c>
      <c r="O111" s="44"/>
      <c r="P111" s="223">
        <f>O111*H111</f>
        <v>0</v>
      </c>
      <c r="Q111" s="223">
        <v>0.00024</v>
      </c>
      <c r="R111" s="223">
        <f>Q111*H111</f>
        <v>0.0013824</v>
      </c>
      <c r="S111" s="223">
        <v>0</v>
      </c>
      <c r="T111" s="224">
        <f>S111*H111</f>
        <v>0</v>
      </c>
      <c r="AR111" s="21" t="s">
        <v>146</v>
      </c>
      <c r="AT111" s="21" t="s">
        <v>141</v>
      </c>
      <c r="AU111" s="21" t="s">
        <v>139</v>
      </c>
      <c r="AY111" s="21" t="s">
        <v>138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21" t="s">
        <v>24</v>
      </c>
      <c r="BK111" s="225">
        <f>ROUND(I111*H111,2)</f>
        <v>0</v>
      </c>
      <c r="BL111" s="21" t="s">
        <v>146</v>
      </c>
      <c r="BM111" s="21" t="s">
        <v>169</v>
      </c>
    </row>
    <row r="112" spans="2:47" s="1" customFormat="1" ht="13.5">
      <c r="B112" s="43"/>
      <c r="C112" s="71"/>
      <c r="D112" s="228" t="s">
        <v>160</v>
      </c>
      <c r="E112" s="71"/>
      <c r="F112" s="238" t="s">
        <v>170</v>
      </c>
      <c r="G112" s="71"/>
      <c r="H112" s="71"/>
      <c r="I112" s="184"/>
      <c r="J112" s="71"/>
      <c r="K112" s="71"/>
      <c r="L112" s="69"/>
      <c r="M112" s="239"/>
      <c r="N112" s="44"/>
      <c r="O112" s="44"/>
      <c r="P112" s="44"/>
      <c r="Q112" s="44"/>
      <c r="R112" s="44"/>
      <c r="S112" s="44"/>
      <c r="T112" s="92"/>
      <c r="AT112" s="21" t="s">
        <v>160</v>
      </c>
      <c r="AU112" s="21" t="s">
        <v>139</v>
      </c>
    </row>
    <row r="113" spans="2:51" s="11" customFormat="1" ht="13.5">
      <c r="B113" s="226"/>
      <c r="C113" s="227"/>
      <c r="D113" s="228" t="s">
        <v>152</v>
      </c>
      <c r="E113" s="229" t="s">
        <v>22</v>
      </c>
      <c r="F113" s="230" t="s">
        <v>171</v>
      </c>
      <c r="G113" s="227"/>
      <c r="H113" s="231">
        <v>5.76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152</v>
      </c>
      <c r="AU113" s="237" t="s">
        <v>139</v>
      </c>
      <c r="AV113" s="11" t="s">
        <v>84</v>
      </c>
      <c r="AW113" s="11" t="s">
        <v>154</v>
      </c>
      <c r="AX113" s="11" t="s">
        <v>75</v>
      </c>
      <c r="AY113" s="237" t="s">
        <v>138</v>
      </c>
    </row>
    <row r="114" spans="2:65" s="1" customFormat="1" ht="14.4" customHeight="1">
      <c r="B114" s="43"/>
      <c r="C114" s="214" t="s">
        <v>172</v>
      </c>
      <c r="D114" s="214" t="s">
        <v>141</v>
      </c>
      <c r="E114" s="215" t="s">
        <v>173</v>
      </c>
      <c r="F114" s="216" t="s">
        <v>174</v>
      </c>
      <c r="G114" s="217" t="s">
        <v>175</v>
      </c>
      <c r="H114" s="218">
        <v>16.8</v>
      </c>
      <c r="I114" s="219"/>
      <c r="J114" s="220">
        <f>ROUND(I114*H114,2)</f>
        <v>0</v>
      </c>
      <c r="K114" s="216" t="s">
        <v>145</v>
      </c>
      <c r="L114" s="69"/>
      <c r="M114" s="221" t="s">
        <v>22</v>
      </c>
      <c r="N114" s="222" t="s">
        <v>46</v>
      </c>
      <c r="O114" s="44"/>
      <c r="P114" s="223">
        <f>O114*H114</f>
        <v>0</v>
      </c>
      <c r="Q114" s="223">
        <v>0.0015</v>
      </c>
      <c r="R114" s="223">
        <f>Q114*H114</f>
        <v>0.0252</v>
      </c>
      <c r="S114" s="223">
        <v>0</v>
      </c>
      <c r="T114" s="224">
        <f>S114*H114</f>
        <v>0</v>
      </c>
      <c r="AR114" s="21" t="s">
        <v>146</v>
      </c>
      <c r="AT114" s="21" t="s">
        <v>141</v>
      </c>
      <c r="AU114" s="21" t="s">
        <v>139</v>
      </c>
      <c r="AY114" s="21" t="s">
        <v>138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21" t="s">
        <v>24</v>
      </c>
      <c r="BK114" s="225">
        <f>ROUND(I114*H114,2)</f>
        <v>0</v>
      </c>
      <c r="BL114" s="21" t="s">
        <v>146</v>
      </c>
      <c r="BM114" s="21" t="s">
        <v>176</v>
      </c>
    </row>
    <row r="115" spans="2:47" s="1" customFormat="1" ht="13.5">
      <c r="B115" s="43"/>
      <c r="C115" s="71"/>
      <c r="D115" s="228" t="s">
        <v>160</v>
      </c>
      <c r="E115" s="71"/>
      <c r="F115" s="238" t="s">
        <v>177</v>
      </c>
      <c r="G115" s="71"/>
      <c r="H115" s="71"/>
      <c r="I115" s="184"/>
      <c r="J115" s="71"/>
      <c r="K115" s="71"/>
      <c r="L115" s="69"/>
      <c r="M115" s="239"/>
      <c r="N115" s="44"/>
      <c r="O115" s="44"/>
      <c r="P115" s="44"/>
      <c r="Q115" s="44"/>
      <c r="R115" s="44"/>
      <c r="S115" s="44"/>
      <c r="T115" s="92"/>
      <c r="AT115" s="21" t="s">
        <v>160</v>
      </c>
      <c r="AU115" s="21" t="s">
        <v>139</v>
      </c>
    </row>
    <row r="116" spans="2:51" s="11" customFormat="1" ht="13.5">
      <c r="B116" s="226"/>
      <c r="C116" s="227"/>
      <c r="D116" s="228" t="s">
        <v>152</v>
      </c>
      <c r="E116" s="229" t="s">
        <v>22</v>
      </c>
      <c r="F116" s="230" t="s">
        <v>178</v>
      </c>
      <c r="G116" s="227"/>
      <c r="H116" s="231">
        <v>16.8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152</v>
      </c>
      <c r="AU116" s="237" t="s">
        <v>139</v>
      </c>
      <c r="AV116" s="11" t="s">
        <v>84</v>
      </c>
      <c r="AW116" s="11" t="s">
        <v>154</v>
      </c>
      <c r="AX116" s="11" t="s">
        <v>75</v>
      </c>
      <c r="AY116" s="237" t="s">
        <v>138</v>
      </c>
    </row>
    <row r="117" spans="2:65" s="1" customFormat="1" ht="22.8" customHeight="1">
      <c r="B117" s="43"/>
      <c r="C117" s="214" t="s">
        <v>163</v>
      </c>
      <c r="D117" s="214" t="s">
        <v>141</v>
      </c>
      <c r="E117" s="215" t="s">
        <v>179</v>
      </c>
      <c r="F117" s="216" t="s">
        <v>180</v>
      </c>
      <c r="G117" s="217" t="s">
        <v>158</v>
      </c>
      <c r="H117" s="218">
        <v>3.28</v>
      </c>
      <c r="I117" s="219"/>
      <c r="J117" s="220">
        <f>ROUND(I117*H117,2)</f>
        <v>0</v>
      </c>
      <c r="K117" s="216" t="s">
        <v>145</v>
      </c>
      <c r="L117" s="69"/>
      <c r="M117" s="221" t="s">
        <v>22</v>
      </c>
      <c r="N117" s="222" t="s">
        <v>46</v>
      </c>
      <c r="O117" s="44"/>
      <c r="P117" s="223">
        <f>O117*H117</f>
        <v>0</v>
      </c>
      <c r="Q117" s="223">
        <v>0.0057</v>
      </c>
      <c r="R117" s="223">
        <f>Q117*H117</f>
        <v>0.018696</v>
      </c>
      <c r="S117" s="223">
        <v>0</v>
      </c>
      <c r="T117" s="224">
        <f>S117*H117</f>
        <v>0</v>
      </c>
      <c r="AR117" s="21" t="s">
        <v>146</v>
      </c>
      <c r="AT117" s="21" t="s">
        <v>141</v>
      </c>
      <c r="AU117" s="21" t="s">
        <v>139</v>
      </c>
      <c r="AY117" s="21" t="s">
        <v>138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21" t="s">
        <v>24</v>
      </c>
      <c r="BK117" s="225">
        <f>ROUND(I117*H117,2)</f>
        <v>0</v>
      </c>
      <c r="BL117" s="21" t="s">
        <v>146</v>
      </c>
      <c r="BM117" s="21" t="s">
        <v>181</v>
      </c>
    </row>
    <row r="118" spans="2:47" s="1" customFormat="1" ht="13.5">
      <c r="B118" s="43"/>
      <c r="C118" s="71"/>
      <c r="D118" s="228" t="s">
        <v>160</v>
      </c>
      <c r="E118" s="71"/>
      <c r="F118" s="238" t="s">
        <v>182</v>
      </c>
      <c r="G118" s="71"/>
      <c r="H118" s="71"/>
      <c r="I118" s="184"/>
      <c r="J118" s="71"/>
      <c r="K118" s="71"/>
      <c r="L118" s="69"/>
      <c r="M118" s="239"/>
      <c r="N118" s="44"/>
      <c r="O118" s="44"/>
      <c r="P118" s="44"/>
      <c r="Q118" s="44"/>
      <c r="R118" s="44"/>
      <c r="S118" s="44"/>
      <c r="T118" s="92"/>
      <c r="AT118" s="21" t="s">
        <v>160</v>
      </c>
      <c r="AU118" s="21" t="s">
        <v>139</v>
      </c>
    </row>
    <row r="119" spans="2:51" s="11" customFormat="1" ht="13.5">
      <c r="B119" s="226"/>
      <c r="C119" s="227"/>
      <c r="D119" s="228" t="s">
        <v>152</v>
      </c>
      <c r="E119" s="229" t="s">
        <v>22</v>
      </c>
      <c r="F119" s="230" t="s">
        <v>183</v>
      </c>
      <c r="G119" s="227"/>
      <c r="H119" s="231">
        <v>1.08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152</v>
      </c>
      <c r="AU119" s="237" t="s">
        <v>139</v>
      </c>
      <c r="AV119" s="11" t="s">
        <v>84</v>
      </c>
      <c r="AW119" s="11" t="s">
        <v>154</v>
      </c>
      <c r="AX119" s="11" t="s">
        <v>75</v>
      </c>
      <c r="AY119" s="237" t="s">
        <v>138</v>
      </c>
    </row>
    <row r="120" spans="2:51" s="11" customFormat="1" ht="13.5">
      <c r="B120" s="226"/>
      <c r="C120" s="227"/>
      <c r="D120" s="228" t="s">
        <v>152</v>
      </c>
      <c r="E120" s="229" t="s">
        <v>22</v>
      </c>
      <c r="F120" s="230" t="s">
        <v>184</v>
      </c>
      <c r="G120" s="227"/>
      <c r="H120" s="231">
        <v>2.2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152</v>
      </c>
      <c r="AU120" s="237" t="s">
        <v>139</v>
      </c>
      <c r="AV120" s="11" t="s">
        <v>84</v>
      </c>
      <c r="AW120" s="11" t="s">
        <v>154</v>
      </c>
      <c r="AX120" s="11" t="s">
        <v>75</v>
      </c>
      <c r="AY120" s="237" t="s">
        <v>138</v>
      </c>
    </row>
    <row r="121" spans="2:65" s="1" customFormat="1" ht="22.8" customHeight="1">
      <c r="B121" s="43"/>
      <c r="C121" s="214" t="s">
        <v>185</v>
      </c>
      <c r="D121" s="214" t="s">
        <v>141</v>
      </c>
      <c r="E121" s="215" t="s">
        <v>186</v>
      </c>
      <c r="F121" s="216" t="s">
        <v>187</v>
      </c>
      <c r="G121" s="217" t="s">
        <v>158</v>
      </c>
      <c r="H121" s="218">
        <v>32.4</v>
      </c>
      <c r="I121" s="219"/>
      <c r="J121" s="220">
        <f>ROUND(I121*H121,2)</f>
        <v>0</v>
      </c>
      <c r="K121" s="216" t="s">
        <v>145</v>
      </c>
      <c r="L121" s="69"/>
      <c r="M121" s="221" t="s">
        <v>22</v>
      </c>
      <c r="N121" s="222" t="s">
        <v>46</v>
      </c>
      <c r="O121" s="44"/>
      <c r="P121" s="223">
        <f>O121*H121</f>
        <v>0</v>
      </c>
      <c r="Q121" s="223">
        <v>0.0125</v>
      </c>
      <c r="R121" s="223">
        <f>Q121*H121</f>
        <v>0.405</v>
      </c>
      <c r="S121" s="223">
        <v>0</v>
      </c>
      <c r="T121" s="224">
        <f>S121*H121</f>
        <v>0</v>
      </c>
      <c r="AR121" s="21" t="s">
        <v>146</v>
      </c>
      <c r="AT121" s="21" t="s">
        <v>141</v>
      </c>
      <c r="AU121" s="21" t="s">
        <v>139</v>
      </c>
      <c r="AY121" s="21" t="s">
        <v>138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21" t="s">
        <v>24</v>
      </c>
      <c r="BK121" s="225">
        <f>ROUND(I121*H121,2)</f>
        <v>0</v>
      </c>
      <c r="BL121" s="21" t="s">
        <v>146</v>
      </c>
      <c r="BM121" s="21" t="s">
        <v>188</v>
      </c>
    </row>
    <row r="122" spans="2:47" s="1" customFormat="1" ht="13.5">
      <c r="B122" s="43"/>
      <c r="C122" s="71"/>
      <c r="D122" s="228" t="s">
        <v>160</v>
      </c>
      <c r="E122" s="71"/>
      <c r="F122" s="238" t="s">
        <v>189</v>
      </c>
      <c r="G122" s="71"/>
      <c r="H122" s="71"/>
      <c r="I122" s="184"/>
      <c r="J122" s="71"/>
      <c r="K122" s="71"/>
      <c r="L122" s="69"/>
      <c r="M122" s="239"/>
      <c r="N122" s="44"/>
      <c r="O122" s="44"/>
      <c r="P122" s="44"/>
      <c r="Q122" s="44"/>
      <c r="R122" s="44"/>
      <c r="S122" s="44"/>
      <c r="T122" s="92"/>
      <c r="AT122" s="21" t="s">
        <v>160</v>
      </c>
      <c r="AU122" s="21" t="s">
        <v>139</v>
      </c>
    </row>
    <row r="123" spans="2:51" s="11" customFormat="1" ht="13.5">
      <c r="B123" s="226"/>
      <c r="C123" s="227"/>
      <c r="D123" s="228" t="s">
        <v>152</v>
      </c>
      <c r="E123" s="229" t="s">
        <v>22</v>
      </c>
      <c r="F123" s="230" t="s">
        <v>190</v>
      </c>
      <c r="G123" s="227"/>
      <c r="H123" s="231">
        <v>32.4</v>
      </c>
      <c r="I123" s="232"/>
      <c r="J123" s="227"/>
      <c r="K123" s="227"/>
      <c r="L123" s="233"/>
      <c r="M123" s="234"/>
      <c r="N123" s="235"/>
      <c r="O123" s="235"/>
      <c r="P123" s="235"/>
      <c r="Q123" s="235"/>
      <c r="R123" s="235"/>
      <c r="S123" s="235"/>
      <c r="T123" s="236"/>
      <c r="AT123" s="237" t="s">
        <v>152</v>
      </c>
      <c r="AU123" s="237" t="s">
        <v>139</v>
      </c>
      <c r="AV123" s="11" t="s">
        <v>84</v>
      </c>
      <c r="AW123" s="11" t="s">
        <v>154</v>
      </c>
      <c r="AX123" s="11" t="s">
        <v>75</v>
      </c>
      <c r="AY123" s="237" t="s">
        <v>138</v>
      </c>
    </row>
    <row r="124" spans="2:65" s="1" customFormat="1" ht="22.8" customHeight="1">
      <c r="B124" s="43"/>
      <c r="C124" s="214" t="s">
        <v>191</v>
      </c>
      <c r="D124" s="214" t="s">
        <v>141</v>
      </c>
      <c r="E124" s="215" t="s">
        <v>192</v>
      </c>
      <c r="F124" s="216" t="s">
        <v>193</v>
      </c>
      <c r="G124" s="217" t="s">
        <v>158</v>
      </c>
      <c r="H124" s="218">
        <v>32.4</v>
      </c>
      <c r="I124" s="219"/>
      <c r="J124" s="220">
        <f>ROUND(I124*H124,2)</f>
        <v>0</v>
      </c>
      <c r="K124" s="216" t="s">
        <v>145</v>
      </c>
      <c r="L124" s="69"/>
      <c r="M124" s="221" t="s">
        <v>22</v>
      </c>
      <c r="N124" s="222" t="s">
        <v>46</v>
      </c>
      <c r="O124" s="44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AR124" s="21" t="s">
        <v>146</v>
      </c>
      <c r="AT124" s="21" t="s">
        <v>141</v>
      </c>
      <c r="AU124" s="21" t="s">
        <v>139</v>
      </c>
      <c r="AY124" s="21" t="s">
        <v>138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21" t="s">
        <v>24</v>
      </c>
      <c r="BK124" s="225">
        <f>ROUND(I124*H124,2)</f>
        <v>0</v>
      </c>
      <c r="BL124" s="21" t="s">
        <v>146</v>
      </c>
      <c r="BM124" s="21" t="s">
        <v>194</v>
      </c>
    </row>
    <row r="125" spans="2:47" s="1" customFormat="1" ht="13.5">
      <c r="B125" s="43"/>
      <c r="C125" s="71"/>
      <c r="D125" s="228" t="s">
        <v>160</v>
      </c>
      <c r="E125" s="71"/>
      <c r="F125" s="238" t="s">
        <v>195</v>
      </c>
      <c r="G125" s="71"/>
      <c r="H125" s="71"/>
      <c r="I125" s="184"/>
      <c r="J125" s="71"/>
      <c r="K125" s="71"/>
      <c r="L125" s="69"/>
      <c r="M125" s="239"/>
      <c r="N125" s="44"/>
      <c r="O125" s="44"/>
      <c r="P125" s="44"/>
      <c r="Q125" s="44"/>
      <c r="R125" s="44"/>
      <c r="S125" s="44"/>
      <c r="T125" s="92"/>
      <c r="AT125" s="21" t="s">
        <v>160</v>
      </c>
      <c r="AU125" s="21" t="s">
        <v>139</v>
      </c>
    </row>
    <row r="126" spans="2:65" s="1" customFormat="1" ht="14.4" customHeight="1">
      <c r="B126" s="43"/>
      <c r="C126" s="214" t="s">
        <v>196</v>
      </c>
      <c r="D126" s="214" t="s">
        <v>141</v>
      </c>
      <c r="E126" s="215" t="s">
        <v>197</v>
      </c>
      <c r="F126" s="216" t="s">
        <v>198</v>
      </c>
      <c r="G126" s="217" t="s">
        <v>158</v>
      </c>
      <c r="H126" s="218">
        <v>3.632</v>
      </c>
      <c r="I126" s="219"/>
      <c r="J126" s="220">
        <f>ROUND(I126*H126,2)</f>
        <v>0</v>
      </c>
      <c r="K126" s="216" t="s">
        <v>145</v>
      </c>
      <c r="L126" s="69"/>
      <c r="M126" s="221" t="s">
        <v>22</v>
      </c>
      <c r="N126" s="222" t="s">
        <v>46</v>
      </c>
      <c r="O126" s="44"/>
      <c r="P126" s="223">
        <f>O126*H126</f>
        <v>0</v>
      </c>
      <c r="Q126" s="223">
        <v>0.03358</v>
      </c>
      <c r="R126" s="223">
        <f>Q126*H126</f>
        <v>0.12196256</v>
      </c>
      <c r="S126" s="223">
        <v>0</v>
      </c>
      <c r="T126" s="224">
        <f>S126*H126</f>
        <v>0</v>
      </c>
      <c r="AR126" s="21" t="s">
        <v>146</v>
      </c>
      <c r="AT126" s="21" t="s">
        <v>141</v>
      </c>
      <c r="AU126" s="21" t="s">
        <v>139</v>
      </c>
      <c r="AY126" s="21" t="s">
        <v>138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21" t="s">
        <v>24</v>
      </c>
      <c r="BK126" s="225">
        <f>ROUND(I126*H126,2)</f>
        <v>0</v>
      </c>
      <c r="BL126" s="21" t="s">
        <v>146</v>
      </c>
      <c r="BM126" s="21" t="s">
        <v>199</v>
      </c>
    </row>
    <row r="127" spans="2:47" s="1" customFormat="1" ht="13.5">
      <c r="B127" s="43"/>
      <c r="C127" s="71"/>
      <c r="D127" s="228" t="s">
        <v>160</v>
      </c>
      <c r="E127" s="71"/>
      <c r="F127" s="238" t="s">
        <v>200</v>
      </c>
      <c r="G127" s="71"/>
      <c r="H127" s="71"/>
      <c r="I127" s="184"/>
      <c r="J127" s="71"/>
      <c r="K127" s="71"/>
      <c r="L127" s="69"/>
      <c r="M127" s="239"/>
      <c r="N127" s="44"/>
      <c r="O127" s="44"/>
      <c r="P127" s="44"/>
      <c r="Q127" s="44"/>
      <c r="R127" s="44"/>
      <c r="S127" s="44"/>
      <c r="T127" s="92"/>
      <c r="AT127" s="21" t="s">
        <v>160</v>
      </c>
      <c r="AU127" s="21" t="s">
        <v>139</v>
      </c>
    </row>
    <row r="128" spans="2:51" s="11" customFormat="1" ht="13.5">
      <c r="B128" s="226"/>
      <c r="C128" s="227"/>
      <c r="D128" s="228" t="s">
        <v>152</v>
      </c>
      <c r="E128" s="229" t="s">
        <v>22</v>
      </c>
      <c r="F128" s="230" t="s">
        <v>201</v>
      </c>
      <c r="G128" s="227"/>
      <c r="H128" s="231">
        <v>1.592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152</v>
      </c>
      <c r="AU128" s="237" t="s">
        <v>139</v>
      </c>
      <c r="AV128" s="11" t="s">
        <v>84</v>
      </c>
      <c r="AW128" s="11" t="s">
        <v>154</v>
      </c>
      <c r="AX128" s="11" t="s">
        <v>75</v>
      </c>
      <c r="AY128" s="237" t="s">
        <v>138</v>
      </c>
    </row>
    <row r="129" spans="2:51" s="11" customFormat="1" ht="13.5">
      <c r="B129" s="226"/>
      <c r="C129" s="227"/>
      <c r="D129" s="228" t="s">
        <v>152</v>
      </c>
      <c r="E129" s="229" t="s">
        <v>22</v>
      </c>
      <c r="F129" s="230" t="s">
        <v>202</v>
      </c>
      <c r="G129" s="227"/>
      <c r="H129" s="231">
        <v>2.04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152</v>
      </c>
      <c r="AU129" s="237" t="s">
        <v>139</v>
      </c>
      <c r="AV129" s="11" t="s">
        <v>84</v>
      </c>
      <c r="AW129" s="11" t="s">
        <v>154</v>
      </c>
      <c r="AX129" s="11" t="s">
        <v>75</v>
      </c>
      <c r="AY129" s="237" t="s">
        <v>138</v>
      </c>
    </row>
    <row r="130" spans="2:65" s="1" customFormat="1" ht="22.8" customHeight="1">
      <c r="B130" s="43"/>
      <c r="C130" s="214" t="s">
        <v>29</v>
      </c>
      <c r="D130" s="214" t="s">
        <v>141</v>
      </c>
      <c r="E130" s="215" t="s">
        <v>203</v>
      </c>
      <c r="F130" s="216" t="s">
        <v>204</v>
      </c>
      <c r="G130" s="217" t="s">
        <v>175</v>
      </c>
      <c r="H130" s="218">
        <v>16.8</v>
      </c>
      <c r="I130" s="219"/>
      <c r="J130" s="220">
        <f>ROUND(I130*H130,2)</f>
        <v>0</v>
      </c>
      <c r="K130" s="216" t="s">
        <v>145</v>
      </c>
      <c r="L130" s="69"/>
      <c r="M130" s="221" t="s">
        <v>22</v>
      </c>
      <c r="N130" s="222" t="s">
        <v>46</v>
      </c>
      <c r="O130" s="44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AR130" s="21" t="s">
        <v>146</v>
      </c>
      <c r="AT130" s="21" t="s">
        <v>141</v>
      </c>
      <c r="AU130" s="21" t="s">
        <v>139</v>
      </c>
      <c r="AY130" s="21" t="s">
        <v>138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21" t="s">
        <v>24</v>
      </c>
      <c r="BK130" s="225">
        <f>ROUND(I130*H130,2)</f>
        <v>0</v>
      </c>
      <c r="BL130" s="21" t="s">
        <v>146</v>
      </c>
      <c r="BM130" s="21" t="s">
        <v>205</v>
      </c>
    </row>
    <row r="131" spans="2:47" s="1" customFormat="1" ht="13.5">
      <c r="B131" s="43"/>
      <c r="C131" s="71"/>
      <c r="D131" s="228" t="s">
        <v>160</v>
      </c>
      <c r="E131" s="71"/>
      <c r="F131" s="238" t="s">
        <v>206</v>
      </c>
      <c r="G131" s="71"/>
      <c r="H131" s="71"/>
      <c r="I131" s="184"/>
      <c r="J131" s="71"/>
      <c r="K131" s="71"/>
      <c r="L131" s="69"/>
      <c r="M131" s="239"/>
      <c r="N131" s="44"/>
      <c r="O131" s="44"/>
      <c r="P131" s="44"/>
      <c r="Q131" s="44"/>
      <c r="R131" s="44"/>
      <c r="S131" s="44"/>
      <c r="T131" s="92"/>
      <c r="AT131" s="21" t="s">
        <v>160</v>
      </c>
      <c r="AU131" s="21" t="s">
        <v>139</v>
      </c>
    </row>
    <row r="132" spans="2:51" s="11" customFormat="1" ht="13.5">
      <c r="B132" s="226"/>
      <c r="C132" s="227"/>
      <c r="D132" s="228" t="s">
        <v>152</v>
      </c>
      <c r="E132" s="229" t="s">
        <v>22</v>
      </c>
      <c r="F132" s="230" t="s">
        <v>207</v>
      </c>
      <c r="G132" s="227"/>
      <c r="H132" s="231">
        <v>16.8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152</v>
      </c>
      <c r="AU132" s="237" t="s">
        <v>139</v>
      </c>
      <c r="AV132" s="11" t="s">
        <v>84</v>
      </c>
      <c r="AW132" s="11" t="s">
        <v>154</v>
      </c>
      <c r="AX132" s="11" t="s">
        <v>75</v>
      </c>
      <c r="AY132" s="237" t="s">
        <v>138</v>
      </c>
    </row>
    <row r="133" spans="2:65" s="1" customFormat="1" ht="14.4" customHeight="1">
      <c r="B133" s="43"/>
      <c r="C133" s="240" t="s">
        <v>208</v>
      </c>
      <c r="D133" s="240" t="s">
        <v>209</v>
      </c>
      <c r="E133" s="241" t="s">
        <v>210</v>
      </c>
      <c r="F133" s="242" t="s">
        <v>211</v>
      </c>
      <c r="G133" s="243" t="s">
        <v>175</v>
      </c>
      <c r="H133" s="244">
        <v>17.64</v>
      </c>
      <c r="I133" s="245"/>
      <c r="J133" s="246">
        <f>ROUND(I133*H133,2)</f>
        <v>0</v>
      </c>
      <c r="K133" s="242" t="s">
        <v>145</v>
      </c>
      <c r="L133" s="247"/>
      <c r="M133" s="248" t="s">
        <v>22</v>
      </c>
      <c r="N133" s="249" t="s">
        <v>46</v>
      </c>
      <c r="O133" s="44"/>
      <c r="P133" s="223">
        <f>O133*H133</f>
        <v>0</v>
      </c>
      <c r="Q133" s="223">
        <v>3E-05</v>
      </c>
      <c r="R133" s="223">
        <f>Q133*H133</f>
        <v>0.0005292000000000001</v>
      </c>
      <c r="S133" s="223">
        <v>0</v>
      </c>
      <c r="T133" s="224">
        <f>S133*H133</f>
        <v>0</v>
      </c>
      <c r="AR133" s="21" t="s">
        <v>191</v>
      </c>
      <c r="AT133" s="21" t="s">
        <v>209</v>
      </c>
      <c r="AU133" s="21" t="s">
        <v>139</v>
      </c>
      <c r="AY133" s="21" t="s">
        <v>138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21" t="s">
        <v>24</v>
      </c>
      <c r="BK133" s="225">
        <f>ROUND(I133*H133,2)</f>
        <v>0</v>
      </c>
      <c r="BL133" s="21" t="s">
        <v>146</v>
      </c>
      <c r="BM133" s="21" t="s">
        <v>212</v>
      </c>
    </row>
    <row r="134" spans="2:47" s="1" customFormat="1" ht="13.5">
      <c r="B134" s="43"/>
      <c r="C134" s="71"/>
      <c r="D134" s="228" t="s">
        <v>160</v>
      </c>
      <c r="E134" s="71"/>
      <c r="F134" s="238" t="s">
        <v>211</v>
      </c>
      <c r="G134" s="71"/>
      <c r="H134" s="71"/>
      <c r="I134" s="184"/>
      <c r="J134" s="71"/>
      <c r="K134" s="71"/>
      <c r="L134" s="69"/>
      <c r="M134" s="239"/>
      <c r="N134" s="44"/>
      <c r="O134" s="44"/>
      <c r="P134" s="44"/>
      <c r="Q134" s="44"/>
      <c r="R134" s="44"/>
      <c r="S134" s="44"/>
      <c r="T134" s="92"/>
      <c r="AT134" s="21" t="s">
        <v>160</v>
      </c>
      <c r="AU134" s="21" t="s">
        <v>139</v>
      </c>
    </row>
    <row r="135" spans="2:51" s="11" customFormat="1" ht="13.5">
      <c r="B135" s="226"/>
      <c r="C135" s="227"/>
      <c r="D135" s="228" t="s">
        <v>152</v>
      </c>
      <c r="E135" s="227"/>
      <c r="F135" s="230" t="s">
        <v>213</v>
      </c>
      <c r="G135" s="227"/>
      <c r="H135" s="231">
        <v>17.64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152</v>
      </c>
      <c r="AU135" s="237" t="s">
        <v>139</v>
      </c>
      <c r="AV135" s="11" t="s">
        <v>84</v>
      </c>
      <c r="AW135" s="11" t="s">
        <v>6</v>
      </c>
      <c r="AX135" s="11" t="s">
        <v>24</v>
      </c>
      <c r="AY135" s="237" t="s">
        <v>138</v>
      </c>
    </row>
    <row r="136" spans="2:65" s="1" customFormat="1" ht="22.8" customHeight="1">
      <c r="B136" s="43"/>
      <c r="C136" s="214" t="s">
        <v>214</v>
      </c>
      <c r="D136" s="214" t="s">
        <v>141</v>
      </c>
      <c r="E136" s="215" t="s">
        <v>215</v>
      </c>
      <c r="F136" s="216" t="s">
        <v>216</v>
      </c>
      <c r="G136" s="217" t="s">
        <v>158</v>
      </c>
      <c r="H136" s="218">
        <v>1.58</v>
      </c>
      <c r="I136" s="219"/>
      <c r="J136" s="220">
        <f>ROUND(I136*H136,2)</f>
        <v>0</v>
      </c>
      <c r="K136" s="216" t="s">
        <v>145</v>
      </c>
      <c r="L136" s="69"/>
      <c r="M136" s="221" t="s">
        <v>22</v>
      </c>
      <c r="N136" s="222" t="s">
        <v>46</v>
      </c>
      <c r="O136" s="44"/>
      <c r="P136" s="223">
        <f>O136*H136</f>
        <v>0</v>
      </c>
      <c r="Q136" s="223">
        <v>0.00498</v>
      </c>
      <c r="R136" s="223">
        <f>Q136*H136</f>
        <v>0.007868400000000001</v>
      </c>
      <c r="S136" s="223">
        <v>0</v>
      </c>
      <c r="T136" s="224">
        <f>S136*H136</f>
        <v>0</v>
      </c>
      <c r="AR136" s="21" t="s">
        <v>146</v>
      </c>
      <c r="AT136" s="21" t="s">
        <v>141</v>
      </c>
      <c r="AU136" s="21" t="s">
        <v>139</v>
      </c>
      <c r="AY136" s="21" t="s">
        <v>138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21" t="s">
        <v>24</v>
      </c>
      <c r="BK136" s="225">
        <f>ROUND(I136*H136,2)</f>
        <v>0</v>
      </c>
      <c r="BL136" s="21" t="s">
        <v>146</v>
      </c>
      <c r="BM136" s="21" t="s">
        <v>217</v>
      </c>
    </row>
    <row r="137" spans="2:47" s="1" customFormat="1" ht="13.5">
      <c r="B137" s="43"/>
      <c r="C137" s="71"/>
      <c r="D137" s="228" t="s">
        <v>160</v>
      </c>
      <c r="E137" s="71"/>
      <c r="F137" s="238" t="s">
        <v>218</v>
      </c>
      <c r="G137" s="71"/>
      <c r="H137" s="71"/>
      <c r="I137" s="184"/>
      <c r="J137" s="71"/>
      <c r="K137" s="71"/>
      <c r="L137" s="69"/>
      <c r="M137" s="239"/>
      <c r="N137" s="44"/>
      <c r="O137" s="44"/>
      <c r="P137" s="44"/>
      <c r="Q137" s="44"/>
      <c r="R137" s="44"/>
      <c r="S137" s="44"/>
      <c r="T137" s="92"/>
      <c r="AT137" s="21" t="s">
        <v>160</v>
      </c>
      <c r="AU137" s="21" t="s">
        <v>139</v>
      </c>
    </row>
    <row r="138" spans="2:51" s="11" customFormat="1" ht="13.5">
      <c r="B138" s="226"/>
      <c r="C138" s="227"/>
      <c r="D138" s="228" t="s">
        <v>152</v>
      </c>
      <c r="E138" s="229" t="s">
        <v>22</v>
      </c>
      <c r="F138" s="230" t="s">
        <v>219</v>
      </c>
      <c r="G138" s="227"/>
      <c r="H138" s="231">
        <v>1.58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152</v>
      </c>
      <c r="AU138" s="237" t="s">
        <v>139</v>
      </c>
      <c r="AV138" s="11" t="s">
        <v>84</v>
      </c>
      <c r="AW138" s="11" t="s">
        <v>154</v>
      </c>
      <c r="AX138" s="11" t="s">
        <v>75</v>
      </c>
      <c r="AY138" s="237" t="s">
        <v>138</v>
      </c>
    </row>
    <row r="139" spans="2:63" s="10" customFormat="1" ht="22.3" customHeight="1">
      <c r="B139" s="198"/>
      <c r="C139" s="199"/>
      <c r="D139" s="200" t="s">
        <v>74</v>
      </c>
      <c r="E139" s="212" t="s">
        <v>220</v>
      </c>
      <c r="F139" s="212" t="s">
        <v>221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SUM(P140:P141)</f>
        <v>0</v>
      </c>
      <c r="Q139" s="206"/>
      <c r="R139" s="207">
        <f>SUM(R140:R141)</f>
        <v>0.021168000000000003</v>
      </c>
      <c r="S139" s="206"/>
      <c r="T139" s="208">
        <f>SUM(T140:T141)</f>
        <v>0</v>
      </c>
      <c r="AR139" s="209" t="s">
        <v>24</v>
      </c>
      <c r="AT139" s="210" t="s">
        <v>74</v>
      </c>
      <c r="AU139" s="210" t="s">
        <v>84</v>
      </c>
      <c r="AY139" s="209" t="s">
        <v>138</v>
      </c>
      <c r="BK139" s="211">
        <f>SUM(BK140:BK141)</f>
        <v>0</v>
      </c>
    </row>
    <row r="140" spans="2:65" s="1" customFormat="1" ht="22.8" customHeight="1">
      <c r="B140" s="43"/>
      <c r="C140" s="214" t="s">
        <v>222</v>
      </c>
      <c r="D140" s="214" t="s">
        <v>141</v>
      </c>
      <c r="E140" s="215" t="s">
        <v>223</v>
      </c>
      <c r="F140" s="216" t="s">
        <v>224</v>
      </c>
      <c r="G140" s="217" t="s">
        <v>158</v>
      </c>
      <c r="H140" s="218">
        <v>0.504</v>
      </c>
      <c r="I140" s="219"/>
      <c r="J140" s="220">
        <f>ROUND(I140*H140,2)</f>
        <v>0</v>
      </c>
      <c r="K140" s="216" t="s">
        <v>145</v>
      </c>
      <c r="L140" s="69"/>
      <c r="M140" s="221" t="s">
        <v>22</v>
      </c>
      <c r="N140" s="222" t="s">
        <v>46</v>
      </c>
      <c r="O140" s="44"/>
      <c r="P140" s="223">
        <f>O140*H140</f>
        <v>0</v>
      </c>
      <c r="Q140" s="223">
        <v>0.042</v>
      </c>
      <c r="R140" s="223">
        <f>Q140*H140</f>
        <v>0.021168000000000003</v>
      </c>
      <c r="S140" s="223">
        <v>0</v>
      </c>
      <c r="T140" s="224">
        <f>S140*H140</f>
        <v>0</v>
      </c>
      <c r="AR140" s="21" t="s">
        <v>146</v>
      </c>
      <c r="AT140" s="21" t="s">
        <v>141</v>
      </c>
      <c r="AU140" s="21" t="s">
        <v>139</v>
      </c>
      <c r="AY140" s="21" t="s">
        <v>138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21" t="s">
        <v>24</v>
      </c>
      <c r="BK140" s="225">
        <f>ROUND(I140*H140,2)</f>
        <v>0</v>
      </c>
      <c r="BL140" s="21" t="s">
        <v>146</v>
      </c>
      <c r="BM140" s="21" t="s">
        <v>225</v>
      </c>
    </row>
    <row r="141" spans="2:51" s="11" customFormat="1" ht="13.5">
      <c r="B141" s="226"/>
      <c r="C141" s="227"/>
      <c r="D141" s="228" t="s">
        <v>152</v>
      </c>
      <c r="E141" s="229" t="s">
        <v>22</v>
      </c>
      <c r="F141" s="230" t="s">
        <v>226</v>
      </c>
      <c r="G141" s="227"/>
      <c r="H141" s="231">
        <v>0.504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152</v>
      </c>
      <c r="AU141" s="237" t="s">
        <v>139</v>
      </c>
      <c r="AV141" s="11" t="s">
        <v>84</v>
      </c>
      <c r="AW141" s="11" t="s">
        <v>154</v>
      </c>
      <c r="AX141" s="11" t="s">
        <v>75</v>
      </c>
      <c r="AY141" s="237" t="s">
        <v>138</v>
      </c>
    </row>
    <row r="142" spans="2:63" s="10" customFormat="1" ht="29.85" customHeight="1">
      <c r="B142" s="198"/>
      <c r="C142" s="199"/>
      <c r="D142" s="200" t="s">
        <v>74</v>
      </c>
      <c r="E142" s="212" t="s">
        <v>196</v>
      </c>
      <c r="F142" s="212" t="s">
        <v>227</v>
      </c>
      <c r="G142" s="199"/>
      <c r="H142" s="199"/>
      <c r="I142" s="202"/>
      <c r="J142" s="213">
        <f>BK142</f>
        <v>0</v>
      </c>
      <c r="K142" s="199"/>
      <c r="L142" s="204"/>
      <c r="M142" s="205"/>
      <c r="N142" s="206"/>
      <c r="O142" s="206"/>
      <c r="P142" s="207">
        <f>P143+P153+P157+P183</f>
        <v>0</v>
      </c>
      <c r="Q142" s="206"/>
      <c r="R142" s="207">
        <f>R143+R153+R157+R183</f>
        <v>0.0024720000000000002</v>
      </c>
      <c r="S142" s="206"/>
      <c r="T142" s="208">
        <f>T143+T153+T157+T183</f>
        <v>2.2887320000000004</v>
      </c>
      <c r="AR142" s="209" t="s">
        <v>24</v>
      </c>
      <c r="AT142" s="210" t="s">
        <v>74</v>
      </c>
      <c r="AU142" s="210" t="s">
        <v>24</v>
      </c>
      <c r="AY142" s="209" t="s">
        <v>138</v>
      </c>
      <c r="BK142" s="211">
        <f>BK143+BK153+BK157+BK183</f>
        <v>0</v>
      </c>
    </row>
    <row r="143" spans="2:63" s="10" customFormat="1" ht="14.85" customHeight="1">
      <c r="B143" s="198"/>
      <c r="C143" s="199"/>
      <c r="D143" s="200" t="s">
        <v>74</v>
      </c>
      <c r="E143" s="212" t="s">
        <v>228</v>
      </c>
      <c r="F143" s="212" t="s">
        <v>229</v>
      </c>
      <c r="G143" s="199"/>
      <c r="H143" s="199"/>
      <c r="I143" s="202"/>
      <c r="J143" s="213">
        <f>BK143</f>
        <v>0</v>
      </c>
      <c r="K143" s="199"/>
      <c r="L143" s="204"/>
      <c r="M143" s="205"/>
      <c r="N143" s="206"/>
      <c r="O143" s="206"/>
      <c r="P143" s="207">
        <f>SUM(P144:P152)</f>
        <v>0</v>
      </c>
      <c r="Q143" s="206"/>
      <c r="R143" s="207">
        <f>SUM(R144:R152)</f>
        <v>0.0011088</v>
      </c>
      <c r="S143" s="206"/>
      <c r="T143" s="208">
        <f>SUM(T144:T152)</f>
        <v>0</v>
      </c>
      <c r="AR143" s="209" t="s">
        <v>24</v>
      </c>
      <c r="AT143" s="210" t="s">
        <v>74</v>
      </c>
      <c r="AU143" s="210" t="s">
        <v>84</v>
      </c>
      <c r="AY143" s="209" t="s">
        <v>138</v>
      </c>
      <c r="BK143" s="211">
        <f>SUM(BK144:BK152)</f>
        <v>0</v>
      </c>
    </row>
    <row r="144" spans="2:65" s="1" customFormat="1" ht="22.8" customHeight="1">
      <c r="B144" s="43"/>
      <c r="C144" s="214" t="s">
        <v>230</v>
      </c>
      <c r="D144" s="214" t="s">
        <v>141</v>
      </c>
      <c r="E144" s="215" t="s">
        <v>231</v>
      </c>
      <c r="F144" s="216" t="s">
        <v>232</v>
      </c>
      <c r="G144" s="217" t="s">
        <v>175</v>
      </c>
      <c r="H144" s="218">
        <v>11.76</v>
      </c>
      <c r="I144" s="219"/>
      <c r="J144" s="220">
        <f>ROUND(I144*H144,2)</f>
        <v>0</v>
      </c>
      <c r="K144" s="216" t="s">
        <v>145</v>
      </c>
      <c r="L144" s="69"/>
      <c r="M144" s="221" t="s">
        <v>22</v>
      </c>
      <c r="N144" s="222" t="s">
        <v>46</v>
      </c>
      <c r="O144" s="44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AR144" s="21" t="s">
        <v>146</v>
      </c>
      <c r="AT144" s="21" t="s">
        <v>141</v>
      </c>
      <c r="AU144" s="21" t="s">
        <v>139</v>
      </c>
      <c r="AY144" s="21" t="s">
        <v>138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21" t="s">
        <v>24</v>
      </c>
      <c r="BK144" s="225">
        <f>ROUND(I144*H144,2)</f>
        <v>0</v>
      </c>
      <c r="BL144" s="21" t="s">
        <v>146</v>
      </c>
      <c r="BM144" s="21" t="s">
        <v>233</v>
      </c>
    </row>
    <row r="145" spans="2:51" s="11" customFormat="1" ht="13.5">
      <c r="B145" s="226"/>
      <c r="C145" s="227"/>
      <c r="D145" s="228" t="s">
        <v>152</v>
      </c>
      <c r="E145" s="227"/>
      <c r="F145" s="230" t="s">
        <v>234</v>
      </c>
      <c r="G145" s="227"/>
      <c r="H145" s="231">
        <v>11.76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152</v>
      </c>
      <c r="AU145" s="237" t="s">
        <v>139</v>
      </c>
      <c r="AV145" s="11" t="s">
        <v>84</v>
      </c>
      <c r="AW145" s="11" t="s">
        <v>6</v>
      </c>
      <c r="AX145" s="11" t="s">
        <v>24</v>
      </c>
      <c r="AY145" s="237" t="s">
        <v>138</v>
      </c>
    </row>
    <row r="146" spans="2:65" s="1" customFormat="1" ht="22.8" customHeight="1">
      <c r="B146" s="43"/>
      <c r="C146" s="214" t="s">
        <v>10</v>
      </c>
      <c r="D146" s="214" t="s">
        <v>141</v>
      </c>
      <c r="E146" s="215" t="s">
        <v>235</v>
      </c>
      <c r="F146" s="216" t="s">
        <v>236</v>
      </c>
      <c r="G146" s="217" t="s">
        <v>175</v>
      </c>
      <c r="H146" s="218">
        <v>88.2</v>
      </c>
      <c r="I146" s="219"/>
      <c r="J146" s="220">
        <f>ROUND(I146*H146,2)</f>
        <v>0</v>
      </c>
      <c r="K146" s="216" t="s">
        <v>145</v>
      </c>
      <c r="L146" s="69"/>
      <c r="M146" s="221" t="s">
        <v>22</v>
      </c>
      <c r="N146" s="222" t="s">
        <v>46</v>
      </c>
      <c r="O146" s="44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AR146" s="21" t="s">
        <v>146</v>
      </c>
      <c r="AT146" s="21" t="s">
        <v>141</v>
      </c>
      <c r="AU146" s="21" t="s">
        <v>139</v>
      </c>
      <c r="AY146" s="21" t="s">
        <v>138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21" t="s">
        <v>24</v>
      </c>
      <c r="BK146" s="225">
        <f>ROUND(I146*H146,2)</f>
        <v>0</v>
      </c>
      <c r="BL146" s="21" t="s">
        <v>146</v>
      </c>
      <c r="BM146" s="21" t="s">
        <v>237</v>
      </c>
    </row>
    <row r="147" spans="2:51" s="11" customFormat="1" ht="13.5">
      <c r="B147" s="226"/>
      <c r="C147" s="227"/>
      <c r="D147" s="228" t="s">
        <v>152</v>
      </c>
      <c r="E147" s="227"/>
      <c r="F147" s="230" t="s">
        <v>238</v>
      </c>
      <c r="G147" s="227"/>
      <c r="H147" s="231">
        <v>88.2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152</v>
      </c>
      <c r="AU147" s="237" t="s">
        <v>139</v>
      </c>
      <c r="AV147" s="11" t="s">
        <v>84</v>
      </c>
      <c r="AW147" s="11" t="s">
        <v>6</v>
      </c>
      <c r="AX147" s="11" t="s">
        <v>24</v>
      </c>
      <c r="AY147" s="237" t="s">
        <v>138</v>
      </c>
    </row>
    <row r="148" spans="2:65" s="1" customFormat="1" ht="22.8" customHeight="1">
      <c r="B148" s="43"/>
      <c r="C148" s="214" t="s">
        <v>239</v>
      </c>
      <c r="D148" s="214" t="s">
        <v>141</v>
      </c>
      <c r="E148" s="215" t="s">
        <v>240</v>
      </c>
      <c r="F148" s="216" t="s">
        <v>241</v>
      </c>
      <c r="G148" s="217" t="s">
        <v>175</v>
      </c>
      <c r="H148" s="218">
        <v>11.76</v>
      </c>
      <c r="I148" s="219"/>
      <c r="J148" s="220">
        <f>ROUND(I148*H148,2)</f>
        <v>0</v>
      </c>
      <c r="K148" s="216" t="s">
        <v>145</v>
      </c>
      <c r="L148" s="69"/>
      <c r="M148" s="221" t="s">
        <v>22</v>
      </c>
      <c r="N148" s="222" t="s">
        <v>46</v>
      </c>
      <c r="O148" s="44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AR148" s="21" t="s">
        <v>146</v>
      </c>
      <c r="AT148" s="21" t="s">
        <v>141</v>
      </c>
      <c r="AU148" s="21" t="s">
        <v>139</v>
      </c>
      <c r="AY148" s="21" t="s">
        <v>138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21" t="s">
        <v>24</v>
      </c>
      <c r="BK148" s="225">
        <f>ROUND(I148*H148,2)</f>
        <v>0</v>
      </c>
      <c r="BL148" s="21" t="s">
        <v>146</v>
      </c>
      <c r="BM148" s="21" t="s">
        <v>242</v>
      </c>
    </row>
    <row r="149" spans="2:51" s="11" customFormat="1" ht="13.5">
      <c r="B149" s="226"/>
      <c r="C149" s="227"/>
      <c r="D149" s="228" t="s">
        <v>152</v>
      </c>
      <c r="E149" s="227"/>
      <c r="F149" s="230" t="s">
        <v>234</v>
      </c>
      <c r="G149" s="227"/>
      <c r="H149" s="231">
        <v>11.76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152</v>
      </c>
      <c r="AU149" s="237" t="s">
        <v>139</v>
      </c>
      <c r="AV149" s="11" t="s">
        <v>84</v>
      </c>
      <c r="AW149" s="11" t="s">
        <v>6</v>
      </c>
      <c r="AX149" s="11" t="s">
        <v>24</v>
      </c>
      <c r="AY149" s="237" t="s">
        <v>138</v>
      </c>
    </row>
    <row r="150" spans="2:65" s="1" customFormat="1" ht="22.8" customHeight="1">
      <c r="B150" s="43"/>
      <c r="C150" s="214" t="s">
        <v>243</v>
      </c>
      <c r="D150" s="214" t="s">
        <v>141</v>
      </c>
      <c r="E150" s="215" t="s">
        <v>244</v>
      </c>
      <c r="F150" s="216" t="s">
        <v>245</v>
      </c>
      <c r="G150" s="217" t="s">
        <v>158</v>
      </c>
      <c r="H150" s="218">
        <v>5.28</v>
      </c>
      <c r="I150" s="219"/>
      <c r="J150" s="220">
        <f>ROUND(I150*H150,2)</f>
        <v>0</v>
      </c>
      <c r="K150" s="216" t="s">
        <v>145</v>
      </c>
      <c r="L150" s="69"/>
      <c r="M150" s="221" t="s">
        <v>22</v>
      </c>
      <c r="N150" s="222" t="s">
        <v>46</v>
      </c>
      <c r="O150" s="44"/>
      <c r="P150" s="223">
        <f>O150*H150</f>
        <v>0</v>
      </c>
      <c r="Q150" s="223">
        <v>0.00021</v>
      </c>
      <c r="R150" s="223">
        <f>Q150*H150</f>
        <v>0.0011088</v>
      </c>
      <c r="S150" s="223">
        <v>0</v>
      </c>
      <c r="T150" s="224">
        <f>S150*H150</f>
        <v>0</v>
      </c>
      <c r="AR150" s="21" t="s">
        <v>146</v>
      </c>
      <c r="AT150" s="21" t="s">
        <v>141</v>
      </c>
      <c r="AU150" s="21" t="s">
        <v>139</v>
      </c>
      <c r="AY150" s="21" t="s">
        <v>138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21" t="s">
        <v>24</v>
      </c>
      <c r="BK150" s="225">
        <f>ROUND(I150*H150,2)</f>
        <v>0</v>
      </c>
      <c r="BL150" s="21" t="s">
        <v>146</v>
      </c>
      <c r="BM150" s="21" t="s">
        <v>246</v>
      </c>
    </row>
    <row r="151" spans="2:47" s="1" customFormat="1" ht="13.5">
      <c r="B151" s="43"/>
      <c r="C151" s="71"/>
      <c r="D151" s="228" t="s">
        <v>160</v>
      </c>
      <c r="E151" s="71"/>
      <c r="F151" s="238" t="s">
        <v>247</v>
      </c>
      <c r="G151" s="71"/>
      <c r="H151" s="71"/>
      <c r="I151" s="184"/>
      <c r="J151" s="71"/>
      <c r="K151" s="71"/>
      <c r="L151" s="69"/>
      <c r="M151" s="239"/>
      <c r="N151" s="44"/>
      <c r="O151" s="44"/>
      <c r="P151" s="44"/>
      <c r="Q151" s="44"/>
      <c r="R151" s="44"/>
      <c r="S151" s="44"/>
      <c r="T151" s="92"/>
      <c r="AT151" s="21" t="s">
        <v>160</v>
      </c>
      <c r="AU151" s="21" t="s">
        <v>139</v>
      </c>
    </row>
    <row r="152" spans="2:51" s="11" customFormat="1" ht="13.5">
      <c r="B152" s="226"/>
      <c r="C152" s="227"/>
      <c r="D152" s="228" t="s">
        <v>152</v>
      </c>
      <c r="E152" s="229" t="s">
        <v>22</v>
      </c>
      <c r="F152" s="230" t="s">
        <v>248</v>
      </c>
      <c r="G152" s="227"/>
      <c r="H152" s="231">
        <v>5.28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152</v>
      </c>
      <c r="AU152" s="237" t="s">
        <v>139</v>
      </c>
      <c r="AV152" s="11" t="s">
        <v>84</v>
      </c>
      <c r="AW152" s="11" t="s">
        <v>154</v>
      </c>
      <c r="AX152" s="11" t="s">
        <v>75</v>
      </c>
      <c r="AY152" s="237" t="s">
        <v>138</v>
      </c>
    </row>
    <row r="153" spans="2:63" s="10" customFormat="1" ht="22.3" customHeight="1">
      <c r="B153" s="198"/>
      <c r="C153" s="199"/>
      <c r="D153" s="200" t="s">
        <v>74</v>
      </c>
      <c r="E153" s="212" t="s">
        <v>249</v>
      </c>
      <c r="F153" s="212" t="s">
        <v>250</v>
      </c>
      <c r="G153" s="199"/>
      <c r="H153" s="199"/>
      <c r="I153" s="202"/>
      <c r="J153" s="213">
        <f>BK153</f>
        <v>0</v>
      </c>
      <c r="K153" s="199"/>
      <c r="L153" s="204"/>
      <c r="M153" s="205"/>
      <c r="N153" s="206"/>
      <c r="O153" s="206"/>
      <c r="P153" s="207">
        <f>SUM(P154:P156)</f>
        <v>0</v>
      </c>
      <c r="Q153" s="206"/>
      <c r="R153" s="207">
        <f>SUM(R154:R156)</f>
        <v>0.0013632</v>
      </c>
      <c r="S153" s="206"/>
      <c r="T153" s="208">
        <f>SUM(T154:T156)</f>
        <v>0</v>
      </c>
      <c r="AR153" s="209" t="s">
        <v>24</v>
      </c>
      <c r="AT153" s="210" t="s">
        <v>74</v>
      </c>
      <c r="AU153" s="210" t="s">
        <v>84</v>
      </c>
      <c r="AY153" s="209" t="s">
        <v>138</v>
      </c>
      <c r="BK153" s="211">
        <f>SUM(BK154:BK156)</f>
        <v>0</v>
      </c>
    </row>
    <row r="154" spans="2:65" s="1" customFormat="1" ht="22.8" customHeight="1">
      <c r="B154" s="43"/>
      <c r="C154" s="214" t="s">
        <v>251</v>
      </c>
      <c r="D154" s="214" t="s">
        <v>141</v>
      </c>
      <c r="E154" s="215" t="s">
        <v>252</v>
      </c>
      <c r="F154" s="216" t="s">
        <v>253</v>
      </c>
      <c r="G154" s="217" t="s">
        <v>158</v>
      </c>
      <c r="H154" s="218">
        <v>34.08</v>
      </c>
      <c r="I154" s="219"/>
      <c r="J154" s="220">
        <f>ROUND(I154*H154,2)</f>
        <v>0</v>
      </c>
      <c r="K154" s="216" t="s">
        <v>145</v>
      </c>
      <c r="L154" s="69"/>
      <c r="M154" s="221" t="s">
        <v>22</v>
      </c>
      <c r="N154" s="222" t="s">
        <v>46</v>
      </c>
      <c r="O154" s="44"/>
      <c r="P154" s="223">
        <f>O154*H154</f>
        <v>0</v>
      </c>
      <c r="Q154" s="223">
        <v>4E-05</v>
      </c>
      <c r="R154" s="223">
        <f>Q154*H154</f>
        <v>0.0013632</v>
      </c>
      <c r="S154" s="223">
        <v>0</v>
      </c>
      <c r="T154" s="224">
        <f>S154*H154</f>
        <v>0</v>
      </c>
      <c r="AR154" s="21" t="s">
        <v>146</v>
      </c>
      <c r="AT154" s="21" t="s">
        <v>141</v>
      </c>
      <c r="AU154" s="21" t="s">
        <v>139</v>
      </c>
      <c r="AY154" s="21" t="s">
        <v>138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21" t="s">
        <v>24</v>
      </c>
      <c r="BK154" s="225">
        <f>ROUND(I154*H154,2)</f>
        <v>0</v>
      </c>
      <c r="BL154" s="21" t="s">
        <v>146</v>
      </c>
      <c r="BM154" s="21" t="s">
        <v>254</v>
      </c>
    </row>
    <row r="155" spans="2:51" s="11" customFormat="1" ht="13.5">
      <c r="B155" s="226"/>
      <c r="C155" s="227"/>
      <c r="D155" s="228" t="s">
        <v>152</v>
      </c>
      <c r="E155" s="229" t="s">
        <v>22</v>
      </c>
      <c r="F155" s="230" t="s">
        <v>255</v>
      </c>
      <c r="G155" s="227"/>
      <c r="H155" s="231">
        <v>1.08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152</v>
      </c>
      <c r="AU155" s="237" t="s">
        <v>139</v>
      </c>
      <c r="AV155" s="11" t="s">
        <v>84</v>
      </c>
      <c r="AW155" s="11" t="s">
        <v>154</v>
      </c>
      <c r="AX155" s="11" t="s">
        <v>75</v>
      </c>
      <c r="AY155" s="237" t="s">
        <v>138</v>
      </c>
    </row>
    <row r="156" spans="2:51" s="11" customFormat="1" ht="13.5">
      <c r="B156" s="226"/>
      <c r="C156" s="227"/>
      <c r="D156" s="228" t="s">
        <v>152</v>
      </c>
      <c r="E156" s="229" t="s">
        <v>22</v>
      </c>
      <c r="F156" s="230" t="s">
        <v>256</v>
      </c>
      <c r="G156" s="227"/>
      <c r="H156" s="231">
        <v>33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152</v>
      </c>
      <c r="AU156" s="237" t="s">
        <v>139</v>
      </c>
      <c r="AV156" s="11" t="s">
        <v>84</v>
      </c>
      <c r="AW156" s="11" t="s">
        <v>154</v>
      </c>
      <c r="AX156" s="11" t="s">
        <v>75</v>
      </c>
      <c r="AY156" s="237" t="s">
        <v>138</v>
      </c>
    </row>
    <row r="157" spans="2:63" s="10" customFormat="1" ht="22.3" customHeight="1">
      <c r="B157" s="198"/>
      <c r="C157" s="199"/>
      <c r="D157" s="200" t="s">
        <v>74</v>
      </c>
      <c r="E157" s="212" t="s">
        <v>257</v>
      </c>
      <c r="F157" s="212" t="s">
        <v>258</v>
      </c>
      <c r="G157" s="199"/>
      <c r="H157" s="199"/>
      <c r="I157" s="202"/>
      <c r="J157" s="213">
        <f>BK157</f>
        <v>0</v>
      </c>
      <c r="K157" s="199"/>
      <c r="L157" s="204"/>
      <c r="M157" s="205"/>
      <c r="N157" s="206"/>
      <c r="O157" s="206"/>
      <c r="P157" s="207">
        <f>SUM(P158:P182)</f>
        <v>0</v>
      </c>
      <c r="Q157" s="206"/>
      <c r="R157" s="207">
        <f>SUM(R158:R182)</f>
        <v>0</v>
      </c>
      <c r="S157" s="206"/>
      <c r="T157" s="208">
        <f>SUM(T158:T182)</f>
        <v>2.2887320000000004</v>
      </c>
      <c r="AR157" s="209" t="s">
        <v>24</v>
      </c>
      <c r="AT157" s="210" t="s">
        <v>74</v>
      </c>
      <c r="AU157" s="210" t="s">
        <v>84</v>
      </c>
      <c r="AY157" s="209" t="s">
        <v>138</v>
      </c>
      <c r="BK157" s="211">
        <f>SUM(BK158:BK182)</f>
        <v>0</v>
      </c>
    </row>
    <row r="158" spans="2:65" s="1" customFormat="1" ht="14.4" customHeight="1">
      <c r="B158" s="43"/>
      <c r="C158" s="214" t="s">
        <v>259</v>
      </c>
      <c r="D158" s="214" t="s">
        <v>141</v>
      </c>
      <c r="E158" s="215" t="s">
        <v>260</v>
      </c>
      <c r="F158" s="216" t="s">
        <v>261</v>
      </c>
      <c r="G158" s="217" t="s">
        <v>158</v>
      </c>
      <c r="H158" s="218">
        <v>1.731</v>
      </c>
      <c r="I158" s="219"/>
      <c r="J158" s="220">
        <f>ROUND(I158*H158,2)</f>
        <v>0</v>
      </c>
      <c r="K158" s="216" t="s">
        <v>145</v>
      </c>
      <c r="L158" s="69"/>
      <c r="M158" s="221" t="s">
        <v>22</v>
      </c>
      <c r="N158" s="222" t="s">
        <v>46</v>
      </c>
      <c r="O158" s="44"/>
      <c r="P158" s="223">
        <f>O158*H158</f>
        <v>0</v>
      </c>
      <c r="Q158" s="223">
        <v>0</v>
      </c>
      <c r="R158" s="223">
        <f>Q158*H158</f>
        <v>0</v>
      </c>
      <c r="S158" s="223">
        <v>0.076</v>
      </c>
      <c r="T158" s="224">
        <f>S158*H158</f>
        <v>0.131556</v>
      </c>
      <c r="AR158" s="21" t="s">
        <v>146</v>
      </c>
      <c r="AT158" s="21" t="s">
        <v>141</v>
      </c>
      <c r="AU158" s="21" t="s">
        <v>139</v>
      </c>
      <c r="AY158" s="21" t="s">
        <v>138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21" t="s">
        <v>24</v>
      </c>
      <c r="BK158" s="225">
        <f>ROUND(I158*H158,2)</f>
        <v>0</v>
      </c>
      <c r="BL158" s="21" t="s">
        <v>146</v>
      </c>
      <c r="BM158" s="21" t="s">
        <v>262</v>
      </c>
    </row>
    <row r="159" spans="2:51" s="11" customFormat="1" ht="13.5">
      <c r="B159" s="226"/>
      <c r="C159" s="227"/>
      <c r="D159" s="228" t="s">
        <v>152</v>
      </c>
      <c r="E159" s="229" t="s">
        <v>22</v>
      </c>
      <c r="F159" s="230" t="s">
        <v>263</v>
      </c>
      <c r="G159" s="227"/>
      <c r="H159" s="231">
        <v>1.7305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152</v>
      </c>
      <c r="AU159" s="237" t="s">
        <v>139</v>
      </c>
      <c r="AV159" s="11" t="s">
        <v>84</v>
      </c>
      <c r="AW159" s="11" t="s">
        <v>154</v>
      </c>
      <c r="AX159" s="11" t="s">
        <v>75</v>
      </c>
      <c r="AY159" s="237" t="s">
        <v>138</v>
      </c>
    </row>
    <row r="160" spans="2:65" s="1" customFormat="1" ht="14.4" customHeight="1">
      <c r="B160" s="43"/>
      <c r="C160" s="214" t="s">
        <v>264</v>
      </c>
      <c r="D160" s="214" t="s">
        <v>141</v>
      </c>
      <c r="E160" s="215" t="s">
        <v>265</v>
      </c>
      <c r="F160" s="216" t="s">
        <v>266</v>
      </c>
      <c r="G160" s="217" t="s">
        <v>158</v>
      </c>
      <c r="H160" s="218">
        <v>2.52</v>
      </c>
      <c r="I160" s="219"/>
      <c r="J160" s="220">
        <f>ROUND(I160*H160,2)</f>
        <v>0</v>
      </c>
      <c r="K160" s="216" t="s">
        <v>145</v>
      </c>
      <c r="L160" s="69"/>
      <c r="M160" s="221" t="s">
        <v>22</v>
      </c>
      <c r="N160" s="222" t="s">
        <v>46</v>
      </c>
      <c r="O160" s="44"/>
      <c r="P160" s="223">
        <f>O160*H160</f>
        <v>0</v>
      </c>
      <c r="Q160" s="223">
        <v>0</v>
      </c>
      <c r="R160" s="223">
        <f>Q160*H160</f>
        <v>0</v>
      </c>
      <c r="S160" s="223">
        <v>0.055</v>
      </c>
      <c r="T160" s="224">
        <f>S160*H160</f>
        <v>0.1386</v>
      </c>
      <c r="AR160" s="21" t="s">
        <v>146</v>
      </c>
      <c r="AT160" s="21" t="s">
        <v>141</v>
      </c>
      <c r="AU160" s="21" t="s">
        <v>139</v>
      </c>
      <c r="AY160" s="21" t="s">
        <v>138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21" t="s">
        <v>24</v>
      </c>
      <c r="BK160" s="225">
        <f>ROUND(I160*H160,2)</f>
        <v>0</v>
      </c>
      <c r="BL160" s="21" t="s">
        <v>146</v>
      </c>
      <c r="BM160" s="21" t="s">
        <v>267</v>
      </c>
    </row>
    <row r="161" spans="2:51" s="11" customFormat="1" ht="13.5">
      <c r="B161" s="226"/>
      <c r="C161" s="227"/>
      <c r="D161" s="228" t="s">
        <v>152</v>
      </c>
      <c r="E161" s="229" t="s">
        <v>22</v>
      </c>
      <c r="F161" s="230" t="s">
        <v>268</v>
      </c>
      <c r="G161" s="227"/>
      <c r="H161" s="231">
        <v>2.52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152</v>
      </c>
      <c r="AU161" s="237" t="s">
        <v>139</v>
      </c>
      <c r="AV161" s="11" t="s">
        <v>84</v>
      </c>
      <c r="AW161" s="11" t="s">
        <v>154</v>
      </c>
      <c r="AX161" s="11" t="s">
        <v>24</v>
      </c>
      <c r="AY161" s="237" t="s">
        <v>138</v>
      </c>
    </row>
    <row r="162" spans="2:65" s="1" customFormat="1" ht="22.8" customHeight="1">
      <c r="B162" s="43"/>
      <c r="C162" s="214" t="s">
        <v>9</v>
      </c>
      <c r="D162" s="214" t="s">
        <v>141</v>
      </c>
      <c r="E162" s="215" t="s">
        <v>269</v>
      </c>
      <c r="F162" s="216" t="s">
        <v>270</v>
      </c>
      <c r="G162" s="217" t="s">
        <v>144</v>
      </c>
      <c r="H162" s="218">
        <v>2</v>
      </c>
      <c r="I162" s="219"/>
      <c r="J162" s="220">
        <f>ROUND(I162*H162,2)</f>
        <v>0</v>
      </c>
      <c r="K162" s="216" t="s">
        <v>145</v>
      </c>
      <c r="L162" s="69"/>
      <c r="M162" s="221" t="s">
        <v>22</v>
      </c>
      <c r="N162" s="222" t="s">
        <v>46</v>
      </c>
      <c r="O162" s="44"/>
      <c r="P162" s="223">
        <f>O162*H162</f>
        <v>0</v>
      </c>
      <c r="Q162" s="223">
        <v>0</v>
      </c>
      <c r="R162" s="223">
        <f>Q162*H162</f>
        <v>0</v>
      </c>
      <c r="S162" s="223">
        <v>0.025</v>
      </c>
      <c r="T162" s="224">
        <f>S162*H162</f>
        <v>0.05</v>
      </c>
      <c r="AR162" s="21" t="s">
        <v>146</v>
      </c>
      <c r="AT162" s="21" t="s">
        <v>141</v>
      </c>
      <c r="AU162" s="21" t="s">
        <v>139</v>
      </c>
      <c r="AY162" s="21" t="s">
        <v>138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21" t="s">
        <v>24</v>
      </c>
      <c r="BK162" s="225">
        <f>ROUND(I162*H162,2)</f>
        <v>0</v>
      </c>
      <c r="BL162" s="21" t="s">
        <v>146</v>
      </c>
      <c r="BM162" s="21" t="s">
        <v>271</v>
      </c>
    </row>
    <row r="163" spans="2:65" s="1" customFormat="1" ht="22.8" customHeight="1">
      <c r="B163" s="43"/>
      <c r="C163" s="214" t="s">
        <v>272</v>
      </c>
      <c r="D163" s="214" t="s">
        <v>141</v>
      </c>
      <c r="E163" s="215" t="s">
        <v>273</v>
      </c>
      <c r="F163" s="216" t="s">
        <v>274</v>
      </c>
      <c r="G163" s="217" t="s">
        <v>144</v>
      </c>
      <c r="H163" s="218">
        <v>2</v>
      </c>
      <c r="I163" s="219"/>
      <c r="J163" s="220">
        <f>ROUND(I163*H163,2)</f>
        <v>0</v>
      </c>
      <c r="K163" s="216" t="s">
        <v>145</v>
      </c>
      <c r="L163" s="69"/>
      <c r="M163" s="221" t="s">
        <v>22</v>
      </c>
      <c r="N163" s="222" t="s">
        <v>46</v>
      </c>
      <c r="O163" s="44"/>
      <c r="P163" s="223">
        <f>O163*H163</f>
        <v>0</v>
      </c>
      <c r="Q163" s="223">
        <v>0</v>
      </c>
      <c r="R163" s="223">
        <f>Q163*H163</f>
        <v>0</v>
      </c>
      <c r="S163" s="223">
        <v>0.069</v>
      </c>
      <c r="T163" s="224">
        <f>S163*H163</f>
        <v>0.138</v>
      </c>
      <c r="AR163" s="21" t="s">
        <v>146</v>
      </c>
      <c r="AT163" s="21" t="s">
        <v>141</v>
      </c>
      <c r="AU163" s="21" t="s">
        <v>139</v>
      </c>
      <c r="AY163" s="21" t="s">
        <v>138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21" t="s">
        <v>24</v>
      </c>
      <c r="BK163" s="225">
        <f>ROUND(I163*H163,2)</f>
        <v>0</v>
      </c>
      <c r="BL163" s="21" t="s">
        <v>146</v>
      </c>
      <c r="BM163" s="21" t="s">
        <v>275</v>
      </c>
    </row>
    <row r="164" spans="2:65" s="1" customFormat="1" ht="22.8" customHeight="1">
      <c r="B164" s="43"/>
      <c r="C164" s="214" t="s">
        <v>276</v>
      </c>
      <c r="D164" s="214" t="s">
        <v>141</v>
      </c>
      <c r="E164" s="215" t="s">
        <v>277</v>
      </c>
      <c r="F164" s="216" t="s">
        <v>278</v>
      </c>
      <c r="G164" s="217" t="s">
        <v>144</v>
      </c>
      <c r="H164" s="218">
        <v>2</v>
      </c>
      <c r="I164" s="219"/>
      <c r="J164" s="220">
        <f>ROUND(I164*H164,2)</f>
        <v>0</v>
      </c>
      <c r="K164" s="216" t="s">
        <v>145</v>
      </c>
      <c r="L164" s="69"/>
      <c r="M164" s="221" t="s">
        <v>22</v>
      </c>
      <c r="N164" s="222" t="s">
        <v>46</v>
      </c>
      <c r="O164" s="44"/>
      <c r="P164" s="223">
        <f>O164*H164</f>
        <v>0</v>
      </c>
      <c r="Q164" s="223">
        <v>0</v>
      </c>
      <c r="R164" s="223">
        <f>Q164*H164</f>
        <v>0</v>
      </c>
      <c r="S164" s="223">
        <v>0.138</v>
      </c>
      <c r="T164" s="224">
        <f>S164*H164</f>
        <v>0.276</v>
      </c>
      <c r="AR164" s="21" t="s">
        <v>146</v>
      </c>
      <c r="AT164" s="21" t="s">
        <v>141</v>
      </c>
      <c r="AU164" s="21" t="s">
        <v>139</v>
      </c>
      <c r="AY164" s="21" t="s">
        <v>138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21" t="s">
        <v>24</v>
      </c>
      <c r="BK164" s="225">
        <f>ROUND(I164*H164,2)</f>
        <v>0</v>
      </c>
      <c r="BL164" s="21" t="s">
        <v>146</v>
      </c>
      <c r="BM164" s="21" t="s">
        <v>279</v>
      </c>
    </row>
    <row r="165" spans="2:65" s="1" customFormat="1" ht="22.8" customHeight="1">
      <c r="B165" s="43"/>
      <c r="C165" s="214" t="s">
        <v>280</v>
      </c>
      <c r="D165" s="214" t="s">
        <v>141</v>
      </c>
      <c r="E165" s="215" t="s">
        <v>281</v>
      </c>
      <c r="F165" s="216" t="s">
        <v>282</v>
      </c>
      <c r="G165" s="217" t="s">
        <v>175</v>
      </c>
      <c r="H165" s="218">
        <v>12</v>
      </c>
      <c r="I165" s="219"/>
      <c r="J165" s="220">
        <f>ROUND(I165*H165,2)</f>
        <v>0</v>
      </c>
      <c r="K165" s="216" t="s">
        <v>145</v>
      </c>
      <c r="L165" s="69"/>
      <c r="M165" s="221" t="s">
        <v>22</v>
      </c>
      <c r="N165" s="222" t="s">
        <v>46</v>
      </c>
      <c r="O165" s="44"/>
      <c r="P165" s="223">
        <f>O165*H165</f>
        <v>0</v>
      </c>
      <c r="Q165" s="223">
        <v>0</v>
      </c>
      <c r="R165" s="223">
        <f>Q165*H165</f>
        <v>0</v>
      </c>
      <c r="S165" s="223">
        <v>0.042</v>
      </c>
      <c r="T165" s="224">
        <f>S165*H165</f>
        <v>0.504</v>
      </c>
      <c r="AR165" s="21" t="s">
        <v>146</v>
      </c>
      <c r="AT165" s="21" t="s">
        <v>141</v>
      </c>
      <c r="AU165" s="21" t="s">
        <v>139</v>
      </c>
      <c r="AY165" s="21" t="s">
        <v>138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21" t="s">
        <v>24</v>
      </c>
      <c r="BK165" s="225">
        <f>ROUND(I165*H165,2)</f>
        <v>0</v>
      </c>
      <c r="BL165" s="21" t="s">
        <v>146</v>
      </c>
      <c r="BM165" s="21" t="s">
        <v>283</v>
      </c>
    </row>
    <row r="166" spans="2:51" s="11" customFormat="1" ht="13.5">
      <c r="B166" s="226"/>
      <c r="C166" s="227"/>
      <c r="D166" s="228" t="s">
        <v>152</v>
      </c>
      <c r="E166" s="229" t="s">
        <v>22</v>
      </c>
      <c r="F166" s="230" t="s">
        <v>284</v>
      </c>
      <c r="G166" s="227"/>
      <c r="H166" s="231">
        <v>12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152</v>
      </c>
      <c r="AU166" s="237" t="s">
        <v>139</v>
      </c>
      <c r="AV166" s="11" t="s">
        <v>84</v>
      </c>
      <c r="AW166" s="11" t="s">
        <v>154</v>
      </c>
      <c r="AX166" s="11" t="s">
        <v>75</v>
      </c>
      <c r="AY166" s="237" t="s">
        <v>138</v>
      </c>
    </row>
    <row r="167" spans="2:65" s="1" customFormat="1" ht="22.8" customHeight="1">
      <c r="B167" s="43"/>
      <c r="C167" s="214" t="s">
        <v>285</v>
      </c>
      <c r="D167" s="214" t="s">
        <v>141</v>
      </c>
      <c r="E167" s="215" t="s">
        <v>286</v>
      </c>
      <c r="F167" s="216" t="s">
        <v>287</v>
      </c>
      <c r="G167" s="217" t="s">
        <v>158</v>
      </c>
      <c r="H167" s="218">
        <v>3.28</v>
      </c>
      <c r="I167" s="219"/>
      <c r="J167" s="220">
        <f>ROUND(I167*H167,2)</f>
        <v>0</v>
      </c>
      <c r="K167" s="216" t="s">
        <v>145</v>
      </c>
      <c r="L167" s="69"/>
      <c r="M167" s="221" t="s">
        <v>22</v>
      </c>
      <c r="N167" s="222" t="s">
        <v>46</v>
      </c>
      <c r="O167" s="44"/>
      <c r="P167" s="223">
        <f>O167*H167</f>
        <v>0</v>
      </c>
      <c r="Q167" s="223">
        <v>0</v>
      </c>
      <c r="R167" s="223">
        <f>Q167*H167</f>
        <v>0</v>
      </c>
      <c r="S167" s="223">
        <v>0.004</v>
      </c>
      <c r="T167" s="224">
        <f>S167*H167</f>
        <v>0.01312</v>
      </c>
      <c r="AR167" s="21" t="s">
        <v>146</v>
      </c>
      <c r="AT167" s="21" t="s">
        <v>141</v>
      </c>
      <c r="AU167" s="21" t="s">
        <v>139</v>
      </c>
      <c r="AY167" s="21" t="s">
        <v>138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21" t="s">
        <v>24</v>
      </c>
      <c r="BK167" s="225">
        <f>ROUND(I167*H167,2)</f>
        <v>0</v>
      </c>
      <c r="BL167" s="21" t="s">
        <v>146</v>
      </c>
      <c r="BM167" s="21" t="s">
        <v>288</v>
      </c>
    </row>
    <row r="168" spans="2:51" s="11" customFormat="1" ht="13.5">
      <c r="B168" s="226"/>
      <c r="C168" s="227"/>
      <c r="D168" s="228" t="s">
        <v>152</v>
      </c>
      <c r="E168" s="229" t="s">
        <v>22</v>
      </c>
      <c r="F168" s="230" t="s">
        <v>255</v>
      </c>
      <c r="G168" s="227"/>
      <c r="H168" s="231">
        <v>1.08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152</v>
      </c>
      <c r="AU168" s="237" t="s">
        <v>139</v>
      </c>
      <c r="AV168" s="11" t="s">
        <v>84</v>
      </c>
      <c r="AW168" s="11" t="s">
        <v>154</v>
      </c>
      <c r="AX168" s="11" t="s">
        <v>75</v>
      </c>
      <c r="AY168" s="237" t="s">
        <v>138</v>
      </c>
    </row>
    <row r="169" spans="2:51" s="11" customFormat="1" ht="13.5">
      <c r="B169" s="226"/>
      <c r="C169" s="227"/>
      <c r="D169" s="228" t="s">
        <v>152</v>
      </c>
      <c r="E169" s="229" t="s">
        <v>22</v>
      </c>
      <c r="F169" s="230" t="s">
        <v>184</v>
      </c>
      <c r="G169" s="227"/>
      <c r="H169" s="231">
        <v>2.2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152</v>
      </c>
      <c r="AU169" s="237" t="s">
        <v>139</v>
      </c>
      <c r="AV169" s="11" t="s">
        <v>84</v>
      </c>
      <c r="AW169" s="11" t="s">
        <v>154</v>
      </c>
      <c r="AX169" s="11" t="s">
        <v>75</v>
      </c>
      <c r="AY169" s="237" t="s">
        <v>138</v>
      </c>
    </row>
    <row r="170" spans="2:65" s="1" customFormat="1" ht="22.8" customHeight="1">
      <c r="B170" s="43"/>
      <c r="C170" s="214" t="s">
        <v>289</v>
      </c>
      <c r="D170" s="214" t="s">
        <v>141</v>
      </c>
      <c r="E170" s="215" t="s">
        <v>290</v>
      </c>
      <c r="F170" s="216" t="s">
        <v>291</v>
      </c>
      <c r="G170" s="217" t="s">
        <v>158</v>
      </c>
      <c r="H170" s="218">
        <v>32.4</v>
      </c>
      <c r="I170" s="219"/>
      <c r="J170" s="220">
        <f>ROUND(I170*H170,2)</f>
        <v>0</v>
      </c>
      <c r="K170" s="216" t="s">
        <v>145</v>
      </c>
      <c r="L170" s="69"/>
      <c r="M170" s="221" t="s">
        <v>22</v>
      </c>
      <c r="N170" s="222" t="s">
        <v>46</v>
      </c>
      <c r="O170" s="44"/>
      <c r="P170" s="223">
        <f>O170*H170</f>
        <v>0</v>
      </c>
      <c r="Q170" s="223">
        <v>0</v>
      </c>
      <c r="R170" s="223">
        <f>Q170*H170</f>
        <v>0</v>
      </c>
      <c r="S170" s="223">
        <v>0.01</v>
      </c>
      <c r="T170" s="224">
        <f>S170*H170</f>
        <v>0.324</v>
      </c>
      <c r="AR170" s="21" t="s">
        <v>146</v>
      </c>
      <c r="AT170" s="21" t="s">
        <v>141</v>
      </c>
      <c r="AU170" s="21" t="s">
        <v>139</v>
      </c>
      <c r="AY170" s="21" t="s">
        <v>138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21" t="s">
        <v>24</v>
      </c>
      <c r="BK170" s="225">
        <f>ROUND(I170*H170,2)</f>
        <v>0</v>
      </c>
      <c r="BL170" s="21" t="s">
        <v>146</v>
      </c>
      <c r="BM170" s="21" t="s">
        <v>292</v>
      </c>
    </row>
    <row r="171" spans="2:51" s="11" customFormat="1" ht="13.5">
      <c r="B171" s="226"/>
      <c r="C171" s="227"/>
      <c r="D171" s="228" t="s">
        <v>152</v>
      </c>
      <c r="E171" s="229" t="s">
        <v>22</v>
      </c>
      <c r="F171" s="230" t="s">
        <v>190</v>
      </c>
      <c r="G171" s="227"/>
      <c r="H171" s="231">
        <v>32.4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152</v>
      </c>
      <c r="AU171" s="237" t="s">
        <v>139</v>
      </c>
      <c r="AV171" s="11" t="s">
        <v>84</v>
      </c>
      <c r="AW171" s="11" t="s">
        <v>154</v>
      </c>
      <c r="AX171" s="11" t="s">
        <v>75</v>
      </c>
      <c r="AY171" s="237" t="s">
        <v>138</v>
      </c>
    </row>
    <row r="172" spans="2:65" s="1" customFormat="1" ht="22.8" customHeight="1">
      <c r="B172" s="43"/>
      <c r="C172" s="214" t="s">
        <v>293</v>
      </c>
      <c r="D172" s="214" t="s">
        <v>141</v>
      </c>
      <c r="E172" s="215" t="s">
        <v>294</v>
      </c>
      <c r="F172" s="216" t="s">
        <v>295</v>
      </c>
      <c r="G172" s="217" t="s">
        <v>158</v>
      </c>
      <c r="H172" s="218">
        <v>10.492</v>
      </c>
      <c r="I172" s="219"/>
      <c r="J172" s="220">
        <f>ROUND(I172*H172,2)</f>
        <v>0</v>
      </c>
      <c r="K172" s="216" t="s">
        <v>145</v>
      </c>
      <c r="L172" s="69"/>
      <c r="M172" s="221" t="s">
        <v>22</v>
      </c>
      <c r="N172" s="222" t="s">
        <v>46</v>
      </c>
      <c r="O172" s="44"/>
      <c r="P172" s="223">
        <f>O172*H172</f>
        <v>0</v>
      </c>
      <c r="Q172" s="223">
        <v>0</v>
      </c>
      <c r="R172" s="223">
        <f>Q172*H172</f>
        <v>0</v>
      </c>
      <c r="S172" s="223">
        <v>0.068</v>
      </c>
      <c r="T172" s="224">
        <f>S172*H172</f>
        <v>0.7134560000000001</v>
      </c>
      <c r="AR172" s="21" t="s">
        <v>146</v>
      </c>
      <c r="AT172" s="21" t="s">
        <v>141</v>
      </c>
      <c r="AU172" s="21" t="s">
        <v>139</v>
      </c>
      <c r="AY172" s="21" t="s">
        <v>138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21" t="s">
        <v>24</v>
      </c>
      <c r="BK172" s="225">
        <f>ROUND(I172*H172,2)</f>
        <v>0</v>
      </c>
      <c r="BL172" s="21" t="s">
        <v>146</v>
      </c>
      <c r="BM172" s="21" t="s">
        <v>296</v>
      </c>
    </row>
    <row r="173" spans="2:51" s="11" customFormat="1" ht="13.5">
      <c r="B173" s="226"/>
      <c r="C173" s="227"/>
      <c r="D173" s="228" t="s">
        <v>152</v>
      </c>
      <c r="E173" s="229" t="s">
        <v>22</v>
      </c>
      <c r="F173" s="230" t="s">
        <v>162</v>
      </c>
      <c r="G173" s="227"/>
      <c r="H173" s="231">
        <v>10.492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152</v>
      </c>
      <c r="AU173" s="237" t="s">
        <v>139</v>
      </c>
      <c r="AV173" s="11" t="s">
        <v>84</v>
      </c>
      <c r="AW173" s="11" t="s">
        <v>154</v>
      </c>
      <c r="AX173" s="11" t="s">
        <v>24</v>
      </c>
      <c r="AY173" s="237" t="s">
        <v>138</v>
      </c>
    </row>
    <row r="174" spans="2:65" s="1" customFormat="1" ht="22.8" customHeight="1">
      <c r="B174" s="43"/>
      <c r="C174" s="214" t="s">
        <v>297</v>
      </c>
      <c r="D174" s="214" t="s">
        <v>141</v>
      </c>
      <c r="E174" s="215" t="s">
        <v>298</v>
      </c>
      <c r="F174" s="216" t="s">
        <v>299</v>
      </c>
      <c r="G174" s="217" t="s">
        <v>150</v>
      </c>
      <c r="H174" s="218">
        <v>2.289</v>
      </c>
      <c r="I174" s="219"/>
      <c r="J174" s="220">
        <f>ROUND(I174*H174,2)</f>
        <v>0</v>
      </c>
      <c r="K174" s="216" t="s">
        <v>145</v>
      </c>
      <c r="L174" s="69"/>
      <c r="M174" s="221" t="s">
        <v>22</v>
      </c>
      <c r="N174" s="222" t="s">
        <v>46</v>
      </c>
      <c r="O174" s="44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AR174" s="21" t="s">
        <v>146</v>
      </c>
      <c r="AT174" s="21" t="s">
        <v>141</v>
      </c>
      <c r="AU174" s="21" t="s">
        <v>139</v>
      </c>
      <c r="AY174" s="21" t="s">
        <v>138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21" t="s">
        <v>24</v>
      </c>
      <c r="BK174" s="225">
        <f>ROUND(I174*H174,2)</f>
        <v>0</v>
      </c>
      <c r="BL174" s="21" t="s">
        <v>146</v>
      </c>
      <c r="BM174" s="21" t="s">
        <v>300</v>
      </c>
    </row>
    <row r="175" spans="2:47" s="1" customFormat="1" ht="13.5">
      <c r="B175" s="43"/>
      <c r="C175" s="71"/>
      <c r="D175" s="228" t="s">
        <v>160</v>
      </c>
      <c r="E175" s="71"/>
      <c r="F175" s="238" t="s">
        <v>301</v>
      </c>
      <c r="G175" s="71"/>
      <c r="H175" s="71"/>
      <c r="I175" s="184"/>
      <c r="J175" s="71"/>
      <c r="K175" s="71"/>
      <c r="L175" s="69"/>
      <c r="M175" s="239"/>
      <c r="N175" s="44"/>
      <c r="O175" s="44"/>
      <c r="P175" s="44"/>
      <c r="Q175" s="44"/>
      <c r="R175" s="44"/>
      <c r="S175" s="44"/>
      <c r="T175" s="92"/>
      <c r="AT175" s="21" t="s">
        <v>160</v>
      </c>
      <c r="AU175" s="21" t="s">
        <v>139</v>
      </c>
    </row>
    <row r="176" spans="2:65" s="1" customFormat="1" ht="22.8" customHeight="1">
      <c r="B176" s="43"/>
      <c r="C176" s="214" t="s">
        <v>302</v>
      </c>
      <c r="D176" s="214" t="s">
        <v>141</v>
      </c>
      <c r="E176" s="215" t="s">
        <v>303</v>
      </c>
      <c r="F176" s="216" t="s">
        <v>304</v>
      </c>
      <c r="G176" s="217" t="s">
        <v>150</v>
      </c>
      <c r="H176" s="218">
        <v>2.289</v>
      </c>
      <c r="I176" s="219"/>
      <c r="J176" s="220">
        <f>ROUND(I176*H176,2)</f>
        <v>0</v>
      </c>
      <c r="K176" s="216" t="s">
        <v>145</v>
      </c>
      <c r="L176" s="69"/>
      <c r="M176" s="221" t="s">
        <v>22</v>
      </c>
      <c r="N176" s="222" t="s">
        <v>46</v>
      </c>
      <c r="O176" s="44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AR176" s="21" t="s">
        <v>146</v>
      </c>
      <c r="AT176" s="21" t="s">
        <v>141</v>
      </c>
      <c r="AU176" s="21" t="s">
        <v>139</v>
      </c>
      <c r="AY176" s="21" t="s">
        <v>138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21" t="s">
        <v>24</v>
      </c>
      <c r="BK176" s="225">
        <f>ROUND(I176*H176,2)</f>
        <v>0</v>
      </c>
      <c r="BL176" s="21" t="s">
        <v>146</v>
      </c>
      <c r="BM176" s="21" t="s">
        <v>305</v>
      </c>
    </row>
    <row r="177" spans="2:47" s="1" customFormat="1" ht="13.5">
      <c r="B177" s="43"/>
      <c r="C177" s="71"/>
      <c r="D177" s="228" t="s">
        <v>160</v>
      </c>
      <c r="E177" s="71"/>
      <c r="F177" s="238" t="s">
        <v>306</v>
      </c>
      <c r="G177" s="71"/>
      <c r="H177" s="71"/>
      <c r="I177" s="184"/>
      <c r="J177" s="71"/>
      <c r="K177" s="71"/>
      <c r="L177" s="69"/>
      <c r="M177" s="239"/>
      <c r="N177" s="44"/>
      <c r="O177" s="44"/>
      <c r="P177" s="44"/>
      <c r="Q177" s="44"/>
      <c r="R177" s="44"/>
      <c r="S177" s="44"/>
      <c r="T177" s="92"/>
      <c r="AT177" s="21" t="s">
        <v>160</v>
      </c>
      <c r="AU177" s="21" t="s">
        <v>139</v>
      </c>
    </row>
    <row r="178" spans="2:65" s="1" customFormat="1" ht="22.8" customHeight="1">
      <c r="B178" s="43"/>
      <c r="C178" s="214" t="s">
        <v>307</v>
      </c>
      <c r="D178" s="214" t="s">
        <v>141</v>
      </c>
      <c r="E178" s="215" t="s">
        <v>308</v>
      </c>
      <c r="F178" s="216" t="s">
        <v>309</v>
      </c>
      <c r="G178" s="217" t="s">
        <v>150</v>
      </c>
      <c r="H178" s="218">
        <v>36.624</v>
      </c>
      <c r="I178" s="219"/>
      <c r="J178" s="220">
        <f>ROUND(I178*H178,2)</f>
        <v>0</v>
      </c>
      <c r="K178" s="216" t="s">
        <v>145</v>
      </c>
      <c r="L178" s="69"/>
      <c r="M178" s="221" t="s">
        <v>22</v>
      </c>
      <c r="N178" s="222" t="s">
        <v>46</v>
      </c>
      <c r="O178" s="44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AR178" s="21" t="s">
        <v>146</v>
      </c>
      <c r="AT178" s="21" t="s">
        <v>141</v>
      </c>
      <c r="AU178" s="21" t="s">
        <v>139</v>
      </c>
      <c r="AY178" s="21" t="s">
        <v>138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21" t="s">
        <v>24</v>
      </c>
      <c r="BK178" s="225">
        <f>ROUND(I178*H178,2)</f>
        <v>0</v>
      </c>
      <c r="BL178" s="21" t="s">
        <v>146</v>
      </c>
      <c r="BM178" s="21" t="s">
        <v>310</v>
      </c>
    </row>
    <row r="179" spans="2:47" s="1" customFormat="1" ht="13.5">
      <c r="B179" s="43"/>
      <c r="C179" s="71"/>
      <c r="D179" s="228" t="s">
        <v>160</v>
      </c>
      <c r="E179" s="71"/>
      <c r="F179" s="238" t="s">
        <v>311</v>
      </c>
      <c r="G179" s="71"/>
      <c r="H179" s="71"/>
      <c r="I179" s="184"/>
      <c r="J179" s="71"/>
      <c r="K179" s="71"/>
      <c r="L179" s="69"/>
      <c r="M179" s="239"/>
      <c r="N179" s="44"/>
      <c r="O179" s="44"/>
      <c r="P179" s="44"/>
      <c r="Q179" s="44"/>
      <c r="R179" s="44"/>
      <c r="S179" s="44"/>
      <c r="T179" s="92"/>
      <c r="AT179" s="21" t="s">
        <v>160</v>
      </c>
      <c r="AU179" s="21" t="s">
        <v>139</v>
      </c>
    </row>
    <row r="180" spans="2:51" s="11" customFormat="1" ht="13.5">
      <c r="B180" s="226"/>
      <c r="C180" s="227"/>
      <c r="D180" s="228" t="s">
        <v>152</v>
      </c>
      <c r="E180" s="227"/>
      <c r="F180" s="230" t="s">
        <v>312</v>
      </c>
      <c r="G180" s="227"/>
      <c r="H180" s="231">
        <v>36.624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152</v>
      </c>
      <c r="AU180" s="237" t="s">
        <v>139</v>
      </c>
      <c r="AV180" s="11" t="s">
        <v>84</v>
      </c>
      <c r="AW180" s="11" t="s">
        <v>6</v>
      </c>
      <c r="AX180" s="11" t="s">
        <v>24</v>
      </c>
      <c r="AY180" s="237" t="s">
        <v>138</v>
      </c>
    </row>
    <row r="181" spans="2:65" s="1" customFormat="1" ht="22.8" customHeight="1">
      <c r="B181" s="43"/>
      <c r="C181" s="214" t="s">
        <v>313</v>
      </c>
      <c r="D181" s="214" t="s">
        <v>141</v>
      </c>
      <c r="E181" s="215" t="s">
        <v>314</v>
      </c>
      <c r="F181" s="216" t="s">
        <v>315</v>
      </c>
      <c r="G181" s="217" t="s">
        <v>150</v>
      </c>
      <c r="H181" s="218">
        <v>2.289</v>
      </c>
      <c r="I181" s="219"/>
      <c r="J181" s="220">
        <f>ROUND(I181*H181,2)</f>
        <v>0</v>
      </c>
      <c r="K181" s="216" t="s">
        <v>145</v>
      </c>
      <c r="L181" s="69"/>
      <c r="M181" s="221" t="s">
        <v>22</v>
      </c>
      <c r="N181" s="222" t="s">
        <v>46</v>
      </c>
      <c r="O181" s="44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AR181" s="21" t="s">
        <v>146</v>
      </c>
      <c r="AT181" s="21" t="s">
        <v>141</v>
      </c>
      <c r="AU181" s="21" t="s">
        <v>139</v>
      </c>
      <c r="AY181" s="21" t="s">
        <v>138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21" t="s">
        <v>24</v>
      </c>
      <c r="BK181" s="225">
        <f>ROUND(I181*H181,2)</f>
        <v>0</v>
      </c>
      <c r="BL181" s="21" t="s">
        <v>146</v>
      </c>
      <c r="BM181" s="21" t="s">
        <v>316</v>
      </c>
    </row>
    <row r="182" spans="2:47" s="1" customFormat="1" ht="13.5">
      <c r="B182" s="43"/>
      <c r="C182" s="71"/>
      <c r="D182" s="228" t="s">
        <v>160</v>
      </c>
      <c r="E182" s="71"/>
      <c r="F182" s="238" t="s">
        <v>317</v>
      </c>
      <c r="G182" s="71"/>
      <c r="H182" s="71"/>
      <c r="I182" s="184"/>
      <c r="J182" s="71"/>
      <c r="K182" s="71"/>
      <c r="L182" s="69"/>
      <c r="M182" s="239"/>
      <c r="N182" s="44"/>
      <c r="O182" s="44"/>
      <c r="P182" s="44"/>
      <c r="Q182" s="44"/>
      <c r="R182" s="44"/>
      <c r="S182" s="44"/>
      <c r="T182" s="92"/>
      <c r="AT182" s="21" t="s">
        <v>160</v>
      </c>
      <c r="AU182" s="21" t="s">
        <v>139</v>
      </c>
    </row>
    <row r="183" spans="2:63" s="10" customFormat="1" ht="22.3" customHeight="1">
      <c r="B183" s="198"/>
      <c r="C183" s="199"/>
      <c r="D183" s="200" t="s">
        <v>74</v>
      </c>
      <c r="E183" s="212" t="s">
        <v>318</v>
      </c>
      <c r="F183" s="212" t="s">
        <v>319</v>
      </c>
      <c r="G183" s="199"/>
      <c r="H183" s="199"/>
      <c r="I183" s="202"/>
      <c r="J183" s="213">
        <f>BK183</f>
        <v>0</v>
      </c>
      <c r="K183" s="199"/>
      <c r="L183" s="204"/>
      <c r="M183" s="205"/>
      <c r="N183" s="206"/>
      <c r="O183" s="206"/>
      <c r="P183" s="207">
        <f>SUM(P184:P185)</f>
        <v>0</v>
      </c>
      <c r="Q183" s="206"/>
      <c r="R183" s="207">
        <f>SUM(R184:R185)</f>
        <v>0</v>
      </c>
      <c r="S183" s="206"/>
      <c r="T183" s="208">
        <f>SUM(T184:T185)</f>
        <v>0</v>
      </c>
      <c r="AR183" s="209" t="s">
        <v>24</v>
      </c>
      <c r="AT183" s="210" t="s">
        <v>74</v>
      </c>
      <c r="AU183" s="210" t="s">
        <v>84</v>
      </c>
      <c r="AY183" s="209" t="s">
        <v>138</v>
      </c>
      <c r="BK183" s="211">
        <f>SUM(BK184:BK185)</f>
        <v>0</v>
      </c>
    </row>
    <row r="184" spans="2:65" s="1" customFormat="1" ht="14.4" customHeight="1">
      <c r="B184" s="43"/>
      <c r="C184" s="214" t="s">
        <v>320</v>
      </c>
      <c r="D184" s="214" t="s">
        <v>141</v>
      </c>
      <c r="E184" s="215" t="s">
        <v>321</v>
      </c>
      <c r="F184" s="216" t="s">
        <v>322</v>
      </c>
      <c r="G184" s="217" t="s">
        <v>150</v>
      </c>
      <c r="H184" s="218">
        <v>1.274</v>
      </c>
      <c r="I184" s="219"/>
      <c r="J184" s="220">
        <f>ROUND(I184*H184,2)</f>
        <v>0</v>
      </c>
      <c r="K184" s="216" t="s">
        <v>145</v>
      </c>
      <c r="L184" s="69"/>
      <c r="M184" s="221" t="s">
        <v>22</v>
      </c>
      <c r="N184" s="222" t="s">
        <v>46</v>
      </c>
      <c r="O184" s="44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AR184" s="21" t="s">
        <v>146</v>
      </c>
      <c r="AT184" s="21" t="s">
        <v>141</v>
      </c>
      <c r="AU184" s="21" t="s">
        <v>139</v>
      </c>
      <c r="AY184" s="21" t="s">
        <v>138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21" t="s">
        <v>24</v>
      </c>
      <c r="BK184" s="225">
        <f>ROUND(I184*H184,2)</f>
        <v>0</v>
      </c>
      <c r="BL184" s="21" t="s">
        <v>146</v>
      </c>
      <c r="BM184" s="21" t="s">
        <v>323</v>
      </c>
    </row>
    <row r="185" spans="2:47" s="1" customFormat="1" ht="13.5">
      <c r="B185" s="43"/>
      <c r="C185" s="71"/>
      <c r="D185" s="228" t="s">
        <v>160</v>
      </c>
      <c r="E185" s="71"/>
      <c r="F185" s="238" t="s">
        <v>324</v>
      </c>
      <c r="G185" s="71"/>
      <c r="H185" s="71"/>
      <c r="I185" s="184"/>
      <c r="J185" s="71"/>
      <c r="K185" s="71"/>
      <c r="L185" s="69"/>
      <c r="M185" s="239"/>
      <c r="N185" s="44"/>
      <c r="O185" s="44"/>
      <c r="P185" s="44"/>
      <c r="Q185" s="44"/>
      <c r="R185" s="44"/>
      <c r="S185" s="44"/>
      <c r="T185" s="92"/>
      <c r="AT185" s="21" t="s">
        <v>160</v>
      </c>
      <c r="AU185" s="21" t="s">
        <v>139</v>
      </c>
    </row>
    <row r="186" spans="2:63" s="10" customFormat="1" ht="37.4" customHeight="1">
      <c r="B186" s="198"/>
      <c r="C186" s="199"/>
      <c r="D186" s="200" t="s">
        <v>74</v>
      </c>
      <c r="E186" s="201" t="s">
        <v>325</v>
      </c>
      <c r="F186" s="201" t="s">
        <v>326</v>
      </c>
      <c r="G186" s="199"/>
      <c r="H186" s="199"/>
      <c r="I186" s="202"/>
      <c r="J186" s="203">
        <f>BK186</f>
        <v>0</v>
      </c>
      <c r="K186" s="199"/>
      <c r="L186" s="204"/>
      <c r="M186" s="205"/>
      <c r="N186" s="206"/>
      <c r="O186" s="206"/>
      <c r="P186" s="207">
        <f>P187+P203+P210</f>
        <v>0</v>
      </c>
      <c r="Q186" s="206"/>
      <c r="R186" s="207">
        <f>R187+R203+R210</f>
        <v>0.18245539999999996</v>
      </c>
      <c r="S186" s="206"/>
      <c r="T186" s="208">
        <f>T187+T203+T210</f>
        <v>0</v>
      </c>
      <c r="AR186" s="209" t="s">
        <v>84</v>
      </c>
      <c r="AT186" s="210" t="s">
        <v>74</v>
      </c>
      <c r="AU186" s="210" t="s">
        <v>75</v>
      </c>
      <c r="AY186" s="209" t="s">
        <v>138</v>
      </c>
      <c r="BK186" s="211">
        <f>BK187+BK203+BK210</f>
        <v>0</v>
      </c>
    </row>
    <row r="187" spans="2:63" s="10" customFormat="1" ht="19.9" customHeight="1">
      <c r="B187" s="198"/>
      <c r="C187" s="199"/>
      <c r="D187" s="200" t="s">
        <v>74</v>
      </c>
      <c r="E187" s="212" t="s">
        <v>327</v>
      </c>
      <c r="F187" s="212" t="s">
        <v>328</v>
      </c>
      <c r="G187" s="199"/>
      <c r="H187" s="199"/>
      <c r="I187" s="202"/>
      <c r="J187" s="213">
        <f>BK187</f>
        <v>0</v>
      </c>
      <c r="K187" s="199"/>
      <c r="L187" s="204"/>
      <c r="M187" s="205"/>
      <c r="N187" s="206"/>
      <c r="O187" s="206"/>
      <c r="P187" s="207">
        <f>SUM(P188:P202)</f>
        <v>0</v>
      </c>
      <c r="Q187" s="206"/>
      <c r="R187" s="207">
        <f>SUM(R188:R202)</f>
        <v>0.16391979999999998</v>
      </c>
      <c r="S187" s="206"/>
      <c r="T187" s="208">
        <f>SUM(T188:T202)</f>
        <v>0</v>
      </c>
      <c r="AR187" s="209" t="s">
        <v>84</v>
      </c>
      <c r="AT187" s="210" t="s">
        <v>74</v>
      </c>
      <c r="AU187" s="210" t="s">
        <v>24</v>
      </c>
      <c r="AY187" s="209" t="s">
        <v>138</v>
      </c>
      <c r="BK187" s="211">
        <f>SUM(BK188:BK202)</f>
        <v>0</v>
      </c>
    </row>
    <row r="188" spans="2:65" s="1" customFormat="1" ht="22.8" customHeight="1">
      <c r="B188" s="43"/>
      <c r="C188" s="214" t="s">
        <v>329</v>
      </c>
      <c r="D188" s="214" t="s">
        <v>141</v>
      </c>
      <c r="E188" s="215" t="s">
        <v>330</v>
      </c>
      <c r="F188" s="216" t="s">
        <v>331</v>
      </c>
      <c r="G188" s="217" t="s">
        <v>158</v>
      </c>
      <c r="H188" s="218">
        <v>8.956</v>
      </c>
      <c r="I188" s="219"/>
      <c r="J188" s="220">
        <f>ROUND(I188*H188,2)</f>
        <v>0</v>
      </c>
      <c r="K188" s="216" t="s">
        <v>145</v>
      </c>
      <c r="L188" s="69"/>
      <c r="M188" s="221" t="s">
        <v>22</v>
      </c>
      <c r="N188" s="222" t="s">
        <v>46</v>
      </c>
      <c r="O188" s="44"/>
      <c r="P188" s="223">
        <f>O188*H188</f>
        <v>0</v>
      </c>
      <c r="Q188" s="223">
        <v>0.003</v>
      </c>
      <c r="R188" s="223">
        <f>Q188*H188</f>
        <v>0.026868</v>
      </c>
      <c r="S188" s="223">
        <v>0</v>
      </c>
      <c r="T188" s="224">
        <f>S188*H188</f>
        <v>0</v>
      </c>
      <c r="AR188" s="21" t="s">
        <v>239</v>
      </c>
      <c r="AT188" s="21" t="s">
        <v>141</v>
      </c>
      <c r="AU188" s="21" t="s">
        <v>84</v>
      </c>
      <c r="AY188" s="21" t="s">
        <v>138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21" t="s">
        <v>24</v>
      </c>
      <c r="BK188" s="225">
        <f>ROUND(I188*H188,2)</f>
        <v>0</v>
      </c>
      <c r="BL188" s="21" t="s">
        <v>239</v>
      </c>
      <c r="BM188" s="21" t="s">
        <v>332</v>
      </c>
    </row>
    <row r="189" spans="2:51" s="11" customFormat="1" ht="13.5">
      <c r="B189" s="226"/>
      <c r="C189" s="227"/>
      <c r="D189" s="228" t="s">
        <v>152</v>
      </c>
      <c r="E189" s="229" t="s">
        <v>22</v>
      </c>
      <c r="F189" s="230" t="s">
        <v>333</v>
      </c>
      <c r="G189" s="227"/>
      <c r="H189" s="231">
        <v>8.956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152</v>
      </c>
      <c r="AU189" s="237" t="s">
        <v>84</v>
      </c>
      <c r="AV189" s="11" t="s">
        <v>84</v>
      </c>
      <c r="AW189" s="11" t="s">
        <v>154</v>
      </c>
      <c r="AX189" s="11" t="s">
        <v>75</v>
      </c>
      <c r="AY189" s="237" t="s">
        <v>138</v>
      </c>
    </row>
    <row r="190" spans="2:65" s="1" customFormat="1" ht="22.8" customHeight="1">
      <c r="B190" s="43"/>
      <c r="C190" s="240" t="s">
        <v>334</v>
      </c>
      <c r="D190" s="240" t="s">
        <v>209</v>
      </c>
      <c r="E190" s="241" t="s">
        <v>335</v>
      </c>
      <c r="F190" s="242" t="s">
        <v>336</v>
      </c>
      <c r="G190" s="243" t="s">
        <v>158</v>
      </c>
      <c r="H190" s="244">
        <v>9.852</v>
      </c>
      <c r="I190" s="245"/>
      <c r="J190" s="246">
        <f>ROUND(I190*H190,2)</f>
        <v>0</v>
      </c>
      <c r="K190" s="242" t="s">
        <v>145</v>
      </c>
      <c r="L190" s="247"/>
      <c r="M190" s="248" t="s">
        <v>22</v>
      </c>
      <c r="N190" s="249" t="s">
        <v>46</v>
      </c>
      <c r="O190" s="44"/>
      <c r="P190" s="223">
        <f>O190*H190</f>
        <v>0</v>
      </c>
      <c r="Q190" s="223">
        <v>0.0126</v>
      </c>
      <c r="R190" s="223">
        <f>Q190*H190</f>
        <v>0.1241352</v>
      </c>
      <c r="S190" s="223">
        <v>0</v>
      </c>
      <c r="T190" s="224">
        <f>S190*H190</f>
        <v>0</v>
      </c>
      <c r="AR190" s="21" t="s">
        <v>320</v>
      </c>
      <c r="AT190" s="21" t="s">
        <v>209</v>
      </c>
      <c r="AU190" s="21" t="s">
        <v>84</v>
      </c>
      <c r="AY190" s="21" t="s">
        <v>138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21" t="s">
        <v>24</v>
      </c>
      <c r="BK190" s="225">
        <f>ROUND(I190*H190,2)</f>
        <v>0</v>
      </c>
      <c r="BL190" s="21" t="s">
        <v>239</v>
      </c>
      <c r="BM190" s="21" t="s">
        <v>337</v>
      </c>
    </row>
    <row r="191" spans="2:47" s="1" customFormat="1" ht="13.5">
      <c r="B191" s="43"/>
      <c r="C191" s="71"/>
      <c r="D191" s="228" t="s">
        <v>160</v>
      </c>
      <c r="E191" s="71"/>
      <c r="F191" s="238" t="s">
        <v>338</v>
      </c>
      <c r="G191" s="71"/>
      <c r="H191" s="71"/>
      <c r="I191" s="184"/>
      <c r="J191" s="71"/>
      <c r="K191" s="71"/>
      <c r="L191" s="69"/>
      <c r="M191" s="239"/>
      <c r="N191" s="44"/>
      <c r="O191" s="44"/>
      <c r="P191" s="44"/>
      <c r="Q191" s="44"/>
      <c r="R191" s="44"/>
      <c r="S191" s="44"/>
      <c r="T191" s="92"/>
      <c r="AT191" s="21" t="s">
        <v>160</v>
      </c>
      <c r="AU191" s="21" t="s">
        <v>84</v>
      </c>
    </row>
    <row r="192" spans="2:51" s="11" customFormat="1" ht="13.5">
      <c r="B192" s="226"/>
      <c r="C192" s="227"/>
      <c r="D192" s="228" t="s">
        <v>152</v>
      </c>
      <c r="E192" s="229" t="s">
        <v>22</v>
      </c>
      <c r="F192" s="230" t="s">
        <v>333</v>
      </c>
      <c r="G192" s="227"/>
      <c r="H192" s="231">
        <v>8.956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152</v>
      </c>
      <c r="AU192" s="237" t="s">
        <v>84</v>
      </c>
      <c r="AV192" s="11" t="s">
        <v>84</v>
      </c>
      <c r="AW192" s="11" t="s">
        <v>154</v>
      </c>
      <c r="AX192" s="11" t="s">
        <v>75</v>
      </c>
      <c r="AY192" s="237" t="s">
        <v>138</v>
      </c>
    </row>
    <row r="193" spans="2:51" s="11" customFormat="1" ht="13.5">
      <c r="B193" s="226"/>
      <c r="C193" s="227"/>
      <c r="D193" s="228" t="s">
        <v>152</v>
      </c>
      <c r="E193" s="227"/>
      <c r="F193" s="230" t="s">
        <v>339</v>
      </c>
      <c r="G193" s="227"/>
      <c r="H193" s="231">
        <v>9.852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152</v>
      </c>
      <c r="AU193" s="237" t="s">
        <v>84</v>
      </c>
      <c r="AV193" s="11" t="s">
        <v>84</v>
      </c>
      <c r="AW193" s="11" t="s">
        <v>6</v>
      </c>
      <c r="AX193" s="11" t="s">
        <v>24</v>
      </c>
      <c r="AY193" s="237" t="s">
        <v>138</v>
      </c>
    </row>
    <row r="194" spans="2:65" s="1" customFormat="1" ht="22.8" customHeight="1">
      <c r="B194" s="43"/>
      <c r="C194" s="214" t="s">
        <v>340</v>
      </c>
      <c r="D194" s="214" t="s">
        <v>141</v>
      </c>
      <c r="E194" s="215" t="s">
        <v>341</v>
      </c>
      <c r="F194" s="216" t="s">
        <v>342</v>
      </c>
      <c r="G194" s="217" t="s">
        <v>158</v>
      </c>
      <c r="H194" s="218">
        <v>8.956</v>
      </c>
      <c r="I194" s="219"/>
      <c r="J194" s="220">
        <f>ROUND(I194*H194,2)</f>
        <v>0</v>
      </c>
      <c r="K194" s="216" t="s">
        <v>145</v>
      </c>
      <c r="L194" s="69"/>
      <c r="M194" s="221" t="s">
        <v>22</v>
      </c>
      <c r="N194" s="222" t="s">
        <v>46</v>
      </c>
      <c r="O194" s="44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AR194" s="21" t="s">
        <v>239</v>
      </c>
      <c r="AT194" s="21" t="s">
        <v>141</v>
      </c>
      <c r="AU194" s="21" t="s">
        <v>84</v>
      </c>
      <c r="AY194" s="21" t="s">
        <v>138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21" t="s">
        <v>24</v>
      </c>
      <c r="BK194" s="225">
        <f>ROUND(I194*H194,2)</f>
        <v>0</v>
      </c>
      <c r="BL194" s="21" t="s">
        <v>239</v>
      </c>
      <c r="BM194" s="21" t="s">
        <v>343</v>
      </c>
    </row>
    <row r="195" spans="2:65" s="1" customFormat="1" ht="22.8" customHeight="1">
      <c r="B195" s="43"/>
      <c r="C195" s="214" t="s">
        <v>344</v>
      </c>
      <c r="D195" s="214" t="s">
        <v>141</v>
      </c>
      <c r="E195" s="215" t="s">
        <v>345</v>
      </c>
      <c r="F195" s="216" t="s">
        <v>346</v>
      </c>
      <c r="G195" s="217" t="s">
        <v>175</v>
      </c>
      <c r="H195" s="218">
        <v>51.84</v>
      </c>
      <c r="I195" s="219"/>
      <c r="J195" s="220">
        <f>ROUND(I195*H195,2)</f>
        <v>0</v>
      </c>
      <c r="K195" s="216" t="s">
        <v>145</v>
      </c>
      <c r="L195" s="69"/>
      <c r="M195" s="221" t="s">
        <v>22</v>
      </c>
      <c r="N195" s="222" t="s">
        <v>46</v>
      </c>
      <c r="O195" s="44"/>
      <c r="P195" s="223">
        <f>O195*H195</f>
        <v>0</v>
      </c>
      <c r="Q195" s="223">
        <v>9E-05</v>
      </c>
      <c r="R195" s="223">
        <f>Q195*H195</f>
        <v>0.004665600000000001</v>
      </c>
      <c r="S195" s="223">
        <v>0</v>
      </c>
      <c r="T195" s="224">
        <f>S195*H195</f>
        <v>0</v>
      </c>
      <c r="AR195" s="21" t="s">
        <v>239</v>
      </c>
      <c r="AT195" s="21" t="s">
        <v>141</v>
      </c>
      <c r="AU195" s="21" t="s">
        <v>84</v>
      </c>
      <c r="AY195" s="21" t="s">
        <v>138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21" t="s">
        <v>24</v>
      </c>
      <c r="BK195" s="225">
        <f>ROUND(I195*H195,2)</f>
        <v>0</v>
      </c>
      <c r="BL195" s="21" t="s">
        <v>239</v>
      </c>
      <c r="BM195" s="21" t="s">
        <v>347</v>
      </c>
    </row>
    <row r="196" spans="2:51" s="11" customFormat="1" ht="13.5">
      <c r="B196" s="226"/>
      <c r="C196" s="227"/>
      <c r="D196" s="228" t="s">
        <v>152</v>
      </c>
      <c r="E196" s="229" t="s">
        <v>22</v>
      </c>
      <c r="F196" s="230" t="s">
        <v>348</v>
      </c>
      <c r="G196" s="227"/>
      <c r="H196" s="231">
        <v>51.84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152</v>
      </c>
      <c r="AU196" s="237" t="s">
        <v>84</v>
      </c>
      <c r="AV196" s="11" t="s">
        <v>84</v>
      </c>
      <c r="AW196" s="11" t="s">
        <v>154</v>
      </c>
      <c r="AX196" s="11" t="s">
        <v>24</v>
      </c>
      <c r="AY196" s="237" t="s">
        <v>138</v>
      </c>
    </row>
    <row r="197" spans="2:65" s="1" customFormat="1" ht="22.8" customHeight="1">
      <c r="B197" s="43"/>
      <c r="C197" s="214" t="s">
        <v>349</v>
      </c>
      <c r="D197" s="214" t="s">
        <v>141</v>
      </c>
      <c r="E197" s="215" t="s">
        <v>350</v>
      </c>
      <c r="F197" s="216" t="s">
        <v>351</v>
      </c>
      <c r="G197" s="217" t="s">
        <v>158</v>
      </c>
      <c r="H197" s="218">
        <v>8.956</v>
      </c>
      <c r="I197" s="219"/>
      <c r="J197" s="220">
        <f>ROUND(I197*H197,2)</f>
        <v>0</v>
      </c>
      <c r="K197" s="216" t="s">
        <v>145</v>
      </c>
      <c r="L197" s="69"/>
      <c r="M197" s="221" t="s">
        <v>22</v>
      </c>
      <c r="N197" s="222" t="s">
        <v>46</v>
      </c>
      <c r="O197" s="44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AR197" s="21" t="s">
        <v>239</v>
      </c>
      <c r="AT197" s="21" t="s">
        <v>141</v>
      </c>
      <c r="AU197" s="21" t="s">
        <v>84</v>
      </c>
      <c r="AY197" s="21" t="s">
        <v>138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21" t="s">
        <v>24</v>
      </c>
      <c r="BK197" s="225">
        <f>ROUND(I197*H197,2)</f>
        <v>0</v>
      </c>
      <c r="BL197" s="21" t="s">
        <v>239</v>
      </c>
      <c r="BM197" s="21" t="s">
        <v>352</v>
      </c>
    </row>
    <row r="198" spans="2:65" s="1" customFormat="1" ht="14.4" customHeight="1">
      <c r="B198" s="43"/>
      <c r="C198" s="214" t="s">
        <v>353</v>
      </c>
      <c r="D198" s="214" t="s">
        <v>141</v>
      </c>
      <c r="E198" s="215" t="s">
        <v>354</v>
      </c>
      <c r="F198" s="216" t="s">
        <v>355</v>
      </c>
      <c r="G198" s="217" t="s">
        <v>175</v>
      </c>
      <c r="H198" s="218">
        <v>19.68</v>
      </c>
      <c r="I198" s="219"/>
      <c r="J198" s="220">
        <f>ROUND(I198*H198,2)</f>
        <v>0</v>
      </c>
      <c r="K198" s="216" t="s">
        <v>145</v>
      </c>
      <c r="L198" s="69"/>
      <c r="M198" s="221" t="s">
        <v>22</v>
      </c>
      <c r="N198" s="222" t="s">
        <v>46</v>
      </c>
      <c r="O198" s="44"/>
      <c r="P198" s="223">
        <f>O198*H198</f>
        <v>0</v>
      </c>
      <c r="Q198" s="223">
        <v>0.00031</v>
      </c>
      <c r="R198" s="223">
        <f>Q198*H198</f>
        <v>0.0061008</v>
      </c>
      <c r="S198" s="223">
        <v>0</v>
      </c>
      <c r="T198" s="224">
        <f>S198*H198</f>
        <v>0</v>
      </c>
      <c r="AR198" s="21" t="s">
        <v>239</v>
      </c>
      <c r="AT198" s="21" t="s">
        <v>141</v>
      </c>
      <c r="AU198" s="21" t="s">
        <v>84</v>
      </c>
      <c r="AY198" s="21" t="s">
        <v>138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21" t="s">
        <v>24</v>
      </c>
      <c r="BK198" s="225">
        <f>ROUND(I198*H198,2)</f>
        <v>0</v>
      </c>
      <c r="BL198" s="21" t="s">
        <v>239</v>
      </c>
      <c r="BM198" s="21" t="s">
        <v>356</v>
      </c>
    </row>
    <row r="199" spans="2:51" s="11" customFormat="1" ht="13.5">
      <c r="B199" s="226"/>
      <c r="C199" s="227"/>
      <c r="D199" s="228" t="s">
        <v>152</v>
      </c>
      <c r="E199" s="229" t="s">
        <v>22</v>
      </c>
      <c r="F199" s="230" t="s">
        <v>357</v>
      </c>
      <c r="G199" s="227"/>
      <c r="H199" s="231">
        <v>19.68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152</v>
      </c>
      <c r="AU199" s="237" t="s">
        <v>84</v>
      </c>
      <c r="AV199" s="11" t="s">
        <v>84</v>
      </c>
      <c r="AW199" s="11" t="s">
        <v>154</v>
      </c>
      <c r="AX199" s="11" t="s">
        <v>75</v>
      </c>
      <c r="AY199" s="237" t="s">
        <v>138</v>
      </c>
    </row>
    <row r="200" spans="2:65" s="1" customFormat="1" ht="14.4" customHeight="1">
      <c r="B200" s="43"/>
      <c r="C200" s="214" t="s">
        <v>358</v>
      </c>
      <c r="D200" s="214" t="s">
        <v>141</v>
      </c>
      <c r="E200" s="215" t="s">
        <v>359</v>
      </c>
      <c r="F200" s="216" t="s">
        <v>360</v>
      </c>
      <c r="G200" s="217" t="s">
        <v>175</v>
      </c>
      <c r="H200" s="218">
        <v>8.27</v>
      </c>
      <c r="I200" s="219"/>
      <c r="J200" s="220">
        <f>ROUND(I200*H200,2)</f>
        <v>0</v>
      </c>
      <c r="K200" s="216" t="s">
        <v>145</v>
      </c>
      <c r="L200" s="69"/>
      <c r="M200" s="221" t="s">
        <v>22</v>
      </c>
      <c r="N200" s="222" t="s">
        <v>46</v>
      </c>
      <c r="O200" s="44"/>
      <c r="P200" s="223">
        <f>O200*H200</f>
        <v>0</v>
      </c>
      <c r="Q200" s="223">
        <v>0.00026</v>
      </c>
      <c r="R200" s="223">
        <f>Q200*H200</f>
        <v>0.0021501999999999997</v>
      </c>
      <c r="S200" s="223">
        <v>0</v>
      </c>
      <c r="T200" s="224">
        <f>S200*H200</f>
        <v>0</v>
      </c>
      <c r="AR200" s="21" t="s">
        <v>239</v>
      </c>
      <c r="AT200" s="21" t="s">
        <v>141</v>
      </c>
      <c r="AU200" s="21" t="s">
        <v>84</v>
      </c>
      <c r="AY200" s="21" t="s">
        <v>138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21" t="s">
        <v>24</v>
      </c>
      <c r="BK200" s="225">
        <f>ROUND(I200*H200,2)</f>
        <v>0</v>
      </c>
      <c r="BL200" s="21" t="s">
        <v>239</v>
      </c>
      <c r="BM200" s="21" t="s">
        <v>361</v>
      </c>
    </row>
    <row r="201" spans="2:51" s="11" customFormat="1" ht="13.5">
      <c r="B201" s="226"/>
      <c r="C201" s="227"/>
      <c r="D201" s="228" t="s">
        <v>152</v>
      </c>
      <c r="E201" s="229" t="s">
        <v>22</v>
      </c>
      <c r="F201" s="230" t="s">
        <v>362</v>
      </c>
      <c r="G201" s="227"/>
      <c r="H201" s="231">
        <v>8.27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152</v>
      </c>
      <c r="AU201" s="237" t="s">
        <v>84</v>
      </c>
      <c r="AV201" s="11" t="s">
        <v>84</v>
      </c>
      <c r="AW201" s="11" t="s">
        <v>154</v>
      </c>
      <c r="AX201" s="11" t="s">
        <v>24</v>
      </c>
      <c r="AY201" s="237" t="s">
        <v>138</v>
      </c>
    </row>
    <row r="202" spans="2:65" s="1" customFormat="1" ht="14.4" customHeight="1">
      <c r="B202" s="43"/>
      <c r="C202" s="214" t="s">
        <v>363</v>
      </c>
      <c r="D202" s="214" t="s">
        <v>141</v>
      </c>
      <c r="E202" s="215" t="s">
        <v>364</v>
      </c>
      <c r="F202" s="216" t="s">
        <v>365</v>
      </c>
      <c r="G202" s="217" t="s">
        <v>150</v>
      </c>
      <c r="H202" s="218">
        <v>0.164</v>
      </c>
      <c r="I202" s="219"/>
      <c r="J202" s="220">
        <f>ROUND(I202*H202,2)</f>
        <v>0</v>
      </c>
      <c r="K202" s="216" t="s">
        <v>145</v>
      </c>
      <c r="L202" s="69"/>
      <c r="M202" s="221" t="s">
        <v>22</v>
      </c>
      <c r="N202" s="222" t="s">
        <v>46</v>
      </c>
      <c r="O202" s="44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AR202" s="21" t="s">
        <v>239</v>
      </c>
      <c r="AT202" s="21" t="s">
        <v>141</v>
      </c>
      <c r="AU202" s="21" t="s">
        <v>84</v>
      </c>
      <c r="AY202" s="21" t="s">
        <v>138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21" t="s">
        <v>24</v>
      </c>
      <c r="BK202" s="225">
        <f>ROUND(I202*H202,2)</f>
        <v>0</v>
      </c>
      <c r="BL202" s="21" t="s">
        <v>239</v>
      </c>
      <c r="BM202" s="21" t="s">
        <v>366</v>
      </c>
    </row>
    <row r="203" spans="2:63" s="10" customFormat="1" ht="29.85" customHeight="1">
      <c r="B203" s="198"/>
      <c r="C203" s="199"/>
      <c r="D203" s="200" t="s">
        <v>74</v>
      </c>
      <c r="E203" s="212" t="s">
        <v>367</v>
      </c>
      <c r="F203" s="212" t="s">
        <v>368</v>
      </c>
      <c r="G203" s="199"/>
      <c r="H203" s="199"/>
      <c r="I203" s="202"/>
      <c r="J203" s="213">
        <f>BK203</f>
        <v>0</v>
      </c>
      <c r="K203" s="199"/>
      <c r="L203" s="204"/>
      <c r="M203" s="205"/>
      <c r="N203" s="206"/>
      <c r="O203" s="206"/>
      <c r="P203" s="207">
        <f>SUM(P204:P209)</f>
        <v>0</v>
      </c>
      <c r="Q203" s="206"/>
      <c r="R203" s="207">
        <f>SUM(R204:R209)</f>
        <v>0.0007979999999999999</v>
      </c>
      <c r="S203" s="206"/>
      <c r="T203" s="208">
        <f>SUM(T204:T209)</f>
        <v>0</v>
      </c>
      <c r="AR203" s="209" t="s">
        <v>84</v>
      </c>
      <c r="AT203" s="210" t="s">
        <v>74</v>
      </c>
      <c r="AU203" s="210" t="s">
        <v>24</v>
      </c>
      <c r="AY203" s="209" t="s">
        <v>138</v>
      </c>
      <c r="BK203" s="211">
        <f>SUM(BK204:BK209)</f>
        <v>0</v>
      </c>
    </row>
    <row r="204" spans="2:65" s="1" customFormat="1" ht="14.4" customHeight="1">
      <c r="B204" s="43"/>
      <c r="C204" s="214" t="s">
        <v>369</v>
      </c>
      <c r="D204" s="214" t="s">
        <v>141</v>
      </c>
      <c r="E204" s="215" t="s">
        <v>370</v>
      </c>
      <c r="F204" s="216" t="s">
        <v>371</v>
      </c>
      <c r="G204" s="217" t="s">
        <v>158</v>
      </c>
      <c r="H204" s="218">
        <v>3.8</v>
      </c>
      <c r="I204" s="219"/>
      <c r="J204" s="220">
        <f>ROUND(I204*H204,2)</f>
        <v>0</v>
      </c>
      <c r="K204" s="216" t="s">
        <v>145</v>
      </c>
      <c r="L204" s="69"/>
      <c r="M204" s="221" t="s">
        <v>22</v>
      </c>
      <c r="N204" s="222" t="s">
        <v>46</v>
      </c>
      <c r="O204" s="44"/>
      <c r="P204" s="223">
        <f>O204*H204</f>
        <v>0</v>
      </c>
      <c r="Q204" s="223">
        <v>7E-05</v>
      </c>
      <c r="R204" s="223">
        <f>Q204*H204</f>
        <v>0.00026599999999999996</v>
      </c>
      <c r="S204" s="223">
        <v>0</v>
      </c>
      <c r="T204" s="224">
        <f>S204*H204</f>
        <v>0</v>
      </c>
      <c r="AR204" s="21" t="s">
        <v>239</v>
      </c>
      <c r="AT204" s="21" t="s">
        <v>141</v>
      </c>
      <c r="AU204" s="21" t="s">
        <v>84</v>
      </c>
      <c r="AY204" s="21" t="s">
        <v>138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21" t="s">
        <v>24</v>
      </c>
      <c r="BK204" s="225">
        <f>ROUND(I204*H204,2)</f>
        <v>0</v>
      </c>
      <c r="BL204" s="21" t="s">
        <v>239</v>
      </c>
      <c r="BM204" s="21" t="s">
        <v>372</v>
      </c>
    </row>
    <row r="205" spans="2:47" s="1" customFormat="1" ht="13.5">
      <c r="B205" s="43"/>
      <c r="C205" s="71"/>
      <c r="D205" s="228" t="s">
        <v>160</v>
      </c>
      <c r="E205" s="71"/>
      <c r="F205" s="238" t="s">
        <v>373</v>
      </c>
      <c r="G205" s="71"/>
      <c r="H205" s="71"/>
      <c r="I205" s="184"/>
      <c r="J205" s="71"/>
      <c r="K205" s="71"/>
      <c r="L205" s="69"/>
      <c r="M205" s="239"/>
      <c r="N205" s="44"/>
      <c r="O205" s="44"/>
      <c r="P205" s="44"/>
      <c r="Q205" s="44"/>
      <c r="R205" s="44"/>
      <c r="S205" s="44"/>
      <c r="T205" s="92"/>
      <c r="AT205" s="21" t="s">
        <v>160</v>
      </c>
      <c r="AU205" s="21" t="s">
        <v>84</v>
      </c>
    </row>
    <row r="206" spans="2:51" s="11" customFormat="1" ht="13.5">
      <c r="B206" s="226"/>
      <c r="C206" s="227"/>
      <c r="D206" s="228" t="s">
        <v>152</v>
      </c>
      <c r="E206" s="229" t="s">
        <v>22</v>
      </c>
      <c r="F206" s="230" t="s">
        <v>374</v>
      </c>
      <c r="G206" s="227"/>
      <c r="H206" s="231">
        <v>2.8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152</v>
      </c>
      <c r="AU206" s="237" t="s">
        <v>84</v>
      </c>
      <c r="AV206" s="11" t="s">
        <v>84</v>
      </c>
      <c r="AW206" s="11" t="s">
        <v>154</v>
      </c>
      <c r="AX206" s="11" t="s">
        <v>75</v>
      </c>
      <c r="AY206" s="237" t="s">
        <v>138</v>
      </c>
    </row>
    <row r="207" spans="2:51" s="11" customFormat="1" ht="13.5">
      <c r="B207" s="226"/>
      <c r="C207" s="227"/>
      <c r="D207" s="228" t="s">
        <v>152</v>
      </c>
      <c r="E207" s="229" t="s">
        <v>22</v>
      </c>
      <c r="F207" s="230" t="s">
        <v>375</v>
      </c>
      <c r="G207" s="227"/>
      <c r="H207" s="231">
        <v>1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152</v>
      </c>
      <c r="AU207" s="237" t="s">
        <v>84</v>
      </c>
      <c r="AV207" s="11" t="s">
        <v>84</v>
      </c>
      <c r="AW207" s="11" t="s">
        <v>154</v>
      </c>
      <c r="AX207" s="11" t="s">
        <v>75</v>
      </c>
      <c r="AY207" s="237" t="s">
        <v>138</v>
      </c>
    </row>
    <row r="208" spans="2:65" s="1" customFormat="1" ht="22.8" customHeight="1">
      <c r="B208" s="43"/>
      <c r="C208" s="214" t="s">
        <v>376</v>
      </c>
      <c r="D208" s="214" t="s">
        <v>141</v>
      </c>
      <c r="E208" s="215" t="s">
        <v>377</v>
      </c>
      <c r="F208" s="216" t="s">
        <v>378</v>
      </c>
      <c r="G208" s="217" t="s">
        <v>158</v>
      </c>
      <c r="H208" s="218">
        <v>3.8</v>
      </c>
      <c r="I208" s="219"/>
      <c r="J208" s="220">
        <f>ROUND(I208*H208,2)</f>
        <v>0</v>
      </c>
      <c r="K208" s="216" t="s">
        <v>145</v>
      </c>
      <c r="L208" s="69"/>
      <c r="M208" s="221" t="s">
        <v>22</v>
      </c>
      <c r="N208" s="222" t="s">
        <v>46</v>
      </c>
      <c r="O208" s="44"/>
      <c r="P208" s="223">
        <f>O208*H208</f>
        <v>0</v>
      </c>
      <c r="Q208" s="223">
        <v>0.00014</v>
      </c>
      <c r="R208" s="223">
        <f>Q208*H208</f>
        <v>0.0005319999999999999</v>
      </c>
      <c r="S208" s="223">
        <v>0</v>
      </c>
      <c r="T208" s="224">
        <f>S208*H208</f>
        <v>0</v>
      </c>
      <c r="AR208" s="21" t="s">
        <v>239</v>
      </c>
      <c r="AT208" s="21" t="s">
        <v>141</v>
      </c>
      <c r="AU208" s="21" t="s">
        <v>84</v>
      </c>
      <c r="AY208" s="21" t="s">
        <v>138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21" t="s">
        <v>24</v>
      </c>
      <c r="BK208" s="225">
        <f>ROUND(I208*H208,2)</f>
        <v>0</v>
      </c>
      <c r="BL208" s="21" t="s">
        <v>239</v>
      </c>
      <c r="BM208" s="21" t="s">
        <v>379</v>
      </c>
    </row>
    <row r="209" spans="2:47" s="1" customFormat="1" ht="13.5">
      <c r="B209" s="43"/>
      <c r="C209" s="71"/>
      <c r="D209" s="228" t="s">
        <v>160</v>
      </c>
      <c r="E209" s="71"/>
      <c r="F209" s="238" t="s">
        <v>380</v>
      </c>
      <c r="G209" s="71"/>
      <c r="H209" s="71"/>
      <c r="I209" s="184"/>
      <c r="J209" s="71"/>
      <c r="K209" s="71"/>
      <c r="L209" s="69"/>
      <c r="M209" s="239"/>
      <c r="N209" s="44"/>
      <c r="O209" s="44"/>
      <c r="P209" s="44"/>
      <c r="Q209" s="44"/>
      <c r="R209" s="44"/>
      <c r="S209" s="44"/>
      <c r="T209" s="92"/>
      <c r="AT209" s="21" t="s">
        <v>160</v>
      </c>
      <c r="AU209" s="21" t="s">
        <v>84</v>
      </c>
    </row>
    <row r="210" spans="2:63" s="10" customFormat="1" ht="29.85" customHeight="1">
      <c r="B210" s="198"/>
      <c r="C210" s="199"/>
      <c r="D210" s="200" t="s">
        <v>74</v>
      </c>
      <c r="E210" s="212" t="s">
        <v>381</v>
      </c>
      <c r="F210" s="212" t="s">
        <v>382</v>
      </c>
      <c r="G210" s="199"/>
      <c r="H210" s="199"/>
      <c r="I210" s="202"/>
      <c r="J210" s="213">
        <f>BK210</f>
        <v>0</v>
      </c>
      <c r="K210" s="199"/>
      <c r="L210" s="204"/>
      <c r="M210" s="205"/>
      <c r="N210" s="206"/>
      <c r="O210" s="206"/>
      <c r="P210" s="207">
        <f>SUM(P211:P216)</f>
        <v>0</v>
      </c>
      <c r="Q210" s="206"/>
      <c r="R210" s="207">
        <f>SUM(R211:R216)</f>
        <v>0.0177376</v>
      </c>
      <c r="S210" s="206"/>
      <c r="T210" s="208">
        <f>SUM(T211:T216)</f>
        <v>0</v>
      </c>
      <c r="AR210" s="209" t="s">
        <v>84</v>
      </c>
      <c r="AT210" s="210" t="s">
        <v>74</v>
      </c>
      <c r="AU210" s="210" t="s">
        <v>24</v>
      </c>
      <c r="AY210" s="209" t="s">
        <v>138</v>
      </c>
      <c r="BK210" s="211">
        <f>SUM(BK211:BK216)</f>
        <v>0</v>
      </c>
    </row>
    <row r="211" spans="2:65" s="1" customFormat="1" ht="22.8" customHeight="1">
      <c r="B211" s="43"/>
      <c r="C211" s="214" t="s">
        <v>383</v>
      </c>
      <c r="D211" s="214" t="s">
        <v>141</v>
      </c>
      <c r="E211" s="215" t="s">
        <v>384</v>
      </c>
      <c r="F211" s="216" t="s">
        <v>385</v>
      </c>
      <c r="G211" s="217" t="s">
        <v>158</v>
      </c>
      <c r="H211" s="218">
        <v>38.56</v>
      </c>
      <c r="I211" s="219"/>
      <c r="J211" s="220">
        <f>ROUND(I211*H211,2)</f>
        <v>0</v>
      </c>
      <c r="K211" s="216" t="s">
        <v>145</v>
      </c>
      <c r="L211" s="69"/>
      <c r="M211" s="221" t="s">
        <v>22</v>
      </c>
      <c r="N211" s="222" t="s">
        <v>46</v>
      </c>
      <c r="O211" s="44"/>
      <c r="P211" s="223">
        <f>O211*H211</f>
        <v>0</v>
      </c>
      <c r="Q211" s="223">
        <v>0.0002</v>
      </c>
      <c r="R211" s="223">
        <f>Q211*H211</f>
        <v>0.007712000000000001</v>
      </c>
      <c r="S211" s="223">
        <v>0</v>
      </c>
      <c r="T211" s="224">
        <f>S211*H211</f>
        <v>0</v>
      </c>
      <c r="AR211" s="21" t="s">
        <v>239</v>
      </c>
      <c r="AT211" s="21" t="s">
        <v>141</v>
      </c>
      <c r="AU211" s="21" t="s">
        <v>84</v>
      </c>
      <c r="AY211" s="21" t="s">
        <v>138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21" t="s">
        <v>24</v>
      </c>
      <c r="BK211" s="225">
        <f>ROUND(I211*H211,2)</f>
        <v>0</v>
      </c>
      <c r="BL211" s="21" t="s">
        <v>239</v>
      </c>
      <c r="BM211" s="21" t="s">
        <v>386</v>
      </c>
    </row>
    <row r="212" spans="2:47" s="1" customFormat="1" ht="13.5">
      <c r="B212" s="43"/>
      <c r="C212" s="71"/>
      <c r="D212" s="228" t="s">
        <v>160</v>
      </c>
      <c r="E212" s="71"/>
      <c r="F212" s="238" t="s">
        <v>387</v>
      </c>
      <c r="G212" s="71"/>
      <c r="H212" s="71"/>
      <c r="I212" s="184"/>
      <c r="J212" s="71"/>
      <c r="K212" s="71"/>
      <c r="L212" s="69"/>
      <c r="M212" s="239"/>
      <c r="N212" s="44"/>
      <c r="O212" s="44"/>
      <c r="P212" s="44"/>
      <c r="Q212" s="44"/>
      <c r="R212" s="44"/>
      <c r="S212" s="44"/>
      <c r="T212" s="92"/>
      <c r="AT212" s="21" t="s">
        <v>160</v>
      </c>
      <c r="AU212" s="21" t="s">
        <v>84</v>
      </c>
    </row>
    <row r="213" spans="2:51" s="11" customFormat="1" ht="13.5">
      <c r="B213" s="226"/>
      <c r="C213" s="227"/>
      <c r="D213" s="228" t="s">
        <v>152</v>
      </c>
      <c r="E213" s="229" t="s">
        <v>22</v>
      </c>
      <c r="F213" s="230" t="s">
        <v>388</v>
      </c>
      <c r="G213" s="227"/>
      <c r="H213" s="231">
        <v>3.28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152</v>
      </c>
      <c r="AU213" s="237" t="s">
        <v>84</v>
      </c>
      <c r="AV213" s="11" t="s">
        <v>84</v>
      </c>
      <c r="AW213" s="11" t="s">
        <v>154</v>
      </c>
      <c r="AX213" s="11" t="s">
        <v>75</v>
      </c>
      <c r="AY213" s="237" t="s">
        <v>138</v>
      </c>
    </row>
    <row r="214" spans="2:51" s="11" customFormat="1" ht="13.5">
      <c r="B214" s="226"/>
      <c r="C214" s="227"/>
      <c r="D214" s="228" t="s">
        <v>152</v>
      </c>
      <c r="E214" s="229" t="s">
        <v>22</v>
      </c>
      <c r="F214" s="230" t="s">
        <v>389</v>
      </c>
      <c r="G214" s="227"/>
      <c r="H214" s="231">
        <v>35.28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152</v>
      </c>
      <c r="AU214" s="237" t="s">
        <v>84</v>
      </c>
      <c r="AV214" s="11" t="s">
        <v>84</v>
      </c>
      <c r="AW214" s="11" t="s">
        <v>154</v>
      </c>
      <c r="AX214" s="11" t="s">
        <v>75</v>
      </c>
      <c r="AY214" s="237" t="s">
        <v>138</v>
      </c>
    </row>
    <row r="215" spans="2:65" s="1" customFormat="1" ht="22.8" customHeight="1">
      <c r="B215" s="43"/>
      <c r="C215" s="214" t="s">
        <v>390</v>
      </c>
      <c r="D215" s="214" t="s">
        <v>141</v>
      </c>
      <c r="E215" s="215" t="s">
        <v>391</v>
      </c>
      <c r="F215" s="216" t="s">
        <v>392</v>
      </c>
      <c r="G215" s="217" t="s">
        <v>158</v>
      </c>
      <c r="H215" s="218">
        <v>38.56</v>
      </c>
      <c r="I215" s="219"/>
      <c r="J215" s="220">
        <f>ROUND(I215*H215,2)</f>
        <v>0</v>
      </c>
      <c r="K215" s="216" t="s">
        <v>145</v>
      </c>
      <c r="L215" s="69"/>
      <c r="M215" s="221" t="s">
        <v>22</v>
      </c>
      <c r="N215" s="222" t="s">
        <v>46</v>
      </c>
      <c r="O215" s="44"/>
      <c r="P215" s="223">
        <f>O215*H215</f>
        <v>0</v>
      </c>
      <c r="Q215" s="223">
        <v>0.00026</v>
      </c>
      <c r="R215" s="223">
        <f>Q215*H215</f>
        <v>0.010025599999999999</v>
      </c>
      <c r="S215" s="223">
        <v>0</v>
      </c>
      <c r="T215" s="224">
        <f>S215*H215</f>
        <v>0</v>
      </c>
      <c r="AR215" s="21" t="s">
        <v>239</v>
      </c>
      <c r="AT215" s="21" t="s">
        <v>141</v>
      </c>
      <c r="AU215" s="21" t="s">
        <v>84</v>
      </c>
      <c r="AY215" s="21" t="s">
        <v>138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21" t="s">
        <v>24</v>
      </c>
      <c r="BK215" s="225">
        <f>ROUND(I215*H215,2)</f>
        <v>0</v>
      </c>
      <c r="BL215" s="21" t="s">
        <v>239</v>
      </c>
      <c r="BM215" s="21" t="s">
        <v>393</v>
      </c>
    </row>
    <row r="216" spans="2:47" s="1" customFormat="1" ht="13.5">
      <c r="B216" s="43"/>
      <c r="C216" s="71"/>
      <c r="D216" s="228" t="s">
        <v>160</v>
      </c>
      <c r="E216" s="71"/>
      <c r="F216" s="238" t="s">
        <v>394</v>
      </c>
      <c r="G216" s="71"/>
      <c r="H216" s="71"/>
      <c r="I216" s="184"/>
      <c r="J216" s="71"/>
      <c r="K216" s="71"/>
      <c r="L216" s="69"/>
      <c r="M216" s="239"/>
      <c r="N216" s="44"/>
      <c r="O216" s="44"/>
      <c r="P216" s="44"/>
      <c r="Q216" s="44"/>
      <c r="R216" s="44"/>
      <c r="S216" s="44"/>
      <c r="T216" s="92"/>
      <c r="AT216" s="21" t="s">
        <v>160</v>
      </c>
      <c r="AU216" s="21" t="s">
        <v>84</v>
      </c>
    </row>
    <row r="217" spans="2:63" s="10" customFormat="1" ht="37.4" customHeight="1">
      <c r="B217" s="198"/>
      <c r="C217" s="199"/>
      <c r="D217" s="200" t="s">
        <v>74</v>
      </c>
      <c r="E217" s="201" t="s">
        <v>209</v>
      </c>
      <c r="F217" s="201" t="s">
        <v>395</v>
      </c>
      <c r="G217" s="199"/>
      <c r="H217" s="199"/>
      <c r="I217" s="202"/>
      <c r="J217" s="203">
        <f>BK217</f>
        <v>0</v>
      </c>
      <c r="K217" s="199"/>
      <c r="L217" s="204"/>
      <c r="M217" s="205"/>
      <c r="N217" s="206"/>
      <c r="O217" s="206"/>
      <c r="P217" s="207">
        <f>P218+P221</f>
        <v>0</v>
      </c>
      <c r="Q217" s="206"/>
      <c r="R217" s="207">
        <f>R218+R221</f>
        <v>0</v>
      </c>
      <c r="S217" s="206"/>
      <c r="T217" s="208">
        <f>T218+T221</f>
        <v>0</v>
      </c>
      <c r="AR217" s="209" t="s">
        <v>139</v>
      </c>
      <c r="AT217" s="210" t="s">
        <v>74</v>
      </c>
      <c r="AU217" s="210" t="s">
        <v>75</v>
      </c>
      <c r="AY217" s="209" t="s">
        <v>138</v>
      </c>
      <c r="BK217" s="211">
        <f>BK218+BK221</f>
        <v>0</v>
      </c>
    </row>
    <row r="218" spans="2:63" s="10" customFormat="1" ht="19.9" customHeight="1">
      <c r="B218" s="198"/>
      <c r="C218" s="199"/>
      <c r="D218" s="200" t="s">
        <v>74</v>
      </c>
      <c r="E218" s="212" t="s">
        <v>396</v>
      </c>
      <c r="F218" s="212" t="s">
        <v>397</v>
      </c>
      <c r="G218" s="199"/>
      <c r="H218" s="199"/>
      <c r="I218" s="202"/>
      <c r="J218" s="213">
        <f>BK218</f>
        <v>0</v>
      </c>
      <c r="K218" s="199"/>
      <c r="L218" s="204"/>
      <c r="M218" s="205"/>
      <c r="N218" s="206"/>
      <c r="O218" s="206"/>
      <c r="P218" s="207">
        <f>SUM(P219:P220)</f>
        <v>0</v>
      </c>
      <c r="Q218" s="206"/>
      <c r="R218" s="207">
        <f>SUM(R219:R220)</f>
        <v>0</v>
      </c>
      <c r="S218" s="206"/>
      <c r="T218" s="208">
        <f>SUM(T219:T220)</f>
        <v>0</v>
      </c>
      <c r="AR218" s="209" t="s">
        <v>139</v>
      </c>
      <c r="AT218" s="210" t="s">
        <v>74</v>
      </c>
      <c r="AU218" s="210" t="s">
        <v>24</v>
      </c>
      <c r="AY218" s="209" t="s">
        <v>138</v>
      </c>
      <c r="BK218" s="211">
        <f>SUM(BK219:BK220)</f>
        <v>0</v>
      </c>
    </row>
    <row r="219" spans="2:65" s="1" customFormat="1" ht="14.4" customHeight="1">
      <c r="B219" s="43"/>
      <c r="C219" s="214" t="s">
        <v>398</v>
      </c>
      <c r="D219" s="214" t="s">
        <v>141</v>
      </c>
      <c r="E219" s="215" t="s">
        <v>399</v>
      </c>
      <c r="F219" s="216" t="s">
        <v>400</v>
      </c>
      <c r="G219" s="217" t="s">
        <v>401</v>
      </c>
      <c r="H219" s="218">
        <v>1</v>
      </c>
      <c r="I219" s="219"/>
      <c r="J219" s="220">
        <f>ROUND(I219*H219,2)</f>
        <v>0</v>
      </c>
      <c r="K219" s="216" t="s">
        <v>22</v>
      </c>
      <c r="L219" s="69"/>
      <c r="M219" s="221" t="s">
        <v>22</v>
      </c>
      <c r="N219" s="222" t="s">
        <v>46</v>
      </c>
      <c r="O219" s="44"/>
      <c r="P219" s="223">
        <f>O219*H219</f>
        <v>0</v>
      </c>
      <c r="Q219" s="223">
        <v>0</v>
      </c>
      <c r="R219" s="223">
        <f>Q219*H219</f>
        <v>0</v>
      </c>
      <c r="S219" s="223">
        <v>0</v>
      </c>
      <c r="T219" s="224">
        <f>S219*H219</f>
        <v>0</v>
      </c>
      <c r="AR219" s="21" t="s">
        <v>402</v>
      </c>
      <c r="AT219" s="21" t="s">
        <v>141</v>
      </c>
      <c r="AU219" s="21" t="s">
        <v>84</v>
      </c>
      <c r="AY219" s="21" t="s">
        <v>138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21" t="s">
        <v>24</v>
      </c>
      <c r="BK219" s="225">
        <f>ROUND(I219*H219,2)</f>
        <v>0</v>
      </c>
      <c r="BL219" s="21" t="s">
        <v>402</v>
      </c>
      <c r="BM219" s="21" t="s">
        <v>403</v>
      </c>
    </row>
    <row r="220" spans="2:51" s="11" customFormat="1" ht="13.5">
      <c r="B220" s="226"/>
      <c r="C220" s="227"/>
      <c r="D220" s="228" t="s">
        <v>152</v>
      </c>
      <c r="E220" s="229" t="s">
        <v>22</v>
      </c>
      <c r="F220" s="230" t="s">
        <v>404</v>
      </c>
      <c r="G220" s="227"/>
      <c r="H220" s="231">
        <v>1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AT220" s="237" t="s">
        <v>152</v>
      </c>
      <c r="AU220" s="237" t="s">
        <v>84</v>
      </c>
      <c r="AV220" s="11" t="s">
        <v>84</v>
      </c>
      <c r="AW220" s="11" t="s">
        <v>154</v>
      </c>
      <c r="AX220" s="11" t="s">
        <v>24</v>
      </c>
      <c r="AY220" s="237" t="s">
        <v>138</v>
      </c>
    </row>
    <row r="221" spans="2:63" s="10" customFormat="1" ht="29.85" customHeight="1">
      <c r="B221" s="198"/>
      <c r="C221" s="199"/>
      <c r="D221" s="200" t="s">
        <v>74</v>
      </c>
      <c r="E221" s="212" t="s">
        <v>405</v>
      </c>
      <c r="F221" s="212" t="s">
        <v>406</v>
      </c>
      <c r="G221" s="199"/>
      <c r="H221" s="199"/>
      <c r="I221" s="202"/>
      <c r="J221" s="213">
        <f>BK221</f>
        <v>0</v>
      </c>
      <c r="K221" s="199"/>
      <c r="L221" s="204"/>
      <c r="M221" s="205"/>
      <c r="N221" s="206"/>
      <c r="O221" s="206"/>
      <c r="P221" s="207">
        <f>SUM(P222:P223)</f>
        <v>0</v>
      </c>
      <c r="Q221" s="206"/>
      <c r="R221" s="207">
        <f>SUM(R222:R223)</f>
        <v>0</v>
      </c>
      <c r="S221" s="206"/>
      <c r="T221" s="208">
        <f>SUM(T222:T223)</f>
        <v>0</v>
      </c>
      <c r="AR221" s="209" t="s">
        <v>139</v>
      </c>
      <c r="AT221" s="210" t="s">
        <v>74</v>
      </c>
      <c r="AU221" s="210" t="s">
        <v>24</v>
      </c>
      <c r="AY221" s="209" t="s">
        <v>138</v>
      </c>
      <c r="BK221" s="211">
        <f>SUM(BK222:BK223)</f>
        <v>0</v>
      </c>
    </row>
    <row r="222" spans="2:65" s="1" customFormat="1" ht="22.8" customHeight="1">
      <c r="B222" s="43"/>
      <c r="C222" s="214" t="s">
        <v>407</v>
      </c>
      <c r="D222" s="214" t="s">
        <v>141</v>
      </c>
      <c r="E222" s="215" t="s">
        <v>405</v>
      </c>
      <c r="F222" s="216" t="s">
        <v>408</v>
      </c>
      <c r="G222" s="217" t="s">
        <v>401</v>
      </c>
      <c r="H222" s="218">
        <v>2</v>
      </c>
      <c r="I222" s="219"/>
      <c r="J222" s="220">
        <f>ROUND(I222*H222,2)</f>
        <v>0</v>
      </c>
      <c r="K222" s="216" t="s">
        <v>22</v>
      </c>
      <c r="L222" s="69"/>
      <c r="M222" s="221" t="s">
        <v>22</v>
      </c>
      <c r="N222" s="222" t="s">
        <v>46</v>
      </c>
      <c r="O222" s="44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AR222" s="21" t="s">
        <v>402</v>
      </c>
      <c r="AT222" s="21" t="s">
        <v>141</v>
      </c>
      <c r="AU222" s="21" t="s">
        <v>84</v>
      </c>
      <c r="AY222" s="21" t="s">
        <v>138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21" t="s">
        <v>24</v>
      </c>
      <c r="BK222" s="225">
        <f>ROUND(I222*H222,2)</f>
        <v>0</v>
      </c>
      <c r="BL222" s="21" t="s">
        <v>402</v>
      </c>
      <c r="BM222" s="21" t="s">
        <v>409</v>
      </c>
    </row>
    <row r="223" spans="2:51" s="11" customFormat="1" ht="13.5">
      <c r="B223" s="226"/>
      <c r="C223" s="227"/>
      <c r="D223" s="228" t="s">
        <v>152</v>
      </c>
      <c r="E223" s="229" t="s">
        <v>22</v>
      </c>
      <c r="F223" s="230" t="s">
        <v>410</v>
      </c>
      <c r="G223" s="227"/>
      <c r="H223" s="231">
        <v>2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AT223" s="237" t="s">
        <v>152</v>
      </c>
      <c r="AU223" s="237" t="s">
        <v>84</v>
      </c>
      <c r="AV223" s="11" t="s">
        <v>84</v>
      </c>
      <c r="AW223" s="11" t="s">
        <v>154</v>
      </c>
      <c r="AX223" s="11" t="s">
        <v>75</v>
      </c>
      <c r="AY223" s="237" t="s">
        <v>138</v>
      </c>
    </row>
    <row r="224" spans="2:63" s="10" customFormat="1" ht="37.4" customHeight="1">
      <c r="B224" s="198"/>
      <c r="C224" s="199"/>
      <c r="D224" s="200" t="s">
        <v>74</v>
      </c>
      <c r="E224" s="201" t="s">
        <v>411</v>
      </c>
      <c r="F224" s="201" t="s">
        <v>412</v>
      </c>
      <c r="G224" s="199"/>
      <c r="H224" s="199"/>
      <c r="I224" s="202"/>
      <c r="J224" s="203">
        <f>BK224</f>
        <v>0</v>
      </c>
      <c r="K224" s="199"/>
      <c r="L224" s="204"/>
      <c r="M224" s="205"/>
      <c r="N224" s="206"/>
      <c r="O224" s="206"/>
      <c r="P224" s="207">
        <f>P225</f>
        <v>0</v>
      </c>
      <c r="Q224" s="206"/>
      <c r="R224" s="207">
        <f>R225</f>
        <v>0</v>
      </c>
      <c r="S224" s="206"/>
      <c r="T224" s="208">
        <f>T225</f>
        <v>0</v>
      </c>
      <c r="AR224" s="209" t="s">
        <v>146</v>
      </c>
      <c r="AT224" s="210" t="s">
        <v>74</v>
      </c>
      <c r="AU224" s="210" t="s">
        <v>75</v>
      </c>
      <c r="AY224" s="209" t="s">
        <v>138</v>
      </c>
      <c r="BK224" s="211">
        <f>BK225</f>
        <v>0</v>
      </c>
    </row>
    <row r="225" spans="2:63" s="10" customFormat="1" ht="19.9" customHeight="1">
      <c r="B225" s="198"/>
      <c r="C225" s="199"/>
      <c r="D225" s="200" t="s">
        <v>74</v>
      </c>
      <c r="E225" s="212" t="s">
        <v>413</v>
      </c>
      <c r="F225" s="212" t="s">
        <v>412</v>
      </c>
      <c r="G225" s="199"/>
      <c r="H225" s="199"/>
      <c r="I225" s="202"/>
      <c r="J225" s="213">
        <f>BK225</f>
        <v>0</v>
      </c>
      <c r="K225" s="199"/>
      <c r="L225" s="204"/>
      <c r="M225" s="205"/>
      <c r="N225" s="206"/>
      <c r="O225" s="206"/>
      <c r="P225" s="207">
        <f>SUM(P226:P227)</f>
        <v>0</v>
      </c>
      <c r="Q225" s="206"/>
      <c r="R225" s="207">
        <f>SUM(R226:R227)</f>
        <v>0</v>
      </c>
      <c r="S225" s="206"/>
      <c r="T225" s="208">
        <f>SUM(T226:T227)</f>
        <v>0</v>
      </c>
      <c r="AR225" s="209" t="s">
        <v>146</v>
      </c>
      <c r="AT225" s="210" t="s">
        <v>74</v>
      </c>
      <c r="AU225" s="210" t="s">
        <v>24</v>
      </c>
      <c r="AY225" s="209" t="s">
        <v>138</v>
      </c>
      <c r="BK225" s="211">
        <f>SUM(BK226:BK227)</f>
        <v>0</v>
      </c>
    </row>
    <row r="226" spans="2:65" s="1" customFormat="1" ht="14.4" customHeight="1">
      <c r="B226" s="43"/>
      <c r="C226" s="214" t="s">
        <v>414</v>
      </c>
      <c r="D226" s="214" t="s">
        <v>141</v>
      </c>
      <c r="E226" s="215" t="s">
        <v>415</v>
      </c>
      <c r="F226" s="216" t="s">
        <v>416</v>
      </c>
      <c r="G226" s="217" t="s">
        <v>417</v>
      </c>
      <c r="H226" s="218">
        <v>8</v>
      </c>
      <c r="I226" s="219"/>
      <c r="J226" s="220">
        <f>ROUND(I226*H226,2)</f>
        <v>0</v>
      </c>
      <c r="K226" s="216" t="s">
        <v>145</v>
      </c>
      <c r="L226" s="69"/>
      <c r="M226" s="221" t="s">
        <v>22</v>
      </c>
      <c r="N226" s="222" t="s">
        <v>46</v>
      </c>
      <c r="O226" s="44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AR226" s="21" t="s">
        <v>418</v>
      </c>
      <c r="AT226" s="21" t="s">
        <v>141</v>
      </c>
      <c r="AU226" s="21" t="s">
        <v>84</v>
      </c>
      <c r="AY226" s="21" t="s">
        <v>138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21" t="s">
        <v>24</v>
      </c>
      <c r="BK226" s="225">
        <f>ROUND(I226*H226,2)</f>
        <v>0</v>
      </c>
      <c r="BL226" s="21" t="s">
        <v>418</v>
      </c>
      <c r="BM226" s="21" t="s">
        <v>419</v>
      </c>
    </row>
    <row r="227" spans="2:51" s="11" customFormat="1" ht="13.5">
      <c r="B227" s="226"/>
      <c r="C227" s="227"/>
      <c r="D227" s="228" t="s">
        <v>152</v>
      </c>
      <c r="E227" s="229" t="s">
        <v>22</v>
      </c>
      <c r="F227" s="230" t="s">
        <v>420</v>
      </c>
      <c r="G227" s="227"/>
      <c r="H227" s="231">
        <v>8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152</v>
      </c>
      <c r="AU227" s="237" t="s">
        <v>84</v>
      </c>
      <c r="AV227" s="11" t="s">
        <v>84</v>
      </c>
      <c r="AW227" s="11" t="s">
        <v>154</v>
      </c>
      <c r="AX227" s="11" t="s">
        <v>24</v>
      </c>
      <c r="AY227" s="237" t="s">
        <v>138</v>
      </c>
    </row>
    <row r="228" spans="2:63" s="10" customFormat="1" ht="37.4" customHeight="1">
      <c r="B228" s="198"/>
      <c r="C228" s="199"/>
      <c r="D228" s="200" t="s">
        <v>74</v>
      </c>
      <c r="E228" s="201" t="s">
        <v>421</v>
      </c>
      <c r="F228" s="201" t="s">
        <v>422</v>
      </c>
      <c r="G228" s="199"/>
      <c r="H228" s="199"/>
      <c r="I228" s="202"/>
      <c r="J228" s="203">
        <f>BK228</f>
        <v>0</v>
      </c>
      <c r="K228" s="199"/>
      <c r="L228" s="204"/>
      <c r="M228" s="205"/>
      <c r="N228" s="206"/>
      <c r="O228" s="206"/>
      <c r="P228" s="207">
        <f>P229+P232+P235</f>
        <v>0</v>
      </c>
      <c r="Q228" s="206"/>
      <c r="R228" s="207">
        <f>R229+R232+R235</f>
        <v>0</v>
      </c>
      <c r="S228" s="206"/>
      <c r="T228" s="208">
        <f>T229+T232+T235</f>
        <v>0</v>
      </c>
      <c r="AR228" s="209" t="s">
        <v>172</v>
      </c>
      <c r="AT228" s="210" t="s">
        <v>74</v>
      </c>
      <c r="AU228" s="210" t="s">
        <v>75</v>
      </c>
      <c r="AY228" s="209" t="s">
        <v>138</v>
      </c>
      <c r="BK228" s="211">
        <f>BK229+BK232+BK235</f>
        <v>0</v>
      </c>
    </row>
    <row r="229" spans="2:63" s="10" customFormat="1" ht="19.9" customHeight="1">
      <c r="B229" s="198"/>
      <c r="C229" s="199"/>
      <c r="D229" s="200" t="s">
        <v>74</v>
      </c>
      <c r="E229" s="212" t="s">
        <v>423</v>
      </c>
      <c r="F229" s="212" t="s">
        <v>424</v>
      </c>
      <c r="G229" s="199"/>
      <c r="H229" s="199"/>
      <c r="I229" s="202"/>
      <c r="J229" s="213">
        <f>BK229</f>
        <v>0</v>
      </c>
      <c r="K229" s="199"/>
      <c r="L229" s="204"/>
      <c r="M229" s="205"/>
      <c r="N229" s="206"/>
      <c r="O229" s="206"/>
      <c r="P229" s="207">
        <f>SUM(P230:P231)</f>
        <v>0</v>
      </c>
      <c r="Q229" s="206"/>
      <c r="R229" s="207">
        <f>SUM(R230:R231)</f>
        <v>0</v>
      </c>
      <c r="S229" s="206"/>
      <c r="T229" s="208">
        <f>SUM(T230:T231)</f>
        <v>0</v>
      </c>
      <c r="AR229" s="209" t="s">
        <v>172</v>
      </c>
      <c r="AT229" s="210" t="s">
        <v>74</v>
      </c>
      <c r="AU229" s="210" t="s">
        <v>24</v>
      </c>
      <c r="AY229" s="209" t="s">
        <v>138</v>
      </c>
      <c r="BK229" s="211">
        <f>SUM(BK230:BK231)</f>
        <v>0</v>
      </c>
    </row>
    <row r="230" spans="2:65" s="1" customFormat="1" ht="14.4" customHeight="1">
      <c r="B230" s="43"/>
      <c r="C230" s="214" t="s">
        <v>425</v>
      </c>
      <c r="D230" s="214" t="s">
        <v>141</v>
      </c>
      <c r="E230" s="215" t="s">
        <v>426</v>
      </c>
      <c r="F230" s="216" t="s">
        <v>424</v>
      </c>
      <c r="G230" s="217" t="s">
        <v>427</v>
      </c>
      <c r="H230" s="250"/>
      <c r="I230" s="219"/>
      <c r="J230" s="220">
        <f>ROUND(I230*H230,2)</f>
        <v>0</v>
      </c>
      <c r="K230" s="216" t="s">
        <v>145</v>
      </c>
      <c r="L230" s="69"/>
      <c r="M230" s="221" t="s">
        <v>22</v>
      </c>
      <c r="N230" s="222" t="s">
        <v>46</v>
      </c>
      <c r="O230" s="44"/>
      <c r="P230" s="223">
        <f>O230*H230</f>
        <v>0</v>
      </c>
      <c r="Q230" s="223">
        <v>0</v>
      </c>
      <c r="R230" s="223">
        <f>Q230*H230</f>
        <v>0</v>
      </c>
      <c r="S230" s="223">
        <v>0</v>
      </c>
      <c r="T230" s="224">
        <f>S230*H230</f>
        <v>0</v>
      </c>
      <c r="AR230" s="21" t="s">
        <v>428</v>
      </c>
      <c r="AT230" s="21" t="s">
        <v>141</v>
      </c>
      <c r="AU230" s="21" t="s">
        <v>84</v>
      </c>
      <c r="AY230" s="21" t="s">
        <v>138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21" t="s">
        <v>24</v>
      </c>
      <c r="BK230" s="225">
        <f>ROUND(I230*H230,2)</f>
        <v>0</v>
      </c>
      <c r="BL230" s="21" t="s">
        <v>428</v>
      </c>
      <c r="BM230" s="21" t="s">
        <v>429</v>
      </c>
    </row>
    <row r="231" spans="2:47" s="1" customFormat="1" ht="13.5">
      <c r="B231" s="43"/>
      <c r="C231" s="71"/>
      <c r="D231" s="228" t="s">
        <v>160</v>
      </c>
      <c r="E231" s="71"/>
      <c r="F231" s="238" t="s">
        <v>430</v>
      </c>
      <c r="G231" s="71"/>
      <c r="H231" s="71"/>
      <c r="I231" s="184"/>
      <c r="J231" s="71"/>
      <c r="K231" s="71"/>
      <c r="L231" s="69"/>
      <c r="M231" s="239"/>
      <c r="N231" s="44"/>
      <c r="O231" s="44"/>
      <c r="P231" s="44"/>
      <c r="Q231" s="44"/>
      <c r="R231" s="44"/>
      <c r="S231" s="44"/>
      <c r="T231" s="92"/>
      <c r="AT231" s="21" t="s">
        <v>160</v>
      </c>
      <c r="AU231" s="21" t="s">
        <v>84</v>
      </c>
    </row>
    <row r="232" spans="2:63" s="10" customFormat="1" ht="29.85" customHeight="1">
      <c r="B232" s="198"/>
      <c r="C232" s="199"/>
      <c r="D232" s="200" t="s">
        <v>74</v>
      </c>
      <c r="E232" s="212" t="s">
        <v>431</v>
      </c>
      <c r="F232" s="212" t="s">
        <v>432</v>
      </c>
      <c r="G232" s="199"/>
      <c r="H232" s="199"/>
      <c r="I232" s="202"/>
      <c r="J232" s="213">
        <f>BK232</f>
        <v>0</v>
      </c>
      <c r="K232" s="199"/>
      <c r="L232" s="204"/>
      <c r="M232" s="205"/>
      <c r="N232" s="206"/>
      <c r="O232" s="206"/>
      <c r="P232" s="207">
        <f>SUM(P233:P234)</f>
        <v>0</v>
      </c>
      <c r="Q232" s="206"/>
      <c r="R232" s="207">
        <f>SUM(R233:R234)</f>
        <v>0</v>
      </c>
      <c r="S232" s="206"/>
      <c r="T232" s="208">
        <f>SUM(T233:T234)</f>
        <v>0</v>
      </c>
      <c r="AR232" s="209" t="s">
        <v>172</v>
      </c>
      <c r="AT232" s="210" t="s">
        <v>74</v>
      </c>
      <c r="AU232" s="210" t="s">
        <v>24</v>
      </c>
      <c r="AY232" s="209" t="s">
        <v>138</v>
      </c>
      <c r="BK232" s="211">
        <f>SUM(BK233:BK234)</f>
        <v>0</v>
      </c>
    </row>
    <row r="233" spans="2:65" s="1" customFormat="1" ht="14.4" customHeight="1">
      <c r="B233" s="43"/>
      <c r="C233" s="214" t="s">
        <v>433</v>
      </c>
      <c r="D233" s="214" t="s">
        <v>141</v>
      </c>
      <c r="E233" s="215" t="s">
        <v>434</v>
      </c>
      <c r="F233" s="216" t="s">
        <v>435</v>
      </c>
      <c r="G233" s="217" t="s">
        <v>427</v>
      </c>
      <c r="H233" s="250"/>
      <c r="I233" s="219"/>
      <c r="J233" s="220">
        <f>ROUND(I233*H233,2)</f>
        <v>0</v>
      </c>
      <c r="K233" s="216" t="s">
        <v>145</v>
      </c>
      <c r="L233" s="69"/>
      <c r="M233" s="221" t="s">
        <v>22</v>
      </c>
      <c r="N233" s="222" t="s">
        <v>46</v>
      </c>
      <c r="O233" s="44"/>
      <c r="P233" s="223">
        <f>O233*H233</f>
        <v>0</v>
      </c>
      <c r="Q233" s="223">
        <v>0</v>
      </c>
      <c r="R233" s="223">
        <f>Q233*H233</f>
        <v>0</v>
      </c>
      <c r="S233" s="223">
        <v>0</v>
      </c>
      <c r="T233" s="224">
        <f>S233*H233</f>
        <v>0</v>
      </c>
      <c r="AR233" s="21" t="s">
        <v>428</v>
      </c>
      <c r="AT233" s="21" t="s">
        <v>141</v>
      </c>
      <c r="AU233" s="21" t="s">
        <v>84</v>
      </c>
      <c r="AY233" s="21" t="s">
        <v>138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21" t="s">
        <v>24</v>
      </c>
      <c r="BK233" s="225">
        <f>ROUND(I233*H233,2)</f>
        <v>0</v>
      </c>
      <c r="BL233" s="21" t="s">
        <v>428</v>
      </c>
      <c r="BM233" s="21" t="s">
        <v>436</v>
      </c>
    </row>
    <row r="234" spans="2:47" s="1" customFormat="1" ht="13.5">
      <c r="B234" s="43"/>
      <c r="C234" s="71"/>
      <c r="D234" s="228" t="s">
        <v>160</v>
      </c>
      <c r="E234" s="71"/>
      <c r="F234" s="238" t="s">
        <v>437</v>
      </c>
      <c r="G234" s="71"/>
      <c r="H234" s="71"/>
      <c r="I234" s="184"/>
      <c r="J234" s="71"/>
      <c r="K234" s="71"/>
      <c r="L234" s="69"/>
      <c r="M234" s="239"/>
      <c r="N234" s="44"/>
      <c r="O234" s="44"/>
      <c r="P234" s="44"/>
      <c r="Q234" s="44"/>
      <c r="R234" s="44"/>
      <c r="S234" s="44"/>
      <c r="T234" s="92"/>
      <c r="AT234" s="21" t="s">
        <v>160</v>
      </c>
      <c r="AU234" s="21" t="s">
        <v>84</v>
      </c>
    </row>
    <row r="235" spans="2:63" s="10" customFormat="1" ht="29.85" customHeight="1">
      <c r="B235" s="198"/>
      <c r="C235" s="199"/>
      <c r="D235" s="200" t="s">
        <v>74</v>
      </c>
      <c r="E235" s="212" t="s">
        <v>438</v>
      </c>
      <c r="F235" s="212" t="s">
        <v>439</v>
      </c>
      <c r="G235" s="199"/>
      <c r="H235" s="199"/>
      <c r="I235" s="202"/>
      <c r="J235" s="213">
        <f>BK235</f>
        <v>0</v>
      </c>
      <c r="K235" s="199"/>
      <c r="L235" s="204"/>
      <c r="M235" s="205"/>
      <c r="N235" s="206"/>
      <c r="O235" s="206"/>
      <c r="P235" s="207">
        <f>SUM(P236:P237)</f>
        <v>0</v>
      </c>
      <c r="Q235" s="206"/>
      <c r="R235" s="207">
        <f>SUM(R236:R237)</f>
        <v>0</v>
      </c>
      <c r="S235" s="206"/>
      <c r="T235" s="208">
        <f>SUM(T236:T237)</f>
        <v>0</v>
      </c>
      <c r="AR235" s="209" t="s">
        <v>172</v>
      </c>
      <c r="AT235" s="210" t="s">
        <v>74</v>
      </c>
      <c r="AU235" s="210" t="s">
        <v>24</v>
      </c>
      <c r="AY235" s="209" t="s">
        <v>138</v>
      </c>
      <c r="BK235" s="211">
        <f>SUM(BK236:BK237)</f>
        <v>0</v>
      </c>
    </row>
    <row r="236" spans="2:65" s="1" customFormat="1" ht="14.4" customHeight="1">
      <c r="B236" s="43"/>
      <c r="C236" s="214" t="s">
        <v>440</v>
      </c>
      <c r="D236" s="214" t="s">
        <v>141</v>
      </c>
      <c r="E236" s="215" t="s">
        <v>441</v>
      </c>
      <c r="F236" s="216" t="s">
        <v>439</v>
      </c>
      <c r="G236" s="217" t="s">
        <v>427</v>
      </c>
      <c r="H236" s="250"/>
      <c r="I236" s="219"/>
      <c r="J236" s="220">
        <f>ROUND(I236*H236,2)</f>
        <v>0</v>
      </c>
      <c r="K236" s="216" t="s">
        <v>145</v>
      </c>
      <c r="L236" s="69"/>
      <c r="M236" s="221" t="s">
        <v>22</v>
      </c>
      <c r="N236" s="222" t="s">
        <v>46</v>
      </c>
      <c r="O236" s="44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AR236" s="21" t="s">
        <v>428</v>
      </c>
      <c r="AT236" s="21" t="s">
        <v>141</v>
      </c>
      <c r="AU236" s="21" t="s">
        <v>84</v>
      </c>
      <c r="AY236" s="21" t="s">
        <v>138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21" t="s">
        <v>24</v>
      </c>
      <c r="BK236" s="225">
        <f>ROUND(I236*H236,2)</f>
        <v>0</v>
      </c>
      <c r="BL236" s="21" t="s">
        <v>428</v>
      </c>
      <c r="BM236" s="21" t="s">
        <v>442</v>
      </c>
    </row>
    <row r="237" spans="2:47" s="1" customFormat="1" ht="13.5">
      <c r="B237" s="43"/>
      <c r="C237" s="71"/>
      <c r="D237" s="228" t="s">
        <v>160</v>
      </c>
      <c r="E237" s="71"/>
      <c r="F237" s="238" t="s">
        <v>443</v>
      </c>
      <c r="G237" s="71"/>
      <c r="H237" s="71"/>
      <c r="I237" s="184"/>
      <c r="J237" s="71"/>
      <c r="K237" s="71"/>
      <c r="L237" s="69"/>
      <c r="M237" s="251"/>
      <c r="N237" s="252"/>
      <c r="O237" s="252"/>
      <c r="P237" s="252"/>
      <c r="Q237" s="252"/>
      <c r="R237" s="252"/>
      <c r="S237" s="252"/>
      <c r="T237" s="253"/>
      <c r="AT237" s="21" t="s">
        <v>160</v>
      </c>
      <c r="AU237" s="21" t="s">
        <v>84</v>
      </c>
    </row>
    <row r="238" spans="2:12" s="1" customFormat="1" ht="6.95" customHeight="1">
      <c r="B238" s="64"/>
      <c r="C238" s="65"/>
      <c r="D238" s="65"/>
      <c r="E238" s="65"/>
      <c r="F238" s="65"/>
      <c r="G238" s="65"/>
      <c r="H238" s="65"/>
      <c r="I238" s="159"/>
      <c r="J238" s="65"/>
      <c r="K238" s="65"/>
      <c r="L238" s="69"/>
    </row>
  </sheetData>
  <sheetProtection password="CC35" sheet="1" objects="1" scenarios="1" formatColumns="0" formatRows="0" autoFilter="0"/>
  <autoFilter ref="C98:K237"/>
  <mergeCells count="10">
    <mergeCell ref="E7:H7"/>
    <mergeCell ref="E9:H9"/>
    <mergeCell ref="E24:H24"/>
    <mergeCell ref="E45:H45"/>
    <mergeCell ref="E47:H47"/>
    <mergeCell ref="J51:J52"/>
    <mergeCell ref="E89:H89"/>
    <mergeCell ref="E91:H91"/>
    <mergeCell ref="G1:H1"/>
    <mergeCell ref="L2:V2"/>
  </mergeCells>
  <hyperlinks>
    <hyperlink ref="F1:G1" location="C2" display="1) Krycí list soupisu"/>
    <hyperlink ref="G1:H1" location="C54" display="2) Rekapitulace"/>
    <hyperlink ref="J1" location="C9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4" customWidth="1"/>
    <col min="2" max="2" width="1.66796875" style="254" customWidth="1"/>
    <col min="3" max="4" width="5" style="254" customWidth="1"/>
    <col min="5" max="5" width="11.66015625" style="254" customWidth="1"/>
    <col min="6" max="6" width="9.16015625" style="254" customWidth="1"/>
    <col min="7" max="7" width="5" style="254" customWidth="1"/>
    <col min="8" max="8" width="77.83203125" style="254" customWidth="1"/>
    <col min="9" max="10" width="20" style="254" customWidth="1"/>
    <col min="11" max="11" width="1.66796875" style="254" customWidth="1"/>
  </cols>
  <sheetData>
    <row r="1" ht="37.5" customHeight="1"/>
    <row r="2" spans="2:1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2" customFormat="1" ht="45" customHeight="1">
      <c r="B3" s="258"/>
      <c r="C3" s="259" t="s">
        <v>444</v>
      </c>
      <c r="D3" s="259"/>
      <c r="E3" s="259"/>
      <c r="F3" s="259"/>
      <c r="G3" s="259"/>
      <c r="H3" s="259"/>
      <c r="I3" s="259"/>
      <c r="J3" s="259"/>
      <c r="K3" s="260"/>
    </row>
    <row r="4" spans="2:11" ht="25.5" customHeight="1">
      <c r="B4" s="261"/>
      <c r="C4" s="262" t="s">
        <v>445</v>
      </c>
      <c r="D4" s="262"/>
      <c r="E4" s="262"/>
      <c r="F4" s="262"/>
      <c r="G4" s="262"/>
      <c r="H4" s="262"/>
      <c r="I4" s="262"/>
      <c r="J4" s="262"/>
      <c r="K4" s="263"/>
    </row>
    <row r="5" spans="2:11" ht="5.25" customHeight="1">
      <c r="B5" s="261"/>
      <c r="C5" s="264"/>
      <c r="D5" s="264"/>
      <c r="E5" s="264"/>
      <c r="F5" s="264"/>
      <c r="G5" s="264"/>
      <c r="H5" s="264"/>
      <c r="I5" s="264"/>
      <c r="J5" s="264"/>
      <c r="K5" s="263"/>
    </row>
    <row r="6" spans="2:11" ht="15" customHeight="1">
      <c r="B6" s="261"/>
      <c r="C6" s="265" t="s">
        <v>446</v>
      </c>
      <c r="D6" s="265"/>
      <c r="E6" s="265"/>
      <c r="F6" s="265"/>
      <c r="G6" s="265"/>
      <c r="H6" s="265"/>
      <c r="I6" s="265"/>
      <c r="J6" s="265"/>
      <c r="K6" s="263"/>
    </row>
    <row r="7" spans="2:11" ht="15" customHeight="1">
      <c r="B7" s="266"/>
      <c r="C7" s="265" t="s">
        <v>447</v>
      </c>
      <c r="D7" s="265"/>
      <c r="E7" s="265"/>
      <c r="F7" s="265"/>
      <c r="G7" s="265"/>
      <c r="H7" s="265"/>
      <c r="I7" s="265"/>
      <c r="J7" s="265"/>
      <c r="K7" s="263"/>
    </row>
    <row r="8" spans="2:1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ht="15" customHeight="1">
      <c r="B9" s="266"/>
      <c r="C9" s="265" t="s">
        <v>448</v>
      </c>
      <c r="D9" s="265"/>
      <c r="E9" s="265"/>
      <c r="F9" s="265"/>
      <c r="G9" s="265"/>
      <c r="H9" s="265"/>
      <c r="I9" s="265"/>
      <c r="J9" s="265"/>
      <c r="K9" s="263"/>
    </row>
    <row r="10" spans="2:11" ht="15" customHeight="1">
      <c r="B10" s="266"/>
      <c r="C10" s="265"/>
      <c r="D10" s="265" t="s">
        <v>449</v>
      </c>
      <c r="E10" s="265"/>
      <c r="F10" s="265"/>
      <c r="G10" s="265"/>
      <c r="H10" s="265"/>
      <c r="I10" s="265"/>
      <c r="J10" s="265"/>
      <c r="K10" s="263"/>
    </row>
    <row r="11" spans="2:11" ht="15" customHeight="1">
      <c r="B11" s="266"/>
      <c r="C11" s="267"/>
      <c r="D11" s="265" t="s">
        <v>450</v>
      </c>
      <c r="E11" s="265"/>
      <c r="F11" s="265"/>
      <c r="G11" s="265"/>
      <c r="H11" s="265"/>
      <c r="I11" s="265"/>
      <c r="J11" s="265"/>
      <c r="K11" s="263"/>
    </row>
    <row r="12" spans="2:11" ht="12.75" customHeight="1">
      <c r="B12" s="266"/>
      <c r="C12" s="267"/>
      <c r="D12" s="267"/>
      <c r="E12" s="267"/>
      <c r="F12" s="267"/>
      <c r="G12" s="267"/>
      <c r="H12" s="267"/>
      <c r="I12" s="267"/>
      <c r="J12" s="267"/>
      <c r="K12" s="263"/>
    </row>
    <row r="13" spans="2:11" ht="15" customHeight="1">
      <c r="B13" s="266"/>
      <c r="C13" s="267"/>
      <c r="D13" s="265" t="s">
        <v>451</v>
      </c>
      <c r="E13" s="265"/>
      <c r="F13" s="265"/>
      <c r="G13" s="265"/>
      <c r="H13" s="265"/>
      <c r="I13" s="265"/>
      <c r="J13" s="265"/>
      <c r="K13" s="263"/>
    </row>
    <row r="14" spans="2:11" ht="15" customHeight="1">
      <c r="B14" s="266"/>
      <c r="C14" s="267"/>
      <c r="D14" s="265" t="s">
        <v>452</v>
      </c>
      <c r="E14" s="265"/>
      <c r="F14" s="265"/>
      <c r="G14" s="265"/>
      <c r="H14" s="265"/>
      <c r="I14" s="265"/>
      <c r="J14" s="265"/>
      <c r="K14" s="263"/>
    </row>
    <row r="15" spans="2:11" ht="15" customHeight="1">
      <c r="B15" s="266"/>
      <c r="C15" s="267"/>
      <c r="D15" s="265" t="s">
        <v>453</v>
      </c>
      <c r="E15" s="265"/>
      <c r="F15" s="265"/>
      <c r="G15" s="265"/>
      <c r="H15" s="265"/>
      <c r="I15" s="265"/>
      <c r="J15" s="265"/>
      <c r="K15" s="263"/>
    </row>
    <row r="16" spans="2:11" ht="15" customHeight="1">
      <c r="B16" s="266"/>
      <c r="C16" s="267"/>
      <c r="D16" s="267"/>
      <c r="E16" s="268" t="s">
        <v>82</v>
      </c>
      <c r="F16" s="265" t="s">
        <v>454</v>
      </c>
      <c r="G16" s="265"/>
      <c r="H16" s="265"/>
      <c r="I16" s="265"/>
      <c r="J16" s="265"/>
      <c r="K16" s="263"/>
    </row>
    <row r="17" spans="2:11" ht="15" customHeight="1">
      <c r="B17" s="266"/>
      <c r="C17" s="267"/>
      <c r="D17" s="267"/>
      <c r="E17" s="268" t="s">
        <v>455</v>
      </c>
      <c r="F17" s="265" t="s">
        <v>456</v>
      </c>
      <c r="G17" s="265"/>
      <c r="H17" s="265"/>
      <c r="I17" s="265"/>
      <c r="J17" s="265"/>
      <c r="K17" s="263"/>
    </row>
    <row r="18" spans="2:11" ht="15" customHeight="1">
      <c r="B18" s="266"/>
      <c r="C18" s="267"/>
      <c r="D18" s="267"/>
      <c r="E18" s="268" t="s">
        <v>457</v>
      </c>
      <c r="F18" s="265" t="s">
        <v>458</v>
      </c>
      <c r="G18" s="265"/>
      <c r="H18" s="265"/>
      <c r="I18" s="265"/>
      <c r="J18" s="265"/>
      <c r="K18" s="263"/>
    </row>
    <row r="19" spans="2:11" ht="15" customHeight="1">
      <c r="B19" s="266"/>
      <c r="C19" s="267"/>
      <c r="D19" s="267"/>
      <c r="E19" s="268" t="s">
        <v>459</v>
      </c>
      <c r="F19" s="265" t="s">
        <v>460</v>
      </c>
      <c r="G19" s="265"/>
      <c r="H19" s="265"/>
      <c r="I19" s="265"/>
      <c r="J19" s="265"/>
      <c r="K19" s="263"/>
    </row>
    <row r="20" spans="2:11" ht="15" customHeight="1">
      <c r="B20" s="266"/>
      <c r="C20" s="267"/>
      <c r="D20" s="267"/>
      <c r="E20" s="268" t="s">
        <v>411</v>
      </c>
      <c r="F20" s="265" t="s">
        <v>412</v>
      </c>
      <c r="G20" s="265"/>
      <c r="H20" s="265"/>
      <c r="I20" s="265"/>
      <c r="J20" s="265"/>
      <c r="K20" s="263"/>
    </row>
    <row r="21" spans="2:11" ht="15" customHeight="1">
      <c r="B21" s="266"/>
      <c r="C21" s="267"/>
      <c r="D21" s="267"/>
      <c r="E21" s="268" t="s">
        <v>461</v>
      </c>
      <c r="F21" s="265" t="s">
        <v>462</v>
      </c>
      <c r="G21" s="265"/>
      <c r="H21" s="265"/>
      <c r="I21" s="265"/>
      <c r="J21" s="265"/>
      <c r="K21" s="263"/>
    </row>
    <row r="22" spans="2:11" ht="12.75" customHeight="1">
      <c r="B22" s="266"/>
      <c r="C22" s="267"/>
      <c r="D22" s="267"/>
      <c r="E22" s="267"/>
      <c r="F22" s="267"/>
      <c r="G22" s="267"/>
      <c r="H22" s="267"/>
      <c r="I22" s="267"/>
      <c r="J22" s="267"/>
      <c r="K22" s="263"/>
    </row>
    <row r="23" spans="2:11" ht="15" customHeight="1">
      <c r="B23" s="266"/>
      <c r="C23" s="265" t="s">
        <v>463</v>
      </c>
      <c r="D23" s="265"/>
      <c r="E23" s="265"/>
      <c r="F23" s="265"/>
      <c r="G23" s="265"/>
      <c r="H23" s="265"/>
      <c r="I23" s="265"/>
      <c r="J23" s="265"/>
      <c r="K23" s="263"/>
    </row>
    <row r="24" spans="2:11" ht="15" customHeight="1">
      <c r="B24" s="266"/>
      <c r="C24" s="265" t="s">
        <v>464</v>
      </c>
      <c r="D24" s="265"/>
      <c r="E24" s="265"/>
      <c r="F24" s="265"/>
      <c r="G24" s="265"/>
      <c r="H24" s="265"/>
      <c r="I24" s="265"/>
      <c r="J24" s="265"/>
      <c r="K24" s="263"/>
    </row>
    <row r="25" spans="2:11" ht="15" customHeight="1">
      <c r="B25" s="266"/>
      <c r="C25" s="265"/>
      <c r="D25" s="265" t="s">
        <v>465</v>
      </c>
      <c r="E25" s="265"/>
      <c r="F25" s="265"/>
      <c r="G25" s="265"/>
      <c r="H25" s="265"/>
      <c r="I25" s="265"/>
      <c r="J25" s="265"/>
      <c r="K25" s="263"/>
    </row>
    <row r="26" spans="2:11" ht="15" customHeight="1">
      <c r="B26" s="266"/>
      <c r="C26" s="267"/>
      <c r="D26" s="265" t="s">
        <v>466</v>
      </c>
      <c r="E26" s="265"/>
      <c r="F26" s="265"/>
      <c r="G26" s="265"/>
      <c r="H26" s="265"/>
      <c r="I26" s="265"/>
      <c r="J26" s="265"/>
      <c r="K26" s="263"/>
    </row>
    <row r="27" spans="2:11" ht="12.75" customHeight="1">
      <c r="B27" s="266"/>
      <c r="C27" s="267"/>
      <c r="D27" s="267"/>
      <c r="E27" s="267"/>
      <c r="F27" s="267"/>
      <c r="G27" s="267"/>
      <c r="H27" s="267"/>
      <c r="I27" s="267"/>
      <c r="J27" s="267"/>
      <c r="K27" s="263"/>
    </row>
    <row r="28" spans="2:11" ht="15" customHeight="1">
      <c r="B28" s="266"/>
      <c r="C28" s="267"/>
      <c r="D28" s="265" t="s">
        <v>467</v>
      </c>
      <c r="E28" s="265"/>
      <c r="F28" s="265"/>
      <c r="G28" s="265"/>
      <c r="H28" s="265"/>
      <c r="I28" s="265"/>
      <c r="J28" s="265"/>
      <c r="K28" s="263"/>
    </row>
    <row r="29" spans="2:11" ht="15" customHeight="1">
      <c r="B29" s="266"/>
      <c r="C29" s="267"/>
      <c r="D29" s="265" t="s">
        <v>468</v>
      </c>
      <c r="E29" s="265"/>
      <c r="F29" s="265"/>
      <c r="G29" s="265"/>
      <c r="H29" s="265"/>
      <c r="I29" s="265"/>
      <c r="J29" s="265"/>
      <c r="K29" s="263"/>
    </row>
    <row r="30" spans="2:11" ht="12.75" customHeight="1">
      <c r="B30" s="266"/>
      <c r="C30" s="267"/>
      <c r="D30" s="267"/>
      <c r="E30" s="267"/>
      <c r="F30" s="267"/>
      <c r="G30" s="267"/>
      <c r="H30" s="267"/>
      <c r="I30" s="267"/>
      <c r="J30" s="267"/>
      <c r="K30" s="263"/>
    </row>
    <row r="31" spans="2:11" ht="15" customHeight="1">
      <c r="B31" s="266"/>
      <c r="C31" s="267"/>
      <c r="D31" s="265" t="s">
        <v>469</v>
      </c>
      <c r="E31" s="265"/>
      <c r="F31" s="265"/>
      <c r="G31" s="265"/>
      <c r="H31" s="265"/>
      <c r="I31" s="265"/>
      <c r="J31" s="265"/>
      <c r="K31" s="263"/>
    </row>
    <row r="32" spans="2:11" ht="15" customHeight="1">
      <c r="B32" s="266"/>
      <c r="C32" s="267"/>
      <c r="D32" s="265" t="s">
        <v>470</v>
      </c>
      <c r="E32" s="265"/>
      <c r="F32" s="265"/>
      <c r="G32" s="265"/>
      <c r="H32" s="265"/>
      <c r="I32" s="265"/>
      <c r="J32" s="265"/>
      <c r="K32" s="263"/>
    </row>
    <row r="33" spans="2:11" ht="15" customHeight="1">
      <c r="B33" s="266"/>
      <c r="C33" s="267"/>
      <c r="D33" s="265" t="s">
        <v>471</v>
      </c>
      <c r="E33" s="265"/>
      <c r="F33" s="265"/>
      <c r="G33" s="265"/>
      <c r="H33" s="265"/>
      <c r="I33" s="265"/>
      <c r="J33" s="265"/>
      <c r="K33" s="263"/>
    </row>
    <row r="34" spans="2:11" ht="15" customHeight="1">
      <c r="B34" s="266"/>
      <c r="C34" s="267"/>
      <c r="D34" s="265"/>
      <c r="E34" s="269" t="s">
        <v>123</v>
      </c>
      <c r="F34" s="265"/>
      <c r="G34" s="265" t="s">
        <v>472</v>
      </c>
      <c r="H34" s="265"/>
      <c r="I34" s="265"/>
      <c r="J34" s="265"/>
      <c r="K34" s="263"/>
    </row>
    <row r="35" spans="2:11" ht="30.75" customHeight="1">
      <c r="B35" s="266"/>
      <c r="C35" s="267"/>
      <c r="D35" s="265"/>
      <c r="E35" s="269" t="s">
        <v>473</v>
      </c>
      <c r="F35" s="265"/>
      <c r="G35" s="265" t="s">
        <v>474</v>
      </c>
      <c r="H35" s="265"/>
      <c r="I35" s="265"/>
      <c r="J35" s="265"/>
      <c r="K35" s="263"/>
    </row>
    <row r="36" spans="2:11" ht="15" customHeight="1">
      <c r="B36" s="266"/>
      <c r="C36" s="267"/>
      <c r="D36" s="265"/>
      <c r="E36" s="269" t="s">
        <v>56</v>
      </c>
      <c r="F36" s="265"/>
      <c r="G36" s="265" t="s">
        <v>475</v>
      </c>
      <c r="H36" s="265"/>
      <c r="I36" s="265"/>
      <c r="J36" s="265"/>
      <c r="K36" s="263"/>
    </row>
    <row r="37" spans="2:11" ht="15" customHeight="1">
      <c r="B37" s="266"/>
      <c r="C37" s="267"/>
      <c r="D37" s="265"/>
      <c r="E37" s="269" t="s">
        <v>124</v>
      </c>
      <c r="F37" s="265"/>
      <c r="G37" s="265" t="s">
        <v>476</v>
      </c>
      <c r="H37" s="265"/>
      <c r="I37" s="265"/>
      <c r="J37" s="265"/>
      <c r="K37" s="263"/>
    </row>
    <row r="38" spans="2:11" ht="15" customHeight="1">
      <c r="B38" s="266"/>
      <c r="C38" s="267"/>
      <c r="D38" s="265"/>
      <c r="E38" s="269" t="s">
        <v>125</v>
      </c>
      <c r="F38" s="265"/>
      <c r="G38" s="265" t="s">
        <v>477</v>
      </c>
      <c r="H38" s="265"/>
      <c r="I38" s="265"/>
      <c r="J38" s="265"/>
      <c r="K38" s="263"/>
    </row>
    <row r="39" spans="2:11" ht="15" customHeight="1">
      <c r="B39" s="266"/>
      <c r="C39" s="267"/>
      <c r="D39" s="265"/>
      <c r="E39" s="269" t="s">
        <v>126</v>
      </c>
      <c r="F39" s="265"/>
      <c r="G39" s="265" t="s">
        <v>478</v>
      </c>
      <c r="H39" s="265"/>
      <c r="I39" s="265"/>
      <c r="J39" s="265"/>
      <c r="K39" s="263"/>
    </row>
    <row r="40" spans="2:11" ht="15" customHeight="1">
      <c r="B40" s="266"/>
      <c r="C40" s="267"/>
      <c r="D40" s="265"/>
      <c r="E40" s="269" t="s">
        <v>479</v>
      </c>
      <c r="F40" s="265"/>
      <c r="G40" s="265" t="s">
        <v>480</v>
      </c>
      <c r="H40" s="265"/>
      <c r="I40" s="265"/>
      <c r="J40" s="265"/>
      <c r="K40" s="263"/>
    </row>
    <row r="41" spans="2:11" ht="15" customHeight="1">
      <c r="B41" s="266"/>
      <c r="C41" s="267"/>
      <c r="D41" s="265"/>
      <c r="E41" s="269"/>
      <c r="F41" s="265"/>
      <c r="G41" s="265" t="s">
        <v>481</v>
      </c>
      <c r="H41" s="265"/>
      <c r="I41" s="265"/>
      <c r="J41" s="265"/>
      <c r="K41" s="263"/>
    </row>
    <row r="42" spans="2:11" ht="15" customHeight="1">
      <c r="B42" s="266"/>
      <c r="C42" s="267"/>
      <c r="D42" s="265"/>
      <c r="E42" s="269" t="s">
        <v>482</v>
      </c>
      <c r="F42" s="265"/>
      <c r="G42" s="265" t="s">
        <v>483</v>
      </c>
      <c r="H42" s="265"/>
      <c r="I42" s="265"/>
      <c r="J42" s="265"/>
      <c r="K42" s="263"/>
    </row>
    <row r="43" spans="2:11" ht="15" customHeight="1">
      <c r="B43" s="266"/>
      <c r="C43" s="267"/>
      <c r="D43" s="265"/>
      <c r="E43" s="269" t="s">
        <v>128</v>
      </c>
      <c r="F43" s="265"/>
      <c r="G43" s="265" t="s">
        <v>484</v>
      </c>
      <c r="H43" s="265"/>
      <c r="I43" s="265"/>
      <c r="J43" s="265"/>
      <c r="K43" s="263"/>
    </row>
    <row r="44" spans="2:11" ht="12.75" customHeight="1">
      <c r="B44" s="266"/>
      <c r="C44" s="267"/>
      <c r="D44" s="265"/>
      <c r="E44" s="265"/>
      <c r="F44" s="265"/>
      <c r="G44" s="265"/>
      <c r="H44" s="265"/>
      <c r="I44" s="265"/>
      <c r="J44" s="265"/>
      <c r="K44" s="263"/>
    </row>
    <row r="45" spans="2:11" ht="15" customHeight="1">
      <c r="B45" s="266"/>
      <c r="C45" s="267"/>
      <c r="D45" s="265" t="s">
        <v>485</v>
      </c>
      <c r="E45" s="265"/>
      <c r="F45" s="265"/>
      <c r="G45" s="265"/>
      <c r="H45" s="265"/>
      <c r="I45" s="265"/>
      <c r="J45" s="265"/>
      <c r="K45" s="263"/>
    </row>
    <row r="46" spans="2:11" ht="15" customHeight="1">
      <c r="B46" s="266"/>
      <c r="C46" s="267"/>
      <c r="D46" s="267"/>
      <c r="E46" s="265" t="s">
        <v>486</v>
      </c>
      <c r="F46" s="265"/>
      <c r="G46" s="265"/>
      <c r="H46" s="265"/>
      <c r="I46" s="265"/>
      <c r="J46" s="265"/>
      <c r="K46" s="263"/>
    </row>
    <row r="47" spans="2:11" ht="15" customHeight="1">
      <c r="B47" s="266"/>
      <c r="C47" s="267"/>
      <c r="D47" s="267"/>
      <c r="E47" s="265" t="s">
        <v>487</v>
      </c>
      <c r="F47" s="265"/>
      <c r="G47" s="265"/>
      <c r="H47" s="265"/>
      <c r="I47" s="265"/>
      <c r="J47" s="265"/>
      <c r="K47" s="263"/>
    </row>
    <row r="48" spans="2:11" ht="15" customHeight="1">
      <c r="B48" s="266"/>
      <c r="C48" s="267"/>
      <c r="D48" s="267"/>
      <c r="E48" s="265" t="s">
        <v>488</v>
      </c>
      <c r="F48" s="265"/>
      <c r="G48" s="265"/>
      <c r="H48" s="265"/>
      <c r="I48" s="265"/>
      <c r="J48" s="265"/>
      <c r="K48" s="263"/>
    </row>
    <row r="49" spans="2:11" ht="15" customHeight="1">
      <c r="B49" s="266"/>
      <c r="C49" s="267"/>
      <c r="D49" s="265" t="s">
        <v>489</v>
      </c>
      <c r="E49" s="265"/>
      <c r="F49" s="265"/>
      <c r="G49" s="265"/>
      <c r="H49" s="265"/>
      <c r="I49" s="265"/>
      <c r="J49" s="265"/>
      <c r="K49" s="263"/>
    </row>
    <row r="50" spans="2:11" ht="25.5" customHeight="1">
      <c r="B50" s="261"/>
      <c r="C50" s="262" t="s">
        <v>490</v>
      </c>
      <c r="D50" s="262"/>
      <c r="E50" s="262"/>
      <c r="F50" s="262"/>
      <c r="G50" s="262"/>
      <c r="H50" s="262"/>
      <c r="I50" s="262"/>
      <c r="J50" s="262"/>
      <c r="K50" s="263"/>
    </row>
    <row r="51" spans="2:11" ht="5.25" customHeight="1">
      <c r="B51" s="261"/>
      <c r="C51" s="264"/>
      <c r="D51" s="264"/>
      <c r="E51" s="264"/>
      <c r="F51" s="264"/>
      <c r="G51" s="264"/>
      <c r="H51" s="264"/>
      <c r="I51" s="264"/>
      <c r="J51" s="264"/>
      <c r="K51" s="263"/>
    </row>
    <row r="52" spans="2:11" ht="15" customHeight="1">
      <c r="B52" s="261"/>
      <c r="C52" s="265" t="s">
        <v>491</v>
      </c>
      <c r="D52" s="265"/>
      <c r="E52" s="265"/>
      <c r="F52" s="265"/>
      <c r="G52" s="265"/>
      <c r="H52" s="265"/>
      <c r="I52" s="265"/>
      <c r="J52" s="265"/>
      <c r="K52" s="263"/>
    </row>
    <row r="53" spans="2:11" ht="15" customHeight="1">
      <c r="B53" s="261"/>
      <c r="C53" s="265" t="s">
        <v>492</v>
      </c>
      <c r="D53" s="265"/>
      <c r="E53" s="265"/>
      <c r="F53" s="265"/>
      <c r="G53" s="265"/>
      <c r="H53" s="265"/>
      <c r="I53" s="265"/>
      <c r="J53" s="265"/>
      <c r="K53" s="263"/>
    </row>
    <row r="54" spans="2:11" ht="12.75" customHeight="1">
      <c r="B54" s="261"/>
      <c r="C54" s="265"/>
      <c r="D54" s="265"/>
      <c r="E54" s="265"/>
      <c r="F54" s="265"/>
      <c r="G54" s="265"/>
      <c r="H54" s="265"/>
      <c r="I54" s="265"/>
      <c r="J54" s="265"/>
      <c r="K54" s="263"/>
    </row>
    <row r="55" spans="2:11" ht="15" customHeight="1">
      <c r="B55" s="261"/>
      <c r="C55" s="265" t="s">
        <v>493</v>
      </c>
      <c r="D55" s="265"/>
      <c r="E55" s="265"/>
      <c r="F55" s="265"/>
      <c r="G55" s="265"/>
      <c r="H55" s="265"/>
      <c r="I55" s="265"/>
      <c r="J55" s="265"/>
      <c r="K55" s="263"/>
    </row>
    <row r="56" spans="2:11" ht="15" customHeight="1">
      <c r="B56" s="261"/>
      <c r="C56" s="267"/>
      <c r="D56" s="265" t="s">
        <v>494</v>
      </c>
      <c r="E56" s="265"/>
      <c r="F56" s="265"/>
      <c r="G56" s="265"/>
      <c r="H56" s="265"/>
      <c r="I56" s="265"/>
      <c r="J56" s="265"/>
      <c r="K56" s="263"/>
    </row>
    <row r="57" spans="2:11" ht="15" customHeight="1">
      <c r="B57" s="261"/>
      <c r="C57" s="267"/>
      <c r="D57" s="265" t="s">
        <v>495</v>
      </c>
      <c r="E57" s="265"/>
      <c r="F57" s="265"/>
      <c r="G57" s="265"/>
      <c r="H57" s="265"/>
      <c r="I57" s="265"/>
      <c r="J57" s="265"/>
      <c r="K57" s="263"/>
    </row>
    <row r="58" spans="2:11" ht="15" customHeight="1">
      <c r="B58" s="261"/>
      <c r="C58" s="267"/>
      <c r="D58" s="265" t="s">
        <v>496</v>
      </c>
      <c r="E58" s="265"/>
      <c r="F58" s="265"/>
      <c r="G58" s="265"/>
      <c r="H58" s="265"/>
      <c r="I58" s="265"/>
      <c r="J58" s="265"/>
      <c r="K58" s="263"/>
    </row>
    <row r="59" spans="2:11" ht="15" customHeight="1">
      <c r="B59" s="261"/>
      <c r="C59" s="267"/>
      <c r="D59" s="265" t="s">
        <v>497</v>
      </c>
      <c r="E59" s="265"/>
      <c r="F59" s="265"/>
      <c r="G59" s="265"/>
      <c r="H59" s="265"/>
      <c r="I59" s="265"/>
      <c r="J59" s="265"/>
      <c r="K59" s="263"/>
    </row>
    <row r="60" spans="2:11" ht="15" customHeight="1">
      <c r="B60" s="261"/>
      <c r="C60" s="267"/>
      <c r="D60" s="270" t="s">
        <v>498</v>
      </c>
      <c r="E60" s="270"/>
      <c r="F60" s="270"/>
      <c r="G60" s="270"/>
      <c r="H60" s="270"/>
      <c r="I60" s="270"/>
      <c r="J60" s="270"/>
      <c r="K60" s="263"/>
    </row>
    <row r="61" spans="2:11" ht="15" customHeight="1">
      <c r="B61" s="261"/>
      <c r="C61" s="267"/>
      <c r="D61" s="265" t="s">
        <v>499</v>
      </c>
      <c r="E61" s="265"/>
      <c r="F61" s="265"/>
      <c r="G61" s="265"/>
      <c r="H61" s="265"/>
      <c r="I61" s="265"/>
      <c r="J61" s="265"/>
      <c r="K61" s="263"/>
    </row>
    <row r="62" spans="2:11" ht="12.75" customHeight="1">
      <c r="B62" s="261"/>
      <c r="C62" s="267"/>
      <c r="D62" s="267"/>
      <c r="E62" s="271"/>
      <c r="F62" s="267"/>
      <c r="G62" s="267"/>
      <c r="H62" s="267"/>
      <c r="I62" s="267"/>
      <c r="J62" s="267"/>
      <c r="K62" s="263"/>
    </row>
    <row r="63" spans="2:11" ht="15" customHeight="1">
      <c r="B63" s="261"/>
      <c r="C63" s="267"/>
      <c r="D63" s="265" t="s">
        <v>500</v>
      </c>
      <c r="E63" s="265"/>
      <c r="F63" s="265"/>
      <c r="G63" s="265"/>
      <c r="H63" s="265"/>
      <c r="I63" s="265"/>
      <c r="J63" s="265"/>
      <c r="K63" s="263"/>
    </row>
    <row r="64" spans="2:11" ht="15" customHeight="1">
      <c r="B64" s="261"/>
      <c r="C64" s="267"/>
      <c r="D64" s="270" t="s">
        <v>501</v>
      </c>
      <c r="E64" s="270"/>
      <c r="F64" s="270"/>
      <c r="G64" s="270"/>
      <c r="H64" s="270"/>
      <c r="I64" s="270"/>
      <c r="J64" s="270"/>
      <c r="K64" s="263"/>
    </row>
    <row r="65" spans="2:11" ht="15" customHeight="1">
      <c r="B65" s="261"/>
      <c r="C65" s="267"/>
      <c r="D65" s="265" t="s">
        <v>502</v>
      </c>
      <c r="E65" s="265"/>
      <c r="F65" s="265"/>
      <c r="G65" s="265"/>
      <c r="H65" s="265"/>
      <c r="I65" s="265"/>
      <c r="J65" s="265"/>
      <c r="K65" s="263"/>
    </row>
    <row r="66" spans="2:11" ht="15" customHeight="1">
      <c r="B66" s="261"/>
      <c r="C66" s="267"/>
      <c r="D66" s="265" t="s">
        <v>503</v>
      </c>
      <c r="E66" s="265"/>
      <c r="F66" s="265"/>
      <c r="G66" s="265"/>
      <c r="H66" s="265"/>
      <c r="I66" s="265"/>
      <c r="J66" s="265"/>
      <c r="K66" s="263"/>
    </row>
    <row r="67" spans="2:11" ht="15" customHeight="1">
      <c r="B67" s="261"/>
      <c r="C67" s="267"/>
      <c r="D67" s="265" t="s">
        <v>504</v>
      </c>
      <c r="E67" s="265"/>
      <c r="F67" s="265"/>
      <c r="G67" s="265"/>
      <c r="H67" s="265"/>
      <c r="I67" s="265"/>
      <c r="J67" s="265"/>
      <c r="K67" s="263"/>
    </row>
    <row r="68" spans="2:11" ht="15" customHeight="1">
      <c r="B68" s="261"/>
      <c r="C68" s="267"/>
      <c r="D68" s="265" t="s">
        <v>505</v>
      </c>
      <c r="E68" s="265"/>
      <c r="F68" s="265"/>
      <c r="G68" s="265"/>
      <c r="H68" s="265"/>
      <c r="I68" s="265"/>
      <c r="J68" s="265"/>
      <c r="K68" s="263"/>
    </row>
    <row r="69" spans="2:11" ht="12.75" customHeight="1">
      <c r="B69" s="272"/>
      <c r="C69" s="273"/>
      <c r="D69" s="273"/>
      <c r="E69" s="273"/>
      <c r="F69" s="273"/>
      <c r="G69" s="273"/>
      <c r="H69" s="273"/>
      <c r="I69" s="273"/>
      <c r="J69" s="273"/>
      <c r="K69" s="274"/>
    </row>
    <row r="70" spans="2:11" ht="18.75" customHeight="1">
      <c r="B70" s="275"/>
      <c r="C70" s="275"/>
      <c r="D70" s="275"/>
      <c r="E70" s="275"/>
      <c r="F70" s="275"/>
      <c r="G70" s="275"/>
      <c r="H70" s="275"/>
      <c r="I70" s="275"/>
      <c r="J70" s="275"/>
      <c r="K70" s="276"/>
    </row>
    <row r="71" spans="2:11" ht="18.75" customHeight="1">
      <c r="B71" s="276"/>
      <c r="C71" s="276"/>
      <c r="D71" s="276"/>
      <c r="E71" s="276"/>
      <c r="F71" s="276"/>
      <c r="G71" s="276"/>
      <c r="H71" s="276"/>
      <c r="I71" s="276"/>
      <c r="J71" s="276"/>
      <c r="K71" s="276"/>
    </row>
    <row r="72" spans="2:11" ht="7.5" customHeight="1">
      <c r="B72" s="277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ht="45" customHeight="1">
      <c r="B73" s="280"/>
      <c r="C73" s="281" t="s">
        <v>89</v>
      </c>
      <c r="D73" s="281"/>
      <c r="E73" s="281"/>
      <c r="F73" s="281"/>
      <c r="G73" s="281"/>
      <c r="H73" s="281"/>
      <c r="I73" s="281"/>
      <c r="J73" s="281"/>
      <c r="K73" s="282"/>
    </row>
    <row r="74" spans="2:11" ht="17.25" customHeight="1">
      <c r="B74" s="280"/>
      <c r="C74" s="283" t="s">
        <v>506</v>
      </c>
      <c r="D74" s="283"/>
      <c r="E74" s="283"/>
      <c r="F74" s="283" t="s">
        <v>507</v>
      </c>
      <c r="G74" s="284"/>
      <c r="H74" s="283" t="s">
        <v>124</v>
      </c>
      <c r="I74" s="283" t="s">
        <v>60</v>
      </c>
      <c r="J74" s="283" t="s">
        <v>508</v>
      </c>
      <c r="K74" s="282"/>
    </row>
    <row r="75" spans="2:11" ht="17.25" customHeight="1">
      <c r="B75" s="280"/>
      <c r="C75" s="285" t="s">
        <v>509</v>
      </c>
      <c r="D75" s="285"/>
      <c r="E75" s="285"/>
      <c r="F75" s="286" t="s">
        <v>510</v>
      </c>
      <c r="G75" s="287"/>
      <c r="H75" s="285"/>
      <c r="I75" s="285"/>
      <c r="J75" s="285" t="s">
        <v>511</v>
      </c>
      <c r="K75" s="282"/>
    </row>
    <row r="76" spans="2:11" ht="5.25" customHeight="1">
      <c r="B76" s="280"/>
      <c r="C76" s="288"/>
      <c r="D76" s="288"/>
      <c r="E76" s="288"/>
      <c r="F76" s="288"/>
      <c r="G76" s="289"/>
      <c r="H76" s="288"/>
      <c r="I76" s="288"/>
      <c r="J76" s="288"/>
      <c r="K76" s="282"/>
    </row>
    <row r="77" spans="2:11" ht="15" customHeight="1">
      <c r="B77" s="280"/>
      <c r="C77" s="269" t="s">
        <v>56</v>
      </c>
      <c r="D77" s="288"/>
      <c r="E77" s="288"/>
      <c r="F77" s="290" t="s">
        <v>512</v>
      </c>
      <c r="G77" s="289"/>
      <c r="H77" s="269" t="s">
        <v>513</v>
      </c>
      <c r="I77" s="269" t="s">
        <v>514</v>
      </c>
      <c r="J77" s="269">
        <v>20</v>
      </c>
      <c r="K77" s="282"/>
    </row>
    <row r="78" spans="2:11" ht="15" customHeight="1">
      <c r="B78" s="280"/>
      <c r="C78" s="269" t="s">
        <v>515</v>
      </c>
      <c r="D78" s="269"/>
      <c r="E78" s="269"/>
      <c r="F78" s="290" t="s">
        <v>512</v>
      </c>
      <c r="G78" s="289"/>
      <c r="H78" s="269" t="s">
        <v>516</v>
      </c>
      <c r="I78" s="269" t="s">
        <v>514</v>
      </c>
      <c r="J78" s="269">
        <v>120</v>
      </c>
      <c r="K78" s="282"/>
    </row>
    <row r="79" spans="2:11" ht="15" customHeight="1">
      <c r="B79" s="291"/>
      <c r="C79" s="269" t="s">
        <v>517</v>
      </c>
      <c r="D79" s="269"/>
      <c r="E79" s="269"/>
      <c r="F79" s="290" t="s">
        <v>518</v>
      </c>
      <c r="G79" s="289"/>
      <c r="H79" s="269" t="s">
        <v>519</v>
      </c>
      <c r="I79" s="269" t="s">
        <v>514</v>
      </c>
      <c r="J79" s="269">
        <v>50</v>
      </c>
      <c r="K79" s="282"/>
    </row>
    <row r="80" spans="2:11" ht="15" customHeight="1">
      <c r="B80" s="291"/>
      <c r="C80" s="269" t="s">
        <v>520</v>
      </c>
      <c r="D80" s="269"/>
      <c r="E80" s="269"/>
      <c r="F80" s="290" t="s">
        <v>512</v>
      </c>
      <c r="G80" s="289"/>
      <c r="H80" s="269" t="s">
        <v>521</v>
      </c>
      <c r="I80" s="269" t="s">
        <v>522</v>
      </c>
      <c r="J80" s="269"/>
      <c r="K80" s="282"/>
    </row>
    <row r="81" spans="2:11" ht="15" customHeight="1">
      <c r="B81" s="291"/>
      <c r="C81" s="292" t="s">
        <v>523</v>
      </c>
      <c r="D81" s="292"/>
      <c r="E81" s="292"/>
      <c r="F81" s="293" t="s">
        <v>518</v>
      </c>
      <c r="G81" s="292"/>
      <c r="H81" s="292" t="s">
        <v>524</v>
      </c>
      <c r="I81" s="292" t="s">
        <v>514</v>
      </c>
      <c r="J81" s="292">
        <v>15</v>
      </c>
      <c r="K81" s="282"/>
    </row>
    <row r="82" spans="2:11" ht="15" customHeight="1">
      <c r="B82" s="291"/>
      <c r="C82" s="292" t="s">
        <v>525</v>
      </c>
      <c r="D82" s="292"/>
      <c r="E82" s="292"/>
      <c r="F82" s="293" t="s">
        <v>518</v>
      </c>
      <c r="G82" s="292"/>
      <c r="H82" s="292" t="s">
        <v>526</v>
      </c>
      <c r="I82" s="292" t="s">
        <v>514</v>
      </c>
      <c r="J82" s="292">
        <v>15</v>
      </c>
      <c r="K82" s="282"/>
    </row>
    <row r="83" spans="2:11" ht="15" customHeight="1">
      <c r="B83" s="291"/>
      <c r="C83" s="292" t="s">
        <v>527</v>
      </c>
      <c r="D83" s="292"/>
      <c r="E83" s="292"/>
      <c r="F83" s="293" t="s">
        <v>518</v>
      </c>
      <c r="G83" s="292"/>
      <c r="H83" s="292" t="s">
        <v>528</v>
      </c>
      <c r="I83" s="292" t="s">
        <v>514</v>
      </c>
      <c r="J83" s="292">
        <v>20</v>
      </c>
      <c r="K83" s="282"/>
    </row>
    <row r="84" spans="2:11" ht="15" customHeight="1">
      <c r="B84" s="291"/>
      <c r="C84" s="292" t="s">
        <v>529</v>
      </c>
      <c r="D84" s="292"/>
      <c r="E84" s="292"/>
      <c r="F84" s="293" t="s">
        <v>518</v>
      </c>
      <c r="G84" s="292"/>
      <c r="H84" s="292" t="s">
        <v>530</v>
      </c>
      <c r="I84" s="292" t="s">
        <v>514</v>
      </c>
      <c r="J84" s="292">
        <v>20</v>
      </c>
      <c r="K84" s="282"/>
    </row>
    <row r="85" spans="2:11" ht="15" customHeight="1">
      <c r="B85" s="291"/>
      <c r="C85" s="269" t="s">
        <v>531</v>
      </c>
      <c r="D85" s="269"/>
      <c r="E85" s="269"/>
      <c r="F85" s="290" t="s">
        <v>518</v>
      </c>
      <c r="G85" s="289"/>
      <c r="H85" s="269" t="s">
        <v>532</v>
      </c>
      <c r="I85" s="269" t="s">
        <v>514</v>
      </c>
      <c r="J85" s="269">
        <v>50</v>
      </c>
      <c r="K85" s="282"/>
    </row>
    <row r="86" spans="2:11" ht="15" customHeight="1">
      <c r="B86" s="291"/>
      <c r="C86" s="269" t="s">
        <v>533</v>
      </c>
      <c r="D86" s="269"/>
      <c r="E86" s="269"/>
      <c r="F86" s="290" t="s">
        <v>518</v>
      </c>
      <c r="G86" s="289"/>
      <c r="H86" s="269" t="s">
        <v>534</v>
      </c>
      <c r="I86" s="269" t="s">
        <v>514</v>
      </c>
      <c r="J86" s="269">
        <v>20</v>
      </c>
      <c r="K86" s="282"/>
    </row>
    <row r="87" spans="2:11" ht="15" customHeight="1">
      <c r="B87" s="291"/>
      <c r="C87" s="269" t="s">
        <v>535</v>
      </c>
      <c r="D87" s="269"/>
      <c r="E87" s="269"/>
      <c r="F87" s="290" t="s">
        <v>518</v>
      </c>
      <c r="G87" s="289"/>
      <c r="H87" s="269" t="s">
        <v>536</v>
      </c>
      <c r="I87" s="269" t="s">
        <v>514</v>
      </c>
      <c r="J87" s="269">
        <v>20</v>
      </c>
      <c r="K87" s="282"/>
    </row>
    <row r="88" spans="2:11" ht="15" customHeight="1">
      <c r="B88" s="291"/>
      <c r="C88" s="269" t="s">
        <v>537</v>
      </c>
      <c r="D88" s="269"/>
      <c r="E88" s="269"/>
      <c r="F88" s="290" t="s">
        <v>518</v>
      </c>
      <c r="G88" s="289"/>
      <c r="H88" s="269" t="s">
        <v>538</v>
      </c>
      <c r="I88" s="269" t="s">
        <v>514</v>
      </c>
      <c r="J88" s="269">
        <v>50</v>
      </c>
      <c r="K88" s="282"/>
    </row>
    <row r="89" spans="2:11" ht="15" customHeight="1">
      <c r="B89" s="291"/>
      <c r="C89" s="269" t="s">
        <v>539</v>
      </c>
      <c r="D89" s="269"/>
      <c r="E89" s="269"/>
      <c r="F89" s="290" t="s">
        <v>518</v>
      </c>
      <c r="G89" s="289"/>
      <c r="H89" s="269" t="s">
        <v>539</v>
      </c>
      <c r="I89" s="269" t="s">
        <v>514</v>
      </c>
      <c r="J89" s="269">
        <v>50</v>
      </c>
      <c r="K89" s="282"/>
    </row>
    <row r="90" spans="2:11" ht="15" customHeight="1">
      <c r="B90" s="291"/>
      <c r="C90" s="269" t="s">
        <v>129</v>
      </c>
      <c r="D90" s="269"/>
      <c r="E90" s="269"/>
      <c r="F90" s="290" t="s">
        <v>518</v>
      </c>
      <c r="G90" s="289"/>
      <c r="H90" s="269" t="s">
        <v>540</v>
      </c>
      <c r="I90" s="269" t="s">
        <v>514</v>
      </c>
      <c r="J90" s="269">
        <v>255</v>
      </c>
      <c r="K90" s="282"/>
    </row>
    <row r="91" spans="2:11" ht="15" customHeight="1">
      <c r="B91" s="291"/>
      <c r="C91" s="269" t="s">
        <v>541</v>
      </c>
      <c r="D91" s="269"/>
      <c r="E91" s="269"/>
      <c r="F91" s="290" t="s">
        <v>512</v>
      </c>
      <c r="G91" s="289"/>
      <c r="H91" s="269" t="s">
        <v>542</v>
      </c>
      <c r="I91" s="269" t="s">
        <v>543</v>
      </c>
      <c r="J91" s="269"/>
      <c r="K91" s="282"/>
    </row>
    <row r="92" spans="2:11" ht="15" customHeight="1">
      <c r="B92" s="291"/>
      <c r="C92" s="269" t="s">
        <v>544</v>
      </c>
      <c r="D92" s="269"/>
      <c r="E92" s="269"/>
      <c r="F92" s="290" t="s">
        <v>512</v>
      </c>
      <c r="G92" s="289"/>
      <c r="H92" s="269" t="s">
        <v>545</v>
      </c>
      <c r="I92" s="269" t="s">
        <v>546</v>
      </c>
      <c r="J92" s="269"/>
      <c r="K92" s="282"/>
    </row>
    <row r="93" spans="2:11" ht="15" customHeight="1">
      <c r="B93" s="291"/>
      <c r="C93" s="269" t="s">
        <v>547</v>
      </c>
      <c r="D93" s="269"/>
      <c r="E93" s="269"/>
      <c r="F93" s="290" t="s">
        <v>512</v>
      </c>
      <c r="G93" s="289"/>
      <c r="H93" s="269" t="s">
        <v>547</v>
      </c>
      <c r="I93" s="269" t="s">
        <v>546</v>
      </c>
      <c r="J93" s="269"/>
      <c r="K93" s="282"/>
    </row>
    <row r="94" spans="2:11" ht="15" customHeight="1">
      <c r="B94" s="291"/>
      <c r="C94" s="269" t="s">
        <v>41</v>
      </c>
      <c r="D94" s="269"/>
      <c r="E94" s="269"/>
      <c r="F94" s="290" t="s">
        <v>512</v>
      </c>
      <c r="G94" s="289"/>
      <c r="H94" s="269" t="s">
        <v>548</v>
      </c>
      <c r="I94" s="269" t="s">
        <v>546</v>
      </c>
      <c r="J94" s="269"/>
      <c r="K94" s="282"/>
    </row>
    <row r="95" spans="2:11" ht="15" customHeight="1">
      <c r="B95" s="291"/>
      <c r="C95" s="269" t="s">
        <v>51</v>
      </c>
      <c r="D95" s="269"/>
      <c r="E95" s="269"/>
      <c r="F95" s="290" t="s">
        <v>512</v>
      </c>
      <c r="G95" s="289"/>
      <c r="H95" s="269" t="s">
        <v>549</v>
      </c>
      <c r="I95" s="269" t="s">
        <v>546</v>
      </c>
      <c r="J95" s="269"/>
      <c r="K95" s="282"/>
    </row>
    <row r="96" spans="2:11" ht="15" customHeight="1">
      <c r="B96" s="294"/>
      <c r="C96" s="295"/>
      <c r="D96" s="295"/>
      <c r="E96" s="295"/>
      <c r="F96" s="295"/>
      <c r="G96" s="295"/>
      <c r="H96" s="295"/>
      <c r="I96" s="295"/>
      <c r="J96" s="295"/>
      <c r="K96" s="296"/>
    </row>
    <row r="97" spans="2:11" ht="18.75" customHeight="1">
      <c r="B97" s="297"/>
      <c r="C97" s="298"/>
      <c r="D97" s="298"/>
      <c r="E97" s="298"/>
      <c r="F97" s="298"/>
      <c r="G97" s="298"/>
      <c r="H97" s="298"/>
      <c r="I97" s="298"/>
      <c r="J97" s="298"/>
      <c r="K97" s="297"/>
    </row>
    <row r="98" spans="2:11" ht="18.75" customHeight="1">
      <c r="B98" s="276"/>
      <c r="C98" s="276"/>
      <c r="D98" s="276"/>
      <c r="E98" s="276"/>
      <c r="F98" s="276"/>
      <c r="G98" s="276"/>
      <c r="H98" s="276"/>
      <c r="I98" s="276"/>
      <c r="J98" s="276"/>
      <c r="K98" s="276"/>
    </row>
    <row r="99" spans="2:11" ht="7.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9"/>
    </row>
    <row r="100" spans="2:11" ht="45" customHeight="1">
      <c r="B100" s="280"/>
      <c r="C100" s="281" t="s">
        <v>550</v>
      </c>
      <c r="D100" s="281"/>
      <c r="E100" s="281"/>
      <c r="F100" s="281"/>
      <c r="G100" s="281"/>
      <c r="H100" s="281"/>
      <c r="I100" s="281"/>
      <c r="J100" s="281"/>
      <c r="K100" s="282"/>
    </row>
    <row r="101" spans="2:11" ht="17.25" customHeight="1">
      <c r="B101" s="280"/>
      <c r="C101" s="283" t="s">
        <v>506</v>
      </c>
      <c r="D101" s="283"/>
      <c r="E101" s="283"/>
      <c r="F101" s="283" t="s">
        <v>507</v>
      </c>
      <c r="G101" s="284"/>
      <c r="H101" s="283" t="s">
        <v>124</v>
      </c>
      <c r="I101" s="283" t="s">
        <v>60</v>
      </c>
      <c r="J101" s="283" t="s">
        <v>508</v>
      </c>
      <c r="K101" s="282"/>
    </row>
    <row r="102" spans="2:11" ht="17.25" customHeight="1">
      <c r="B102" s="280"/>
      <c r="C102" s="285" t="s">
        <v>509</v>
      </c>
      <c r="D102" s="285"/>
      <c r="E102" s="285"/>
      <c r="F102" s="286" t="s">
        <v>510</v>
      </c>
      <c r="G102" s="287"/>
      <c r="H102" s="285"/>
      <c r="I102" s="285"/>
      <c r="J102" s="285" t="s">
        <v>511</v>
      </c>
      <c r="K102" s="282"/>
    </row>
    <row r="103" spans="2:11" ht="5.25" customHeight="1">
      <c r="B103" s="280"/>
      <c r="C103" s="283"/>
      <c r="D103" s="283"/>
      <c r="E103" s="283"/>
      <c r="F103" s="283"/>
      <c r="G103" s="299"/>
      <c r="H103" s="283"/>
      <c r="I103" s="283"/>
      <c r="J103" s="283"/>
      <c r="K103" s="282"/>
    </row>
    <row r="104" spans="2:11" ht="15" customHeight="1">
      <c r="B104" s="280"/>
      <c r="C104" s="269" t="s">
        <v>56</v>
      </c>
      <c r="D104" s="288"/>
      <c r="E104" s="288"/>
      <c r="F104" s="290" t="s">
        <v>512</v>
      </c>
      <c r="G104" s="299"/>
      <c r="H104" s="269" t="s">
        <v>551</v>
      </c>
      <c r="I104" s="269" t="s">
        <v>514</v>
      </c>
      <c r="J104" s="269">
        <v>20</v>
      </c>
      <c r="K104" s="282"/>
    </row>
    <row r="105" spans="2:11" ht="15" customHeight="1">
      <c r="B105" s="280"/>
      <c r="C105" s="269" t="s">
        <v>515</v>
      </c>
      <c r="D105" s="269"/>
      <c r="E105" s="269"/>
      <c r="F105" s="290" t="s">
        <v>512</v>
      </c>
      <c r="G105" s="269"/>
      <c r="H105" s="269" t="s">
        <v>551</v>
      </c>
      <c r="I105" s="269" t="s">
        <v>514</v>
      </c>
      <c r="J105" s="269">
        <v>120</v>
      </c>
      <c r="K105" s="282"/>
    </row>
    <row r="106" spans="2:11" ht="15" customHeight="1">
      <c r="B106" s="291"/>
      <c r="C106" s="269" t="s">
        <v>517</v>
      </c>
      <c r="D106" s="269"/>
      <c r="E106" s="269"/>
      <c r="F106" s="290" t="s">
        <v>518</v>
      </c>
      <c r="G106" s="269"/>
      <c r="H106" s="269" t="s">
        <v>551</v>
      </c>
      <c r="I106" s="269" t="s">
        <v>514</v>
      </c>
      <c r="J106" s="269">
        <v>50</v>
      </c>
      <c r="K106" s="282"/>
    </row>
    <row r="107" spans="2:11" ht="15" customHeight="1">
      <c r="B107" s="291"/>
      <c r="C107" s="269" t="s">
        <v>520</v>
      </c>
      <c r="D107" s="269"/>
      <c r="E107" s="269"/>
      <c r="F107" s="290" t="s">
        <v>512</v>
      </c>
      <c r="G107" s="269"/>
      <c r="H107" s="269" t="s">
        <v>551</v>
      </c>
      <c r="I107" s="269" t="s">
        <v>522</v>
      </c>
      <c r="J107" s="269"/>
      <c r="K107" s="282"/>
    </row>
    <row r="108" spans="2:11" ht="15" customHeight="1">
      <c r="B108" s="291"/>
      <c r="C108" s="269" t="s">
        <v>531</v>
      </c>
      <c r="D108" s="269"/>
      <c r="E108" s="269"/>
      <c r="F108" s="290" t="s">
        <v>518</v>
      </c>
      <c r="G108" s="269"/>
      <c r="H108" s="269" t="s">
        <v>551</v>
      </c>
      <c r="I108" s="269" t="s">
        <v>514</v>
      </c>
      <c r="J108" s="269">
        <v>50</v>
      </c>
      <c r="K108" s="282"/>
    </row>
    <row r="109" spans="2:11" ht="15" customHeight="1">
      <c r="B109" s="291"/>
      <c r="C109" s="269" t="s">
        <v>539</v>
      </c>
      <c r="D109" s="269"/>
      <c r="E109" s="269"/>
      <c r="F109" s="290" t="s">
        <v>518</v>
      </c>
      <c r="G109" s="269"/>
      <c r="H109" s="269" t="s">
        <v>551</v>
      </c>
      <c r="I109" s="269" t="s">
        <v>514</v>
      </c>
      <c r="J109" s="269">
        <v>50</v>
      </c>
      <c r="K109" s="282"/>
    </row>
    <row r="110" spans="2:11" ht="15" customHeight="1">
      <c r="B110" s="291"/>
      <c r="C110" s="269" t="s">
        <v>537</v>
      </c>
      <c r="D110" s="269"/>
      <c r="E110" s="269"/>
      <c r="F110" s="290" t="s">
        <v>518</v>
      </c>
      <c r="G110" s="269"/>
      <c r="H110" s="269" t="s">
        <v>551</v>
      </c>
      <c r="I110" s="269" t="s">
        <v>514</v>
      </c>
      <c r="J110" s="269">
        <v>50</v>
      </c>
      <c r="K110" s="282"/>
    </row>
    <row r="111" spans="2:11" ht="15" customHeight="1">
      <c r="B111" s="291"/>
      <c r="C111" s="269" t="s">
        <v>56</v>
      </c>
      <c r="D111" s="269"/>
      <c r="E111" s="269"/>
      <c r="F111" s="290" t="s">
        <v>512</v>
      </c>
      <c r="G111" s="269"/>
      <c r="H111" s="269" t="s">
        <v>552</v>
      </c>
      <c r="I111" s="269" t="s">
        <v>514</v>
      </c>
      <c r="J111" s="269">
        <v>20</v>
      </c>
      <c r="K111" s="282"/>
    </row>
    <row r="112" spans="2:11" ht="15" customHeight="1">
      <c r="B112" s="291"/>
      <c r="C112" s="269" t="s">
        <v>553</v>
      </c>
      <c r="D112" s="269"/>
      <c r="E112" s="269"/>
      <c r="F112" s="290" t="s">
        <v>512</v>
      </c>
      <c r="G112" s="269"/>
      <c r="H112" s="269" t="s">
        <v>554</v>
      </c>
      <c r="I112" s="269" t="s">
        <v>514</v>
      </c>
      <c r="J112" s="269">
        <v>120</v>
      </c>
      <c r="K112" s="282"/>
    </row>
    <row r="113" spans="2:11" ht="15" customHeight="1">
      <c r="B113" s="291"/>
      <c r="C113" s="269" t="s">
        <v>41</v>
      </c>
      <c r="D113" s="269"/>
      <c r="E113" s="269"/>
      <c r="F113" s="290" t="s">
        <v>512</v>
      </c>
      <c r="G113" s="269"/>
      <c r="H113" s="269" t="s">
        <v>555</v>
      </c>
      <c r="I113" s="269" t="s">
        <v>546</v>
      </c>
      <c r="J113" s="269"/>
      <c r="K113" s="282"/>
    </row>
    <row r="114" spans="2:11" ht="15" customHeight="1">
      <c r="B114" s="291"/>
      <c r="C114" s="269" t="s">
        <v>51</v>
      </c>
      <c r="D114" s="269"/>
      <c r="E114" s="269"/>
      <c r="F114" s="290" t="s">
        <v>512</v>
      </c>
      <c r="G114" s="269"/>
      <c r="H114" s="269" t="s">
        <v>556</v>
      </c>
      <c r="I114" s="269" t="s">
        <v>546</v>
      </c>
      <c r="J114" s="269"/>
      <c r="K114" s="282"/>
    </row>
    <row r="115" spans="2:11" ht="15" customHeight="1">
      <c r="B115" s="291"/>
      <c r="C115" s="269" t="s">
        <v>60</v>
      </c>
      <c r="D115" s="269"/>
      <c r="E115" s="269"/>
      <c r="F115" s="290" t="s">
        <v>512</v>
      </c>
      <c r="G115" s="269"/>
      <c r="H115" s="269" t="s">
        <v>557</v>
      </c>
      <c r="I115" s="269" t="s">
        <v>558</v>
      </c>
      <c r="J115" s="269"/>
      <c r="K115" s="282"/>
    </row>
    <row r="116" spans="2:11" ht="15" customHeight="1">
      <c r="B116" s="294"/>
      <c r="C116" s="300"/>
      <c r="D116" s="300"/>
      <c r="E116" s="300"/>
      <c r="F116" s="300"/>
      <c r="G116" s="300"/>
      <c r="H116" s="300"/>
      <c r="I116" s="300"/>
      <c r="J116" s="300"/>
      <c r="K116" s="296"/>
    </row>
    <row r="117" spans="2:11" ht="18.75" customHeight="1">
      <c r="B117" s="301"/>
      <c r="C117" s="265"/>
      <c r="D117" s="265"/>
      <c r="E117" s="265"/>
      <c r="F117" s="302"/>
      <c r="G117" s="265"/>
      <c r="H117" s="265"/>
      <c r="I117" s="265"/>
      <c r="J117" s="265"/>
      <c r="K117" s="301"/>
    </row>
    <row r="118" spans="2:11" ht="18.75" customHeight="1"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</row>
    <row r="119" spans="2:11" ht="7.5" customHeight="1">
      <c r="B119" s="303"/>
      <c r="C119" s="304"/>
      <c r="D119" s="304"/>
      <c r="E119" s="304"/>
      <c r="F119" s="304"/>
      <c r="G119" s="304"/>
      <c r="H119" s="304"/>
      <c r="I119" s="304"/>
      <c r="J119" s="304"/>
      <c r="K119" s="305"/>
    </row>
    <row r="120" spans="2:11" ht="45" customHeight="1">
      <c r="B120" s="306"/>
      <c r="C120" s="259" t="s">
        <v>559</v>
      </c>
      <c r="D120" s="259"/>
      <c r="E120" s="259"/>
      <c r="F120" s="259"/>
      <c r="G120" s="259"/>
      <c r="H120" s="259"/>
      <c r="I120" s="259"/>
      <c r="J120" s="259"/>
      <c r="K120" s="307"/>
    </row>
    <row r="121" spans="2:11" ht="17.25" customHeight="1">
      <c r="B121" s="308"/>
      <c r="C121" s="283" t="s">
        <v>506</v>
      </c>
      <c r="D121" s="283"/>
      <c r="E121" s="283"/>
      <c r="F121" s="283" t="s">
        <v>507</v>
      </c>
      <c r="G121" s="284"/>
      <c r="H121" s="283" t="s">
        <v>124</v>
      </c>
      <c r="I121" s="283" t="s">
        <v>60</v>
      </c>
      <c r="J121" s="283" t="s">
        <v>508</v>
      </c>
      <c r="K121" s="309"/>
    </row>
    <row r="122" spans="2:11" ht="17.25" customHeight="1">
      <c r="B122" s="308"/>
      <c r="C122" s="285" t="s">
        <v>509</v>
      </c>
      <c r="D122" s="285"/>
      <c r="E122" s="285"/>
      <c r="F122" s="286" t="s">
        <v>510</v>
      </c>
      <c r="G122" s="287"/>
      <c r="H122" s="285"/>
      <c r="I122" s="285"/>
      <c r="J122" s="285" t="s">
        <v>511</v>
      </c>
      <c r="K122" s="309"/>
    </row>
    <row r="123" spans="2:11" ht="5.25" customHeight="1">
      <c r="B123" s="310"/>
      <c r="C123" s="288"/>
      <c r="D123" s="288"/>
      <c r="E123" s="288"/>
      <c r="F123" s="288"/>
      <c r="G123" s="269"/>
      <c r="H123" s="288"/>
      <c r="I123" s="288"/>
      <c r="J123" s="288"/>
      <c r="K123" s="311"/>
    </row>
    <row r="124" spans="2:11" ht="15" customHeight="1">
      <c r="B124" s="310"/>
      <c r="C124" s="269" t="s">
        <v>515</v>
      </c>
      <c r="D124" s="288"/>
      <c r="E124" s="288"/>
      <c r="F124" s="290" t="s">
        <v>512</v>
      </c>
      <c r="G124" s="269"/>
      <c r="H124" s="269" t="s">
        <v>551</v>
      </c>
      <c r="I124" s="269" t="s">
        <v>514</v>
      </c>
      <c r="J124" s="269">
        <v>120</v>
      </c>
      <c r="K124" s="312"/>
    </row>
    <row r="125" spans="2:11" ht="15" customHeight="1">
      <c r="B125" s="310"/>
      <c r="C125" s="269" t="s">
        <v>560</v>
      </c>
      <c r="D125" s="269"/>
      <c r="E125" s="269"/>
      <c r="F125" s="290" t="s">
        <v>512</v>
      </c>
      <c r="G125" s="269"/>
      <c r="H125" s="269" t="s">
        <v>561</v>
      </c>
      <c r="I125" s="269" t="s">
        <v>514</v>
      </c>
      <c r="J125" s="269" t="s">
        <v>562</v>
      </c>
      <c r="K125" s="312"/>
    </row>
    <row r="126" spans="2:11" ht="15" customHeight="1">
      <c r="B126" s="310"/>
      <c r="C126" s="269" t="s">
        <v>461</v>
      </c>
      <c r="D126" s="269"/>
      <c r="E126" s="269"/>
      <c r="F126" s="290" t="s">
        <v>512</v>
      </c>
      <c r="G126" s="269"/>
      <c r="H126" s="269" t="s">
        <v>563</v>
      </c>
      <c r="I126" s="269" t="s">
        <v>514</v>
      </c>
      <c r="J126" s="269" t="s">
        <v>562</v>
      </c>
      <c r="K126" s="312"/>
    </row>
    <row r="127" spans="2:11" ht="15" customHeight="1">
      <c r="B127" s="310"/>
      <c r="C127" s="269" t="s">
        <v>523</v>
      </c>
      <c r="D127" s="269"/>
      <c r="E127" s="269"/>
      <c r="F127" s="290" t="s">
        <v>518</v>
      </c>
      <c r="G127" s="269"/>
      <c r="H127" s="269" t="s">
        <v>524</v>
      </c>
      <c r="I127" s="269" t="s">
        <v>514</v>
      </c>
      <c r="J127" s="269">
        <v>15</v>
      </c>
      <c r="K127" s="312"/>
    </row>
    <row r="128" spans="2:11" ht="15" customHeight="1">
      <c r="B128" s="310"/>
      <c r="C128" s="292" t="s">
        <v>525</v>
      </c>
      <c r="D128" s="292"/>
      <c r="E128" s="292"/>
      <c r="F128" s="293" t="s">
        <v>518</v>
      </c>
      <c r="G128" s="292"/>
      <c r="H128" s="292" t="s">
        <v>526</v>
      </c>
      <c r="I128" s="292" t="s">
        <v>514</v>
      </c>
      <c r="J128" s="292">
        <v>15</v>
      </c>
      <c r="K128" s="312"/>
    </row>
    <row r="129" spans="2:11" ht="15" customHeight="1">
      <c r="B129" s="310"/>
      <c r="C129" s="292" t="s">
        <v>527</v>
      </c>
      <c r="D129" s="292"/>
      <c r="E129" s="292"/>
      <c r="F129" s="293" t="s">
        <v>518</v>
      </c>
      <c r="G129" s="292"/>
      <c r="H129" s="292" t="s">
        <v>528</v>
      </c>
      <c r="I129" s="292" t="s">
        <v>514</v>
      </c>
      <c r="J129" s="292">
        <v>20</v>
      </c>
      <c r="K129" s="312"/>
    </row>
    <row r="130" spans="2:11" ht="15" customHeight="1">
      <c r="B130" s="310"/>
      <c r="C130" s="292" t="s">
        <v>529</v>
      </c>
      <c r="D130" s="292"/>
      <c r="E130" s="292"/>
      <c r="F130" s="293" t="s">
        <v>518</v>
      </c>
      <c r="G130" s="292"/>
      <c r="H130" s="292" t="s">
        <v>530</v>
      </c>
      <c r="I130" s="292" t="s">
        <v>514</v>
      </c>
      <c r="J130" s="292">
        <v>20</v>
      </c>
      <c r="K130" s="312"/>
    </row>
    <row r="131" spans="2:11" ht="15" customHeight="1">
      <c r="B131" s="310"/>
      <c r="C131" s="269" t="s">
        <v>517</v>
      </c>
      <c r="D131" s="269"/>
      <c r="E131" s="269"/>
      <c r="F131" s="290" t="s">
        <v>518</v>
      </c>
      <c r="G131" s="269"/>
      <c r="H131" s="269" t="s">
        <v>551</v>
      </c>
      <c r="I131" s="269" t="s">
        <v>514</v>
      </c>
      <c r="J131" s="269">
        <v>50</v>
      </c>
      <c r="K131" s="312"/>
    </row>
    <row r="132" spans="2:11" ht="15" customHeight="1">
      <c r="B132" s="310"/>
      <c r="C132" s="269" t="s">
        <v>531</v>
      </c>
      <c r="D132" s="269"/>
      <c r="E132" s="269"/>
      <c r="F132" s="290" t="s">
        <v>518</v>
      </c>
      <c r="G132" s="269"/>
      <c r="H132" s="269" t="s">
        <v>551</v>
      </c>
      <c r="I132" s="269" t="s">
        <v>514</v>
      </c>
      <c r="J132" s="269">
        <v>50</v>
      </c>
      <c r="K132" s="312"/>
    </row>
    <row r="133" spans="2:11" ht="15" customHeight="1">
      <c r="B133" s="310"/>
      <c r="C133" s="269" t="s">
        <v>537</v>
      </c>
      <c r="D133" s="269"/>
      <c r="E133" s="269"/>
      <c r="F133" s="290" t="s">
        <v>518</v>
      </c>
      <c r="G133" s="269"/>
      <c r="H133" s="269" t="s">
        <v>551</v>
      </c>
      <c r="I133" s="269" t="s">
        <v>514</v>
      </c>
      <c r="J133" s="269">
        <v>50</v>
      </c>
      <c r="K133" s="312"/>
    </row>
    <row r="134" spans="2:11" ht="15" customHeight="1">
      <c r="B134" s="310"/>
      <c r="C134" s="269" t="s">
        <v>539</v>
      </c>
      <c r="D134" s="269"/>
      <c r="E134" s="269"/>
      <c r="F134" s="290" t="s">
        <v>518</v>
      </c>
      <c r="G134" s="269"/>
      <c r="H134" s="269" t="s">
        <v>551</v>
      </c>
      <c r="I134" s="269" t="s">
        <v>514</v>
      </c>
      <c r="J134" s="269">
        <v>50</v>
      </c>
      <c r="K134" s="312"/>
    </row>
    <row r="135" spans="2:11" ht="15" customHeight="1">
      <c r="B135" s="310"/>
      <c r="C135" s="269" t="s">
        <v>129</v>
      </c>
      <c r="D135" s="269"/>
      <c r="E135" s="269"/>
      <c r="F135" s="290" t="s">
        <v>518</v>
      </c>
      <c r="G135" s="269"/>
      <c r="H135" s="269" t="s">
        <v>564</v>
      </c>
      <c r="I135" s="269" t="s">
        <v>514</v>
      </c>
      <c r="J135" s="269">
        <v>255</v>
      </c>
      <c r="K135" s="312"/>
    </row>
    <row r="136" spans="2:11" ht="15" customHeight="1">
      <c r="B136" s="310"/>
      <c r="C136" s="269" t="s">
        <v>541</v>
      </c>
      <c r="D136" s="269"/>
      <c r="E136" s="269"/>
      <c r="F136" s="290" t="s">
        <v>512</v>
      </c>
      <c r="G136" s="269"/>
      <c r="H136" s="269" t="s">
        <v>565</v>
      </c>
      <c r="I136" s="269" t="s">
        <v>543</v>
      </c>
      <c r="J136" s="269"/>
      <c r="K136" s="312"/>
    </row>
    <row r="137" spans="2:11" ht="15" customHeight="1">
      <c r="B137" s="310"/>
      <c r="C137" s="269" t="s">
        <v>544</v>
      </c>
      <c r="D137" s="269"/>
      <c r="E137" s="269"/>
      <c r="F137" s="290" t="s">
        <v>512</v>
      </c>
      <c r="G137" s="269"/>
      <c r="H137" s="269" t="s">
        <v>566</v>
      </c>
      <c r="I137" s="269" t="s">
        <v>546</v>
      </c>
      <c r="J137" s="269"/>
      <c r="K137" s="312"/>
    </row>
    <row r="138" spans="2:11" ht="15" customHeight="1">
      <c r="B138" s="310"/>
      <c r="C138" s="269" t="s">
        <v>547</v>
      </c>
      <c r="D138" s="269"/>
      <c r="E138" s="269"/>
      <c r="F138" s="290" t="s">
        <v>512</v>
      </c>
      <c r="G138" s="269"/>
      <c r="H138" s="269" t="s">
        <v>547</v>
      </c>
      <c r="I138" s="269" t="s">
        <v>546</v>
      </c>
      <c r="J138" s="269"/>
      <c r="K138" s="312"/>
    </row>
    <row r="139" spans="2:11" ht="15" customHeight="1">
      <c r="B139" s="310"/>
      <c r="C139" s="269" t="s">
        <v>41</v>
      </c>
      <c r="D139" s="269"/>
      <c r="E139" s="269"/>
      <c r="F139" s="290" t="s">
        <v>512</v>
      </c>
      <c r="G139" s="269"/>
      <c r="H139" s="269" t="s">
        <v>567</v>
      </c>
      <c r="I139" s="269" t="s">
        <v>546</v>
      </c>
      <c r="J139" s="269"/>
      <c r="K139" s="312"/>
    </row>
    <row r="140" spans="2:11" ht="15" customHeight="1">
      <c r="B140" s="310"/>
      <c r="C140" s="269" t="s">
        <v>568</v>
      </c>
      <c r="D140" s="269"/>
      <c r="E140" s="269"/>
      <c r="F140" s="290" t="s">
        <v>512</v>
      </c>
      <c r="G140" s="269"/>
      <c r="H140" s="269" t="s">
        <v>569</v>
      </c>
      <c r="I140" s="269" t="s">
        <v>546</v>
      </c>
      <c r="J140" s="269"/>
      <c r="K140" s="312"/>
    </row>
    <row r="141" spans="2:11" ht="15" customHeight="1">
      <c r="B141" s="313"/>
      <c r="C141" s="314"/>
      <c r="D141" s="314"/>
      <c r="E141" s="314"/>
      <c r="F141" s="314"/>
      <c r="G141" s="314"/>
      <c r="H141" s="314"/>
      <c r="I141" s="314"/>
      <c r="J141" s="314"/>
      <c r="K141" s="315"/>
    </row>
    <row r="142" spans="2:11" ht="18.75" customHeight="1">
      <c r="B142" s="265"/>
      <c r="C142" s="265"/>
      <c r="D142" s="265"/>
      <c r="E142" s="265"/>
      <c r="F142" s="302"/>
      <c r="G142" s="265"/>
      <c r="H142" s="265"/>
      <c r="I142" s="265"/>
      <c r="J142" s="265"/>
      <c r="K142" s="265"/>
    </row>
    <row r="143" spans="2:11" ht="18.75" customHeight="1"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</row>
    <row r="144" spans="2:11" ht="7.5" customHeight="1">
      <c r="B144" s="277"/>
      <c r="C144" s="278"/>
      <c r="D144" s="278"/>
      <c r="E144" s="278"/>
      <c r="F144" s="278"/>
      <c r="G144" s="278"/>
      <c r="H144" s="278"/>
      <c r="I144" s="278"/>
      <c r="J144" s="278"/>
      <c r="K144" s="279"/>
    </row>
    <row r="145" spans="2:11" ht="45" customHeight="1">
      <c r="B145" s="280"/>
      <c r="C145" s="281" t="s">
        <v>570</v>
      </c>
      <c r="D145" s="281"/>
      <c r="E145" s="281"/>
      <c r="F145" s="281"/>
      <c r="G145" s="281"/>
      <c r="H145" s="281"/>
      <c r="I145" s="281"/>
      <c r="J145" s="281"/>
      <c r="K145" s="282"/>
    </row>
    <row r="146" spans="2:11" ht="17.25" customHeight="1">
      <c r="B146" s="280"/>
      <c r="C146" s="283" t="s">
        <v>506</v>
      </c>
      <c r="D146" s="283"/>
      <c r="E146" s="283"/>
      <c r="F146" s="283" t="s">
        <v>507</v>
      </c>
      <c r="G146" s="284"/>
      <c r="H146" s="283" t="s">
        <v>124</v>
      </c>
      <c r="I146" s="283" t="s">
        <v>60</v>
      </c>
      <c r="J146" s="283" t="s">
        <v>508</v>
      </c>
      <c r="K146" s="282"/>
    </row>
    <row r="147" spans="2:11" ht="17.25" customHeight="1">
      <c r="B147" s="280"/>
      <c r="C147" s="285" t="s">
        <v>509</v>
      </c>
      <c r="D147" s="285"/>
      <c r="E147" s="285"/>
      <c r="F147" s="286" t="s">
        <v>510</v>
      </c>
      <c r="G147" s="287"/>
      <c r="H147" s="285"/>
      <c r="I147" s="285"/>
      <c r="J147" s="285" t="s">
        <v>511</v>
      </c>
      <c r="K147" s="282"/>
    </row>
    <row r="148" spans="2:11" ht="5.25" customHeight="1">
      <c r="B148" s="291"/>
      <c r="C148" s="288"/>
      <c r="D148" s="288"/>
      <c r="E148" s="288"/>
      <c r="F148" s="288"/>
      <c r="G148" s="289"/>
      <c r="H148" s="288"/>
      <c r="I148" s="288"/>
      <c r="J148" s="288"/>
      <c r="K148" s="312"/>
    </row>
    <row r="149" spans="2:11" ht="15" customHeight="1">
      <c r="B149" s="291"/>
      <c r="C149" s="316" t="s">
        <v>515</v>
      </c>
      <c r="D149" s="269"/>
      <c r="E149" s="269"/>
      <c r="F149" s="317" t="s">
        <v>512</v>
      </c>
      <c r="G149" s="269"/>
      <c r="H149" s="316" t="s">
        <v>551</v>
      </c>
      <c r="I149" s="316" t="s">
        <v>514</v>
      </c>
      <c r="J149" s="316">
        <v>120</v>
      </c>
      <c r="K149" s="312"/>
    </row>
    <row r="150" spans="2:11" ht="15" customHeight="1">
      <c r="B150" s="291"/>
      <c r="C150" s="316" t="s">
        <v>560</v>
      </c>
      <c r="D150" s="269"/>
      <c r="E150" s="269"/>
      <c r="F150" s="317" t="s">
        <v>512</v>
      </c>
      <c r="G150" s="269"/>
      <c r="H150" s="316" t="s">
        <v>571</v>
      </c>
      <c r="I150" s="316" t="s">
        <v>514</v>
      </c>
      <c r="J150" s="316" t="s">
        <v>562</v>
      </c>
      <c r="K150" s="312"/>
    </row>
    <row r="151" spans="2:11" ht="15" customHeight="1">
      <c r="B151" s="291"/>
      <c r="C151" s="316" t="s">
        <v>461</v>
      </c>
      <c r="D151" s="269"/>
      <c r="E151" s="269"/>
      <c r="F151" s="317" t="s">
        <v>512</v>
      </c>
      <c r="G151" s="269"/>
      <c r="H151" s="316" t="s">
        <v>572</v>
      </c>
      <c r="I151" s="316" t="s">
        <v>514</v>
      </c>
      <c r="J151" s="316" t="s">
        <v>562</v>
      </c>
      <c r="K151" s="312"/>
    </row>
    <row r="152" spans="2:11" ht="15" customHeight="1">
      <c r="B152" s="291"/>
      <c r="C152" s="316" t="s">
        <v>517</v>
      </c>
      <c r="D152" s="269"/>
      <c r="E152" s="269"/>
      <c r="F152" s="317" t="s">
        <v>518</v>
      </c>
      <c r="G152" s="269"/>
      <c r="H152" s="316" t="s">
        <v>551</v>
      </c>
      <c r="I152" s="316" t="s">
        <v>514</v>
      </c>
      <c r="J152" s="316">
        <v>50</v>
      </c>
      <c r="K152" s="312"/>
    </row>
    <row r="153" spans="2:11" ht="15" customHeight="1">
      <c r="B153" s="291"/>
      <c r="C153" s="316" t="s">
        <v>520</v>
      </c>
      <c r="D153" s="269"/>
      <c r="E153" s="269"/>
      <c r="F153" s="317" t="s">
        <v>512</v>
      </c>
      <c r="G153" s="269"/>
      <c r="H153" s="316" t="s">
        <v>551</v>
      </c>
      <c r="I153" s="316" t="s">
        <v>522</v>
      </c>
      <c r="J153" s="316"/>
      <c r="K153" s="312"/>
    </row>
    <row r="154" spans="2:11" ht="15" customHeight="1">
      <c r="B154" s="291"/>
      <c r="C154" s="316" t="s">
        <v>531</v>
      </c>
      <c r="D154" s="269"/>
      <c r="E154" s="269"/>
      <c r="F154" s="317" t="s">
        <v>518</v>
      </c>
      <c r="G154" s="269"/>
      <c r="H154" s="316" t="s">
        <v>551</v>
      </c>
      <c r="I154" s="316" t="s">
        <v>514</v>
      </c>
      <c r="J154" s="316">
        <v>50</v>
      </c>
      <c r="K154" s="312"/>
    </row>
    <row r="155" spans="2:11" ht="15" customHeight="1">
      <c r="B155" s="291"/>
      <c r="C155" s="316" t="s">
        <v>539</v>
      </c>
      <c r="D155" s="269"/>
      <c r="E155" s="269"/>
      <c r="F155" s="317" t="s">
        <v>518</v>
      </c>
      <c r="G155" s="269"/>
      <c r="H155" s="316" t="s">
        <v>551</v>
      </c>
      <c r="I155" s="316" t="s">
        <v>514</v>
      </c>
      <c r="J155" s="316">
        <v>50</v>
      </c>
      <c r="K155" s="312"/>
    </row>
    <row r="156" spans="2:11" ht="15" customHeight="1">
      <c r="B156" s="291"/>
      <c r="C156" s="316" t="s">
        <v>537</v>
      </c>
      <c r="D156" s="269"/>
      <c r="E156" s="269"/>
      <c r="F156" s="317" t="s">
        <v>518</v>
      </c>
      <c r="G156" s="269"/>
      <c r="H156" s="316" t="s">
        <v>551</v>
      </c>
      <c r="I156" s="316" t="s">
        <v>514</v>
      </c>
      <c r="J156" s="316">
        <v>50</v>
      </c>
      <c r="K156" s="312"/>
    </row>
    <row r="157" spans="2:11" ht="15" customHeight="1">
      <c r="B157" s="291"/>
      <c r="C157" s="316" t="s">
        <v>95</v>
      </c>
      <c r="D157" s="269"/>
      <c r="E157" s="269"/>
      <c r="F157" s="317" t="s">
        <v>512</v>
      </c>
      <c r="G157" s="269"/>
      <c r="H157" s="316" t="s">
        <v>573</v>
      </c>
      <c r="I157" s="316" t="s">
        <v>514</v>
      </c>
      <c r="J157" s="316" t="s">
        <v>574</v>
      </c>
      <c r="K157" s="312"/>
    </row>
    <row r="158" spans="2:11" ht="15" customHeight="1">
      <c r="B158" s="291"/>
      <c r="C158" s="316" t="s">
        <v>575</v>
      </c>
      <c r="D158" s="269"/>
      <c r="E158" s="269"/>
      <c r="F158" s="317" t="s">
        <v>512</v>
      </c>
      <c r="G158" s="269"/>
      <c r="H158" s="316" t="s">
        <v>576</v>
      </c>
      <c r="I158" s="316" t="s">
        <v>546</v>
      </c>
      <c r="J158" s="316"/>
      <c r="K158" s="312"/>
    </row>
    <row r="159" spans="2:11" ht="15" customHeight="1">
      <c r="B159" s="318"/>
      <c r="C159" s="300"/>
      <c r="D159" s="300"/>
      <c r="E159" s="300"/>
      <c r="F159" s="300"/>
      <c r="G159" s="300"/>
      <c r="H159" s="300"/>
      <c r="I159" s="300"/>
      <c r="J159" s="300"/>
      <c r="K159" s="319"/>
    </row>
    <row r="160" spans="2:11" ht="18.75" customHeight="1">
      <c r="B160" s="265"/>
      <c r="C160" s="269"/>
      <c r="D160" s="269"/>
      <c r="E160" s="269"/>
      <c r="F160" s="290"/>
      <c r="G160" s="269"/>
      <c r="H160" s="269"/>
      <c r="I160" s="269"/>
      <c r="J160" s="269"/>
      <c r="K160" s="265"/>
    </row>
    <row r="161" spans="2:11" ht="18.75" customHeight="1"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</row>
    <row r="162" spans="2:11" ht="7.5" customHeight="1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>
      <c r="B163" s="258"/>
      <c r="C163" s="259" t="s">
        <v>577</v>
      </c>
      <c r="D163" s="259"/>
      <c r="E163" s="259"/>
      <c r="F163" s="259"/>
      <c r="G163" s="259"/>
      <c r="H163" s="259"/>
      <c r="I163" s="259"/>
      <c r="J163" s="259"/>
      <c r="K163" s="260"/>
    </row>
    <row r="164" spans="2:11" ht="17.25" customHeight="1">
      <c r="B164" s="258"/>
      <c r="C164" s="283" t="s">
        <v>506</v>
      </c>
      <c r="D164" s="283"/>
      <c r="E164" s="283"/>
      <c r="F164" s="283" t="s">
        <v>507</v>
      </c>
      <c r="G164" s="320"/>
      <c r="H164" s="321" t="s">
        <v>124</v>
      </c>
      <c r="I164" s="321" t="s">
        <v>60</v>
      </c>
      <c r="J164" s="283" t="s">
        <v>508</v>
      </c>
      <c r="K164" s="260"/>
    </row>
    <row r="165" spans="2:11" ht="17.25" customHeight="1">
      <c r="B165" s="261"/>
      <c r="C165" s="285" t="s">
        <v>509</v>
      </c>
      <c r="D165" s="285"/>
      <c r="E165" s="285"/>
      <c r="F165" s="286" t="s">
        <v>510</v>
      </c>
      <c r="G165" s="322"/>
      <c r="H165" s="323"/>
      <c r="I165" s="323"/>
      <c r="J165" s="285" t="s">
        <v>511</v>
      </c>
      <c r="K165" s="263"/>
    </row>
    <row r="166" spans="2:11" ht="5.25" customHeight="1">
      <c r="B166" s="291"/>
      <c r="C166" s="288"/>
      <c r="D166" s="288"/>
      <c r="E166" s="288"/>
      <c r="F166" s="288"/>
      <c r="G166" s="289"/>
      <c r="H166" s="288"/>
      <c r="I166" s="288"/>
      <c r="J166" s="288"/>
      <c r="K166" s="312"/>
    </row>
    <row r="167" spans="2:11" ht="15" customHeight="1">
      <c r="B167" s="291"/>
      <c r="C167" s="269" t="s">
        <v>515</v>
      </c>
      <c r="D167" s="269"/>
      <c r="E167" s="269"/>
      <c r="F167" s="290" t="s">
        <v>512</v>
      </c>
      <c r="G167" s="269"/>
      <c r="H167" s="269" t="s">
        <v>551</v>
      </c>
      <c r="I167" s="269" t="s">
        <v>514</v>
      </c>
      <c r="J167" s="269">
        <v>120</v>
      </c>
      <c r="K167" s="312"/>
    </row>
    <row r="168" spans="2:11" ht="15" customHeight="1">
      <c r="B168" s="291"/>
      <c r="C168" s="269" t="s">
        <v>560</v>
      </c>
      <c r="D168" s="269"/>
      <c r="E168" s="269"/>
      <c r="F168" s="290" t="s">
        <v>512</v>
      </c>
      <c r="G168" s="269"/>
      <c r="H168" s="269" t="s">
        <v>561</v>
      </c>
      <c r="I168" s="269" t="s">
        <v>514</v>
      </c>
      <c r="J168" s="269" t="s">
        <v>562</v>
      </c>
      <c r="K168" s="312"/>
    </row>
    <row r="169" spans="2:11" ht="15" customHeight="1">
      <c r="B169" s="291"/>
      <c r="C169" s="269" t="s">
        <v>461</v>
      </c>
      <c r="D169" s="269"/>
      <c r="E169" s="269"/>
      <c r="F169" s="290" t="s">
        <v>512</v>
      </c>
      <c r="G169" s="269"/>
      <c r="H169" s="269" t="s">
        <v>578</v>
      </c>
      <c r="I169" s="269" t="s">
        <v>514</v>
      </c>
      <c r="J169" s="269" t="s">
        <v>562</v>
      </c>
      <c r="K169" s="312"/>
    </row>
    <row r="170" spans="2:11" ht="15" customHeight="1">
      <c r="B170" s="291"/>
      <c r="C170" s="269" t="s">
        <v>517</v>
      </c>
      <c r="D170" s="269"/>
      <c r="E170" s="269"/>
      <c r="F170" s="290" t="s">
        <v>518</v>
      </c>
      <c r="G170" s="269"/>
      <c r="H170" s="269" t="s">
        <v>578</v>
      </c>
      <c r="I170" s="269" t="s">
        <v>514</v>
      </c>
      <c r="J170" s="269">
        <v>50</v>
      </c>
      <c r="K170" s="312"/>
    </row>
    <row r="171" spans="2:11" ht="15" customHeight="1">
      <c r="B171" s="291"/>
      <c r="C171" s="269" t="s">
        <v>520</v>
      </c>
      <c r="D171" s="269"/>
      <c r="E171" s="269"/>
      <c r="F171" s="290" t="s">
        <v>512</v>
      </c>
      <c r="G171" s="269"/>
      <c r="H171" s="269" t="s">
        <v>578</v>
      </c>
      <c r="I171" s="269" t="s">
        <v>522</v>
      </c>
      <c r="J171" s="269"/>
      <c r="K171" s="312"/>
    </row>
    <row r="172" spans="2:11" ht="15" customHeight="1">
      <c r="B172" s="291"/>
      <c r="C172" s="269" t="s">
        <v>531</v>
      </c>
      <c r="D172" s="269"/>
      <c r="E172" s="269"/>
      <c r="F172" s="290" t="s">
        <v>518</v>
      </c>
      <c r="G172" s="269"/>
      <c r="H172" s="269" t="s">
        <v>578</v>
      </c>
      <c r="I172" s="269" t="s">
        <v>514</v>
      </c>
      <c r="J172" s="269">
        <v>50</v>
      </c>
      <c r="K172" s="312"/>
    </row>
    <row r="173" spans="2:11" ht="15" customHeight="1">
      <c r="B173" s="291"/>
      <c r="C173" s="269" t="s">
        <v>539</v>
      </c>
      <c r="D173" s="269"/>
      <c r="E173" s="269"/>
      <c r="F173" s="290" t="s">
        <v>518</v>
      </c>
      <c r="G173" s="269"/>
      <c r="H173" s="269" t="s">
        <v>578</v>
      </c>
      <c r="I173" s="269" t="s">
        <v>514</v>
      </c>
      <c r="J173" s="269">
        <v>50</v>
      </c>
      <c r="K173" s="312"/>
    </row>
    <row r="174" spans="2:11" ht="15" customHeight="1">
      <c r="B174" s="291"/>
      <c r="C174" s="269" t="s">
        <v>537</v>
      </c>
      <c r="D174" s="269"/>
      <c r="E174" s="269"/>
      <c r="F174" s="290" t="s">
        <v>518</v>
      </c>
      <c r="G174" s="269"/>
      <c r="H174" s="269" t="s">
        <v>578</v>
      </c>
      <c r="I174" s="269" t="s">
        <v>514</v>
      </c>
      <c r="J174" s="269">
        <v>50</v>
      </c>
      <c r="K174" s="312"/>
    </row>
    <row r="175" spans="2:11" ht="15" customHeight="1">
      <c r="B175" s="291"/>
      <c r="C175" s="269" t="s">
        <v>123</v>
      </c>
      <c r="D175" s="269"/>
      <c r="E175" s="269"/>
      <c r="F175" s="290" t="s">
        <v>512</v>
      </c>
      <c r="G175" s="269"/>
      <c r="H175" s="269" t="s">
        <v>579</v>
      </c>
      <c r="I175" s="269" t="s">
        <v>580</v>
      </c>
      <c r="J175" s="269"/>
      <c r="K175" s="312"/>
    </row>
    <row r="176" spans="2:11" ht="15" customHeight="1">
      <c r="B176" s="291"/>
      <c r="C176" s="269" t="s">
        <v>60</v>
      </c>
      <c r="D176" s="269"/>
      <c r="E176" s="269"/>
      <c r="F176" s="290" t="s">
        <v>512</v>
      </c>
      <c r="G176" s="269"/>
      <c r="H176" s="269" t="s">
        <v>581</v>
      </c>
      <c r="I176" s="269" t="s">
        <v>582</v>
      </c>
      <c r="J176" s="269">
        <v>1</v>
      </c>
      <c r="K176" s="312"/>
    </row>
    <row r="177" spans="2:11" ht="15" customHeight="1">
      <c r="B177" s="291"/>
      <c r="C177" s="269" t="s">
        <v>56</v>
      </c>
      <c r="D177" s="269"/>
      <c r="E177" s="269"/>
      <c r="F177" s="290" t="s">
        <v>512</v>
      </c>
      <c r="G177" s="269"/>
      <c r="H177" s="269" t="s">
        <v>583</v>
      </c>
      <c r="I177" s="269" t="s">
        <v>514</v>
      </c>
      <c r="J177" s="269">
        <v>20</v>
      </c>
      <c r="K177" s="312"/>
    </row>
    <row r="178" spans="2:11" ht="15" customHeight="1">
      <c r="B178" s="291"/>
      <c r="C178" s="269" t="s">
        <v>124</v>
      </c>
      <c r="D178" s="269"/>
      <c r="E178" s="269"/>
      <c r="F178" s="290" t="s">
        <v>512</v>
      </c>
      <c r="G178" s="269"/>
      <c r="H178" s="269" t="s">
        <v>584</v>
      </c>
      <c r="I178" s="269" t="s">
        <v>514</v>
      </c>
      <c r="J178" s="269">
        <v>255</v>
      </c>
      <c r="K178" s="312"/>
    </row>
    <row r="179" spans="2:11" ht="15" customHeight="1">
      <c r="B179" s="291"/>
      <c r="C179" s="269" t="s">
        <v>125</v>
      </c>
      <c r="D179" s="269"/>
      <c r="E179" s="269"/>
      <c r="F179" s="290" t="s">
        <v>512</v>
      </c>
      <c r="G179" s="269"/>
      <c r="H179" s="269" t="s">
        <v>477</v>
      </c>
      <c r="I179" s="269" t="s">
        <v>514</v>
      </c>
      <c r="J179" s="269">
        <v>10</v>
      </c>
      <c r="K179" s="312"/>
    </row>
    <row r="180" spans="2:11" ht="15" customHeight="1">
      <c r="B180" s="291"/>
      <c r="C180" s="269" t="s">
        <v>126</v>
      </c>
      <c r="D180" s="269"/>
      <c r="E180" s="269"/>
      <c r="F180" s="290" t="s">
        <v>512</v>
      </c>
      <c r="G180" s="269"/>
      <c r="H180" s="269" t="s">
        <v>585</v>
      </c>
      <c r="I180" s="269" t="s">
        <v>546</v>
      </c>
      <c r="J180" s="269"/>
      <c r="K180" s="312"/>
    </row>
    <row r="181" spans="2:11" ht="15" customHeight="1">
      <c r="B181" s="291"/>
      <c r="C181" s="269" t="s">
        <v>586</v>
      </c>
      <c r="D181" s="269"/>
      <c r="E181" s="269"/>
      <c r="F181" s="290" t="s">
        <v>512</v>
      </c>
      <c r="G181" s="269"/>
      <c r="H181" s="269" t="s">
        <v>587</v>
      </c>
      <c r="I181" s="269" t="s">
        <v>546</v>
      </c>
      <c r="J181" s="269"/>
      <c r="K181" s="312"/>
    </row>
    <row r="182" spans="2:11" ht="15" customHeight="1">
      <c r="B182" s="291"/>
      <c r="C182" s="269" t="s">
        <v>575</v>
      </c>
      <c r="D182" s="269"/>
      <c r="E182" s="269"/>
      <c r="F182" s="290" t="s">
        <v>512</v>
      </c>
      <c r="G182" s="269"/>
      <c r="H182" s="269" t="s">
        <v>588</v>
      </c>
      <c r="I182" s="269" t="s">
        <v>546</v>
      </c>
      <c r="J182" s="269"/>
      <c r="K182" s="312"/>
    </row>
    <row r="183" spans="2:11" ht="15" customHeight="1">
      <c r="B183" s="291"/>
      <c r="C183" s="269" t="s">
        <v>128</v>
      </c>
      <c r="D183" s="269"/>
      <c r="E183" s="269"/>
      <c r="F183" s="290" t="s">
        <v>518</v>
      </c>
      <c r="G183" s="269"/>
      <c r="H183" s="269" t="s">
        <v>589</v>
      </c>
      <c r="I183" s="269" t="s">
        <v>514</v>
      </c>
      <c r="J183" s="269">
        <v>50</v>
      </c>
      <c r="K183" s="312"/>
    </row>
    <row r="184" spans="2:11" ht="15" customHeight="1">
      <c r="B184" s="291"/>
      <c r="C184" s="269" t="s">
        <v>590</v>
      </c>
      <c r="D184" s="269"/>
      <c r="E184" s="269"/>
      <c r="F184" s="290" t="s">
        <v>518</v>
      </c>
      <c r="G184" s="269"/>
      <c r="H184" s="269" t="s">
        <v>591</v>
      </c>
      <c r="I184" s="269" t="s">
        <v>592</v>
      </c>
      <c r="J184" s="269"/>
      <c r="K184" s="312"/>
    </row>
    <row r="185" spans="2:11" ht="15" customHeight="1">
      <c r="B185" s="291"/>
      <c r="C185" s="269" t="s">
        <v>593</v>
      </c>
      <c r="D185" s="269"/>
      <c r="E185" s="269"/>
      <c r="F185" s="290" t="s">
        <v>518</v>
      </c>
      <c r="G185" s="269"/>
      <c r="H185" s="269" t="s">
        <v>594</v>
      </c>
      <c r="I185" s="269" t="s">
        <v>592</v>
      </c>
      <c r="J185" s="269"/>
      <c r="K185" s="312"/>
    </row>
    <row r="186" spans="2:11" ht="15" customHeight="1">
      <c r="B186" s="291"/>
      <c r="C186" s="269" t="s">
        <v>595</v>
      </c>
      <c r="D186" s="269"/>
      <c r="E186" s="269"/>
      <c r="F186" s="290" t="s">
        <v>518</v>
      </c>
      <c r="G186" s="269"/>
      <c r="H186" s="269" t="s">
        <v>596</v>
      </c>
      <c r="I186" s="269" t="s">
        <v>592</v>
      </c>
      <c r="J186" s="269"/>
      <c r="K186" s="312"/>
    </row>
    <row r="187" spans="2:11" ht="15" customHeight="1">
      <c r="B187" s="291"/>
      <c r="C187" s="324" t="s">
        <v>597</v>
      </c>
      <c r="D187" s="269"/>
      <c r="E187" s="269"/>
      <c r="F187" s="290" t="s">
        <v>518</v>
      </c>
      <c r="G187" s="269"/>
      <c r="H187" s="269" t="s">
        <v>598</v>
      </c>
      <c r="I187" s="269" t="s">
        <v>599</v>
      </c>
      <c r="J187" s="325" t="s">
        <v>600</v>
      </c>
      <c r="K187" s="312"/>
    </row>
    <row r="188" spans="2:11" ht="15" customHeight="1">
      <c r="B188" s="291"/>
      <c r="C188" s="275" t="s">
        <v>45</v>
      </c>
      <c r="D188" s="269"/>
      <c r="E188" s="269"/>
      <c r="F188" s="290" t="s">
        <v>512</v>
      </c>
      <c r="G188" s="269"/>
      <c r="H188" s="265" t="s">
        <v>601</v>
      </c>
      <c r="I188" s="269" t="s">
        <v>602</v>
      </c>
      <c r="J188" s="269"/>
      <c r="K188" s="312"/>
    </row>
    <row r="189" spans="2:11" ht="15" customHeight="1">
      <c r="B189" s="291"/>
      <c r="C189" s="275" t="s">
        <v>603</v>
      </c>
      <c r="D189" s="269"/>
      <c r="E189" s="269"/>
      <c r="F189" s="290" t="s">
        <v>512</v>
      </c>
      <c r="G189" s="269"/>
      <c r="H189" s="269" t="s">
        <v>604</v>
      </c>
      <c r="I189" s="269" t="s">
        <v>546</v>
      </c>
      <c r="J189" s="269"/>
      <c r="K189" s="312"/>
    </row>
    <row r="190" spans="2:11" ht="15" customHeight="1">
      <c r="B190" s="291"/>
      <c r="C190" s="275" t="s">
        <v>605</v>
      </c>
      <c r="D190" s="269"/>
      <c r="E190" s="269"/>
      <c r="F190" s="290" t="s">
        <v>512</v>
      </c>
      <c r="G190" s="269"/>
      <c r="H190" s="269" t="s">
        <v>606</v>
      </c>
      <c r="I190" s="269" t="s">
        <v>546</v>
      </c>
      <c r="J190" s="269"/>
      <c r="K190" s="312"/>
    </row>
    <row r="191" spans="2:11" ht="15" customHeight="1">
      <c r="B191" s="291"/>
      <c r="C191" s="275" t="s">
        <v>607</v>
      </c>
      <c r="D191" s="269"/>
      <c r="E191" s="269"/>
      <c r="F191" s="290" t="s">
        <v>518</v>
      </c>
      <c r="G191" s="269"/>
      <c r="H191" s="269" t="s">
        <v>608</v>
      </c>
      <c r="I191" s="269" t="s">
        <v>546</v>
      </c>
      <c r="J191" s="269"/>
      <c r="K191" s="312"/>
    </row>
    <row r="192" spans="2:11" ht="15" customHeight="1">
      <c r="B192" s="318"/>
      <c r="C192" s="326"/>
      <c r="D192" s="300"/>
      <c r="E192" s="300"/>
      <c r="F192" s="300"/>
      <c r="G192" s="300"/>
      <c r="H192" s="300"/>
      <c r="I192" s="300"/>
      <c r="J192" s="300"/>
      <c r="K192" s="319"/>
    </row>
    <row r="193" spans="2:11" ht="18.75" customHeight="1">
      <c r="B193" s="265"/>
      <c r="C193" s="269"/>
      <c r="D193" s="269"/>
      <c r="E193" s="269"/>
      <c r="F193" s="290"/>
      <c r="G193" s="269"/>
      <c r="H193" s="269"/>
      <c r="I193" s="269"/>
      <c r="J193" s="269"/>
      <c r="K193" s="265"/>
    </row>
    <row r="194" spans="2:11" ht="18.75" customHeight="1">
      <c r="B194" s="265"/>
      <c r="C194" s="269"/>
      <c r="D194" s="269"/>
      <c r="E194" s="269"/>
      <c r="F194" s="290"/>
      <c r="G194" s="269"/>
      <c r="H194" s="269"/>
      <c r="I194" s="269"/>
      <c r="J194" s="269"/>
      <c r="K194" s="265"/>
    </row>
    <row r="195" spans="2:11" ht="18.75" customHeight="1"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</row>
    <row r="196" spans="2:11" ht="13.5">
      <c r="B196" s="255"/>
      <c r="C196" s="256"/>
      <c r="D196" s="256"/>
      <c r="E196" s="256"/>
      <c r="F196" s="256"/>
      <c r="G196" s="256"/>
      <c r="H196" s="256"/>
      <c r="I196" s="256"/>
      <c r="J196" s="256"/>
      <c r="K196" s="257"/>
    </row>
    <row r="197" spans="2:11" ht="21">
      <c r="B197" s="258"/>
      <c r="C197" s="259" t="s">
        <v>609</v>
      </c>
      <c r="D197" s="259"/>
      <c r="E197" s="259"/>
      <c r="F197" s="259"/>
      <c r="G197" s="259"/>
      <c r="H197" s="259"/>
      <c r="I197" s="259"/>
      <c r="J197" s="259"/>
      <c r="K197" s="260"/>
    </row>
    <row r="198" spans="2:11" ht="25.5" customHeight="1">
      <c r="B198" s="258"/>
      <c r="C198" s="327" t="s">
        <v>610</v>
      </c>
      <c r="D198" s="327"/>
      <c r="E198" s="327"/>
      <c r="F198" s="327" t="s">
        <v>611</v>
      </c>
      <c r="G198" s="328"/>
      <c r="H198" s="327" t="s">
        <v>612</v>
      </c>
      <c r="I198" s="327"/>
      <c r="J198" s="327"/>
      <c r="K198" s="260"/>
    </row>
    <row r="199" spans="2:11" ht="5.25" customHeight="1">
      <c r="B199" s="291"/>
      <c r="C199" s="288"/>
      <c r="D199" s="288"/>
      <c r="E199" s="288"/>
      <c r="F199" s="288"/>
      <c r="G199" s="269"/>
      <c r="H199" s="288"/>
      <c r="I199" s="288"/>
      <c r="J199" s="288"/>
      <c r="K199" s="312"/>
    </row>
    <row r="200" spans="2:11" ht="15" customHeight="1">
      <c r="B200" s="291"/>
      <c r="C200" s="269" t="s">
        <v>602</v>
      </c>
      <c r="D200" s="269"/>
      <c r="E200" s="269"/>
      <c r="F200" s="290" t="s">
        <v>46</v>
      </c>
      <c r="G200" s="269"/>
      <c r="H200" s="269" t="s">
        <v>613</v>
      </c>
      <c r="I200" s="269"/>
      <c r="J200" s="269"/>
      <c r="K200" s="312"/>
    </row>
    <row r="201" spans="2:11" ht="15" customHeight="1">
      <c r="B201" s="291"/>
      <c r="C201" s="297"/>
      <c r="D201" s="269"/>
      <c r="E201" s="269"/>
      <c r="F201" s="290" t="s">
        <v>47</v>
      </c>
      <c r="G201" s="269"/>
      <c r="H201" s="269" t="s">
        <v>614</v>
      </c>
      <c r="I201" s="269"/>
      <c r="J201" s="269"/>
      <c r="K201" s="312"/>
    </row>
    <row r="202" spans="2:11" ht="15" customHeight="1">
      <c r="B202" s="291"/>
      <c r="C202" s="297"/>
      <c r="D202" s="269"/>
      <c r="E202" s="269"/>
      <c r="F202" s="290" t="s">
        <v>50</v>
      </c>
      <c r="G202" s="269"/>
      <c r="H202" s="269" t="s">
        <v>615</v>
      </c>
      <c r="I202" s="269"/>
      <c r="J202" s="269"/>
      <c r="K202" s="312"/>
    </row>
    <row r="203" spans="2:11" ht="15" customHeight="1">
      <c r="B203" s="291"/>
      <c r="C203" s="269"/>
      <c r="D203" s="269"/>
      <c r="E203" s="269"/>
      <c r="F203" s="290" t="s">
        <v>48</v>
      </c>
      <c r="G203" s="269"/>
      <c r="H203" s="269" t="s">
        <v>616</v>
      </c>
      <c r="I203" s="269"/>
      <c r="J203" s="269"/>
      <c r="K203" s="312"/>
    </row>
    <row r="204" spans="2:11" ht="15" customHeight="1">
      <c r="B204" s="291"/>
      <c r="C204" s="269"/>
      <c r="D204" s="269"/>
      <c r="E204" s="269"/>
      <c r="F204" s="290" t="s">
        <v>49</v>
      </c>
      <c r="G204" s="269"/>
      <c r="H204" s="269" t="s">
        <v>617</v>
      </c>
      <c r="I204" s="269"/>
      <c r="J204" s="269"/>
      <c r="K204" s="312"/>
    </row>
    <row r="205" spans="2:11" ht="15" customHeight="1">
      <c r="B205" s="291"/>
      <c r="C205" s="269"/>
      <c r="D205" s="269"/>
      <c r="E205" s="269"/>
      <c r="F205" s="290"/>
      <c r="G205" s="269"/>
      <c r="H205" s="269"/>
      <c r="I205" s="269"/>
      <c r="J205" s="269"/>
      <c r="K205" s="312"/>
    </row>
    <row r="206" spans="2:11" ht="15" customHeight="1">
      <c r="B206" s="291"/>
      <c r="C206" s="269" t="s">
        <v>558</v>
      </c>
      <c r="D206" s="269"/>
      <c r="E206" s="269"/>
      <c r="F206" s="290" t="s">
        <v>82</v>
      </c>
      <c r="G206" s="269"/>
      <c r="H206" s="269" t="s">
        <v>618</v>
      </c>
      <c r="I206" s="269"/>
      <c r="J206" s="269"/>
      <c r="K206" s="312"/>
    </row>
    <row r="207" spans="2:11" ht="15" customHeight="1">
      <c r="B207" s="291"/>
      <c r="C207" s="297"/>
      <c r="D207" s="269"/>
      <c r="E207" s="269"/>
      <c r="F207" s="290" t="s">
        <v>457</v>
      </c>
      <c r="G207" s="269"/>
      <c r="H207" s="269" t="s">
        <v>458</v>
      </c>
      <c r="I207" s="269"/>
      <c r="J207" s="269"/>
      <c r="K207" s="312"/>
    </row>
    <row r="208" spans="2:11" ht="15" customHeight="1">
      <c r="B208" s="291"/>
      <c r="C208" s="269"/>
      <c r="D208" s="269"/>
      <c r="E208" s="269"/>
      <c r="F208" s="290" t="s">
        <v>455</v>
      </c>
      <c r="G208" s="269"/>
      <c r="H208" s="269" t="s">
        <v>619</v>
      </c>
      <c r="I208" s="269"/>
      <c r="J208" s="269"/>
      <c r="K208" s="312"/>
    </row>
    <row r="209" spans="2:11" ht="15" customHeight="1">
      <c r="B209" s="329"/>
      <c r="C209" s="297"/>
      <c r="D209" s="297"/>
      <c r="E209" s="297"/>
      <c r="F209" s="290" t="s">
        <v>459</v>
      </c>
      <c r="G209" s="275"/>
      <c r="H209" s="316" t="s">
        <v>460</v>
      </c>
      <c r="I209" s="316"/>
      <c r="J209" s="316"/>
      <c r="K209" s="330"/>
    </row>
    <row r="210" spans="2:11" ht="15" customHeight="1">
      <c r="B210" s="329"/>
      <c r="C210" s="297"/>
      <c r="D210" s="297"/>
      <c r="E210" s="297"/>
      <c r="F210" s="290" t="s">
        <v>411</v>
      </c>
      <c r="G210" s="275"/>
      <c r="H210" s="316" t="s">
        <v>620</v>
      </c>
      <c r="I210" s="316"/>
      <c r="J210" s="316"/>
      <c r="K210" s="330"/>
    </row>
    <row r="211" spans="2:11" ht="15" customHeight="1">
      <c r="B211" s="329"/>
      <c r="C211" s="297"/>
      <c r="D211" s="297"/>
      <c r="E211" s="297"/>
      <c r="F211" s="331"/>
      <c r="G211" s="275"/>
      <c r="H211" s="332"/>
      <c r="I211" s="332"/>
      <c r="J211" s="332"/>
      <c r="K211" s="330"/>
    </row>
    <row r="212" spans="2:11" ht="15" customHeight="1">
      <c r="B212" s="329"/>
      <c r="C212" s="269" t="s">
        <v>582</v>
      </c>
      <c r="D212" s="297"/>
      <c r="E212" s="297"/>
      <c r="F212" s="290">
        <v>1</v>
      </c>
      <c r="G212" s="275"/>
      <c r="H212" s="316" t="s">
        <v>621</v>
      </c>
      <c r="I212" s="316"/>
      <c r="J212" s="316"/>
      <c r="K212" s="330"/>
    </row>
    <row r="213" spans="2:11" ht="15" customHeight="1">
      <c r="B213" s="329"/>
      <c r="C213" s="297"/>
      <c r="D213" s="297"/>
      <c r="E213" s="297"/>
      <c r="F213" s="290">
        <v>2</v>
      </c>
      <c r="G213" s="275"/>
      <c r="H213" s="316" t="s">
        <v>622</v>
      </c>
      <c r="I213" s="316"/>
      <c r="J213" s="316"/>
      <c r="K213" s="330"/>
    </row>
    <row r="214" spans="2:11" ht="15" customHeight="1">
      <c r="B214" s="329"/>
      <c r="C214" s="297"/>
      <c r="D214" s="297"/>
      <c r="E214" s="297"/>
      <c r="F214" s="290">
        <v>3</v>
      </c>
      <c r="G214" s="275"/>
      <c r="H214" s="316" t="s">
        <v>623</v>
      </c>
      <c r="I214" s="316"/>
      <c r="J214" s="316"/>
      <c r="K214" s="330"/>
    </row>
    <row r="215" spans="2:11" ht="15" customHeight="1">
      <c r="B215" s="329"/>
      <c r="C215" s="297"/>
      <c r="D215" s="297"/>
      <c r="E215" s="297"/>
      <c r="F215" s="290">
        <v>4</v>
      </c>
      <c r="G215" s="275"/>
      <c r="H215" s="316" t="s">
        <v>624</v>
      </c>
      <c r="I215" s="316"/>
      <c r="J215" s="316"/>
      <c r="K215" s="330"/>
    </row>
    <row r="216" spans="2:11" ht="12.75" customHeight="1">
      <c r="B216" s="333"/>
      <c r="C216" s="334"/>
      <c r="D216" s="334"/>
      <c r="E216" s="334"/>
      <c r="F216" s="334"/>
      <c r="G216" s="334"/>
      <c r="H216" s="334"/>
      <c r="I216" s="334"/>
      <c r="J216" s="334"/>
      <c r="K216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LAPTOP-D\Daniela</dc:creator>
  <cp:keywords/>
  <dc:description/>
  <cp:lastModifiedBy>LAPTOP-D\Daniela</cp:lastModifiedBy>
  <dcterms:created xsi:type="dcterms:W3CDTF">2017-11-28T11:09:06Z</dcterms:created>
  <dcterms:modified xsi:type="dcterms:W3CDTF">2017-11-28T11:09:08Z</dcterms:modified>
  <cp:category/>
  <cp:version/>
  <cp:contentType/>
  <cp:contentStatus/>
</cp:coreProperties>
</file>