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Elektro - Elektroinstalace" sheetId="2" r:id="rId2"/>
    <sheet name="Pokyny pro vyplnění" sheetId="3" r:id="rId3"/>
  </sheets>
  <definedNames>
    <definedName name="_xlnm.Print_Area" localSheetId="0">'Rekapitulace stavby'!$D$4:$AO$33,'Rekapitulace stavby'!$C$39:$AQ$53</definedName>
    <definedName name="_xlnm._FilterDatabase" localSheetId="1" hidden="1">'Elektro - Elektroinstalace'!$C$91:$K$805</definedName>
    <definedName name="_xlnm.Print_Area" localSheetId="1">'Elektro - Elektroinstalace'!$C$4:$J$36,'Elektro - Elektroinstalace'!$C$42:$J$73,'Elektro - Elektroinstalace'!$C$79:$K$805</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'Elektro - Elektroinstalace'!$91:$91</definedName>
  </definedNames>
  <calcPr fullCalcOnLoad="1"/>
</workbook>
</file>

<file path=xl/sharedStrings.xml><?xml version="1.0" encoding="utf-8"?>
<sst xmlns="http://schemas.openxmlformats.org/spreadsheetml/2006/main" count="7815" uniqueCount="1061">
  <si>
    <t>Export VZ</t>
  </si>
  <si>
    <t>List obsahuje:</t>
  </si>
  <si>
    <t>1) Rekapitulace stavby</t>
  </si>
  <si>
    <t>2) Rekapitulace objektů stavby a soupisů prací</t>
  </si>
  <si>
    <t>3.0</t>
  </si>
  <si>
    <t>ZAMOK</t>
  </si>
  <si>
    <t>False</t>
  </si>
  <si>
    <t>{f0d4a8ee-79d0-4f57-8386-67ff60814397}</t>
  </si>
  <si>
    <t>0,01</t>
  </si>
  <si>
    <t>21</t>
  </si>
  <si>
    <t>15</t>
  </si>
  <si>
    <t>REKAPITULACE STAVBY</t>
  </si>
  <si>
    <t>v ---  níže se nacházejí doplnkové a pomocné údaje k sestavám  --- v</t>
  </si>
  <si>
    <t>Návod na vyplnění</t>
  </si>
  <si>
    <t>0,001</t>
  </si>
  <si>
    <t>Kód:</t>
  </si>
  <si>
    <t>171205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</si>
  <si>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</si>
  <si>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</si>
  <si>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MŠ Sokolov, ul. Alšova 1746, oprava elektroinstalace, pavilon č.2</t>
  </si>
  <si>
    <t>0,1</t>
  </si>
  <si>
    <t>KSO:</t>
  </si>
  <si>
    <t>801 31</t>
  </si>
  <si>
    <t>CC-CZ:</t>
  </si>
  <si>
    <t>12631</t>
  </si>
  <si>
    <t>1</t>
  </si>
  <si>
    <t>Místo:</t>
  </si>
  <si>
    <t>Sokolov</t>
  </si>
  <si>
    <t>Datum:</t>
  </si>
  <si>
    <t>17. 1. 2018</t>
  </si>
  <si>
    <t>10</t>
  </si>
  <si>
    <t>100</t>
  </si>
  <si>
    <t>Zadavatel:</t>
  </si>
  <si>
    <t>IČ:</t>
  </si>
  <si>
    <t/>
  </si>
  <si>
    <t>Město Sokolov, Rokycanova 1929, Sokolov 356 01</t>
  </si>
  <si>
    <t>DIČ:</t>
  </si>
  <si>
    <t>Uchazeč:</t>
  </si>
  <si>
    <t>Vyplň údaj</t>
  </si>
  <si>
    <t>Projektant:</t>
  </si>
  <si>
    <t>Ing. Jiří Voráč</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</si>
  <si>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</si>
  <si>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</si>
  <si>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</si>
  <si>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</si>
  <si>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</si>
  <si>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</si>
  <si>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</si>
  <si>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</si>
  <si>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</si>
  <si>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</si>
  <si>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</si>
  <si>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</si>
  <si>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</si>
  <si>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</si>
  <si>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</si>
  <si>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</si>
  <si>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</si>
  <si>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</si>
  <si>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</si>
  <si>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</si>
  <si>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</si>
  <si>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</si>
  <si>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</si>
  <si>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</si>
  <si>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</si>
  <si>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</si>
  <si>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</si>
  <si>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</si>
  <si>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</si>
  <si>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</si>
  <si>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</si>
  <si>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</si>
  <si>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</si>
  <si>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</si>
  <si>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</si>
  <si>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</si>
  <si>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</si>
  <si>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</si>
  <si>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</si>
  <si>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</si>
  <si>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</si>
  <si>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</si>
  <si>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Elektro</t>
  </si>
  <si>
    <t>Elektroinstalace</t>
  </si>
  <si>
    <t>STA</t>
  </si>
  <si>
    <t>{fb288a72-6402-476f-a9bb-906f0b498cf5}</t>
  </si>
  <si>
    <t>801 61</t>
  </si>
  <si>
    <t>2</t>
  </si>
  <si>
    <t>1) Krycí list soupisu</t>
  </si>
  <si>
    <t>2) Rekapitulace</t>
  </si>
  <si>
    <t>3) Soupis prací</t>
  </si>
  <si>
    <t>Zpět na list:</t>
  </si>
  <si>
    <t>Rekapitulace stavby</t>
  </si>
  <si>
    <t>KRYCÍ LIST SOUPISU</t>
  </si>
  <si>
    <t>Objekt:</t>
  </si>
  <si>
    <t>Elektro - Elektroinstalace</t>
  </si>
  <si>
    <t>12201</t>
  </si>
  <si>
    <t>REKAPITULACE ČLENĚNÍ SOUPISU PRACÍ</t>
  </si>
  <si>
    <t>Kód dílu - Popis</t>
  </si>
  <si>
    <t>Cena celkem [CZK]</t>
  </si>
  <si>
    <t>Náklady soupisu celkem</t>
  </si>
  <si>
    <t>-1</t>
  </si>
  <si>
    <t>HSV - HSV</t>
  </si>
  <si>
    <t xml:space="preserve">    6 - Úpravy povrchů, podlahy a osazování výplní</t>
  </si>
  <si>
    <t xml:space="preserve">    9 - Ostatní konstrukce a práce-bourání</t>
  </si>
  <si>
    <t xml:space="preserve">    997 - Přesun sutě</t>
  </si>
  <si>
    <t>PSV - Práce a dodávky PSV</t>
  </si>
  <si>
    <t xml:space="preserve">    762 - Konstrukce tesařské</t>
  </si>
  <si>
    <t xml:space="preserve">    781 - Dokončovací práce - obklady</t>
  </si>
  <si>
    <t xml:space="preserve">    783 - Dokončovací práce - nátěry</t>
  </si>
  <si>
    <t xml:space="preserve">    784 - Dokončovací práce - malby a tapety</t>
  </si>
  <si>
    <t>M - Práce a dodávky M</t>
  </si>
  <si>
    <t xml:space="preserve">    21-M - Elektromontáže</t>
  </si>
  <si>
    <t xml:space="preserve">      SILN - Silnoproud + příprava pro slaboproud</t>
  </si>
  <si>
    <t xml:space="preserve">      SLAB - Slaboproud</t>
  </si>
  <si>
    <t xml:space="preserve">      SPOL - Společné položky</t>
  </si>
  <si>
    <t>OST - Ostatní</t>
  </si>
  <si>
    <t xml:space="preserve">    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</si>
  <si>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</si>
  <si>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</si>
  <si>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</si>
  <si>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</si>
  <si>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</si>
  <si>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</si>
  <si>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</si>
  <si>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</si>
  <si>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</si>
  <si>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</si>
  <si>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</si>
  <si>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</si>
  <si>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</si>
  <si>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</si>
  <si>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</si>
  <si>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</si>
  <si>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6</t>
  </si>
  <si>
    <t>Úpravy povrchů, podlahy a osazování výplní</t>
  </si>
  <si>
    <t>K</t>
  </si>
  <si>
    <t>612135101</t>
  </si>
  <si>
    <t>Hrubá výplň rýh maltou jakékoli šířky rýhy ve stěnách</t>
  </si>
  <si>
    <t>m2</t>
  </si>
  <si>
    <t>CS ÚRS 2018 01</t>
  </si>
  <si>
    <t>4</t>
  </si>
  <si>
    <t>225099891</t>
  </si>
  <si>
    <t>PSC</t>
  </si>
  <si>
    <t xml:space="preserve">Poznámka k souboru cen:
1. V cenách nejsou započteny náklady na omítku rýh, tyto se ocení příšlušnými cenami tohoto katalogu. </t>
  </si>
  <si>
    <t>VV</t>
  </si>
  <si>
    <t>420*0,03</t>
  </si>
  <si>
    <t>140*0,07</t>
  </si>
  <si>
    <t>80*0,1</t>
  </si>
  <si>
    <t>612325121</t>
  </si>
  <si>
    <t>Vápenocementová omítka rýh štuková ve stěnách, šířky rýhy do 150 mm</t>
  </si>
  <si>
    <t>1567940310</t>
  </si>
  <si>
    <t>3</t>
  </si>
  <si>
    <t>612325221</t>
  </si>
  <si>
    <t>Vápenocementová omítka jednotlivých malých ploch štuková na stěnách, plochy jednotlivě do 0,09 m2</t>
  </si>
  <si>
    <t>kus</t>
  </si>
  <si>
    <t>2012400242</t>
  </si>
  <si>
    <t>60 "krabičky</t>
  </si>
  <si>
    <t>24*2</t>
  </si>
  <si>
    <t>14*2</t>
  </si>
  <si>
    <t>612325222</t>
  </si>
  <si>
    <t>Vápenocementová omítka jednotlivých malých ploch štuková na stěnách, plochy jednotlivě přes 0,09 do 0,25 m2</t>
  </si>
  <si>
    <t>-2030548422</t>
  </si>
  <si>
    <t>9*2</t>
  </si>
  <si>
    <t>5</t>
  </si>
  <si>
    <t>622-01</t>
  </si>
  <si>
    <t>Úprava fasády včetně zateplení u vstupu do místnosti č.101 - Demontáž tlačítka (2x), montáž nového tlačítka (2x)</t>
  </si>
  <si>
    <t>-1931755664</t>
  </si>
  <si>
    <t>629991011</t>
  </si>
  <si>
    <t>Zakrytí vnějších ploch před znečištěním včetně pozdějšího odkrytí výplní otvorů a svislých ploch fólií přilepenou lepící páskou</t>
  </si>
  <si>
    <t>CS ÚRS 2017 01</t>
  </si>
  <si>
    <t>-113117461</t>
  </si>
  <si>
    <t xml:space="preserve">Poznámka k souboru cen:
1. V ceně -1012 nejsou započteny náklady na dodávku a montáž začišťovací lišty; tyto se oceňují cenou 622 14-3004 této části katalogu a materiálem ve specifikaci. </t>
  </si>
  <si>
    <t>4,2*1,8*3+2,1*1,8+1*2+0,9*1,8*16+1,4*2,25+1*2,25*2</t>
  </si>
  <si>
    <t>9</t>
  </si>
  <si>
    <t>Ostatní konstrukce a práce-bourání</t>
  </si>
  <si>
    <t>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</si>
  <si>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</si>
  <si>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</si>
  <si>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-1996170076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</si>
  <si>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</si>
  <si>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8</t>
  </si>
  <si>
    <t>974031121</t>
  </si>
  <si>
    <t>Frézování (řezání) ve zdivu cihelném na maltu vápennou nebo vápenocementovou do hl. 30 mm a šířky do 30 mm</t>
  </si>
  <si>
    <t>m</t>
  </si>
  <si>
    <t>1604284717</t>
  </si>
  <si>
    <t>974031122</t>
  </si>
  <si>
    <t>Frézování (řezání) ve zdivu cihelném na maltu vápennou nebo vápenocementovou do hl. 30 mm a šířky do 70 mm</t>
  </si>
  <si>
    <t>1864663012</t>
  </si>
  <si>
    <t>974031123</t>
  </si>
  <si>
    <t>Frézování (řezání) ve zdivu cihelném na maltu vápennou nebo vápenocementovou do hl. 30 mm a šířky do 100 mm</t>
  </si>
  <si>
    <t>-1459459917</t>
  </si>
  <si>
    <t>11</t>
  </si>
  <si>
    <t>974031132</t>
  </si>
  <si>
    <t>Frézování (řezání) ve zdivu cihelném na maltu vápennou nebo vápenocementovou do hl. 50 mm a šířky do 70 mm</t>
  </si>
  <si>
    <t>1200860551</t>
  </si>
  <si>
    <t>12</t>
  </si>
  <si>
    <t>977131119</t>
  </si>
  <si>
    <t>Vrty příklepovými vrtáky do cihelného zdiva nebo prostého betonu průměru přes 28 do 32 mm</t>
  </si>
  <si>
    <t>253746151</t>
  </si>
  <si>
    <t xml:space="preserve">Poznámka k souboru cen:
1. V cenách jsou započteny i náklady na rozměření, vrtání vrtacím kladivem a opotřebení příklepových vrtáků. </t>
  </si>
  <si>
    <t>0,15*(46+22)+0,25*1+0,55*(31+22) "stěny</t>
  </si>
  <si>
    <t>5*0,3 "stropy</t>
  </si>
  <si>
    <t>13</t>
  </si>
  <si>
    <t>977131291</t>
  </si>
  <si>
    <t>Vrty příklepovými vrtáky do cihelného zdiva nebo prostého betonu Příplatek k cenám za práci ve stísněném prostoru</t>
  </si>
  <si>
    <t>-76835232</t>
  </si>
  <si>
    <t>14</t>
  </si>
  <si>
    <t>978059511</t>
  </si>
  <si>
    <t>Odsekání obkladů stěn včetně otlučení podkladní omítky až na zdivo z obkládaček vnitřních, z jakýchkoliv materiálů, plochy do 1 m2</t>
  </si>
  <si>
    <t>-1165501664</t>
  </si>
  <si>
    <t xml:space="preserve">Poznámka k souboru cen:
1. Odsekání soklíků se oceňuje cenami souboru cen 965 08. </t>
  </si>
  <si>
    <t>32*0,15*0,15 "1NP</t>
  </si>
  <si>
    <t>32*0,15*0,15 "2NP</t>
  </si>
  <si>
    <t>997</t>
  </si>
  <si>
    <t>Přesun sutě</t>
  </si>
  <si>
    <t>997013211</t>
  </si>
  <si>
    <t>Vnitrostaveništní doprava suti a vybouraných hmot vodorovně do 50 m svisle ručně (nošením po schodech) pro budovy a haly výšky do 6 m</t>
  </si>
  <si>
    <t>t</t>
  </si>
  <si>
    <t>-983481532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</si>
  <si>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</si>
  <si>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16</t>
  </si>
  <si>
    <t>997013501</t>
  </si>
  <si>
    <t>Odvoz suti a vybouraných hmot na skládku nebo meziskládku se složením, na vzdálenost do 1 km</t>
  </si>
  <si>
    <t>406411632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</si>
  <si>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</si>
  <si>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17</t>
  </si>
  <si>
    <t>997013509</t>
  </si>
  <si>
    <t>Odvoz suti a vybouraných hmot na skládku nebo meziskládku se složením, na vzdálenost Příplatek k ceně za každý další i započatý 1 km přes 1 km</t>
  </si>
  <si>
    <t>-101895313</t>
  </si>
  <si>
    <t>6,015*9 'Přepočtené koeficientem množství</t>
  </si>
  <si>
    <t>18</t>
  </si>
  <si>
    <t>997013803</t>
  </si>
  <si>
    <t>Poplatek za uložení stavebního odpadu na skládce (skládkovné) cihelného zatříděného do Katalogu odpadů pod kódem 170 102</t>
  </si>
  <si>
    <t>1810173080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</si>
  <si>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</si>
  <si>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</si>
  <si>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</si>
  <si>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762</t>
  </si>
  <si>
    <t>Konstrukce tesařské</t>
  </si>
  <si>
    <t>19</t>
  </si>
  <si>
    <t>762511246</t>
  </si>
  <si>
    <t>Podlahové konstrukce podkladové z dřevoštěpkových desek OSB jednovrstvých šroubovaných na sraz, tloušťky desky 22 mm</t>
  </si>
  <si>
    <t>1034403291</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</si>
  <si>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</si>
  <si>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100,21 "ložnice, herna - ochrana koberce</t>
  </si>
  <si>
    <t>113,51</t>
  </si>
  <si>
    <t>20</t>
  </si>
  <si>
    <t>762511827</t>
  </si>
  <si>
    <t>Demontáž podlahové konstrukce podkladové z dřevoštěpkových desek jednovrstvých lepených na pero drážku, tloušťka desky přes 15 mm</t>
  </si>
  <si>
    <t>-1415348734</t>
  </si>
  <si>
    <t xml:space="preserve">Poznámka k souboru cen:
1. V cenách nejsou započteny náklady na odstranění tepelné izolace z podlah; tyto se oceňují cenami části B01 katalogu 800–713 Izolace tepelné. </t>
  </si>
  <si>
    <t>781</t>
  </si>
  <si>
    <t>Dokončovací práce - obklady</t>
  </si>
  <si>
    <t>781413914</t>
  </si>
  <si>
    <t>Opravy obkladů z obkladaček pórovinových lepených, při velikosti obkladaček přes 35 do 45 ks/ m2</t>
  </si>
  <si>
    <t>-1428154271</t>
  </si>
  <si>
    <t>104 "111,210 - bílé</t>
  </si>
  <si>
    <t>4 "záchody - barevné</t>
  </si>
  <si>
    <t>22</t>
  </si>
  <si>
    <t>M</t>
  </si>
  <si>
    <t>59761255-1</t>
  </si>
  <si>
    <t>obkladačky 150x150</t>
  </si>
  <si>
    <t>32</t>
  </si>
  <si>
    <t>-1039003772</t>
  </si>
  <si>
    <t>108*0,15*0,15</t>
  </si>
  <si>
    <t>2,43*1,1 'Přepočtené koeficientem množství</t>
  </si>
  <si>
    <t>783</t>
  </si>
  <si>
    <t>Dokončovací práce - nátěry</t>
  </si>
  <si>
    <t>23</t>
  </si>
  <si>
    <t>783813131</t>
  </si>
  <si>
    <t>Penetrační nátěr omítek hladkých omítek hladkých, zrnitých tenkovrstvých nebo štukových stupně členitosti 1 a 2 syntetický</t>
  </si>
  <si>
    <t>-341947342</t>
  </si>
  <si>
    <t>24</t>
  </si>
  <si>
    <t>783817421</t>
  </si>
  <si>
    <t>Krycí (ochranný ) nátěr omítek dvojnásobný hladkých omítek hladkých, zrnitých tenkovrstvých nebo štukových stupně členitosti 1 a 2 syntetický</t>
  </si>
  <si>
    <t>-1676554991</t>
  </si>
  <si>
    <t>784</t>
  </si>
  <si>
    <t>Dokončovací práce - malby a tapety</t>
  </si>
  <si>
    <t>25</t>
  </si>
  <si>
    <t>784121001</t>
  </si>
  <si>
    <t>Oškrabání malby v místnostech výšky do 3,80 m</t>
  </si>
  <si>
    <t>867155109</t>
  </si>
  <si>
    <t xml:space="preserve">Poznámka k souboru cen:
1. Cenami souboru cen se oceňuje jakýkoli počet současně škrabaných vrstev barvy. </t>
  </si>
  <si>
    <t>192,58 "1NP</t>
  </si>
  <si>
    <t>(7,2*2+4,4)*3 "101</t>
  </si>
  <si>
    <t>(3,25*2+1,1*2)*3 "102</t>
  </si>
  <si>
    <t>(3,3*2+1,25*2)*3 "103</t>
  </si>
  <si>
    <t>(1,85*2+1,05*2)*3 "104</t>
  </si>
  <si>
    <t>(1,95*2+2,15*2)*3 "105</t>
  </si>
  <si>
    <t>(4,3*2+3,7*2+0,4*4)*3 "106</t>
  </si>
  <si>
    <t>(3,7*2+3,2*2+0,75*2)*1,2 "107</t>
  </si>
  <si>
    <t>(17,4*2+6,2*2+0,4*2*3)*3 "108</t>
  </si>
  <si>
    <t>(3,7*2+1,6*2)*1,2 "109</t>
  </si>
  <si>
    <t>(3,75*2+1,625*2+1,55*2+2,1*2+1,4*4)*3*0,2 "110, 110a, 110b - spáry</t>
  </si>
  <si>
    <t>(3,7*2+1,85*2)*1,2 "111</t>
  </si>
  <si>
    <t>(2,85*2+1,5*2)*3 "112</t>
  </si>
  <si>
    <t>(2,45*2+2*2)*3 "113</t>
  </si>
  <si>
    <t>(4,01*2+1,85*2)*3 "114</t>
  </si>
  <si>
    <t>192,58 "2NP</t>
  </si>
  <si>
    <t>(7,2*2+4,75*2)*3 "201</t>
  </si>
  <si>
    <t>(3,3*2+1,25*2)*3 "202</t>
  </si>
  <si>
    <t>(1,75*2+1,05*2)*3 "203</t>
  </si>
  <si>
    <t>(2,1*2+1,9*2)*3 "204</t>
  </si>
  <si>
    <t>(3,7*2+4,25*2+0,4*4)*3 "205</t>
  </si>
  <si>
    <t>(3,7*2+3,2*2+0,4*4)*1,2 "206</t>
  </si>
  <si>
    <t>(3,7*2+1,6*2)*1,2 "207</t>
  </si>
  <si>
    <t>(3,7*2+1,7*2)*3*0,2 "208 - spáry</t>
  </si>
  <si>
    <t>(3,7*2+1,15*2)*3*0,2 "209 - spáry</t>
  </si>
  <si>
    <t>(3,7*2+3,45*2)*3 "210</t>
  </si>
  <si>
    <t>(19,5*2+6,2*2+0,4*2*3)*3 "211</t>
  </si>
  <si>
    <t>26</t>
  </si>
  <si>
    <t>784171101</t>
  </si>
  <si>
    <t>Zakrytí nemalovaných ploch (materiál ve specifikaci) včetně pozdějšího odkrytí podlah</t>
  </si>
  <si>
    <t>-87132392</t>
  </si>
  <si>
    <t xml:space="preserve">Poznámka k souboru cen:
1. V cenách nejsou započteny náklady na dodávku fólie, tyto se oceňují ve speifikaci.Ztratné lze stanovit ve výši 5%. </t>
  </si>
  <si>
    <t>192,58*2</t>
  </si>
  <si>
    <t>27</t>
  </si>
  <si>
    <t>581248440</t>
  </si>
  <si>
    <t>fólie pro malířské potřeby zakrývací,  25µ,  4 x 5 m</t>
  </si>
  <si>
    <t>-496666038</t>
  </si>
  <si>
    <t>385,16*1,05 'Přepočtené koeficientem množství</t>
  </si>
  <si>
    <t>28</t>
  </si>
  <si>
    <t>784181101</t>
  </si>
  <si>
    <t>Penetrace podkladu jednonásobná základní akrylátová v místnostech výšky do 3,80 m</t>
  </si>
  <si>
    <t>294683502</t>
  </si>
  <si>
    <t>29</t>
  </si>
  <si>
    <t>784191003</t>
  </si>
  <si>
    <t>Čištění vnitřních ploch hrubý úklid po provedení malířských prací omytím oken dvojitých nebo zdvojených</t>
  </si>
  <si>
    <t>1690857452</t>
  </si>
  <si>
    <t>62,03</t>
  </si>
  <si>
    <t>30</t>
  </si>
  <si>
    <t>784191005</t>
  </si>
  <si>
    <t>Čištění vnitřních ploch hrubý úklid po provedení malířských prací omytím dveří nebo vrat</t>
  </si>
  <si>
    <t>1424575071</t>
  </si>
  <si>
    <t>14*2*2</t>
  </si>
  <si>
    <t>12*2*2</t>
  </si>
  <si>
    <t>31</t>
  </si>
  <si>
    <t>784221101</t>
  </si>
  <si>
    <t>Malby z malířských směsí otěruvzdorných za sucha dvojnásobné, bílé za sucha otěruvzdorné dobře v místnostech výšky do 3,80 m</t>
  </si>
  <si>
    <t>-232818877</t>
  </si>
  <si>
    <t>784221153</t>
  </si>
  <si>
    <t>Malby z malířských směsí otěruvzdorných za sucha Příplatek k cenám dvojnásobných maleb na tónovacích automatech, v odstínu středně sytém</t>
  </si>
  <si>
    <t>1119006980</t>
  </si>
  <si>
    <t>(3,7*2+2,95*2+0,4*2)*3 "110</t>
  </si>
  <si>
    <t>100,21</t>
  </si>
  <si>
    <t>Práce a dodávky M</t>
  </si>
  <si>
    <t>21-M</t>
  </si>
  <si>
    <t>Elektromontáže</t>
  </si>
  <si>
    <t>SILN</t>
  </si>
  <si>
    <t>Silnoproud + příprava pro slaboproud</t>
  </si>
  <si>
    <t>33</t>
  </si>
  <si>
    <t>IP-RS</t>
  </si>
  <si>
    <t>Úprava stávající rozvodnice RS dle schéma včetně vydrátování a úpravy krycího plechu. Demontáž stávajícíh pojistek E27 a doplnění pojistkového odpojovače včetně pojistek.</t>
  </si>
  <si>
    <t>64</t>
  </si>
  <si>
    <t>-183921921</t>
  </si>
  <si>
    <t>Struktura výpočtu: počet kusů</t>
  </si>
  <si>
    <t>Součet</t>
  </si>
  <si>
    <t>34</t>
  </si>
  <si>
    <t>741210001</t>
  </si>
  <si>
    <t>Montáž rozvodnic oceloplechových nebo plastových bez zapojení vodičů běžných, hmotnosti do 20 kg</t>
  </si>
  <si>
    <t>1546297739</t>
  </si>
  <si>
    <t>35</t>
  </si>
  <si>
    <t>IP-R1</t>
  </si>
  <si>
    <t>Rozvodnice R1 kompletně osazená a zapojená dle schéma včetně vydrátování.</t>
  </si>
  <si>
    <t>256</t>
  </si>
  <si>
    <t>-835975520</t>
  </si>
  <si>
    <t>36</t>
  </si>
  <si>
    <t>IP-R2</t>
  </si>
  <si>
    <t>Rozvodnice R2 kompletně osazená a zapojená dle schéma včetně vydrátování.</t>
  </si>
  <si>
    <t>1100529437</t>
  </si>
  <si>
    <t>37</t>
  </si>
  <si>
    <t>741110511</t>
  </si>
  <si>
    <t>Montáž lišt a kanálků elektroinstalačních se spojkami, ohyby a rohy a s nasunutím do krabic vkládacích s víčkem, šířky do 60 mm</t>
  </si>
  <si>
    <t>-352939279</t>
  </si>
  <si>
    <t>Struktura výpočtu: změřeno v digitální verzi PD funkcí na měření délek</t>
  </si>
  <si>
    <t>66+33</t>
  </si>
  <si>
    <t>38</t>
  </si>
  <si>
    <t>IP-EL-003</t>
  </si>
  <si>
    <t>elektroinstalační lišta bezhalogenová Kopos Kolín LHD 40X40HF včetně příslušenství (kryty, rohy, apod.)</t>
  </si>
  <si>
    <t>1662904676</t>
  </si>
  <si>
    <t>P</t>
  </si>
  <si>
    <t>Poznámka k položce:
Doporučený typ.</t>
  </si>
  <si>
    <t>39</t>
  </si>
  <si>
    <t>IP-EL-001</t>
  </si>
  <si>
    <t>elektroinstalační lišta bezhalogenová Kopos Kolín typ LHD 20X20HF včetně příslušenství (kryty, rohy, apod.)</t>
  </si>
  <si>
    <t>600304370</t>
  </si>
  <si>
    <t>66</t>
  </si>
  <si>
    <t>40</t>
  </si>
  <si>
    <t>741122232</t>
  </si>
  <si>
    <t>Montáž kabelů měděných bez ukončení uložených volně nebo v liště plných kulatých (CYKY) počtu a průřezu žil 5x4 až 6 mm2</t>
  </si>
  <si>
    <t>-1020035646</t>
  </si>
  <si>
    <t>46</t>
  </si>
  <si>
    <t>41</t>
  </si>
  <si>
    <t>IP-SV-001</t>
  </si>
  <si>
    <t>kabel silový NOPOVIC 1-CXKHR-J 5x6 RE B2s1so M</t>
  </si>
  <si>
    <t>-17923860</t>
  </si>
  <si>
    <t>42</t>
  </si>
  <si>
    <t>741122231</t>
  </si>
  <si>
    <t>Montáž kabelů měděných bez ukončení uložených volně nebo v liště plných kulatých (CYKY) počtu a průřezu žil 5x1,5 až 2,5 mm2</t>
  </si>
  <si>
    <t>1652952654</t>
  </si>
  <si>
    <t>43</t>
  </si>
  <si>
    <t>IP-SV-002</t>
  </si>
  <si>
    <t>kabel silový NOPOVIC 1-CXKHR-J 5x2,5 RE B2s1so M</t>
  </si>
  <si>
    <t>501737679</t>
  </si>
  <si>
    <t>44</t>
  </si>
  <si>
    <t>741122211</t>
  </si>
  <si>
    <t>Montáž kabelů měděných bez ukončení uložených volně nebo v liště plných kulatých (CYKY) počtu a průřezu žil 3x1,5 až 6 mm2</t>
  </si>
  <si>
    <t>-212744703</t>
  </si>
  <si>
    <t>77+24</t>
  </si>
  <si>
    <t>45</t>
  </si>
  <si>
    <t>IP-SV-003</t>
  </si>
  <si>
    <t>kabel silový NOPOVIC 1-CXKHR-J 3x2,5 RE B2s1so M</t>
  </si>
  <si>
    <t>122407838</t>
  </si>
  <si>
    <t>77</t>
  </si>
  <si>
    <t>IP-SV-005</t>
  </si>
  <si>
    <t>kabel silový NOPOVIC 1-CXKHR-J 3x1,5 RE B2s1so M</t>
  </si>
  <si>
    <t>1387540144</t>
  </si>
  <si>
    <t>47</t>
  </si>
  <si>
    <t>741122201</t>
  </si>
  <si>
    <t>Montáž kabelů měděných bez ukončení uložených volně nebo v liště plných kulatých (CYKY) počtu a průřezu žil 2x1,5 až 6 mm2</t>
  </si>
  <si>
    <t>1866393108</t>
  </si>
  <si>
    <t>48</t>
  </si>
  <si>
    <t>IP-SV-007</t>
  </si>
  <si>
    <t>kabel silový NOPOVIC 1-CXKHR-O 2x1,5 RE B2s1so M</t>
  </si>
  <si>
    <t>-1363656276</t>
  </si>
  <si>
    <t>49</t>
  </si>
  <si>
    <t>741122032</t>
  </si>
  <si>
    <t>Montáž kabelů měděných bez ukončení uložených pod omítku plných kulatých (CYKY), počtu a průřezu žil 5x4 až 6 mm2</t>
  </si>
  <si>
    <t>-1333442323</t>
  </si>
  <si>
    <t>50</t>
  </si>
  <si>
    <t>-852285704</t>
  </si>
  <si>
    <t>51</t>
  </si>
  <si>
    <t>741122016</t>
  </si>
  <si>
    <t>Montáž kabelů měděných bez ukončení uložených pod omítku plných kulatých (CYKY), počtu a průřezu žil 3x2,5 až 6 mm2</t>
  </si>
  <si>
    <t>445077944</t>
  </si>
  <si>
    <t>413</t>
  </si>
  <si>
    <t>52</t>
  </si>
  <si>
    <t>501353017</t>
  </si>
  <si>
    <t>392</t>
  </si>
  <si>
    <t>53</t>
  </si>
  <si>
    <t>741122031</t>
  </si>
  <si>
    <t>Montáž kabelů měděných bez ukončení uložených pod omítku plných kulatých (CYKY), počtu a průřezu žil 5x1,5 až 2,5 mm2</t>
  </si>
  <si>
    <t>-367872300</t>
  </si>
  <si>
    <t>20+97</t>
  </si>
  <si>
    <t>54</t>
  </si>
  <si>
    <t>1368551291</t>
  </si>
  <si>
    <t>55</t>
  </si>
  <si>
    <t>IP-SV-004</t>
  </si>
  <si>
    <t>kabel silový NOPOVIC 1-CXKHR-J 5x1,5 RE B2s1so M</t>
  </si>
  <si>
    <t>653598355</t>
  </si>
  <si>
    <t>97</t>
  </si>
  <si>
    <t>56</t>
  </si>
  <si>
    <t>741122015</t>
  </si>
  <si>
    <t>Montáž kabelů měděných bez ukončení uložených pod omítku plných kulatých (CYKY), počtu a průřezu žil 3x1,5 mm2</t>
  </si>
  <si>
    <t>1614517607</t>
  </si>
  <si>
    <t>673+58</t>
  </si>
  <si>
    <t>57</t>
  </si>
  <si>
    <t>-776166783</t>
  </si>
  <si>
    <t>673</t>
  </si>
  <si>
    <t>58</t>
  </si>
  <si>
    <t>IP-SV-006</t>
  </si>
  <si>
    <t>kabel silový NOPOVIC 1-CXKHR-O 3x1,5 RE B2s1so M</t>
  </si>
  <si>
    <t>-1730551125</t>
  </si>
  <si>
    <t>59</t>
  </si>
  <si>
    <t>741122011</t>
  </si>
  <si>
    <t>Montáž kabelů měděných bez ukončení uložených pod omítku plných kulatých (CYKY), počtu a průřezu žil 2x1,5 až 2,5 mm2</t>
  </si>
  <si>
    <t>717062978</t>
  </si>
  <si>
    <t>60</t>
  </si>
  <si>
    <t>-1572682643</t>
  </si>
  <si>
    <t>61</t>
  </si>
  <si>
    <t>741122041</t>
  </si>
  <si>
    <t>Montáž kabelů měděných bez ukončení uložených pod omítku plných kulatých (CYKY), počtu a průřezu žil 7x1,5 až 2,5 mm2</t>
  </si>
  <si>
    <t>1521784921</t>
  </si>
  <si>
    <t>62</t>
  </si>
  <si>
    <t>IP-SV-008</t>
  </si>
  <si>
    <t>kabel silový NOPOVIC 1-CXKHR-J 7x1,5 RE B2s1so M</t>
  </si>
  <si>
    <t>1787206007</t>
  </si>
  <si>
    <t>63</t>
  </si>
  <si>
    <t>741112321</t>
  </si>
  <si>
    <t>Montáž krabic pancéřových bez napojení na trubky a lišty a demontáže a montáže víčka rozvodek se zapojením vodičů na svorkovnici kovových čtyřhranných, vel. 100x100 mm</t>
  </si>
  <si>
    <t>-1197171628</t>
  </si>
  <si>
    <t>IP-EK-001</t>
  </si>
  <si>
    <t>krabice elektroinstalační Kopos Kolín typ 8101, IP54</t>
  </si>
  <si>
    <t>ks</t>
  </si>
  <si>
    <t>-9024332</t>
  </si>
  <si>
    <t>65</t>
  </si>
  <si>
    <t>741112071</t>
  </si>
  <si>
    <t>Montáž krabic elektroinstalačních bez napojení na trubky a lišty, demontáže a montáže víčka a přístroje přístrojových lištových plastových jednoduchých</t>
  </si>
  <si>
    <t>1324071203</t>
  </si>
  <si>
    <t>IP-EK-004</t>
  </si>
  <si>
    <t>krabice elektroinstalační přístrojová bezhalogenová Kopos Kolín typ LK 80x28 THF</t>
  </si>
  <si>
    <t>-1560884169</t>
  </si>
  <si>
    <t>67</t>
  </si>
  <si>
    <t>741112072</t>
  </si>
  <si>
    <t>Montáž krabic elektroinstalačních bez napojení na trubky a lišty, demontáže a montáže víčka a přístroje přístrojových lištových plastových dvojitých</t>
  </si>
  <si>
    <t>853635320</t>
  </si>
  <si>
    <t>68</t>
  </si>
  <si>
    <t>IP-EK-005</t>
  </si>
  <si>
    <t>krabice elektroinstalační přístrojová bezhalogenová Kopos Kolín typ LK 80x28 2ZTHF</t>
  </si>
  <si>
    <t>-1222561536</t>
  </si>
  <si>
    <t>69</t>
  </si>
  <si>
    <t>741112001</t>
  </si>
  <si>
    <t>Montáž krabic elektroinstalačních bez napojení na trubky a lišty, demontáže a montáže víčka a přístroje protahovacích nebo odbočných zapuštěných plastových kruhových</t>
  </si>
  <si>
    <t>-1922940491</t>
  </si>
  <si>
    <t>70</t>
  </si>
  <si>
    <t>IP-EK-006</t>
  </si>
  <si>
    <t>krabice elektroinstalační univerzální bezhalogenová Kopos Kolín typ KU 68-1901HF</t>
  </si>
  <si>
    <t>26748018</t>
  </si>
  <si>
    <t>71</t>
  </si>
  <si>
    <t>IP-EK-003</t>
  </si>
  <si>
    <t>víčko pro krabice pro KU 68-1901HF Kopos Kolín typ V 68HF</t>
  </si>
  <si>
    <t>743597913</t>
  </si>
  <si>
    <t>72</t>
  </si>
  <si>
    <t>IP-BS-002</t>
  </si>
  <si>
    <t>bezšroubová svorka Kopos kolín TYP016</t>
  </si>
  <si>
    <t>545818600</t>
  </si>
  <si>
    <t>94+146</t>
  </si>
  <si>
    <t>73</t>
  </si>
  <si>
    <t>IP-BS-003</t>
  </si>
  <si>
    <t>bezšroubová svorka Kopos kolín TYP018</t>
  </si>
  <si>
    <t>-2040866996</t>
  </si>
  <si>
    <t>74</t>
  </si>
  <si>
    <t>IP-BS-004</t>
  </si>
  <si>
    <t>bezšroubová svorka Kopos kolín TYP015</t>
  </si>
  <si>
    <t>463834691</t>
  </si>
  <si>
    <t>75</t>
  </si>
  <si>
    <t>741313151</t>
  </si>
  <si>
    <t>Montáž zásuvek průmyslových se zapojením vodičů spojovacích, provedení IP 44 3P+N+PE 16 A</t>
  </si>
  <si>
    <t>1834237028</t>
  </si>
  <si>
    <t>76</t>
  </si>
  <si>
    <t>IP-EP-001</t>
  </si>
  <si>
    <t>zásuvka nástěnná 16A-5p,IP 44 ABB typ 416RS6</t>
  </si>
  <si>
    <t>1519085306</t>
  </si>
  <si>
    <t>741313082</t>
  </si>
  <si>
    <t>Montáž zásuvek domovních se zapojením vodičů šroubové připojení venkovní nebo mokré, provedení 2P + PE</t>
  </si>
  <si>
    <t>1392526322</t>
  </si>
  <si>
    <t>78</t>
  </si>
  <si>
    <t>IP-EP-002</t>
  </si>
  <si>
    <t>zásuvka jednonásobná s ochranným kolíkem, s víčkem, IP 54 ABB typ 5518N-C02510 S</t>
  </si>
  <si>
    <t>-2122821790</t>
  </si>
  <si>
    <t>79</t>
  </si>
  <si>
    <t>741310031</t>
  </si>
  <si>
    <t>Montáž spínačů jedno nebo dvoupólových nástěnných se zapojením vodičů, pro prostředí venkovní nebo mokré vypínačů, řazení 1-jednopólových</t>
  </si>
  <si>
    <t>814759973</t>
  </si>
  <si>
    <t>80</t>
  </si>
  <si>
    <t>IP-EP-003</t>
  </si>
  <si>
    <t>spínač jednopólový, řazení 1, IP 54 ABB typ 3558N-C01510 S</t>
  </si>
  <si>
    <t>1158095472</t>
  </si>
  <si>
    <t>81</t>
  </si>
  <si>
    <t>741313006</t>
  </si>
  <si>
    <t>Montáž zásuvek domovních se zapojením vodičů bezšroubové připojení polozapuštěných nebo zapuštěných 10/16 A, provedení 2x (2P + PE) s ochrannými clonkami a přepěťovou ochranou</t>
  </si>
  <si>
    <t>-258797774</t>
  </si>
  <si>
    <t>82</t>
  </si>
  <si>
    <t>IP-EP-005</t>
  </si>
  <si>
    <t>zásuvka dvojnás. s natoč. dutinou, s přep. ochr., s optickou sig. ABB typ 5593A-C02357 B</t>
  </si>
  <si>
    <t>887371338</t>
  </si>
  <si>
    <t>83</t>
  </si>
  <si>
    <t>741313003</t>
  </si>
  <si>
    <t>Montáž zásuvek domovních se zapojením vodičů bezšroubové připojení polozapuštěných nebo zapuštěných 10/16 A, provedení 2x (2P + PE) dvojnásobná</t>
  </si>
  <si>
    <t>239557883</t>
  </si>
  <si>
    <t>84</t>
  </si>
  <si>
    <t>IP-EP-004</t>
  </si>
  <si>
    <t>Zásuvka dvojnásobná s ochrannými kolíky, s natočenou dutinkou, s clonkami ABB typ 5513A-C02357 B</t>
  </si>
  <si>
    <t>-1583429086</t>
  </si>
  <si>
    <t>Poznámka k položce:
Doporučený typ</t>
  </si>
  <si>
    <t>85</t>
  </si>
  <si>
    <t>741313005</t>
  </si>
  <si>
    <t>Montáž zásuvek domovních se zapojením vodičů bezšroubové připojení polozapuštěných nebo zapuštěných 10/16 A, provedení 2P + PE s ochrannými clonkami a přepěťovou ochranou</t>
  </si>
  <si>
    <t>-1256004448</t>
  </si>
  <si>
    <t>86</t>
  </si>
  <si>
    <t>IP-EP-012</t>
  </si>
  <si>
    <t>zásuvka jednonásobná s přep. ochr., s optickou sig. ABB typ 5599A-A02357 B</t>
  </si>
  <si>
    <t>1893684616</t>
  </si>
  <si>
    <t>87</t>
  </si>
  <si>
    <t>741313001</t>
  </si>
  <si>
    <t>Montáž zásuvek domovních se zapojením vodičů bezšroubové připojení polozapuštěných nebo zapuštěných 10/16 A, provedení 2P + PE</t>
  </si>
  <si>
    <t>1180172959</t>
  </si>
  <si>
    <t>88</t>
  </si>
  <si>
    <t>IP-EP-010</t>
  </si>
  <si>
    <t>Zásuvka jdnonásobná s ochrannými kolíky, s clonkami ABB typ 5519A-A02357 B</t>
  </si>
  <si>
    <t>-1889744410</t>
  </si>
  <si>
    <t>89</t>
  </si>
  <si>
    <t>741310101</t>
  </si>
  <si>
    <t>Montáž spínačů jedno nebo dvoupólových polozapuštěných nebo zapuštěných se zapojením vodičů bezšroubové připojení vypínačů, řazení 1-jednopólových</t>
  </si>
  <si>
    <t>390933244</t>
  </si>
  <si>
    <t>90</t>
  </si>
  <si>
    <t>IP-EP-006</t>
  </si>
  <si>
    <t>spínač jednopólový, řazení 1, ABB typ 3559-A01345 + 3558A-A651B</t>
  </si>
  <si>
    <t>1813828201</t>
  </si>
  <si>
    <t>91</t>
  </si>
  <si>
    <t>741310121</t>
  </si>
  <si>
    <t>Montáž spínačů jedno nebo dvoupólových polozapuštěných nebo zapuštěných se zapojením vodičů bezšroubové připojení přepínačů, řazení 5-sériových</t>
  </si>
  <si>
    <t>-888416799</t>
  </si>
  <si>
    <t>92</t>
  </si>
  <si>
    <t>IP-EP-007</t>
  </si>
  <si>
    <t>přepínač sériový, řazení 5, přístroj + kryt, ABB typ 3559-A05345 + 3558A-A652 B</t>
  </si>
  <si>
    <t>-111883391</t>
  </si>
  <si>
    <t>93</t>
  </si>
  <si>
    <t>741310122</t>
  </si>
  <si>
    <t>Montáž spínačů jedno nebo dvoupólových polozapuštěných nebo zapuštěných se zapojením vodičů bezšroubové připojení přepínačů, řazení 6-střídavých</t>
  </si>
  <si>
    <t>2022167210</t>
  </si>
  <si>
    <t>94</t>
  </si>
  <si>
    <t>IP-EP-008</t>
  </si>
  <si>
    <t>přepínač střídavý, řazení 6 se svorkou N, přístroj + kryt, ABB typ 3559-A25345 + 3558A-A651 B</t>
  </si>
  <si>
    <t>1434305694</t>
  </si>
  <si>
    <t>95</t>
  </si>
  <si>
    <t>741310123</t>
  </si>
  <si>
    <t>Montáž spínačů jedno nebo dvoupólových polozapuštěných nebo zapuštěných se zapojením vodičů bezšroubové připojení přepínačů, řazení 6So-střídavých s orientační doutnavkou</t>
  </si>
  <si>
    <t>1837039126</t>
  </si>
  <si>
    <t>96</t>
  </si>
  <si>
    <t>IP-EP-013</t>
  </si>
  <si>
    <t>přepínač střídavý, řazení 6 se svorkou N, přístroj + kryt, ABB typ 3559-A25345 + 3558A-A653 B</t>
  </si>
  <si>
    <t>2126159348</t>
  </si>
  <si>
    <t>IP-EP-009</t>
  </si>
  <si>
    <t>doutnavka orientační 0,5mA (univerzální)-oranžové světlo ABB typ 3916-12221</t>
  </si>
  <si>
    <t>738209910</t>
  </si>
  <si>
    <t>98</t>
  </si>
  <si>
    <t>IP-M-001</t>
  </si>
  <si>
    <t>montáž snímače kvality vzduchu včetně základního nastavení a uvedení do provozu</t>
  </si>
  <si>
    <t>1670069980</t>
  </si>
  <si>
    <t>99</t>
  </si>
  <si>
    <t>IP-EP-020</t>
  </si>
  <si>
    <t>snímač kvality vzduchu ABB typ 1032-0-0518</t>
  </si>
  <si>
    <t>-1572100122</t>
  </si>
  <si>
    <t>IP-EP-015</t>
  </si>
  <si>
    <t>rámeček jednonásobný ABB typ 3901A-B10 B</t>
  </si>
  <si>
    <t>-444751188</t>
  </si>
  <si>
    <t>101</t>
  </si>
  <si>
    <t>IP-EP-016</t>
  </si>
  <si>
    <t>rámeček dvojnásobný ABB typ 3901A-B20 B</t>
  </si>
  <si>
    <t>-1756677042</t>
  </si>
  <si>
    <t>102</t>
  </si>
  <si>
    <t>IP-EP-017</t>
  </si>
  <si>
    <t>rámeček trojnásobný ABB typ 3901A-B30 B</t>
  </si>
  <si>
    <t>-1292953830</t>
  </si>
  <si>
    <t>103</t>
  </si>
  <si>
    <t>IP-EP-019</t>
  </si>
  <si>
    <t>rámeček pětinásobný ABB typ 3901A-B50 B</t>
  </si>
  <si>
    <t>1608906979</t>
  </si>
  <si>
    <t>104</t>
  </si>
  <si>
    <t>741370002</t>
  </si>
  <si>
    <t>Montáž svítidel žárovkových se zapojením vodičů bytových nebo společenských místností stropních přisazených 1 zdroj se sklem</t>
  </si>
  <si>
    <t>182624565</t>
  </si>
  <si>
    <t>105</t>
  </si>
  <si>
    <t>IP-SV-A1</t>
  </si>
  <si>
    <t>svítidlo Osmont Aura 2 typ 40017, opál, E27, IP43</t>
  </si>
  <si>
    <t>-414005519</t>
  </si>
  <si>
    <t>106</t>
  </si>
  <si>
    <t>IP-SZ-001</t>
  </si>
  <si>
    <t>světelný zdroj Philips typ CorePro LEDbulb ND 13-100W A60 E27 827</t>
  </si>
  <si>
    <t>163108166</t>
  </si>
  <si>
    <t>107</t>
  </si>
  <si>
    <t>741370003</t>
  </si>
  <si>
    <t>Montáž svítidel žárovkových se zapojením vodičů bytových nebo společenských místností stropních přisazených 2 zdroje</t>
  </si>
  <si>
    <t>-321336229</t>
  </si>
  <si>
    <t>108</t>
  </si>
  <si>
    <t>IP-SV-A2</t>
  </si>
  <si>
    <t>svítidlo Osmont Aura 4 typ 40086, opál 2xE27, IP43</t>
  </si>
  <si>
    <t>-575409775</t>
  </si>
  <si>
    <t>109</t>
  </si>
  <si>
    <t>1306288689</t>
  </si>
  <si>
    <t>2*5</t>
  </si>
  <si>
    <t>110</t>
  </si>
  <si>
    <t>741370033</t>
  </si>
  <si>
    <t>Montáž svítidel žárovkových se zapojením vodičů bytových nebo společenských místností nástěnných přisazených 2 zdroje</t>
  </si>
  <si>
    <t>1940366995</t>
  </si>
  <si>
    <t>111</t>
  </si>
  <si>
    <t>236736051</t>
  </si>
  <si>
    <t>112</t>
  </si>
  <si>
    <t>1500694439</t>
  </si>
  <si>
    <t>2*4</t>
  </si>
  <si>
    <t>113</t>
  </si>
  <si>
    <t>741370131</t>
  </si>
  <si>
    <t>Montáž svítidel žárovkových se zapojením vodičů průmyslových nástěnných přisazených 1 zdroj s košem</t>
  </si>
  <si>
    <t>1440329944</t>
  </si>
  <si>
    <t>114</t>
  </si>
  <si>
    <t>IP-SV-G1</t>
  </si>
  <si>
    <t>svítidlo Eglo City typ 88142, E27, IP44 s čidlem pohybu</t>
  </si>
  <si>
    <t>1160567260</t>
  </si>
  <si>
    <t>115</t>
  </si>
  <si>
    <t>IP-SZ-006</t>
  </si>
  <si>
    <t>světelný zdroj Philips typ CorePro LEDbulb ND 11-75W A60 E27 827</t>
  </si>
  <si>
    <t>-907945129</t>
  </si>
  <si>
    <t>116</t>
  </si>
  <si>
    <t>741371002</t>
  </si>
  <si>
    <t>Montáž svítidel zářivkových se zapojením vodičů bytových nebo společenských místností stropních přisazených 1 zdroj s krytem</t>
  </si>
  <si>
    <t>-672027305</t>
  </si>
  <si>
    <t>117</t>
  </si>
  <si>
    <t>IP-SV-O1</t>
  </si>
  <si>
    <t>zářivkové svítidlo interiérové přisazené s el. předřadníkem, difuzor z opaliz. PC Trevos typ BELTR 136 OP E</t>
  </si>
  <si>
    <t>-1023076823</t>
  </si>
  <si>
    <t>118</t>
  </si>
  <si>
    <t>IP-SZ-003</t>
  </si>
  <si>
    <t>zářivka Philips MASTER TL-D 36W / 830</t>
  </si>
  <si>
    <t>184465305</t>
  </si>
  <si>
    <t>119</t>
  </si>
  <si>
    <t>741371004</t>
  </si>
  <si>
    <t>Montáž svítidel zářivkových se zapojením vodičů bytových nebo společenských místností stropních přisazených 2 zdroje s krytem</t>
  </si>
  <si>
    <t>1578498451</t>
  </si>
  <si>
    <t>120</t>
  </si>
  <si>
    <t>IP-SV-02</t>
  </si>
  <si>
    <t>zářivkové svítidlo interiérové přisazené s el. předřadníkem, difuzor z opaliz. PC Trevos typ BELTR 236 OP E</t>
  </si>
  <si>
    <t>-1282061703</t>
  </si>
  <si>
    <t>121</t>
  </si>
  <si>
    <t>-1589653859</t>
  </si>
  <si>
    <t>2*12</t>
  </si>
  <si>
    <t>122</t>
  </si>
  <si>
    <t>-1973768248</t>
  </si>
  <si>
    <t>123</t>
  </si>
  <si>
    <t>IP-SV-03</t>
  </si>
  <si>
    <t>zářivkové svítidlo interiérové přisazené s el. předřadníkem, difuzor z opaliz. PC Trevos typ BELTR 158 OP E</t>
  </si>
  <si>
    <t>482625215</t>
  </si>
  <si>
    <t>124</t>
  </si>
  <si>
    <t>IP-SZ-004</t>
  </si>
  <si>
    <t>zářivka Philips MASTER TL-D 58W / 830</t>
  </si>
  <si>
    <t>-2103761536</t>
  </si>
  <si>
    <t>125</t>
  </si>
  <si>
    <t>-1708241517</t>
  </si>
  <si>
    <t>126</t>
  </si>
  <si>
    <t>IP-SV-04</t>
  </si>
  <si>
    <t>zářivkové svítidlo interiérové přisazené s el. předřadníkem, difuzor z opaliz. PC Trevos typ BELTR 258 OP E</t>
  </si>
  <si>
    <t>-2109905472</t>
  </si>
  <si>
    <t>127</t>
  </si>
  <si>
    <t>2019663955</t>
  </si>
  <si>
    <t>2*31</t>
  </si>
  <si>
    <t>128</t>
  </si>
  <si>
    <t>741371102</t>
  </si>
  <si>
    <t>Montáž svítidel zářivkových se zapojením vodičů průmyslových stropních přisazených 1 zdroj s krytem</t>
  </si>
  <si>
    <t>-867973802</t>
  </si>
  <si>
    <t>129</t>
  </si>
  <si>
    <t>IP-SV-P1</t>
  </si>
  <si>
    <t>zářivkové svítidlo průmyslové s el. předřadníkem Trevos Prima 136 AC E</t>
  </si>
  <si>
    <t>283910532</t>
  </si>
  <si>
    <t>130</t>
  </si>
  <si>
    <t>2129229236</t>
  </si>
  <si>
    <t>131</t>
  </si>
  <si>
    <t>741371032</t>
  </si>
  <si>
    <t>Montáž svítidel zářivkových se zapojením vodičů bytových nebo společenských místností nástěnných přisazených 1 zdroj kompaktní</t>
  </si>
  <si>
    <t>1605487728</t>
  </si>
  <si>
    <t>132</t>
  </si>
  <si>
    <t>IP-SV-N1</t>
  </si>
  <si>
    <t>orientační svítidlo Fulgur typ GAMMA 325L, 9W, 1h, IP 44</t>
  </si>
  <si>
    <t>-972741959</t>
  </si>
  <si>
    <t>133</t>
  </si>
  <si>
    <t>741130004</t>
  </si>
  <si>
    <t>Ukončení vodičů izolovaných s označením a zapojením v rozváděči nebo na přístroji, průřezu žíly do 6 mm2</t>
  </si>
  <si>
    <t>-323581658</t>
  </si>
  <si>
    <t>134</t>
  </si>
  <si>
    <t>741130001</t>
  </si>
  <si>
    <t>Ukončení vodičů izolovaných s označením a zapojením v rozváděči nebo na přístroji, průřezu žíly do 2,5 mm2</t>
  </si>
  <si>
    <t>-62166287</t>
  </si>
  <si>
    <t>135</t>
  </si>
  <si>
    <t>HZS2222</t>
  </si>
  <si>
    <t>Hodinové zúčtovací sazby profesí PSV provádění stavebních instalací elektrikář odborný</t>
  </si>
  <si>
    <t>hod</t>
  </si>
  <si>
    <t>2027858037</t>
  </si>
  <si>
    <t>136</t>
  </si>
  <si>
    <t>IP-OP-001</t>
  </si>
  <si>
    <t>Oprava a doplnění stávajícího ochraného pospojení (práce+materiál)</t>
  </si>
  <si>
    <t>-86154507</t>
  </si>
  <si>
    <t>137</t>
  </si>
  <si>
    <t>IP-D-001</t>
  </si>
  <si>
    <t>Demontážní práce silnoproud a slaboproud</t>
  </si>
  <si>
    <t>-1477539079</t>
  </si>
  <si>
    <t>138</t>
  </si>
  <si>
    <t>IP-D-002</t>
  </si>
  <si>
    <t>drobný materiál</t>
  </si>
  <si>
    <t>-427786529</t>
  </si>
  <si>
    <t>SLAB</t>
  </si>
  <si>
    <t>Slaboproud</t>
  </si>
  <si>
    <t>139</t>
  </si>
  <si>
    <t>1957346507</t>
  </si>
  <si>
    <t>140</t>
  </si>
  <si>
    <t>2069090427</t>
  </si>
  <si>
    <t>141</t>
  </si>
  <si>
    <t>742110001</t>
  </si>
  <si>
    <t>Montáž trubek elektroinstalačních plastových ohebných uložených pod omítku včetně zasekání</t>
  </si>
  <si>
    <t>-1162050415</t>
  </si>
  <si>
    <t>45+126</t>
  </si>
  <si>
    <t>142</t>
  </si>
  <si>
    <t>IP-EL-010</t>
  </si>
  <si>
    <t>elektoinstalační trubka bezhalogenová Kopos Kolín typ 1220HFPP</t>
  </si>
  <si>
    <t>67953034</t>
  </si>
  <si>
    <t>143</t>
  </si>
  <si>
    <t>IP-EL-011</t>
  </si>
  <si>
    <t>elektoinstalační trubka bezhalogenová Kopos Kolín typ 1225HFPP</t>
  </si>
  <si>
    <t>-604501769</t>
  </si>
  <si>
    <t>144</t>
  </si>
  <si>
    <t>-252001326</t>
  </si>
  <si>
    <t>145</t>
  </si>
  <si>
    <t>1064683078</t>
  </si>
  <si>
    <t>146</t>
  </si>
  <si>
    <t>-1033307445</t>
  </si>
  <si>
    <t>147</t>
  </si>
  <si>
    <t>IP-BS-001</t>
  </si>
  <si>
    <t>bezšroubová svorka Kopos kolín TYP017</t>
  </si>
  <si>
    <t>670500039</t>
  </si>
  <si>
    <t>148</t>
  </si>
  <si>
    <t>741122122</t>
  </si>
  <si>
    <t>Montáž kabelů měděných bez ukončení uložených v trubkách zatažených plných kulatých nebo bezhalogenových (CYKY) počtu a průřezu žil 3x1,5 až 6 mm2</t>
  </si>
  <si>
    <t>1668010766</t>
  </si>
  <si>
    <t>149</t>
  </si>
  <si>
    <t>976605645</t>
  </si>
  <si>
    <t>150</t>
  </si>
  <si>
    <t>742121001</t>
  </si>
  <si>
    <t>Montáž kabelů sdělovacích pro vnitřní rozvody počtu žil do 15</t>
  </si>
  <si>
    <t>-1500977886</t>
  </si>
  <si>
    <t>151</t>
  </si>
  <si>
    <t>IP-SV-008.1</t>
  </si>
  <si>
    <t>kabel UTP Cat 5e</t>
  </si>
  <si>
    <t>885069942</t>
  </si>
  <si>
    <t>152</t>
  </si>
  <si>
    <t>742122001</t>
  </si>
  <si>
    <t>Montáž kabelové spojky nebo svorkovnice do 15 žil</t>
  </si>
  <si>
    <t>1929853789</t>
  </si>
  <si>
    <t>153</t>
  </si>
  <si>
    <t>-1147806611</t>
  </si>
  <si>
    <t>154</t>
  </si>
  <si>
    <t>-904087013</t>
  </si>
  <si>
    <t>155</t>
  </si>
  <si>
    <t>33442878</t>
  </si>
  <si>
    <t>156</t>
  </si>
  <si>
    <t>-1800996780</t>
  </si>
  <si>
    <t>157</t>
  </si>
  <si>
    <t>741310042</t>
  </si>
  <si>
    <t>Montáž spínačů jedno nebo dvoupólových nástěnných se zapojením vodičů, pro prostředí venkovní nebo mokré přepínačů, řazení 6-střídavých</t>
  </si>
  <si>
    <t>1122100237</t>
  </si>
  <si>
    <t>158</t>
  </si>
  <si>
    <t>IP-EP-011</t>
  </si>
  <si>
    <t>tlačítko, řazení 1/0, IP 44 ABB typ 3558A-86940 B</t>
  </si>
  <si>
    <t>-821870009</t>
  </si>
  <si>
    <t>159</t>
  </si>
  <si>
    <t>IP-M-002</t>
  </si>
  <si>
    <t>Montáž telefonní zásuvky jednonásobné</t>
  </si>
  <si>
    <t>911751752</t>
  </si>
  <si>
    <t>160</t>
  </si>
  <si>
    <t>IP-EP-030</t>
  </si>
  <si>
    <t>přístroj zásuvky telefonní jednonásobné ABB typ 5013U-A00103 + 5013A-A00213 B</t>
  </si>
  <si>
    <t>554335118</t>
  </si>
  <si>
    <t>161</t>
  </si>
  <si>
    <t>IP-M-003</t>
  </si>
  <si>
    <t>Montáž datové zásuvky cat 5e jednonásobné</t>
  </si>
  <si>
    <t>-989659418</t>
  </si>
  <si>
    <t>162</t>
  </si>
  <si>
    <t>IP-EP-031</t>
  </si>
  <si>
    <t>přístroj zásuvky datové jednonásobné ABB typ 1228.01 RJ 12-6 + 5014A-B1017 + 5014A-A100 B</t>
  </si>
  <si>
    <t>1307717126</t>
  </si>
  <si>
    <t>163</t>
  </si>
  <si>
    <t>220320201</t>
  </si>
  <si>
    <t>Montáž zvonku pro vnitřní použití na střídavý nebo stejnosměrný proud napětí 3 až 24 V</t>
  </si>
  <si>
    <t>1165120578</t>
  </si>
  <si>
    <t>164</t>
  </si>
  <si>
    <t>IP-SLA-001</t>
  </si>
  <si>
    <t>drátový zvonek AC 8V</t>
  </si>
  <si>
    <t>1616569552</t>
  </si>
  <si>
    <t>SPOL</t>
  </si>
  <si>
    <t>Společné položky</t>
  </si>
  <si>
    <t>OST</t>
  </si>
  <si>
    <t>Ostatní</t>
  </si>
  <si>
    <t>VRN</t>
  </si>
  <si>
    <t>Vedlejší rozpočtové náklady</t>
  </si>
  <si>
    <t>165</t>
  </si>
  <si>
    <t>741810002</t>
  </si>
  <si>
    <t>Zkoušky a prohlídky elektrických rozvodů a zařízení celková prohlídka a vyhotovení revizní zprávy pro objem montážních prací přes 100 do 500 tis. Kč</t>
  </si>
  <si>
    <t>-1770142521</t>
  </si>
  <si>
    <t xml:space="preserve">Poznámka k souboru cen:
1. Ceny -0001 až -0011 jsou určeny pro objem montážních prací včetně všech nákladů. </t>
  </si>
  <si>
    <t>166</t>
  </si>
  <si>
    <t>065002000</t>
  </si>
  <si>
    <t>Mimostaveništní doprava materiálů</t>
  </si>
  <si>
    <t>Kč</t>
  </si>
  <si>
    <t>CS ÚRS 2013 01</t>
  </si>
  <si>
    <t>131072</t>
  </si>
  <si>
    <t>-435289376</t>
  </si>
  <si>
    <t>167</t>
  </si>
  <si>
    <t>013254000</t>
  </si>
  <si>
    <t>Dokumentace skutečného provedení stavby</t>
  </si>
  <si>
    <t>1024</t>
  </si>
  <si>
    <t>-1574829166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</si>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</sst>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5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spans="2:71"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31</v>
      </c>
    </row>
    <row r="10" spans="2:71"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20</v>
      </c>
    </row>
    <row r="11" spans="2:71" ht="18.45"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1" t="s">
        <v>38</v>
      </c>
      <c r="AO13" s="28"/>
      <c r="AP13" s="28"/>
      <c r="AQ13" s="30"/>
      <c r="BE13" s="38"/>
      <c r="BS13" s="23" t="s">
        <v>20</v>
      </c>
    </row>
    <row r="14" spans="2:71" ht="13.5">
      <c r="B14" s="27"/>
      <c r="C14" s="28"/>
      <c r="D14" s="28"/>
      <c r="E14" s="41" t="s">
        <v>38</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36</v>
      </c>
      <c r="AL14" s="28"/>
      <c r="AM14" s="28"/>
      <c r="AN14" s="41" t="s">
        <v>38</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spans="2:71" ht="18.45"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20</v>
      </c>
    </row>
    <row r="20" spans="2:71" ht="57" customHeight="1">
      <c r="B20" s="27"/>
      <c r="C20" s="28"/>
      <c r="D20" s="28"/>
      <c r="E20" s="43" t="s">
        <v>43</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44</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ROUNDUP(AG51,2)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45</v>
      </c>
      <c r="M25" s="51"/>
      <c r="N25" s="51"/>
      <c r="O25" s="51"/>
      <c r="P25" s="46"/>
      <c r="Q25" s="46"/>
      <c r="R25" s="46"/>
      <c r="S25" s="46"/>
      <c r="T25" s="46"/>
      <c r="U25" s="46"/>
      <c r="V25" s="46"/>
      <c r="W25" s="51" t="s">
        <v>46</v>
      </c>
      <c r="X25" s="51"/>
      <c r="Y25" s="51"/>
      <c r="Z25" s="51"/>
      <c r="AA25" s="51"/>
      <c r="AB25" s="51"/>
      <c r="AC25" s="51"/>
      <c r="AD25" s="51"/>
      <c r="AE25" s="51"/>
      <c r="AF25" s="46"/>
      <c r="AG25" s="46"/>
      <c r="AH25" s="46"/>
      <c r="AI25" s="46"/>
      <c r="AJ25" s="46"/>
      <c r="AK25" s="51" t="s">
        <v>47</v>
      </c>
      <c r="AL25" s="51"/>
      <c r="AM25" s="51"/>
      <c r="AN25" s="51"/>
      <c r="AO25" s="51"/>
      <c r="AP25" s="46"/>
      <c r="AQ25" s="50"/>
      <c r="BE25" s="38"/>
    </row>
    <row r="26" spans="2:57" s="2" customFormat="1" ht="14.4" customHeight="1">
      <c r="B26" s="52"/>
      <c r="C26" s="53"/>
      <c r="D26" s="54" t="s">
        <v>48</v>
      </c>
      <c r="E26" s="53"/>
      <c r="F26" s="54" t="s">
        <v>49</v>
      </c>
      <c r="G26" s="53"/>
      <c r="H26" s="53"/>
      <c r="I26" s="53"/>
      <c r="J26" s="53"/>
      <c r="K26" s="53"/>
      <c r="L26" s="55">
        <v>0.21</v>
      </c>
      <c r="M26" s="53"/>
      <c r="N26" s="53"/>
      <c r="O26" s="53"/>
      <c r="P26" s="53"/>
      <c r="Q26" s="53"/>
      <c r="R26" s="53"/>
      <c r="S26" s="53"/>
      <c r="T26" s="53"/>
      <c r="U26" s="53"/>
      <c r="V26" s="53"/>
      <c r="W26" s="56">
        <f>ROUNDUP(AZ51,2)</f>
        <v>0</v>
      </c>
      <c r="X26" s="53"/>
      <c r="Y26" s="53"/>
      <c r="Z26" s="53"/>
      <c r="AA26" s="53"/>
      <c r="AB26" s="53"/>
      <c r="AC26" s="53"/>
      <c r="AD26" s="53"/>
      <c r="AE26" s="53"/>
      <c r="AF26" s="53"/>
      <c r="AG26" s="53"/>
      <c r="AH26" s="53"/>
      <c r="AI26" s="53"/>
      <c r="AJ26" s="53"/>
      <c r="AK26" s="56">
        <f>ROUNDUP(AV51,1)</f>
        <v>0</v>
      </c>
      <c r="AL26" s="53"/>
      <c r="AM26" s="53"/>
      <c r="AN26" s="53"/>
      <c r="AO26" s="53"/>
      <c r="AP26" s="53"/>
      <c r="AQ26" s="57"/>
      <c r="BE26" s="38"/>
    </row>
    <row r="27" spans="2:57" s="2" customFormat="1" ht="14.4" customHeight="1">
      <c r="B27" s="52"/>
      <c r="C27" s="53"/>
      <c r="D27" s="53"/>
      <c r="E27" s="53"/>
      <c r="F27" s="54" t="s">
        <v>50</v>
      </c>
      <c r="G27" s="53"/>
      <c r="H27" s="53"/>
      <c r="I27" s="53"/>
      <c r="J27" s="53"/>
      <c r="K27" s="53"/>
      <c r="L27" s="55">
        <v>0.15</v>
      </c>
      <c r="M27" s="53"/>
      <c r="N27" s="53"/>
      <c r="O27" s="53"/>
      <c r="P27" s="53"/>
      <c r="Q27" s="53"/>
      <c r="R27" s="53"/>
      <c r="S27" s="53"/>
      <c r="T27" s="53"/>
      <c r="U27" s="53"/>
      <c r="V27" s="53"/>
      <c r="W27" s="56">
        <f>ROUNDUP(BA51,2)</f>
        <v>0</v>
      </c>
      <c r="X27" s="53"/>
      <c r="Y27" s="53"/>
      <c r="Z27" s="53"/>
      <c r="AA27" s="53"/>
      <c r="AB27" s="53"/>
      <c r="AC27" s="53"/>
      <c r="AD27" s="53"/>
      <c r="AE27" s="53"/>
      <c r="AF27" s="53"/>
      <c r="AG27" s="53"/>
      <c r="AH27" s="53"/>
      <c r="AI27" s="53"/>
      <c r="AJ27" s="53"/>
      <c r="AK27" s="56">
        <f>ROUNDUP(AW51,1)</f>
        <v>0</v>
      </c>
      <c r="AL27" s="53"/>
      <c r="AM27" s="53"/>
      <c r="AN27" s="53"/>
      <c r="AO27" s="53"/>
      <c r="AP27" s="53"/>
      <c r="AQ27" s="57"/>
      <c r="BE27" s="38"/>
    </row>
    <row r="28" spans="2:57" s="2" customFormat="1" ht="14.4" customHeight="1" hidden="1">
      <c r="B28" s="52"/>
      <c r="C28" s="53"/>
      <c r="D28" s="53"/>
      <c r="E28" s="53"/>
      <c r="F28" s="54" t="s">
        <v>51</v>
      </c>
      <c r="G28" s="53"/>
      <c r="H28" s="53"/>
      <c r="I28" s="53"/>
      <c r="J28" s="53"/>
      <c r="K28" s="53"/>
      <c r="L28" s="55">
        <v>0.21</v>
      </c>
      <c r="M28" s="53"/>
      <c r="N28" s="53"/>
      <c r="O28" s="53"/>
      <c r="P28" s="53"/>
      <c r="Q28" s="53"/>
      <c r="R28" s="53"/>
      <c r="S28" s="53"/>
      <c r="T28" s="53"/>
      <c r="U28" s="53"/>
      <c r="V28" s="53"/>
      <c r="W28" s="56">
        <f>ROUNDUP(BB51,2)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52</v>
      </c>
      <c r="G29" s="53"/>
      <c r="H29" s="53"/>
      <c r="I29" s="53"/>
      <c r="J29" s="53"/>
      <c r="K29" s="53"/>
      <c r="L29" s="55">
        <v>0.15</v>
      </c>
      <c r="M29" s="53"/>
      <c r="N29" s="53"/>
      <c r="O29" s="53"/>
      <c r="P29" s="53"/>
      <c r="Q29" s="53"/>
      <c r="R29" s="53"/>
      <c r="S29" s="53"/>
      <c r="T29" s="53"/>
      <c r="U29" s="53"/>
      <c r="V29" s="53"/>
      <c r="W29" s="56">
        <f>ROUNDUP(BC51,2)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53</v>
      </c>
      <c r="G30" s="53"/>
      <c r="H30" s="53"/>
      <c r="I30" s="53"/>
      <c r="J30" s="53"/>
      <c r="K30" s="53"/>
      <c r="L30" s="55">
        <v>0</v>
      </c>
      <c r="M30" s="53"/>
      <c r="N30" s="53"/>
      <c r="O30" s="53"/>
      <c r="P30" s="53"/>
      <c r="Q30" s="53"/>
      <c r="R30" s="53"/>
      <c r="S30" s="53"/>
      <c r="T30" s="53"/>
      <c r="U30" s="53"/>
      <c r="V30" s="53"/>
      <c r="W30" s="56">
        <f>ROUNDUP(BD51,2)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54</v>
      </c>
      <c r="E32" s="60"/>
      <c r="F32" s="60"/>
      <c r="G32" s="60"/>
      <c r="H32" s="60"/>
      <c r="I32" s="60"/>
      <c r="J32" s="60"/>
      <c r="K32" s="60"/>
      <c r="L32" s="60"/>
      <c r="M32" s="60"/>
      <c r="N32" s="60"/>
      <c r="O32" s="60"/>
      <c r="P32" s="60"/>
      <c r="Q32" s="60"/>
      <c r="R32" s="60"/>
      <c r="S32" s="60"/>
      <c r="T32" s="61" t="s">
        <v>55</v>
      </c>
      <c r="U32" s="60"/>
      <c r="V32" s="60"/>
      <c r="W32" s="60"/>
      <c r="X32" s="62" t="s">
        <v>56</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57</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171205</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MŠ Sokolov, ul. Alšova 1746, oprava elektroinstalace, pavilon č.2</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26</v>
      </c>
      <c r="D44" s="73"/>
      <c r="E44" s="73"/>
      <c r="F44" s="73"/>
      <c r="G44" s="73"/>
      <c r="H44" s="73"/>
      <c r="I44" s="73"/>
      <c r="J44" s="73"/>
      <c r="K44" s="73"/>
      <c r="L44" s="83" t="str">
        <f>IF(K8="","",K8)</f>
        <v>Sokolov</v>
      </c>
      <c r="M44" s="73"/>
      <c r="N44" s="73"/>
      <c r="O44" s="73"/>
      <c r="P44" s="73"/>
      <c r="Q44" s="73"/>
      <c r="R44" s="73"/>
      <c r="S44" s="73"/>
      <c r="T44" s="73"/>
      <c r="U44" s="73"/>
      <c r="V44" s="73"/>
      <c r="W44" s="73"/>
      <c r="X44" s="73"/>
      <c r="Y44" s="73"/>
      <c r="Z44" s="73"/>
      <c r="AA44" s="73"/>
      <c r="AB44" s="73"/>
      <c r="AC44" s="73"/>
      <c r="AD44" s="73"/>
      <c r="AE44" s="73"/>
      <c r="AF44" s="73"/>
      <c r="AG44" s="73"/>
      <c r="AH44" s="73"/>
      <c r="AI44" s="75" t="s">
        <v>28</v>
      </c>
      <c r="AJ44" s="73"/>
      <c r="AK44" s="73"/>
      <c r="AL44" s="73"/>
      <c r="AM44" s="84" t="str">
        <f>IF(AN8="","",AN8)</f>
        <v>17. 1. 2018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32</v>
      </c>
      <c r="D46" s="73"/>
      <c r="E46" s="73"/>
      <c r="F46" s="73"/>
      <c r="G46" s="73"/>
      <c r="H46" s="73"/>
      <c r="I46" s="73"/>
      <c r="J46" s="73"/>
      <c r="K46" s="73"/>
      <c r="L46" s="76" t="str">
        <f>IF(E11="","",E11)</f>
        <v>Město Sokolov, Rokycanova 1929, Sokolov 356 01</v>
      </c>
      <c r="M46" s="73"/>
      <c r="N46" s="73"/>
      <c r="O46" s="73"/>
      <c r="P46" s="73"/>
      <c r="Q46" s="73"/>
      <c r="R46" s="73"/>
      <c r="S46" s="73"/>
      <c r="T46" s="73"/>
      <c r="U46" s="73"/>
      <c r="V46" s="73"/>
      <c r="W46" s="73"/>
      <c r="X46" s="73"/>
      <c r="Y46" s="73"/>
      <c r="Z46" s="73"/>
      <c r="AA46" s="73"/>
      <c r="AB46" s="73"/>
      <c r="AC46" s="73"/>
      <c r="AD46" s="73"/>
      <c r="AE46" s="73"/>
      <c r="AF46" s="73"/>
      <c r="AG46" s="73"/>
      <c r="AH46" s="73"/>
      <c r="AI46" s="75" t="s">
        <v>39</v>
      </c>
      <c r="AJ46" s="73"/>
      <c r="AK46" s="73"/>
      <c r="AL46" s="73"/>
      <c r="AM46" s="76" t="str">
        <f>IF(E17="","",E17)</f>
        <v>Ing. Jiří Voráč</v>
      </c>
      <c r="AN46" s="76"/>
      <c r="AO46" s="76"/>
      <c r="AP46" s="76"/>
      <c r="AQ46" s="73"/>
      <c r="AR46" s="71"/>
      <c r="AS46" s="85" t="s">
        <v>58</v>
      </c>
      <c r="AT46" s="86"/>
      <c r="AU46" s="87"/>
      <c r="AV46" s="87"/>
      <c r="AW46" s="87"/>
      <c r="AX46" s="87"/>
      <c r="AY46" s="87"/>
      <c r="AZ46" s="87"/>
      <c r="BA46" s="87"/>
      <c r="BB46" s="87"/>
      <c r="BC46" s="87"/>
      <c r="BD46" s="88"/>
    </row>
    <row r="47" spans="2:56" s="1" customFormat="1" ht="13.5">
      <c r="B47" s="45"/>
      <c r="C47" s="75" t="s">
        <v>37</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59</v>
      </c>
      <c r="D49" s="96"/>
      <c r="E49" s="96"/>
      <c r="F49" s="96"/>
      <c r="G49" s="96"/>
      <c r="H49" s="97"/>
      <c r="I49" s="98" t="s">
        <v>60</v>
      </c>
      <c r="J49" s="96"/>
      <c r="K49" s="96"/>
      <c r="L49" s="96"/>
      <c r="M49" s="96"/>
      <c r="N49" s="96"/>
      <c r="O49" s="96"/>
      <c r="P49" s="96"/>
      <c r="Q49" s="96"/>
      <c r="R49" s="96"/>
      <c r="S49" s="96"/>
      <c r="T49" s="96"/>
      <c r="U49" s="96"/>
      <c r="V49" s="96"/>
      <c r="W49" s="96"/>
      <c r="X49" s="96"/>
      <c r="Y49" s="96"/>
      <c r="Z49" s="96"/>
      <c r="AA49" s="96"/>
      <c r="AB49" s="96"/>
      <c r="AC49" s="96"/>
      <c r="AD49" s="96"/>
      <c r="AE49" s="96"/>
      <c r="AF49" s="96"/>
      <c r="AG49" s="99" t="s">
        <v>61</v>
      </c>
      <c r="AH49" s="96"/>
      <c r="AI49" s="96"/>
      <c r="AJ49" s="96"/>
      <c r="AK49" s="96"/>
      <c r="AL49" s="96"/>
      <c r="AM49" s="96"/>
      <c r="AN49" s="98" t="s">
        <v>62</v>
      </c>
      <c r="AO49" s="96"/>
      <c r="AP49" s="96"/>
      <c r="AQ49" s="100" t="s">
        <v>63</v>
      </c>
      <c r="AR49" s="71"/>
      <c r="AS49" s="101" t="s">
        <v>64</v>
      </c>
      <c r="AT49" s="102" t="s">
        <v>65</v>
      </c>
      <c r="AU49" s="102" t="s">
        <v>66</v>
      </c>
      <c r="AV49" s="102" t="s">
        <v>67</v>
      </c>
      <c r="AW49" s="102" t="s">
        <v>68</v>
      </c>
      <c r="AX49" s="102" t="s">
        <v>69</v>
      </c>
      <c r="AY49" s="102" t="s">
        <v>70</v>
      </c>
      <c r="AZ49" s="102" t="s">
        <v>71</v>
      </c>
      <c r="BA49" s="102" t="s">
        <v>72</v>
      </c>
      <c r="BB49" s="102" t="s">
        <v>73</v>
      </c>
      <c r="BC49" s="102" t="s">
        <v>74</v>
      </c>
      <c r="BD49" s="103" t="s">
        <v>75</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76</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ROUNDUP(AG52,2)</f>
        <v>0</v>
      </c>
      <c r="AH51" s="109"/>
      <c r="AI51" s="109"/>
      <c r="AJ51" s="109"/>
      <c r="AK51" s="109"/>
      <c r="AL51" s="109"/>
      <c r="AM51" s="109"/>
      <c r="AN51" s="110">
        <f>SUM(AG51,AT51)</f>
        <v>0</v>
      </c>
      <c r="AO51" s="110"/>
      <c r="AP51" s="110"/>
      <c r="AQ51" s="111" t="s">
        <v>34</v>
      </c>
      <c r="AR51" s="82"/>
      <c r="AS51" s="112">
        <f>ROUNDUP(AS52,2)</f>
        <v>0</v>
      </c>
      <c r="AT51" s="113">
        <f>ROUNDUP(SUM(AV51:AW51),1)</f>
        <v>0</v>
      </c>
      <c r="AU51" s="114">
        <f>ROUNDUP(AU52,5)</f>
        <v>0</v>
      </c>
      <c r="AV51" s="113">
        <f>ROUNDUP(AZ51*L26,1)</f>
        <v>0</v>
      </c>
      <c r="AW51" s="113">
        <f>ROUNDUP(BA51*L27,1)</f>
        <v>0</v>
      </c>
      <c r="AX51" s="113">
        <f>ROUNDUP(BB51*L26,1)</f>
        <v>0</v>
      </c>
      <c r="AY51" s="113">
        <f>ROUNDUP(BC51*L27,1)</f>
        <v>0</v>
      </c>
      <c r="AZ51" s="113">
        <f>ROUNDUP(AZ52,2)</f>
        <v>0</v>
      </c>
      <c r="BA51" s="113">
        <f>ROUNDUP(BA52,2)</f>
        <v>0</v>
      </c>
      <c r="BB51" s="113">
        <f>ROUNDUP(BB52,2)</f>
        <v>0</v>
      </c>
      <c r="BC51" s="113">
        <f>ROUNDUP(BC52,2)</f>
        <v>0</v>
      </c>
      <c r="BD51" s="115">
        <f>ROUNDUP(BD52,2)</f>
        <v>0</v>
      </c>
      <c r="BS51" s="116" t="s">
        <v>77</v>
      </c>
      <c r="BT51" s="116" t="s">
        <v>78</v>
      </c>
      <c r="BU51" s="117" t="s">
        <v>79</v>
      </c>
      <c r="BV51" s="116" t="s">
        <v>80</v>
      </c>
      <c r="BW51" s="116" t="s">
        <v>7</v>
      </c>
      <c r="BX51" s="116" t="s">
        <v>81</v>
      </c>
      <c r="CL51" s="116" t="s">
        <v>22</v>
      </c>
    </row>
    <row r="52" spans="1:91" s="5" customFormat="1" ht="16.5" customHeight="1">
      <c r="A52" s="118" t="s">
        <v>82</v>
      </c>
      <c r="B52" s="119"/>
      <c r="C52" s="120"/>
      <c r="D52" s="121" t="s">
        <v>83</v>
      </c>
      <c r="E52" s="121"/>
      <c r="F52" s="121"/>
      <c r="G52" s="121"/>
      <c r="H52" s="121"/>
      <c r="I52" s="122"/>
      <c r="J52" s="121" t="s">
        <v>84</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'Elektro - Elektroinstalace'!J27</f>
        <v>0</v>
      </c>
      <c r="AH52" s="122"/>
      <c r="AI52" s="122"/>
      <c r="AJ52" s="122"/>
      <c r="AK52" s="122"/>
      <c r="AL52" s="122"/>
      <c r="AM52" s="122"/>
      <c r="AN52" s="123">
        <f>SUM(AG52,AT52)</f>
        <v>0</v>
      </c>
      <c r="AO52" s="122"/>
      <c r="AP52" s="122"/>
      <c r="AQ52" s="124" t="s">
        <v>85</v>
      </c>
      <c r="AR52" s="125"/>
      <c r="AS52" s="126">
        <v>0</v>
      </c>
      <c r="AT52" s="127">
        <f>ROUNDUP(SUM(AV52:AW52),1)</f>
        <v>0</v>
      </c>
      <c r="AU52" s="128">
        <f>'Elektro - Elektroinstalace'!P92</f>
        <v>0</v>
      </c>
      <c r="AV52" s="127">
        <f>'Elektro - Elektroinstalace'!J30</f>
        <v>0</v>
      </c>
      <c r="AW52" s="127">
        <f>'Elektro - Elektroinstalace'!J31</f>
        <v>0</v>
      </c>
      <c r="AX52" s="127">
        <f>'Elektro - Elektroinstalace'!J32</f>
        <v>0</v>
      </c>
      <c r="AY52" s="127">
        <f>'Elektro - Elektroinstalace'!J33</f>
        <v>0</v>
      </c>
      <c r="AZ52" s="127">
        <f>'Elektro - Elektroinstalace'!F30</f>
        <v>0</v>
      </c>
      <c r="BA52" s="127">
        <f>'Elektro - Elektroinstalace'!F31</f>
        <v>0</v>
      </c>
      <c r="BB52" s="127">
        <f>'Elektro - Elektroinstalace'!F32</f>
        <v>0</v>
      </c>
      <c r="BC52" s="127">
        <f>'Elektro - Elektroinstalace'!F33</f>
        <v>0</v>
      </c>
      <c r="BD52" s="129">
        <f>'Elektro - Elektroinstalace'!F34</f>
        <v>0</v>
      </c>
      <c r="BT52" s="130" t="s">
        <v>25</v>
      </c>
      <c r="BV52" s="130" t="s">
        <v>80</v>
      </c>
      <c r="BW52" s="130" t="s">
        <v>86</v>
      </c>
      <c r="BX52" s="130" t="s">
        <v>7</v>
      </c>
      <c r="CL52" s="130" t="s">
        <v>87</v>
      </c>
      <c r="CM52" s="130" t="s">
        <v>88</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Elektro - Elektroinstala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0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2"/>
      <c r="C1" s="132"/>
      <c r="D1" s="133" t="s">
        <v>1</v>
      </c>
      <c r="E1" s="132"/>
      <c r="F1" s="134" t="s">
        <v>89</v>
      </c>
      <c r="G1" s="134" t="s">
        <v>90</v>
      </c>
      <c r="H1" s="134"/>
      <c r="I1" s="135"/>
      <c r="J1" s="134" t="s">
        <v>91</v>
      </c>
      <c r="K1" s="133" t="s">
        <v>92</v>
      </c>
      <c r="L1" s="134" t="s">
        <v>93</v>
      </c>
      <c r="M1" s="134"/>
      <c r="N1" s="134"/>
      <c r="O1" s="134"/>
      <c r="P1" s="134"/>
      <c r="Q1" s="134"/>
      <c r="R1" s="134"/>
      <c r="S1" s="134"/>
      <c r="T1" s="13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86</v>
      </c>
    </row>
    <row r="3" spans="2:46" ht="6.95" customHeight="1">
      <c r="B3" s="24"/>
      <c r="C3" s="25"/>
      <c r="D3" s="25"/>
      <c r="E3" s="25"/>
      <c r="F3" s="25"/>
      <c r="G3" s="25"/>
      <c r="H3" s="25"/>
      <c r="I3" s="136"/>
      <c r="J3" s="25"/>
      <c r="K3" s="26"/>
      <c r="AT3" s="23" t="s">
        <v>88</v>
      </c>
    </row>
    <row r="4" spans="2:46" ht="36.95" customHeight="1">
      <c r="B4" s="27"/>
      <c r="C4" s="28"/>
      <c r="D4" s="29" t="s">
        <v>94</v>
      </c>
      <c r="E4" s="28"/>
      <c r="F4" s="28"/>
      <c r="G4" s="28"/>
      <c r="H4" s="28"/>
      <c r="I4" s="137"/>
      <c r="J4" s="28"/>
      <c r="K4" s="30"/>
      <c r="M4" s="31" t="s">
        <v>12</v>
      </c>
      <c r="AT4" s="23" t="s">
        <v>6</v>
      </c>
    </row>
    <row r="5" spans="2:11" ht="6.95" customHeight="1">
      <c r="B5" s="27"/>
      <c r="C5" s="28"/>
      <c r="D5" s="28"/>
      <c r="E5" s="28"/>
      <c r="F5" s="28"/>
      <c r="G5" s="28"/>
      <c r="H5" s="28"/>
      <c r="I5" s="137"/>
      <c r="J5" s="28"/>
      <c r="K5" s="30"/>
    </row>
    <row r="6" spans="2:11" ht="13.5">
      <c r="B6" s="27"/>
      <c r="C6" s="28"/>
      <c r="D6" s="39" t="s">
        <v>18</v>
      </c>
      <c r="E6" s="28"/>
      <c r="F6" s="28"/>
      <c r="G6" s="28"/>
      <c r="H6" s="28"/>
      <c r="I6" s="137"/>
      <c r="J6" s="28"/>
      <c r="K6" s="30"/>
    </row>
    <row r="7" spans="2:11" ht="16.5" customHeight="1">
      <c r="B7" s="27"/>
      <c r="C7" s="28"/>
      <c r="D7" s="28"/>
      <c r="E7" s="138" t="str">
        <f>'Rekapitulace stavby'!K6</f>
        <v>MŠ Sokolov, ul. Alšova 1746, oprava elektroinstalace, pavilon č.2</v>
      </c>
      <c r="F7" s="39"/>
      <c r="G7" s="39"/>
      <c r="H7" s="39"/>
      <c r="I7" s="137"/>
      <c r="J7" s="28"/>
      <c r="K7" s="30"/>
    </row>
    <row r="8" spans="2:11" s="1" customFormat="1" ht="13.5">
      <c r="B8" s="45"/>
      <c r="C8" s="46"/>
      <c r="D8" s="39" t="s">
        <v>95</v>
      </c>
      <c r="E8" s="46"/>
      <c r="F8" s="46"/>
      <c r="G8" s="46"/>
      <c r="H8" s="46"/>
      <c r="I8" s="139"/>
      <c r="J8" s="46"/>
      <c r="K8" s="50"/>
    </row>
    <row r="9" spans="2:11" s="1" customFormat="1" ht="36.95" customHeight="1">
      <c r="B9" s="45"/>
      <c r="C9" s="46"/>
      <c r="D9" s="46"/>
      <c r="E9" s="140" t="s">
        <v>96</v>
      </c>
      <c r="F9" s="46"/>
      <c r="G9" s="46"/>
      <c r="H9" s="46"/>
      <c r="I9" s="139"/>
      <c r="J9" s="46"/>
      <c r="K9" s="50"/>
    </row>
    <row r="10" spans="2:11" s="1" customFormat="1" ht="13.5">
      <c r="B10" s="45"/>
      <c r="C10" s="46"/>
      <c r="D10" s="46"/>
      <c r="E10" s="46"/>
      <c r="F10" s="46"/>
      <c r="G10" s="46"/>
      <c r="H10" s="46"/>
      <c r="I10" s="139"/>
      <c r="J10" s="46"/>
      <c r="K10" s="50"/>
    </row>
    <row r="11" spans="2:11" s="1" customFormat="1" ht="14.4" customHeight="1">
      <c r="B11" s="45"/>
      <c r="C11" s="46"/>
      <c r="D11" s="39" t="s">
        <v>21</v>
      </c>
      <c r="E11" s="46"/>
      <c r="F11" s="34" t="s">
        <v>87</v>
      </c>
      <c r="G11" s="46"/>
      <c r="H11" s="46"/>
      <c r="I11" s="141" t="s">
        <v>23</v>
      </c>
      <c r="J11" s="34" t="s">
        <v>97</v>
      </c>
      <c r="K11" s="50"/>
    </row>
    <row r="12" spans="2:11" s="1" customFormat="1" ht="14.4" customHeight="1">
      <c r="B12" s="45"/>
      <c r="C12" s="46"/>
      <c r="D12" s="39" t="s">
        <v>26</v>
      </c>
      <c r="E12" s="46"/>
      <c r="F12" s="34" t="s">
        <v>27</v>
      </c>
      <c r="G12" s="46"/>
      <c r="H12" s="46"/>
      <c r="I12" s="141" t="s">
        <v>28</v>
      </c>
      <c r="J12" s="142" t="str">
        <f>'Rekapitulace stavby'!AN8</f>
        <v>17. 1. 2018</v>
      </c>
      <c r="K12" s="50"/>
    </row>
    <row r="13" spans="2:11" s="1" customFormat="1" ht="10.8" customHeight="1">
      <c r="B13" s="45"/>
      <c r="C13" s="46"/>
      <c r="D13" s="46"/>
      <c r="E13" s="46"/>
      <c r="F13" s="46"/>
      <c r="G13" s="46"/>
      <c r="H13" s="46"/>
      <c r="I13" s="139"/>
      <c r="J13" s="46"/>
      <c r="K13" s="50"/>
    </row>
    <row r="14" spans="2:11" s="1" customFormat="1" ht="14.4" customHeight="1">
      <c r="B14" s="45"/>
      <c r="C14" s="46"/>
      <c r="D14" s="39" t="s">
        <v>32</v>
      </c>
      <c r="E14" s="46"/>
      <c r="F14" s="46"/>
      <c r="G14" s="46"/>
      <c r="H14" s="46"/>
      <c r="I14" s="141" t="s">
        <v>33</v>
      </c>
      <c r="J14" s="34" t="s">
        <v>34</v>
      </c>
      <c r="K14" s="50"/>
    </row>
    <row r="15" spans="2:11" s="1" customFormat="1" ht="18" customHeight="1">
      <c r="B15" s="45"/>
      <c r="C15" s="46"/>
      <c r="D15" s="46"/>
      <c r="E15" s="34" t="s">
        <v>35</v>
      </c>
      <c r="F15" s="46"/>
      <c r="G15" s="46"/>
      <c r="H15" s="46"/>
      <c r="I15" s="141" t="s">
        <v>36</v>
      </c>
      <c r="J15" s="34" t="s">
        <v>34</v>
      </c>
      <c r="K15" s="50"/>
    </row>
    <row r="16" spans="2:11" s="1" customFormat="1" ht="6.95" customHeight="1">
      <c r="B16" s="45"/>
      <c r="C16" s="46"/>
      <c r="D16" s="46"/>
      <c r="E16" s="46"/>
      <c r="F16" s="46"/>
      <c r="G16" s="46"/>
      <c r="H16" s="46"/>
      <c r="I16" s="139"/>
      <c r="J16" s="46"/>
      <c r="K16" s="50"/>
    </row>
    <row r="17" spans="2:11" s="1" customFormat="1" ht="14.4" customHeight="1">
      <c r="B17" s="45"/>
      <c r="C17" s="46"/>
      <c r="D17" s="39" t="s">
        <v>37</v>
      </c>
      <c r="E17" s="46"/>
      <c r="F17" s="46"/>
      <c r="G17" s="46"/>
      <c r="H17" s="46"/>
      <c r="I17" s="141"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1" t="s">
        <v>36</v>
      </c>
      <c r="J18" s="34" t="str">
        <f>IF('Rekapitulace stavby'!AN14="Vyplň údaj","",IF('Rekapitulace stavby'!AN14="","",'Rekapitulace stavby'!AN14))</f>
        <v/>
      </c>
      <c r="K18" s="50"/>
    </row>
    <row r="19" spans="2:11" s="1" customFormat="1" ht="6.95" customHeight="1">
      <c r="B19" s="45"/>
      <c r="C19" s="46"/>
      <c r="D19" s="46"/>
      <c r="E19" s="46"/>
      <c r="F19" s="46"/>
      <c r="G19" s="46"/>
      <c r="H19" s="46"/>
      <c r="I19" s="139"/>
      <c r="J19" s="46"/>
      <c r="K19" s="50"/>
    </row>
    <row r="20" spans="2:11" s="1" customFormat="1" ht="14.4" customHeight="1">
      <c r="B20" s="45"/>
      <c r="C20" s="46"/>
      <c r="D20" s="39" t="s">
        <v>39</v>
      </c>
      <c r="E20" s="46"/>
      <c r="F20" s="46"/>
      <c r="G20" s="46"/>
      <c r="H20" s="46"/>
      <c r="I20" s="141" t="s">
        <v>33</v>
      </c>
      <c r="J20" s="34" t="s">
        <v>34</v>
      </c>
      <c r="K20" s="50"/>
    </row>
    <row r="21" spans="2:11" s="1" customFormat="1" ht="18" customHeight="1">
      <c r="B21" s="45"/>
      <c r="C21" s="46"/>
      <c r="D21" s="46"/>
      <c r="E21" s="34" t="s">
        <v>40</v>
      </c>
      <c r="F21" s="46"/>
      <c r="G21" s="46"/>
      <c r="H21" s="46"/>
      <c r="I21" s="141" t="s">
        <v>36</v>
      </c>
      <c r="J21" s="34" t="s">
        <v>34</v>
      </c>
      <c r="K21" s="50"/>
    </row>
    <row r="22" spans="2:11" s="1" customFormat="1" ht="6.95" customHeight="1">
      <c r="B22" s="45"/>
      <c r="C22" s="46"/>
      <c r="D22" s="46"/>
      <c r="E22" s="46"/>
      <c r="F22" s="46"/>
      <c r="G22" s="46"/>
      <c r="H22" s="46"/>
      <c r="I22" s="139"/>
      <c r="J22" s="46"/>
      <c r="K22" s="50"/>
    </row>
    <row r="23" spans="2:11" s="1" customFormat="1" ht="14.4" customHeight="1">
      <c r="B23" s="45"/>
      <c r="C23" s="46"/>
      <c r="D23" s="39" t="s">
        <v>42</v>
      </c>
      <c r="E23" s="46"/>
      <c r="F23" s="46"/>
      <c r="G23" s="46"/>
      <c r="H23" s="46"/>
      <c r="I23" s="139"/>
      <c r="J23" s="46"/>
      <c r="K23" s="50"/>
    </row>
    <row r="24" spans="2:11" s="6" customFormat="1" ht="16.5" customHeight="1">
      <c r="B24" s="143"/>
      <c r="C24" s="144"/>
      <c r="D24" s="144"/>
      <c r="E24" s="43" t="s">
        <v>34</v>
      </c>
      <c r="F24" s="43"/>
      <c r="G24" s="43"/>
      <c r="H24" s="43"/>
      <c r="I24" s="145"/>
      <c r="J24" s="144"/>
      <c r="K24" s="146"/>
    </row>
    <row r="25" spans="2:11" s="1" customFormat="1" ht="6.95" customHeight="1">
      <c r="B25" s="45"/>
      <c r="C25" s="46"/>
      <c r="D25" s="46"/>
      <c r="E25" s="46"/>
      <c r="F25" s="46"/>
      <c r="G25" s="46"/>
      <c r="H25" s="46"/>
      <c r="I25" s="139"/>
      <c r="J25" s="46"/>
      <c r="K25" s="50"/>
    </row>
    <row r="26" spans="2:11" s="1" customFormat="1" ht="6.95" customHeight="1">
      <c r="B26" s="45"/>
      <c r="C26" s="46"/>
      <c r="D26" s="105"/>
      <c r="E26" s="105"/>
      <c r="F26" s="105"/>
      <c r="G26" s="105"/>
      <c r="H26" s="105"/>
      <c r="I26" s="147"/>
      <c r="J26" s="105"/>
      <c r="K26" s="148"/>
    </row>
    <row r="27" spans="2:11" s="1" customFormat="1" ht="25.4" customHeight="1">
      <c r="B27" s="45"/>
      <c r="C27" s="46"/>
      <c r="D27" s="149" t="s">
        <v>44</v>
      </c>
      <c r="E27" s="46"/>
      <c r="F27" s="46"/>
      <c r="G27" s="46"/>
      <c r="H27" s="46"/>
      <c r="I27" s="139"/>
      <c r="J27" s="150">
        <f>ROUNDUP(J92,2)</f>
        <v>0</v>
      </c>
      <c r="K27" s="50"/>
    </row>
    <row r="28" spans="2:11" s="1" customFormat="1" ht="6.95" customHeight="1">
      <c r="B28" s="45"/>
      <c r="C28" s="46"/>
      <c r="D28" s="105"/>
      <c r="E28" s="105"/>
      <c r="F28" s="105"/>
      <c r="G28" s="105"/>
      <c r="H28" s="105"/>
      <c r="I28" s="147"/>
      <c r="J28" s="105"/>
      <c r="K28" s="148"/>
    </row>
    <row r="29" spans="2:11" s="1" customFormat="1" ht="14.4" customHeight="1">
      <c r="B29" s="45"/>
      <c r="C29" s="46"/>
      <c r="D29" s="46"/>
      <c r="E29" s="46"/>
      <c r="F29" s="51" t="s">
        <v>46</v>
      </c>
      <c r="G29" s="46"/>
      <c r="H29" s="46"/>
      <c r="I29" s="151" t="s">
        <v>45</v>
      </c>
      <c r="J29" s="51" t="s">
        <v>47</v>
      </c>
      <c r="K29" s="50"/>
    </row>
    <row r="30" spans="2:11" s="1" customFormat="1" ht="14.4" customHeight="1">
      <c r="B30" s="45"/>
      <c r="C30" s="46"/>
      <c r="D30" s="54" t="s">
        <v>48</v>
      </c>
      <c r="E30" s="54" t="s">
        <v>49</v>
      </c>
      <c r="F30" s="152">
        <f>ROUNDUP(SUM(BE92:BE805),2)</f>
        <v>0</v>
      </c>
      <c r="G30" s="46"/>
      <c r="H30" s="46"/>
      <c r="I30" s="153">
        <v>0.21</v>
      </c>
      <c r="J30" s="152">
        <f>ROUNDUP(ROUNDUP((SUM(BE92:BE805)),2)*I30,1)</f>
        <v>0</v>
      </c>
      <c r="K30" s="50"/>
    </row>
    <row r="31" spans="2:11" s="1" customFormat="1" ht="14.4" customHeight="1">
      <c r="B31" s="45"/>
      <c r="C31" s="46"/>
      <c r="D31" s="46"/>
      <c r="E31" s="54" t="s">
        <v>50</v>
      </c>
      <c r="F31" s="152">
        <f>ROUNDUP(SUM(BF92:BF805),2)</f>
        <v>0</v>
      </c>
      <c r="G31" s="46"/>
      <c r="H31" s="46"/>
      <c r="I31" s="153">
        <v>0.15</v>
      </c>
      <c r="J31" s="152">
        <f>ROUNDUP(ROUNDUP((SUM(BF92:BF805)),2)*I31,1)</f>
        <v>0</v>
      </c>
      <c r="K31" s="50"/>
    </row>
    <row r="32" spans="2:11" s="1" customFormat="1" ht="14.4" customHeight="1" hidden="1">
      <c r="B32" s="45"/>
      <c r="C32" s="46"/>
      <c r="D32" s="46"/>
      <c r="E32" s="54" t="s">
        <v>51</v>
      </c>
      <c r="F32" s="152">
        <f>ROUNDUP(SUM(BG92:BG805),2)</f>
        <v>0</v>
      </c>
      <c r="G32" s="46"/>
      <c r="H32" s="46"/>
      <c r="I32" s="153">
        <v>0.21</v>
      </c>
      <c r="J32" s="152">
        <v>0</v>
      </c>
      <c r="K32" s="50"/>
    </row>
    <row r="33" spans="2:11" s="1" customFormat="1" ht="14.4" customHeight="1" hidden="1">
      <c r="B33" s="45"/>
      <c r="C33" s="46"/>
      <c r="D33" s="46"/>
      <c r="E33" s="54" t="s">
        <v>52</v>
      </c>
      <c r="F33" s="152">
        <f>ROUNDUP(SUM(BH92:BH805),2)</f>
        <v>0</v>
      </c>
      <c r="G33" s="46"/>
      <c r="H33" s="46"/>
      <c r="I33" s="153">
        <v>0.15</v>
      </c>
      <c r="J33" s="152">
        <v>0</v>
      </c>
      <c r="K33" s="50"/>
    </row>
    <row r="34" spans="2:11" s="1" customFormat="1" ht="14.4" customHeight="1" hidden="1">
      <c r="B34" s="45"/>
      <c r="C34" s="46"/>
      <c r="D34" s="46"/>
      <c r="E34" s="54" t="s">
        <v>53</v>
      </c>
      <c r="F34" s="152">
        <f>ROUNDUP(SUM(BI92:BI805),2)</f>
        <v>0</v>
      </c>
      <c r="G34" s="46"/>
      <c r="H34" s="46"/>
      <c r="I34" s="153">
        <v>0</v>
      </c>
      <c r="J34" s="152">
        <v>0</v>
      </c>
      <c r="K34" s="50"/>
    </row>
    <row r="35" spans="2:11" s="1" customFormat="1" ht="6.95" customHeight="1">
      <c r="B35" s="45"/>
      <c r="C35" s="46"/>
      <c r="D35" s="46"/>
      <c r="E35" s="46"/>
      <c r="F35" s="46"/>
      <c r="G35" s="46"/>
      <c r="H35" s="46"/>
      <c r="I35" s="139"/>
      <c r="J35" s="46"/>
      <c r="K35" s="50"/>
    </row>
    <row r="36" spans="2:11" s="1" customFormat="1" ht="25.4" customHeight="1">
      <c r="B36" s="45"/>
      <c r="C36" s="154"/>
      <c r="D36" s="155" t="s">
        <v>54</v>
      </c>
      <c r="E36" s="97"/>
      <c r="F36" s="97"/>
      <c r="G36" s="156" t="s">
        <v>55</v>
      </c>
      <c r="H36" s="157" t="s">
        <v>56</v>
      </c>
      <c r="I36" s="158"/>
      <c r="J36" s="159">
        <f>SUM(J27:J34)</f>
        <v>0</v>
      </c>
      <c r="K36" s="160"/>
    </row>
    <row r="37" spans="2:11" s="1" customFormat="1" ht="14.4" customHeight="1">
      <c r="B37" s="66"/>
      <c r="C37" s="67"/>
      <c r="D37" s="67"/>
      <c r="E37" s="67"/>
      <c r="F37" s="67"/>
      <c r="G37" s="67"/>
      <c r="H37" s="67"/>
      <c r="I37" s="161"/>
      <c r="J37" s="67"/>
      <c r="K37" s="68"/>
    </row>
    <row r="41" spans="2:11" s="1" customFormat="1" ht="6.95" customHeight="1">
      <c r="B41" s="162"/>
      <c r="C41" s="163"/>
      <c r="D41" s="163"/>
      <c r="E41" s="163"/>
      <c r="F41" s="163"/>
      <c r="G41" s="163"/>
      <c r="H41" s="163"/>
      <c r="I41" s="164"/>
      <c r="J41" s="163"/>
      <c r="K41" s="165"/>
    </row>
    <row r="42" spans="2:11" s="1" customFormat="1" ht="36.95" customHeight="1">
      <c r="B42" s="45"/>
      <c r="C42" s="29" t="s">
        <v>98</v>
      </c>
      <c r="D42" s="46"/>
      <c r="E42" s="46"/>
      <c r="F42" s="46"/>
      <c r="G42" s="46"/>
      <c r="H42" s="46"/>
      <c r="I42" s="139"/>
      <c r="J42" s="46"/>
      <c r="K42" s="50"/>
    </row>
    <row r="43" spans="2:11" s="1" customFormat="1" ht="6.95" customHeight="1">
      <c r="B43" s="45"/>
      <c r="C43" s="46"/>
      <c r="D43" s="46"/>
      <c r="E43" s="46"/>
      <c r="F43" s="46"/>
      <c r="G43" s="46"/>
      <c r="H43" s="46"/>
      <c r="I43" s="139"/>
      <c r="J43" s="46"/>
      <c r="K43" s="50"/>
    </row>
    <row r="44" spans="2:11" s="1" customFormat="1" ht="14.4" customHeight="1">
      <c r="B44" s="45"/>
      <c r="C44" s="39" t="s">
        <v>18</v>
      </c>
      <c r="D44" s="46"/>
      <c r="E44" s="46"/>
      <c r="F44" s="46"/>
      <c r="G44" s="46"/>
      <c r="H44" s="46"/>
      <c r="I44" s="139"/>
      <c r="J44" s="46"/>
      <c r="K44" s="50"/>
    </row>
    <row r="45" spans="2:11" s="1" customFormat="1" ht="16.5" customHeight="1">
      <c r="B45" s="45"/>
      <c r="C45" s="46"/>
      <c r="D45" s="46"/>
      <c r="E45" s="138" t="str">
        <f>E7</f>
        <v>MŠ Sokolov, ul. Alšova 1746, oprava elektroinstalace, pavilon č.2</v>
      </c>
      <c r="F45" s="39"/>
      <c r="G45" s="39"/>
      <c r="H45" s="39"/>
      <c r="I45" s="139"/>
      <c r="J45" s="46"/>
      <c r="K45" s="50"/>
    </row>
    <row r="46" spans="2:11" s="1" customFormat="1" ht="14.4" customHeight="1">
      <c r="B46" s="45"/>
      <c r="C46" s="39" t="s">
        <v>95</v>
      </c>
      <c r="D46" s="46"/>
      <c r="E46" s="46"/>
      <c r="F46" s="46"/>
      <c r="G46" s="46"/>
      <c r="H46" s="46"/>
      <c r="I46" s="139"/>
      <c r="J46" s="46"/>
      <c r="K46" s="50"/>
    </row>
    <row r="47" spans="2:11" s="1" customFormat="1" ht="17.25" customHeight="1">
      <c r="B47" s="45"/>
      <c r="C47" s="46"/>
      <c r="D47" s="46"/>
      <c r="E47" s="140" t="str">
        <f>E9</f>
        <v>Elektro - Elektroinstalace</v>
      </c>
      <c r="F47" s="46"/>
      <c r="G47" s="46"/>
      <c r="H47" s="46"/>
      <c r="I47" s="139"/>
      <c r="J47" s="46"/>
      <c r="K47" s="50"/>
    </row>
    <row r="48" spans="2:11" s="1" customFormat="1" ht="6.95" customHeight="1">
      <c r="B48" s="45"/>
      <c r="C48" s="46"/>
      <c r="D48" s="46"/>
      <c r="E48" s="46"/>
      <c r="F48" s="46"/>
      <c r="G48" s="46"/>
      <c r="H48" s="46"/>
      <c r="I48" s="139"/>
      <c r="J48" s="46"/>
      <c r="K48" s="50"/>
    </row>
    <row r="49" spans="2:11" s="1" customFormat="1" ht="18" customHeight="1">
      <c r="B49" s="45"/>
      <c r="C49" s="39" t="s">
        <v>26</v>
      </c>
      <c r="D49" s="46"/>
      <c r="E49" s="46"/>
      <c r="F49" s="34" t="str">
        <f>F12</f>
        <v>Sokolov</v>
      </c>
      <c r="G49" s="46"/>
      <c r="H49" s="46"/>
      <c r="I49" s="141" t="s">
        <v>28</v>
      </c>
      <c r="J49" s="142" t="str">
        <f>IF(J12="","",J12)</f>
        <v>17. 1. 2018</v>
      </c>
      <c r="K49" s="50"/>
    </row>
    <row r="50" spans="2:11" s="1" customFormat="1" ht="6.95" customHeight="1">
      <c r="B50" s="45"/>
      <c r="C50" s="46"/>
      <c r="D50" s="46"/>
      <c r="E50" s="46"/>
      <c r="F50" s="46"/>
      <c r="G50" s="46"/>
      <c r="H50" s="46"/>
      <c r="I50" s="139"/>
      <c r="J50" s="46"/>
      <c r="K50" s="50"/>
    </row>
    <row r="51" spans="2:11" s="1" customFormat="1" ht="13.5">
      <c r="B51" s="45"/>
      <c r="C51" s="39" t="s">
        <v>32</v>
      </c>
      <c r="D51" s="46"/>
      <c r="E51" s="46"/>
      <c r="F51" s="34" t="str">
        <f>E15</f>
        <v>Město Sokolov, Rokycanova 1929, Sokolov 356 01</v>
      </c>
      <c r="G51" s="46"/>
      <c r="H51" s="46"/>
      <c r="I51" s="141" t="s">
        <v>39</v>
      </c>
      <c r="J51" s="43" t="str">
        <f>E21</f>
        <v>Ing. Jiří Voráč</v>
      </c>
      <c r="K51" s="50"/>
    </row>
    <row r="52" spans="2:11" s="1" customFormat="1" ht="14.4" customHeight="1">
      <c r="B52" s="45"/>
      <c r="C52" s="39" t="s">
        <v>37</v>
      </c>
      <c r="D52" s="46"/>
      <c r="E52" s="46"/>
      <c r="F52" s="34" t="str">
        <f>IF(E18="","",E18)</f>
        <v/>
      </c>
      <c r="G52" s="46"/>
      <c r="H52" s="46"/>
      <c r="I52" s="139"/>
      <c r="J52" s="166"/>
      <c r="K52" s="50"/>
    </row>
    <row r="53" spans="2:11" s="1" customFormat="1" ht="10.3" customHeight="1">
      <c r="B53" s="45"/>
      <c r="C53" s="46"/>
      <c r="D53" s="46"/>
      <c r="E53" s="46"/>
      <c r="F53" s="46"/>
      <c r="G53" s="46"/>
      <c r="H53" s="46"/>
      <c r="I53" s="139"/>
      <c r="J53" s="46"/>
      <c r="K53" s="50"/>
    </row>
    <row r="54" spans="2:11" s="1" customFormat="1" ht="29.25" customHeight="1">
      <c r="B54" s="45"/>
      <c r="C54" s="167" t="s">
        <v>99</v>
      </c>
      <c r="D54" s="154"/>
      <c r="E54" s="154"/>
      <c r="F54" s="154"/>
      <c r="G54" s="154"/>
      <c r="H54" s="154"/>
      <c r="I54" s="168"/>
      <c r="J54" s="169" t="s">
        <v>100</v>
      </c>
      <c r="K54" s="170"/>
    </row>
    <row r="55" spans="2:11" s="1" customFormat="1" ht="10.3" customHeight="1">
      <c r="B55" s="45"/>
      <c r="C55" s="46"/>
      <c r="D55" s="46"/>
      <c r="E55" s="46"/>
      <c r="F55" s="46"/>
      <c r="G55" s="46"/>
      <c r="H55" s="46"/>
      <c r="I55" s="139"/>
      <c r="J55" s="46"/>
      <c r="K55" s="50"/>
    </row>
    <row r="56" spans="2:47" s="1" customFormat="1" ht="29.25" customHeight="1">
      <c r="B56" s="45"/>
      <c r="C56" s="171" t="s">
        <v>101</v>
      </c>
      <c r="D56" s="46"/>
      <c r="E56" s="46"/>
      <c r="F56" s="46"/>
      <c r="G56" s="46"/>
      <c r="H56" s="46"/>
      <c r="I56" s="139"/>
      <c r="J56" s="150">
        <f>J92</f>
        <v>0</v>
      </c>
      <c r="K56" s="50"/>
      <c r="AU56" s="23" t="s">
        <v>102</v>
      </c>
    </row>
    <row r="57" spans="2:11" s="7" customFormat="1" ht="24.95" customHeight="1">
      <c r="B57" s="172"/>
      <c r="C57" s="173"/>
      <c r="D57" s="174" t="s">
        <v>103</v>
      </c>
      <c r="E57" s="175"/>
      <c r="F57" s="175"/>
      <c r="G57" s="175"/>
      <c r="H57" s="175"/>
      <c r="I57" s="176"/>
      <c r="J57" s="177">
        <f>J93</f>
        <v>0</v>
      </c>
      <c r="K57" s="178"/>
    </row>
    <row r="58" spans="2:11" s="8" customFormat="1" ht="19.9" customHeight="1">
      <c r="B58" s="179"/>
      <c r="C58" s="180"/>
      <c r="D58" s="181" t="s">
        <v>104</v>
      </c>
      <c r="E58" s="182"/>
      <c r="F58" s="182"/>
      <c r="G58" s="182"/>
      <c r="H58" s="182"/>
      <c r="I58" s="183"/>
      <c r="J58" s="184">
        <f>J94</f>
        <v>0</v>
      </c>
      <c r="K58" s="185"/>
    </row>
    <row r="59" spans="2:11" s="8" customFormat="1" ht="19.9" customHeight="1">
      <c r="B59" s="179"/>
      <c r="C59" s="180"/>
      <c r="D59" s="181" t="s">
        <v>105</v>
      </c>
      <c r="E59" s="182"/>
      <c r="F59" s="182"/>
      <c r="G59" s="182"/>
      <c r="H59" s="182"/>
      <c r="I59" s="183"/>
      <c r="J59" s="184">
        <f>J114</f>
        <v>0</v>
      </c>
      <c r="K59" s="185"/>
    </row>
    <row r="60" spans="2:11" s="8" customFormat="1" ht="19.9" customHeight="1">
      <c r="B60" s="179"/>
      <c r="C60" s="180"/>
      <c r="D60" s="181" t="s">
        <v>106</v>
      </c>
      <c r="E60" s="182"/>
      <c r="F60" s="182"/>
      <c r="G60" s="182"/>
      <c r="H60" s="182"/>
      <c r="I60" s="183"/>
      <c r="J60" s="184">
        <f>J131</f>
        <v>0</v>
      </c>
      <c r="K60" s="185"/>
    </row>
    <row r="61" spans="2:11" s="7" customFormat="1" ht="24.95" customHeight="1">
      <c r="B61" s="172"/>
      <c r="C61" s="173"/>
      <c r="D61" s="174" t="s">
        <v>107</v>
      </c>
      <c r="E61" s="175"/>
      <c r="F61" s="175"/>
      <c r="G61" s="175"/>
      <c r="H61" s="175"/>
      <c r="I61" s="176"/>
      <c r="J61" s="177">
        <f>J141</f>
        <v>0</v>
      </c>
      <c r="K61" s="178"/>
    </row>
    <row r="62" spans="2:11" s="8" customFormat="1" ht="19.9" customHeight="1">
      <c r="B62" s="179"/>
      <c r="C62" s="180"/>
      <c r="D62" s="181" t="s">
        <v>108</v>
      </c>
      <c r="E62" s="182"/>
      <c r="F62" s="182"/>
      <c r="G62" s="182"/>
      <c r="H62" s="182"/>
      <c r="I62" s="183"/>
      <c r="J62" s="184">
        <f>J142</f>
        <v>0</v>
      </c>
      <c r="K62" s="185"/>
    </row>
    <row r="63" spans="2:11" s="8" customFormat="1" ht="19.9" customHeight="1">
      <c r="B63" s="179"/>
      <c r="C63" s="180"/>
      <c r="D63" s="181" t="s">
        <v>109</v>
      </c>
      <c r="E63" s="182"/>
      <c r="F63" s="182"/>
      <c r="G63" s="182"/>
      <c r="H63" s="182"/>
      <c r="I63" s="183"/>
      <c r="J63" s="184">
        <f>J149</f>
        <v>0</v>
      </c>
      <c r="K63" s="185"/>
    </row>
    <row r="64" spans="2:11" s="8" customFormat="1" ht="19.9" customHeight="1">
      <c r="B64" s="179"/>
      <c r="C64" s="180"/>
      <c r="D64" s="181" t="s">
        <v>110</v>
      </c>
      <c r="E64" s="182"/>
      <c r="F64" s="182"/>
      <c r="G64" s="182"/>
      <c r="H64" s="182"/>
      <c r="I64" s="183"/>
      <c r="J64" s="184">
        <f>J156</f>
        <v>0</v>
      </c>
      <c r="K64" s="185"/>
    </row>
    <row r="65" spans="2:11" s="8" customFormat="1" ht="19.9" customHeight="1">
      <c r="B65" s="179"/>
      <c r="C65" s="180"/>
      <c r="D65" s="181" t="s">
        <v>111</v>
      </c>
      <c r="E65" s="182"/>
      <c r="F65" s="182"/>
      <c r="G65" s="182"/>
      <c r="H65" s="182"/>
      <c r="I65" s="183"/>
      <c r="J65" s="184">
        <f>J159</f>
        <v>0</v>
      </c>
      <c r="K65" s="185"/>
    </row>
    <row r="66" spans="2:11" s="7" customFormat="1" ht="24.95" customHeight="1">
      <c r="B66" s="172"/>
      <c r="C66" s="173"/>
      <c r="D66" s="174" t="s">
        <v>112</v>
      </c>
      <c r="E66" s="175"/>
      <c r="F66" s="175"/>
      <c r="G66" s="175"/>
      <c r="H66" s="175"/>
      <c r="I66" s="176"/>
      <c r="J66" s="177">
        <f>J211</f>
        <v>0</v>
      </c>
      <c r="K66" s="178"/>
    </row>
    <row r="67" spans="2:11" s="8" customFormat="1" ht="19.9" customHeight="1">
      <c r="B67" s="179"/>
      <c r="C67" s="180"/>
      <c r="D67" s="181" t="s">
        <v>113</v>
      </c>
      <c r="E67" s="182"/>
      <c r="F67" s="182"/>
      <c r="G67" s="182"/>
      <c r="H67" s="182"/>
      <c r="I67" s="183"/>
      <c r="J67" s="184">
        <f>J212</f>
        <v>0</v>
      </c>
      <c r="K67" s="185"/>
    </row>
    <row r="68" spans="2:11" s="8" customFormat="1" ht="14.85" customHeight="1">
      <c r="B68" s="179"/>
      <c r="C68" s="180"/>
      <c r="D68" s="181" t="s">
        <v>114</v>
      </c>
      <c r="E68" s="182"/>
      <c r="F68" s="182"/>
      <c r="G68" s="182"/>
      <c r="H68" s="182"/>
      <c r="I68" s="183"/>
      <c r="J68" s="184">
        <f>J213</f>
        <v>0</v>
      </c>
      <c r="K68" s="185"/>
    </row>
    <row r="69" spans="2:11" s="8" customFormat="1" ht="14.85" customHeight="1">
      <c r="B69" s="179"/>
      <c r="C69" s="180"/>
      <c r="D69" s="181" t="s">
        <v>115</v>
      </c>
      <c r="E69" s="182"/>
      <c r="F69" s="182"/>
      <c r="G69" s="182"/>
      <c r="H69" s="182"/>
      <c r="I69" s="183"/>
      <c r="J69" s="184">
        <f>J682</f>
        <v>0</v>
      </c>
      <c r="K69" s="185"/>
    </row>
    <row r="70" spans="2:11" s="8" customFormat="1" ht="14.85" customHeight="1">
      <c r="B70" s="179"/>
      <c r="C70" s="180"/>
      <c r="D70" s="181" t="s">
        <v>116</v>
      </c>
      <c r="E70" s="182"/>
      <c r="F70" s="182"/>
      <c r="G70" s="182"/>
      <c r="H70" s="182"/>
      <c r="I70" s="183"/>
      <c r="J70" s="184">
        <f>J799</f>
        <v>0</v>
      </c>
      <c r="K70" s="185"/>
    </row>
    <row r="71" spans="2:11" s="7" customFormat="1" ht="24.95" customHeight="1">
      <c r="B71" s="172"/>
      <c r="C71" s="173"/>
      <c r="D71" s="174" t="s">
        <v>117</v>
      </c>
      <c r="E71" s="175"/>
      <c r="F71" s="175"/>
      <c r="G71" s="175"/>
      <c r="H71" s="175"/>
      <c r="I71" s="176"/>
      <c r="J71" s="177">
        <f>J800</f>
        <v>0</v>
      </c>
      <c r="K71" s="178"/>
    </row>
    <row r="72" spans="2:11" s="8" customFormat="1" ht="19.9" customHeight="1">
      <c r="B72" s="179"/>
      <c r="C72" s="180"/>
      <c r="D72" s="181" t="s">
        <v>118</v>
      </c>
      <c r="E72" s="182"/>
      <c r="F72" s="182"/>
      <c r="G72" s="182"/>
      <c r="H72" s="182"/>
      <c r="I72" s="183"/>
      <c r="J72" s="184">
        <f>J801</f>
        <v>0</v>
      </c>
      <c r="K72" s="185"/>
    </row>
    <row r="73" spans="2:11" s="1" customFormat="1" ht="21.8" customHeight="1">
      <c r="B73" s="45"/>
      <c r="C73" s="46"/>
      <c r="D73" s="46"/>
      <c r="E73" s="46"/>
      <c r="F73" s="46"/>
      <c r="G73" s="46"/>
      <c r="H73" s="46"/>
      <c r="I73" s="139"/>
      <c r="J73" s="46"/>
      <c r="K73" s="50"/>
    </row>
    <row r="74" spans="2:11" s="1" customFormat="1" ht="6.95" customHeight="1">
      <c r="B74" s="66"/>
      <c r="C74" s="67"/>
      <c r="D74" s="67"/>
      <c r="E74" s="67"/>
      <c r="F74" s="67"/>
      <c r="G74" s="67"/>
      <c r="H74" s="67"/>
      <c r="I74" s="161"/>
      <c r="J74" s="67"/>
      <c r="K74" s="68"/>
    </row>
    <row r="78" spans="2:12" s="1" customFormat="1" ht="6.95" customHeight="1">
      <c r="B78" s="69"/>
      <c r="C78" s="70"/>
      <c r="D78" s="70"/>
      <c r="E78" s="70"/>
      <c r="F78" s="70"/>
      <c r="G78" s="70"/>
      <c r="H78" s="70"/>
      <c r="I78" s="164"/>
      <c r="J78" s="70"/>
      <c r="K78" s="70"/>
      <c r="L78" s="71"/>
    </row>
    <row r="79" spans="2:12" s="1" customFormat="1" ht="36.95" customHeight="1">
      <c r="B79" s="45"/>
      <c r="C79" s="72" t="s">
        <v>119</v>
      </c>
      <c r="D79" s="73"/>
      <c r="E79" s="73"/>
      <c r="F79" s="73"/>
      <c r="G79" s="73"/>
      <c r="H79" s="73"/>
      <c r="I79" s="186"/>
      <c r="J79" s="73"/>
      <c r="K79" s="73"/>
      <c r="L79" s="71"/>
    </row>
    <row r="80" spans="2:12" s="1" customFormat="1" ht="6.95" customHeight="1">
      <c r="B80" s="45"/>
      <c r="C80" s="73"/>
      <c r="D80" s="73"/>
      <c r="E80" s="73"/>
      <c r="F80" s="73"/>
      <c r="G80" s="73"/>
      <c r="H80" s="73"/>
      <c r="I80" s="186"/>
      <c r="J80" s="73"/>
      <c r="K80" s="73"/>
      <c r="L80" s="71"/>
    </row>
    <row r="81" spans="2:12" s="1" customFormat="1" ht="14.4" customHeight="1">
      <c r="B81" s="45"/>
      <c r="C81" s="75" t="s">
        <v>18</v>
      </c>
      <c r="D81" s="73"/>
      <c r="E81" s="73"/>
      <c r="F81" s="73"/>
      <c r="G81" s="73"/>
      <c r="H81" s="73"/>
      <c r="I81" s="186"/>
      <c r="J81" s="73"/>
      <c r="K81" s="73"/>
      <c r="L81" s="71"/>
    </row>
    <row r="82" spans="2:12" s="1" customFormat="1" ht="16.5" customHeight="1">
      <c r="B82" s="45"/>
      <c r="C82" s="73"/>
      <c r="D82" s="73"/>
      <c r="E82" s="187" t="str">
        <f>E7</f>
        <v>MŠ Sokolov, ul. Alšova 1746, oprava elektroinstalace, pavilon č.2</v>
      </c>
      <c r="F82" s="75"/>
      <c r="G82" s="75"/>
      <c r="H82" s="75"/>
      <c r="I82" s="186"/>
      <c r="J82" s="73"/>
      <c r="K82" s="73"/>
      <c r="L82" s="71"/>
    </row>
    <row r="83" spans="2:12" s="1" customFormat="1" ht="14.4" customHeight="1">
      <c r="B83" s="45"/>
      <c r="C83" s="75" t="s">
        <v>95</v>
      </c>
      <c r="D83" s="73"/>
      <c r="E83" s="73"/>
      <c r="F83" s="73"/>
      <c r="G83" s="73"/>
      <c r="H83" s="73"/>
      <c r="I83" s="186"/>
      <c r="J83" s="73"/>
      <c r="K83" s="73"/>
      <c r="L83" s="71"/>
    </row>
    <row r="84" spans="2:12" s="1" customFormat="1" ht="17.25" customHeight="1">
      <c r="B84" s="45"/>
      <c r="C84" s="73"/>
      <c r="D84" s="73"/>
      <c r="E84" s="81" t="str">
        <f>E9</f>
        <v>Elektro - Elektroinstalace</v>
      </c>
      <c r="F84" s="73"/>
      <c r="G84" s="73"/>
      <c r="H84" s="73"/>
      <c r="I84" s="186"/>
      <c r="J84" s="73"/>
      <c r="K84" s="73"/>
      <c r="L84" s="71"/>
    </row>
    <row r="85" spans="2:12" s="1" customFormat="1" ht="6.95" customHeight="1">
      <c r="B85" s="45"/>
      <c r="C85" s="73"/>
      <c r="D85" s="73"/>
      <c r="E85" s="73"/>
      <c r="F85" s="73"/>
      <c r="G85" s="73"/>
      <c r="H85" s="73"/>
      <c r="I85" s="186"/>
      <c r="J85" s="73"/>
      <c r="K85" s="73"/>
      <c r="L85" s="71"/>
    </row>
    <row r="86" spans="2:12" s="1" customFormat="1" ht="18" customHeight="1">
      <c r="B86" s="45"/>
      <c r="C86" s="75" t="s">
        <v>26</v>
      </c>
      <c r="D86" s="73"/>
      <c r="E86" s="73"/>
      <c r="F86" s="188" t="str">
        <f>F12</f>
        <v>Sokolov</v>
      </c>
      <c r="G86" s="73"/>
      <c r="H86" s="73"/>
      <c r="I86" s="189" t="s">
        <v>28</v>
      </c>
      <c r="J86" s="84" t="str">
        <f>IF(J12="","",J12)</f>
        <v>17. 1. 2018</v>
      </c>
      <c r="K86" s="73"/>
      <c r="L86" s="71"/>
    </row>
    <row r="87" spans="2:12" s="1" customFormat="1" ht="6.95" customHeight="1">
      <c r="B87" s="45"/>
      <c r="C87" s="73"/>
      <c r="D87" s="73"/>
      <c r="E87" s="73"/>
      <c r="F87" s="73"/>
      <c r="G87" s="73"/>
      <c r="H87" s="73"/>
      <c r="I87" s="186"/>
      <c r="J87" s="73"/>
      <c r="K87" s="73"/>
      <c r="L87" s="71"/>
    </row>
    <row r="88" spans="2:12" s="1" customFormat="1" ht="13.5">
      <c r="B88" s="45"/>
      <c r="C88" s="75" t="s">
        <v>32</v>
      </c>
      <c r="D88" s="73"/>
      <c r="E88" s="73"/>
      <c r="F88" s="188" t="str">
        <f>E15</f>
        <v>Město Sokolov, Rokycanova 1929, Sokolov 356 01</v>
      </c>
      <c r="G88" s="73"/>
      <c r="H88" s="73"/>
      <c r="I88" s="189" t="s">
        <v>39</v>
      </c>
      <c r="J88" s="188" t="str">
        <f>E21</f>
        <v>Ing. Jiří Voráč</v>
      </c>
      <c r="K88" s="73"/>
      <c r="L88" s="71"/>
    </row>
    <row r="89" spans="2:12" s="1" customFormat="1" ht="14.4" customHeight="1">
      <c r="B89" s="45"/>
      <c r="C89" s="75" t="s">
        <v>37</v>
      </c>
      <c r="D89" s="73"/>
      <c r="E89" s="73"/>
      <c r="F89" s="188" t="str">
        <f>IF(E18="","",E18)</f>
        <v/>
      </c>
      <c r="G89" s="73"/>
      <c r="H89" s="73"/>
      <c r="I89" s="186"/>
      <c r="J89" s="73"/>
      <c r="K89" s="73"/>
      <c r="L89" s="71"/>
    </row>
    <row r="90" spans="2:12" s="1" customFormat="1" ht="10.3" customHeight="1">
      <c r="B90" s="45"/>
      <c r="C90" s="73"/>
      <c r="D90" s="73"/>
      <c r="E90" s="73"/>
      <c r="F90" s="73"/>
      <c r="G90" s="73"/>
      <c r="H90" s="73"/>
      <c r="I90" s="186"/>
      <c r="J90" s="73"/>
      <c r="K90" s="73"/>
      <c r="L90" s="71"/>
    </row>
    <row r="91" spans="2:20" s="9" customFormat="1" ht="29.25" customHeight="1">
      <c r="B91" s="190"/>
      <c r="C91" s="191" t="s">
        <v>120</v>
      </c>
      <c r="D91" s="192" t="s">
        <v>63</v>
      </c>
      <c r="E91" s="192" t="s">
        <v>59</v>
      </c>
      <c r="F91" s="192" t="s">
        <v>121</v>
      </c>
      <c r="G91" s="192" t="s">
        <v>122</v>
      </c>
      <c r="H91" s="192" t="s">
        <v>123</v>
      </c>
      <c r="I91" s="193" t="s">
        <v>124</v>
      </c>
      <c r="J91" s="192" t="s">
        <v>100</v>
      </c>
      <c r="K91" s="194" t="s">
        <v>125</v>
      </c>
      <c r="L91" s="195"/>
      <c r="M91" s="101" t="s">
        <v>126</v>
      </c>
      <c r="N91" s="102" t="s">
        <v>48</v>
      </c>
      <c r="O91" s="102" t="s">
        <v>127</v>
      </c>
      <c r="P91" s="102" t="s">
        <v>128</v>
      </c>
      <c r="Q91" s="102" t="s">
        <v>129</v>
      </c>
      <c r="R91" s="102" t="s">
        <v>130</v>
      </c>
      <c r="S91" s="102" t="s">
        <v>131</v>
      </c>
      <c r="T91" s="103" t="s">
        <v>132</v>
      </c>
    </row>
    <row r="92" spans="2:63" s="1" customFormat="1" ht="29.25" customHeight="1">
      <c r="B92" s="45"/>
      <c r="C92" s="107" t="s">
        <v>101</v>
      </c>
      <c r="D92" s="73"/>
      <c r="E92" s="73"/>
      <c r="F92" s="73"/>
      <c r="G92" s="73"/>
      <c r="H92" s="73"/>
      <c r="I92" s="186"/>
      <c r="J92" s="196">
        <f>BK92</f>
        <v>0</v>
      </c>
      <c r="K92" s="73"/>
      <c r="L92" s="71"/>
      <c r="M92" s="104"/>
      <c r="N92" s="105"/>
      <c r="O92" s="105"/>
      <c r="P92" s="197">
        <f>P93+P141+P211+P800</f>
        <v>0</v>
      </c>
      <c r="Q92" s="105"/>
      <c r="R92" s="197">
        <f>R93+R141+R211+R800</f>
        <v>8.1855721</v>
      </c>
      <c r="S92" s="105"/>
      <c r="T92" s="198">
        <f>T93+T141+T211+T800</f>
        <v>6.0148679000000005</v>
      </c>
      <c r="AT92" s="23" t="s">
        <v>77</v>
      </c>
      <c r="AU92" s="23" t="s">
        <v>102</v>
      </c>
      <c r="BK92" s="199">
        <f>BK93+BK141+BK211+BK800</f>
        <v>0</v>
      </c>
    </row>
    <row r="93" spans="2:63" s="10" customFormat="1" ht="37.4" customHeight="1">
      <c r="B93" s="200"/>
      <c r="C93" s="201"/>
      <c r="D93" s="202" t="s">
        <v>77</v>
      </c>
      <c r="E93" s="203" t="s">
        <v>133</v>
      </c>
      <c r="F93" s="203" t="s">
        <v>133</v>
      </c>
      <c r="G93" s="201"/>
      <c r="H93" s="201"/>
      <c r="I93" s="204"/>
      <c r="J93" s="205">
        <f>BK93</f>
        <v>0</v>
      </c>
      <c r="K93" s="201"/>
      <c r="L93" s="206"/>
      <c r="M93" s="207"/>
      <c r="N93" s="208"/>
      <c r="O93" s="208"/>
      <c r="P93" s="209">
        <f>P94+P114+P131</f>
        <v>0</v>
      </c>
      <c r="Q93" s="208"/>
      <c r="R93" s="209">
        <f>R94+R114+R131</f>
        <v>3.1923178000000005</v>
      </c>
      <c r="S93" s="208"/>
      <c r="T93" s="210">
        <f>T94+T114+T131</f>
        <v>2.20122</v>
      </c>
      <c r="AR93" s="211" t="s">
        <v>25</v>
      </c>
      <c r="AT93" s="212" t="s">
        <v>77</v>
      </c>
      <c r="AU93" s="212" t="s">
        <v>78</v>
      </c>
      <c r="AY93" s="211" t="s">
        <v>134</v>
      </c>
      <c r="BK93" s="213">
        <f>BK94+BK114+BK131</f>
        <v>0</v>
      </c>
    </row>
    <row r="94" spans="2:63" s="10" customFormat="1" ht="19.9" customHeight="1">
      <c r="B94" s="200"/>
      <c r="C94" s="201"/>
      <c r="D94" s="202" t="s">
        <v>77</v>
      </c>
      <c r="E94" s="214" t="s">
        <v>135</v>
      </c>
      <c r="F94" s="214" t="s">
        <v>136</v>
      </c>
      <c r="G94" s="201"/>
      <c r="H94" s="201"/>
      <c r="I94" s="204"/>
      <c r="J94" s="215">
        <f>BK94</f>
        <v>0</v>
      </c>
      <c r="K94" s="201"/>
      <c r="L94" s="206"/>
      <c r="M94" s="207"/>
      <c r="N94" s="208"/>
      <c r="O94" s="208"/>
      <c r="P94" s="209">
        <f>SUM(P95:P113)</f>
        <v>0</v>
      </c>
      <c r="Q94" s="208"/>
      <c r="R94" s="209">
        <f>SUM(R95:R113)</f>
        <v>3.1809156000000005</v>
      </c>
      <c r="S94" s="208"/>
      <c r="T94" s="210">
        <f>SUM(T95:T113)</f>
        <v>0</v>
      </c>
      <c r="AR94" s="211" t="s">
        <v>25</v>
      </c>
      <c r="AT94" s="212" t="s">
        <v>77</v>
      </c>
      <c r="AU94" s="212" t="s">
        <v>25</v>
      </c>
      <c r="AY94" s="211" t="s">
        <v>134</v>
      </c>
      <c r="BK94" s="213">
        <f>SUM(BK95:BK113)</f>
        <v>0</v>
      </c>
    </row>
    <row r="95" spans="2:65" s="1" customFormat="1" ht="16.5" customHeight="1">
      <c r="B95" s="45"/>
      <c r="C95" s="216" t="s">
        <v>25</v>
      </c>
      <c r="D95" s="216" t="s">
        <v>137</v>
      </c>
      <c r="E95" s="217" t="s">
        <v>138</v>
      </c>
      <c r="F95" s="218" t="s">
        <v>139</v>
      </c>
      <c r="G95" s="219" t="s">
        <v>140</v>
      </c>
      <c r="H95" s="220">
        <v>30.4</v>
      </c>
      <c r="I95" s="221"/>
      <c r="J95" s="222">
        <f>ROUND(I95*H95,2)</f>
        <v>0</v>
      </c>
      <c r="K95" s="218" t="s">
        <v>141</v>
      </c>
      <c r="L95" s="71"/>
      <c r="M95" s="223" t="s">
        <v>34</v>
      </c>
      <c r="N95" s="224" t="s">
        <v>49</v>
      </c>
      <c r="O95" s="46"/>
      <c r="P95" s="225">
        <f>O95*H95</f>
        <v>0</v>
      </c>
      <c r="Q95" s="225">
        <v>0.04</v>
      </c>
      <c r="R95" s="225">
        <f>Q95*H95</f>
        <v>1.216</v>
      </c>
      <c r="S95" s="225">
        <v>0</v>
      </c>
      <c r="T95" s="226">
        <f>S95*H95</f>
        <v>0</v>
      </c>
      <c r="AR95" s="23" t="s">
        <v>142</v>
      </c>
      <c r="AT95" s="23" t="s">
        <v>137</v>
      </c>
      <c r="AU95" s="23" t="s">
        <v>88</v>
      </c>
      <c r="AY95" s="23" t="s">
        <v>134</v>
      </c>
      <c r="BE95" s="227">
        <f>IF(N95="základní",J95,0)</f>
        <v>0</v>
      </c>
      <c r="BF95" s="227">
        <f>IF(N95="snížená",J95,0)</f>
        <v>0</v>
      </c>
      <c r="BG95" s="227">
        <f>IF(N95="zákl. přenesená",J95,0)</f>
        <v>0</v>
      </c>
      <c r="BH95" s="227">
        <f>IF(N95="sníž. přenesená",J95,0)</f>
        <v>0</v>
      </c>
      <c r="BI95" s="227">
        <f>IF(N95="nulová",J95,0)</f>
        <v>0</v>
      </c>
      <c r="BJ95" s="23" t="s">
        <v>25</v>
      </c>
      <c r="BK95" s="227">
        <f>ROUND(I95*H95,2)</f>
        <v>0</v>
      </c>
      <c r="BL95" s="23" t="s">
        <v>142</v>
      </c>
      <c r="BM95" s="23" t="s">
        <v>143</v>
      </c>
    </row>
    <row r="96" spans="2:47" s="1" customFormat="1" ht="13.5">
      <c r="B96" s="45"/>
      <c r="C96" s="73"/>
      <c r="D96" s="228" t="s">
        <v>144</v>
      </c>
      <c r="E96" s="73"/>
      <c r="F96" s="229" t="s">
        <v>145</v>
      </c>
      <c r="G96" s="73"/>
      <c r="H96" s="73"/>
      <c r="I96" s="186"/>
      <c r="J96" s="73"/>
      <c r="K96" s="73"/>
      <c r="L96" s="71"/>
      <c r="M96" s="230"/>
      <c r="N96" s="46"/>
      <c r="O96" s="46"/>
      <c r="P96" s="46"/>
      <c r="Q96" s="46"/>
      <c r="R96" s="46"/>
      <c r="S96" s="46"/>
      <c r="T96" s="94"/>
      <c r="AT96" s="23" t="s">
        <v>144</v>
      </c>
      <c r="AU96" s="23" t="s">
        <v>88</v>
      </c>
    </row>
    <row r="97" spans="2:51" s="11" customFormat="1" ht="13.5">
      <c r="B97" s="231"/>
      <c r="C97" s="232"/>
      <c r="D97" s="228" t="s">
        <v>146</v>
      </c>
      <c r="E97" s="233" t="s">
        <v>34</v>
      </c>
      <c r="F97" s="234" t="s">
        <v>147</v>
      </c>
      <c r="G97" s="232"/>
      <c r="H97" s="235">
        <v>12.6</v>
      </c>
      <c r="I97" s="236"/>
      <c r="J97" s="232"/>
      <c r="K97" s="232"/>
      <c r="L97" s="237"/>
      <c r="M97" s="238"/>
      <c r="N97" s="239"/>
      <c r="O97" s="239"/>
      <c r="P97" s="239"/>
      <c r="Q97" s="239"/>
      <c r="R97" s="239"/>
      <c r="S97" s="239"/>
      <c r="T97" s="240"/>
      <c r="AT97" s="241" t="s">
        <v>146</v>
      </c>
      <c r="AU97" s="241" t="s">
        <v>88</v>
      </c>
      <c r="AV97" s="11" t="s">
        <v>88</v>
      </c>
      <c r="AW97" s="11" t="s">
        <v>41</v>
      </c>
      <c r="AX97" s="11" t="s">
        <v>78</v>
      </c>
      <c r="AY97" s="241" t="s">
        <v>134</v>
      </c>
    </row>
    <row r="98" spans="2:51" s="11" customFormat="1" ht="13.5">
      <c r="B98" s="231"/>
      <c r="C98" s="232"/>
      <c r="D98" s="228" t="s">
        <v>146</v>
      </c>
      <c r="E98" s="233" t="s">
        <v>34</v>
      </c>
      <c r="F98" s="234" t="s">
        <v>148</v>
      </c>
      <c r="G98" s="232"/>
      <c r="H98" s="235">
        <v>9.8</v>
      </c>
      <c r="I98" s="236"/>
      <c r="J98" s="232"/>
      <c r="K98" s="232"/>
      <c r="L98" s="237"/>
      <c r="M98" s="238"/>
      <c r="N98" s="239"/>
      <c r="O98" s="239"/>
      <c r="P98" s="239"/>
      <c r="Q98" s="239"/>
      <c r="R98" s="239"/>
      <c r="S98" s="239"/>
      <c r="T98" s="240"/>
      <c r="AT98" s="241" t="s">
        <v>146</v>
      </c>
      <c r="AU98" s="241" t="s">
        <v>88</v>
      </c>
      <c r="AV98" s="11" t="s">
        <v>88</v>
      </c>
      <c r="AW98" s="11" t="s">
        <v>41</v>
      </c>
      <c r="AX98" s="11" t="s">
        <v>78</v>
      </c>
      <c r="AY98" s="241" t="s">
        <v>134</v>
      </c>
    </row>
    <row r="99" spans="2:51" s="11" customFormat="1" ht="13.5">
      <c r="B99" s="231"/>
      <c r="C99" s="232"/>
      <c r="D99" s="228" t="s">
        <v>146</v>
      </c>
      <c r="E99" s="233" t="s">
        <v>34</v>
      </c>
      <c r="F99" s="234" t="s">
        <v>149</v>
      </c>
      <c r="G99" s="232"/>
      <c r="H99" s="235">
        <v>8</v>
      </c>
      <c r="I99" s="236"/>
      <c r="J99" s="232"/>
      <c r="K99" s="232"/>
      <c r="L99" s="237"/>
      <c r="M99" s="238"/>
      <c r="N99" s="239"/>
      <c r="O99" s="239"/>
      <c r="P99" s="239"/>
      <c r="Q99" s="239"/>
      <c r="R99" s="239"/>
      <c r="S99" s="239"/>
      <c r="T99" s="240"/>
      <c r="AT99" s="241" t="s">
        <v>146</v>
      </c>
      <c r="AU99" s="241" t="s">
        <v>88</v>
      </c>
      <c r="AV99" s="11" t="s">
        <v>88</v>
      </c>
      <c r="AW99" s="11" t="s">
        <v>41</v>
      </c>
      <c r="AX99" s="11" t="s">
        <v>78</v>
      </c>
      <c r="AY99" s="241" t="s">
        <v>134</v>
      </c>
    </row>
    <row r="100" spans="2:65" s="1" customFormat="1" ht="16.5" customHeight="1">
      <c r="B100" s="45"/>
      <c r="C100" s="216" t="s">
        <v>88</v>
      </c>
      <c r="D100" s="216" t="s">
        <v>137</v>
      </c>
      <c r="E100" s="217" t="s">
        <v>150</v>
      </c>
      <c r="F100" s="218" t="s">
        <v>151</v>
      </c>
      <c r="G100" s="219" t="s">
        <v>140</v>
      </c>
      <c r="H100" s="220">
        <v>30.4</v>
      </c>
      <c r="I100" s="221"/>
      <c r="J100" s="222">
        <f>ROUND(I100*H100,2)</f>
        <v>0</v>
      </c>
      <c r="K100" s="218" t="s">
        <v>141</v>
      </c>
      <c r="L100" s="71"/>
      <c r="M100" s="223" t="s">
        <v>34</v>
      </c>
      <c r="N100" s="224" t="s">
        <v>49</v>
      </c>
      <c r="O100" s="46"/>
      <c r="P100" s="225">
        <f>O100*H100</f>
        <v>0</v>
      </c>
      <c r="Q100" s="225">
        <v>0.04153</v>
      </c>
      <c r="R100" s="225">
        <f>Q100*H100</f>
        <v>1.2625119999999999</v>
      </c>
      <c r="S100" s="225">
        <v>0</v>
      </c>
      <c r="T100" s="226">
        <f>S100*H100</f>
        <v>0</v>
      </c>
      <c r="AR100" s="23" t="s">
        <v>142</v>
      </c>
      <c r="AT100" s="23" t="s">
        <v>137</v>
      </c>
      <c r="AU100" s="23" t="s">
        <v>88</v>
      </c>
      <c r="AY100" s="23" t="s">
        <v>134</v>
      </c>
      <c r="BE100" s="227">
        <f>IF(N100="základní",J100,0)</f>
        <v>0</v>
      </c>
      <c r="BF100" s="227">
        <f>IF(N100="snížená",J100,0)</f>
        <v>0</v>
      </c>
      <c r="BG100" s="227">
        <f>IF(N100="zákl. přenesená",J100,0)</f>
        <v>0</v>
      </c>
      <c r="BH100" s="227">
        <f>IF(N100="sníž. přenesená",J100,0)</f>
        <v>0</v>
      </c>
      <c r="BI100" s="227">
        <f>IF(N100="nulová",J100,0)</f>
        <v>0</v>
      </c>
      <c r="BJ100" s="23" t="s">
        <v>25</v>
      </c>
      <c r="BK100" s="227">
        <f>ROUND(I100*H100,2)</f>
        <v>0</v>
      </c>
      <c r="BL100" s="23" t="s">
        <v>142</v>
      </c>
      <c r="BM100" s="23" t="s">
        <v>152</v>
      </c>
    </row>
    <row r="101" spans="2:51" s="11" customFormat="1" ht="13.5">
      <c r="B101" s="231"/>
      <c r="C101" s="232"/>
      <c r="D101" s="228" t="s">
        <v>146</v>
      </c>
      <c r="E101" s="233" t="s">
        <v>34</v>
      </c>
      <c r="F101" s="234" t="s">
        <v>147</v>
      </c>
      <c r="G101" s="232"/>
      <c r="H101" s="235">
        <v>12.6</v>
      </c>
      <c r="I101" s="236"/>
      <c r="J101" s="232"/>
      <c r="K101" s="232"/>
      <c r="L101" s="237"/>
      <c r="M101" s="238"/>
      <c r="N101" s="239"/>
      <c r="O101" s="239"/>
      <c r="P101" s="239"/>
      <c r="Q101" s="239"/>
      <c r="R101" s="239"/>
      <c r="S101" s="239"/>
      <c r="T101" s="240"/>
      <c r="AT101" s="241" t="s">
        <v>146</v>
      </c>
      <c r="AU101" s="241" t="s">
        <v>88</v>
      </c>
      <c r="AV101" s="11" t="s">
        <v>88</v>
      </c>
      <c r="AW101" s="11" t="s">
        <v>41</v>
      </c>
      <c r="AX101" s="11" t="s">
        <v>78</v>
      </c>
      <c r="AY101" s="241" t="s">
        <v>134</v>
      </c>
    </row>
    <row r="102" spans="2:51" s="11" customFormat="1" ht="13.5">
      <c r="B102" s="231"/>
      <c r="C102" s="232"/>
      <c r="D102" s="228" t="s">
        <v>146</v>
      </c>
      <c r="E102" s="233" t="s">
        <v>34</v>
      </c>
      <c r="F102" s="234" t="s">
        <v>148</v>
      </c>
      <c r="G102" s="232"/>
      <c r="H102" s="235">
        <v>9.8</v>
      </c>
      <c r="I102" s="236"/>
      <c r="J102" s="232"/>
      <c r="K102" s="232"/>
      <c r="L102" s="237"/>
      <c r="M102" s="238"/>
      <c r="N102" s="239"/>
      <c r="O102" s="239"/>
      <c r="P102" s="239"/>
      <c r="Q102" s="239"/>
      <c r="R102" s="239"/>
      <c r="S102" s="239"/>
      <c r="T102" s="240"/>
      <c r="AT102" s="241" t="s">
        <v>146</v>
      </c>
      <c r="AU102" s="241" t="s">
        <v>88</v>
      </c>
      <c r="AV102" s="11" t="s">
        <v>88</v>
      </c>
      <c r="AW102" s="11" t="s">
        <v>41</v>
      </c>
      <c r="AX102" s="11" t="s">
        <v>78</v>
      </c>
      <c r="AY102" s="241" t="s">
        <v>134</v>
      </c>
    </row>
    <row r="103" spans="2:51" s="11" customFormat="1" ht="13.5">
      <c r="B103" s="231"/>
      <c r="C103" s="232"/>
      <c r="D103" s="228" t="s">
        <v>146</v>
      </c>
      <c r="E103" s="233" t="s">
        <v>34</v>
      </c>
      <c r="F103" s="234" t="s">
        <v>149</v>
      </c>
      <c r="G103" s="232"/>
      <c r="H103" s="235">
        <v>8</v>
      </c>
      <c r="I103" s="236"/>
      <c r="J103" s="232"/>
      <c r="K103" s="232"/>
      <c r="L103" s="237"/>
      <c r="M103" s="238"/>
      <c r="N103" s="239"/>
      <c r="O103" s="239"/>
      <c r="P103" s="239"/>
      <c r="Q103" s="239"/>
      <c r="R103" s="239"/>
      <c r="S103" s="239"/>
      <c r="T103" s="240"/>
      <c r="AT103" s="241" t="s">
        <v>146</v>
      </c>
      <c r="AU103" s="241" t="s">
        <v>88</v>
      </c>
      <c r="AV103" s="11" t="s">
        <v>88</v>
      </c>
      <c r="AW103" s="11" t="s">
        <v>41</v>
      </c>
      <c r="AX103" s="11" t="s">
        <v>78</v>
      </c>
      <c r="AY103" s="241" t="s">
        <v>134</v>
      </c>
    </row>
    <row r="104" spans="2:65" s="1" customFormat="1" ht="25.5" customHeight="1">
      <c r="B104" s="45"/>
      <c r="C104" s="216" t="s">
        <v>153</v>
      </c>
      <c r="D104" s="216" t="s">
        <v>137</v>
      </c>
      <c r="E104" s="217" t="s">
        <v>154</v>
      </c>
      <c r="F104" s="218" t="s">
        <v>155</v>
      </c>
      <c r="G104" s="219" t="s">
        <v>156</v>
      </c>
      <c r="H104" s="220">
        <v>136</v>
      </c>
      <c r="I104" s="221"/>
      <c r="J104" s="222">
        <f>ROUND(I104*H104,2)</f>
        <v>0</v>
      </c>
      <c r="K104" s="218" t="s">
        <v>141</v>
      </c>
      <c r="L104" s="71"/>
      <c r="M104" s="223" t="s">
        <v>34</v>
      </c>
      <c r="N104" s="224" t="s">
        <v>49</v>
      </c>
      <c r="O104" s="46"/>
      <c r="P104" s="225">
        <f>O104*H104</f>
        <v>0</v>
      </c>
      <c r="Q104" s="225">
        <v>0.00376</v>
      </c>
      <c r="R104" s="225">
        <f>Q104*H104</f>
        <v>0.51136</v>
      </c>
      <c r="S104" s="225">
        <v>0</v>
      </c>
      <c r="T104" s="226">
        <f>S104*H104</f>
        <v>0</v>
      </c>
      <c r="AR104" s="23" t="s">
        <v>142</v>
      </c>
      <c r="AT104" s="23" t="s">
        <v>137</v>
      </c>
      <c r="AU104" s="23" t="s">
        <v>88</v>
      </c>
      <c r="AY104" s="23" t="s">
        <v>134</v>
      </c>
      <c r="BE104" s="227">
        <f>IF(N104="základní",J104,0)</f>
        <v>0</v>
      </c>
      <c r="BF104" s="227">
        <f>IF(N104="snížená",J104,0)</f>
        <v>0</v>
      </c>
      <c r="BG104" s="227">
        <f>IF(N104="zákl. přenesená",J104,0)</f>
        <v>0</v>
      </c>
      <c r="BH104" s="227">
        <f>IF(N104="sníž. přenesená",J104,0)</f>
        <v>0</v>
      </c>
      <c r="BI104" s="227">
        <f>IF(N104="nulová",J104,0)</f>
        <v>0</v>
      </c>
      <c r="BJ104" s="23" t="s">
        <v>25</v>
      </c>
      <c r="BK104" s="227">
        <f>ROUND(I104*H104,2)</f>
        <v>0</v>
      </c>
      <c r="BL104" s="23" t="s">
        <v>142</v>
      </c>
      <c r="BM104" s="23" t="s">
        <v>157</v>
      </c>
    </row>
    <row r="105" spans="2:51" s="11" customFormat="1" ht="13.5">
      <c r="B105" s="231"/>
      <c r="C105" s="232"/>
      <c r="D105" s="228" t="s">
        <v>146</v>
      </c>
      <c r="E105" s="233" t="s">
        <v>34</v>
      </c>
      <c r="F105" s="234" t="s">
        <v>158</v>
      </c>
      <c r="G105" s="232"/>
      <c r="H105" s="235">
        <v>60</v>
      </c>
      <c r="I105" s="236"/>
      <c r="J105" s="232"/>
      <c r="K105" s="232"/>
      <c r="L105" s="237"/>
      <c r="M105" s="238"/>
      <c r="N105" s="239"/>
      <c r="O105" s="239"/>
      <c r="P105" s="239"/>
      <c r="Q105" s="239"/>
      <c r="R105" s="239"/>
      <c r="S105" s="239"/>
      <c r="T105" s="240"/>
      <c r="AT105" s="241" t="s">
        <v>146</v>
      </c>
      <c r="AU105" s="241" t="s">
        <v>88</v>
      </c>
      <c r="AV105" s="11" t="s">
        <v>88</v>
      </c>
      <c r="AW105" s="11" t="s">
        <v>41</v>
      </c>
      <c r="AX105" s="11" t="s">
        <v>78</v>
      </c>
      <c r="AY105" s="241" t="s">
        <v>134</v>
      </c>
    </row>
    <row r="106" spans="2:51" s="11" customFormat="1" ht="13.5">
      <c r="B106" s="231"/>
      <c r="C106" s="232"/>
      <c r="D106" s="228" t="s">
        <v>146</v>
      </c>
      <c r="E106" s="233" t="s">
        <v>34</v>
      </c>
      <c r="F106" s="234" t="s">
        <v>159</v>
      </c>
      <c r="G106" s="232"/>
      <c r="H106" s="235">
        <v>48</v>
      </c>
      <c r="I106" s="236"/>
      <c r="J106" s="232"/>
      <c r="K106" s="232"/>
      <c r="L106" s="237"/>
      <c r="M106" s="238"/>
      <c r="N106" s="239"/>
      <c r="O106" s="239"/>
      <c r="P106" s="239"/>
      <c r="Q106" s="239"/>
      <c r="R106" s="239"/>
      <c r="S106" s="239"/>
      <c r="T106" s="240"/>
      <c r="AT106" s="241" t="s">
        <v>146</v>
      </c>
      <c r="AU106" s="241" t="s">
        <v>88</v>
      </c>
      <c r="AV106" s="11" t="s">
        <v>88</v>
      </c>
      <c r="AW106" s="11" t="s">
        <v>41</v>
      </c>
      <c r="AX106" s="11" t="s">
        <v>78</v>
      </c>
      <c r="AY106" s="241" t="s">
        <v>134</v>
      </c>
    </row>
    <row r="107" spans="2:51" s="11" customFormat="1" ht="13.5">
      <c r="B107" s="231"/>
      <c r="C107" s="232"/>
      <c r="D107" s="228" t="s">
        <v>146</v>
      </c>
      <c r="E107" s="233" t="s">
        <v>34</v>
      </c>
      <c r="F107" s="234" t="s">
        <v>160</v>
      </c>
      <c r="G107" s="232"/>
      <c r="H107" s="235">
        <v>28</v>
      </c>
      <c r="I107" s="236"/>
      <c r="J107" s="232"/>
      <c r="K107" s="232"/>
      <c r="L107" s="237"/>
      <c r="M107" s="238"/>
      <c r="N107" s="239"/>
      <c r="O107" s="239"/>
      <c r="P107" s="239"/>
      <c r="Q107" s="239"/>
      <c r="R107" s="239"/>
      <c r="S107" s="239"/>
      <c r="T107" s="240"/>
      <c r="AT107" s="241" t="s">
        <v>146</v>
      </c>
      <c r="AU107" s="241" t="s">
        <v>88</v>
      </c>
      <c r="AV107" s="11" t="s">
        <v>88</v>
      </c>
      <c r="AW107" s="11" t="s">
        <v>41</v>
      </c>
      <c r="AX107" s="11" t="s">
        <v>78</v>
      </c>
      <c r="AY107" s="241" t="s">
        <v>134</v>
      </c>
    </row>
    <row r="108" spans="2:65" s="1" customFormat="1" ht="25.5" customHeight="1">
      <c r="B108" s="45"/>
      <c r="C108" s="216" t="s">
        <v>142</v>
      </c>
      <c r="D108" s="216" t="s">
        <v>137</v>
      </c>
      <c r="E108" s="217" t="s">
        <v>161</v>
      </c>
      <c r="F108" s="218" t="s">
        <v>162</v>
      </c>
      <c r="G108" s="219" t="s">
        <v>156</v>
      </c>
      <c r="H108" s="220">
        <v>18</v>
      </c>
      <c r="I108" s="221"/>
      <c r="J108" s="222">
        <f>ROUND(I108*H108,2)</f>
        <v>0</v>
      </c>
      <c r="K108" s="218" t="s">
        <v>141</v>
      </c>
      <c r="L108" s="71"/>
      <c r="M108" s="223" t="s">
        <v>34</v>
      </c>
      <c r="N108" s="224" t="s">
        <v>49</v>
      </c>
      <c r="O108" s="46"/>
      <c r="P108" s="225">
        <f>O108*H108</f>
        <v>0</v>
      </c>
      <c r="Q108" s="225">
        <v>0.0102</v>
      </c>
      <c r="R108" s="225">
        <f>Q108*H108</f>
        <v>0.1836</v>
      </c>
      <c r="S108" s="225">
        <v>0</v>
      </c>
      <c r="T108" s="226">
        <f>S108*H108</f>
        <v>0</v>
      </c>
      <c r="AR108" s="23" t="s">
        <v>142</v>
      </c>
      <c r="AT108" s="23" t="s">
        <v>137</v>
      </c>
      <c r="AU108" s="23" t="s">
        <v>88</v>
      </c>
      <c r="AY108" s="23" t="s">
        <v>134</v>
      </c>
      <c r="BE108" s="227">
        <f>IF(N108="základní",J108,0)</f>
        <v>0</v>
      </c>
      <c r="BF108" s="227">
        <f>IF(N108="snížená",J108,0)</f>
        <v>0</v>
      </c>
      <c r="BG108" s="227">
        <f>IF(N108="zákl. přenesená",J108,0)</f>
        <v>0</v>
      </c>
      <c r="BH108" s="227">
        <f>IF(N108="sníž. přenesená",J108,0)</f>
        <v>0</v>
      </c>
      <c r="BI108" s="227">
        <f>IF(N108="nulová",J108,0)</f>
        <v>0</v>
      </c>
      <c r="BJ108" s="23" t="s">
        <v>25</v>
      </c>
      <c r="BK108" s="227">
        <f>ROUND(I108*H108,2)</f>
        <v>0</v>
      </c>
      <c r="BL108" s="23" t="s">
        <v>142</v>
      </c>
      <c r="BM108" s="23" t="s">
        <v>163</v>
      </c>
    </row>
    <row r="109" spans="2:51" s="11" customFormat="1" ht="13.5">
      <c r="B109" s="231"/>
      <c r="C109" s="232"/>
      <c r="D109" s="228" t="s">
        <v>146</v>
      </c>
      <c r="E109" s="233" t="s">
        <v>34</v>
      </c>
      <c r="F109" s="234" t="s">
        <v>164</v>
      </c>
      <c r="G109" s="232"/>
      <c r="H109" s="235">
        <v>18</v>
      </c>
      <c r="I109" s="236"/>
      <c r="J109" s="232"/>
      <c r="K109" s="232"/>
      <c r="L109" s="237"/>
      <c r="M109" s="238"/>
      <c r="N109" s="239"/>
      <c r="O109" s="239"/>
      <c r="P109" s="239"/>
      <c r="Q109" s="239"/>
      <c r="R109" s="239"/>
      <c r="S109" s="239"/>
      <c r="T109" s="240"/>
      <c r="AT109" s="241" t="s">
        <v>146</v>
      </c>
      <c r="AU109" s="241" t="s">
        <v>88</v>
      </c>
      <c r="AV109" s="11" t="s">
        <v>88</v>
      </c>
      <c r="AW109" s="11" t="s">
        <v>41</v>
      </c>
      <c r="AX109" s="11" t="s">
        <v>25</v>
      </c>
      <c r="AY109" s="241" t="s">
        <v>134</v>
      </c>
    </row>
    <row r="110" spans="2:65" s="1" customFormat="1" ht="25.5" customHeight="1">
      <c r="B110" s="45"/>
      <c r="C110" s="216" t="s">
        <v>165</v>
      </c>
      <c r="D110" s="216" t="s">
        <v>137</v>
      </c>
      <c r="E110" s="217" t="s">
        <v>166</v>
      </c>
      <c r="F110" s="218" t="s">
        <v>167</v>
      </c>
      <c r="G110" s="219" t="s">
        <v>156</v>
      </c>
      <c r="H110" s="220">
        <v>1</v>
      </c>
      <c r="I110" s="221"/>
      <c r="J110" s="222">
        <f>ROUND(I110*H110,2)</f>
        <v>0</v>
      </c>
      <c r="K110" s="218" t="s">
        <v>34</v>
      </c>
      <c r="L110" s="71"/>
      <c r="M110" s="223" t="s">
        <v>34</v>
      </c>
      <c r="N110" s="224" t="s">
        <v>49</v>
      </c>
      <c r="O110" s="46"/>
      <c r="P110" s="225">
        <f>O110*H110</f>
        <v>0</v>
      </c>
      <c r="Q110" s="225">
        <v>0</v>
      </c>
      <c r="R110" s="225">
        <f>Q110*H110</f>
        <v>0</v>
      </c>
      <c r="S110" s="225">
        <v>0</v>
      </c>
      <c r="T110" s="226">
        <f>S110*H110</f>
        <v>0</v>
      </c>
      <c r="AR110" s="23" t="s">
        <v>142</v>
      </c>
      <c r="AT110" s="23" t="s">
        <v>137</v>
      </c>
      <c r="AU110" s="23" t="s">
        <v>88</v>
      </c>
      <c r="AY110" s="23" t="s">
        <v>134</v>
      </c>
      <c r="BE110" s="227">
        <f>IF(N110="základní",J110,0)</f>
        <v>0</v>
      </c>
      <c r="BF110" s="227">
        <f>IF(N110="snížená",J110,0)</f>
        <v>0</v>
      </c>
      <c r="BG110" s="227">
        <f>IF(N110="zákl. přenesená",J110,0)</f>
        <v>0</v>
      </c>
      <c r="BH110" s="227">
        <f>IF(N110="sníž. přenesená",J110,0)</f>
        <v>0</v>
      </c>
      <c r="BI110" s="227">
        <f>IF(N110="nulová",J110,0)</f>
        <v>0</v>
      </c>
      <c r="BJ110" s="23" t="s">
        <v>25</v>
      </c>
      <c r="BK110" s="227">
        <f>ROUND(I110*H110,2)</f>
        <v>0</v>
      </c>
      <c r="BL110" s="23" t="s">
        <v>142</v>
      </c>
      <c r="BM110" s="23" t="s">
        <v>168</v>
      </c>
    </row>
    <row r="111" spans="2:65" s="1" customFormat="1" ht="25.5" customHeight="1">
      <c r="B111" s="45"/>
      <c r="C111" s="216" t="s">
        <v>135</v>
      </c>
      <c r="D111" s="216" t="s">
        <v>137</v>
      </c>
      <c r="E111" s="217" t="s">
        <v>169</v>
      </c>
      <c r="F111" s="218" t="s">
        <v>170</v>
      </c>
      <c r="G111" s="219" t="s">
        <v>140</v>
      </c>
      <c r="H111" s="220">
        <v>62.03</v>
      </c>
      <c r="I111" s="221"/>
      <c r="J111" s="222">
        <f>ROUND(I111*H111,2)</f>
        <v>0</v>
      </c>
      <c r="K111" s="218" t="s">
        <v>171</v>
      </c>
      <c r="L111" s="71"/>
      <c r="M111" s="223" t="s">
        <v>34</v>
      </c>
      <c r="N111" s="224" t="s">
        <v>49</v>
      </c>
      <c r="O111" s="46"/>
      <c r="P111" s="225">
        <f>O111*H111</f>
        <v>0</v>
      </c>
      <c r="Q111" s="225">
        <v>0.00012</v>
      </c>
      <c r="R111" s="225">
        <f>Q111*H111</f>
        <v>0.007443600000000001</v>
      </c>
      <c r="S111" s="225">
        <v>0</v>
      </c>
      <c r="T111" s="226">
        <f>S111*H111</f>
        <v>0</v>
      </c>
      <c r="AR111" s="23" t="s">
        <v>142</v>
      </c>
      <c r="AT111" s="23" t="s">
        <v>137</v>
      </c>
      <c r="AU111" s="23" t="s">
        <v>88</v>
      </c>
      <c r="AY111" s="23" t="s">
        <v>134</v>
      </c>
      <c r="BE111" s="227">
        <f>IF(N111="základní",J111,0)</f>
        <v>0</v>
      </c>
      <c r="BF111" s="227">
        <f>IF(N111="snížená",J111,0)</f>
        <v>0</v>
      </c>
      <c r="BG111" s="227">
        <f>IF(N111="zákl. přenesená",J111,0)</f>
        <v>0</v>
      </c>
      <c r="BH111" s="227">
        <f>IF(N111="sníž. přenesená",J111,0)</f>
        <v>0</v>
      </c>
      <c r="BI111" s="227">
        <f>IF(N111="nulová",J111,0)</f>
        <v>0</v>
      </c>
      <c r="BJ111" s="23" t="s">
        <v>25</v>
      </c>
      <c r="BK111" s="227">
        <f>ROUND(I111*H111,2)</f>
        <v>0</v>
      </c>
      <c r="BL111" s="23" t="s">
        <v>142</v>
      </c>
      <c r="BM111" s="23" t="s">
        <v>172</v>
      </c>
    </row>
    <row r="112" spans="2:47" s="1" customFormat="1" ht="13.5">
      <c r="B112" s="45"/>
      <c r="C112" s="73"/>
      <c r="D112" s="228" t="s">
        <v>144</v>
      </c>
      <c r="E112" s="73"/>
      <c r="F112" s="229" t="s">
        <v>173</v>
      </c>
      <c r="G112" s="73"/>
      <c r="H112" s="73"/>
      <c r="I112" s="186"/>
      <c r="J112" s="73"/>
      <c r="K112" s="73"/>
      <c r="L112" s="71"/>
      <c r="M112" s="230"/>
      <c r="N112" s="46"/>
      <c r="O112" s="46"/>
      <c r="P112" s="46"/>
      <c r="Q112" s="46"/>
      <c r="R112" s="46"/>
      <c r="S112" s="46"/>
      <c r="T112" s="94"/>
      <c r="AT112" s="23" t="s">
        <v>144</v>
      </c>
      <c r="AU112" s="23" t="s">
        <v>88</v>
      </c>
    </row>
    <row r="113" spans="2:51" s="11" customFormat="1" ht="13.5">
      <c r="B113" s="231"/>
      <c r="C113" s="232"/>
      <c r="D113" s="228" t="s">
        <v>146</v>
      </c>
      <c r="E113" s="233" t="s">
        <v>34</v>
      </c>
      <c r="F113" s="234" t="s">
        <v>174</v>
      </c>
      <c r="G113" s="232"/>
      <c r="H113" s="235">
        <v>62.03</v>
      </c>
      <c r="I113" s="236"/>
      <c r="J113" s="232"/>
      <c r="K113" s="232"/>
      <c r="L113" s="237"/>
      <c r="M113" s="238"/>
      <c r="N113" s="239"/>
      <c r="O113" s="239"/>
      <c r="P113" s="239"/>
      <c r="Q113" s="239"/>
      <c r="R113" s="239"/>
      <c r="S113" s="239"/>
      <c r="T113" s="240"/>
      <c r="AT113" s="241" t="s">
        <v>146</v>
      </c>
      <c r="AU113" s="241" t="s">
        <v>88</v>
      </c>
      <c r="AV113" s="11" t="s">
        <v>88</v>
      </c>
      <c r="AW113" s="11" t="s">
        <v>41</v>
      </c>
      <c r="AX113" s="11" t="s">
        <v>25</v>
      </c>
      <c r="AY113" s="241" t="s">
        <v>134</v>
      </c>
    </row>
    <row r="114" spans="2:63" s="10" customFormat="1" ht="29.85" customHeight="1">
      <c r="B114" s="200"/>
      <c r="C114" s="201"/>
      <c r="D114" s="202" t="s">
        <v>77</v>
      </c>
      <c r="E114" s="214" t="s">
        <v>175</v>
      </c>
      <c r="F114" s="214" t="s">
        <v>176</v>
      </c>
      <c r="G114" s="201"/>
      <c r="H114" s="201"/>
      <c r="I114" s="204"/>
      <c r="J114" s="215">
        <f>BK114</f>
        <v>0</v>
      </c>
      <c r="K114" s="201"/>
      <c r="L114" s="206"/>
      <c r="M114" s="207"/>
      <c r="N114" s="208"/>
      <c r="O114" s="208"/>
      <c r="P114" s="209">
        <f>SUM(P115:P130)</f>
        <v>0</v>
      </c>
      <c r="Q114" s="208"/>
      <c r="R114" s="209">
        <f>SUM(R115:R130)</f>
        <v>0.011402200000000001</v>
      </c>
      <c r="S114" s="208"/>
      <c r="T114" s="210">
        <f>SUM(T115:T130)</f>
        <v>2.20122</v>
      </c>
      <c r="AR114" s="211" t="s">
        <v>25</v>
      </c>
      <c r="AT114" s="212" t="s">
        <v>77</v>
      </c>
      <c r="AU114" s="212" t="s">
        <v>25</v>
      </c>
      <c r="AY114" s="211" t="s">
        <v>134</v>
      </c>
      <c r="BK114" s="213">
        <f>SUM(BK115:BK130)</f>
        <v>0</v>
      </c>
    </row>
    <row r="115" spans="2:65" s="1" customFormat="1" ht="63.75" customHeight="1">
      <c r="B115" s="45"/>
      <c r="C115" s="216" t="s">
        <v>177</v>
      </c>
      <c r="D115" s="216" t="s">
        <v>137</v>
      </c>
      <c r="E115" s="217" t="s">
        <v>178</v>
      </c>
      <c r="F115" s="218" t="s">
        <v>179</v>
      </c>
      <c r="G115" s="219" t="s">
        <v>140</v>
      </c>
      <c r="H115" s="220">
        <v>192.58</v>
      </c>
      <c r="I115" s="221"/>
      <c r="J115" s="222">
        <f>ROUND(I115*H115,2)</f>
        <v>0</v>
      </c>
      <c r="K115" s="218" t="s">
        <v>171</v>
      </c>
      <c r="L115" s="71"/>
      <c r="M115" s="223" t="s">
        <v>34</v>
      </c>
      <c r="N115" s="224" t="s">
        <v>49</v>
      </c>
      <c r="O115" s="46"/>
      <c r="P115" s="225">
        <f>O115*H115</f>
        <v>0</v>
      </c>
      <c r="Q115" s="225">
        <v>4E-05</v>
      </c>
      <c r="R115" s="225">
        <f>Q115*H115</f>
        <v>0.007703200000000001</v>
      </c>
      <c r="S115" s="225">
        <v>0</v>
      </c>
      <c r="T115" s="226">
        <f>S115*H115</f>
        <v>0</v>
      </c>
      <c r="AR115" s="23" t="s">
        <v>142</v>
      </c>
      <c r="AT115" s="23" t="s">
        <v>137</v>
      </c>
      <c r="AU115" s="23" t="s">
        <v>88</v>
      </c>
      <c r="AY115" s="23" t="s">
        <v>134</v>
      </c>
      <c r="BE115" s="227">
        <f>IF(N115="základní",J115,0)</f>
        <v>0</v>
      </c>
      <c r="BF115" s="227">
        <f>IF(N115="snížená",J115,0)</f>
        <v>0</v>
      </c>
      <c r="BG115" s="227">
        <f>IF(N115="zákl. přenesená",J115,0)</f>
        <v>0</v>
      </c>
      <c r="BH115" s="227">
        <f>IF(N115="sníž. přenesená",J115,0)</f>
        <v>0</v>
      </c>
      <c r="BI115" s="227">
        <f>IF(N115="nulová",J115,0)</f>
        <v>0</v>
      </c>
      <c r="BJ115" s="23" t="s">
        <v>25</v>
      </c>
      <c r="BK115" s="227">
        <f>ROUND(I115*H115,2)</f>
        <v>0</v>
      </c>
      <c r="BL115" s="23" t="s">
        <v>142</v>
      </c>
      <c r="BM115" s="23" t="s">
        <v>180</v>
      </c>
    </row>
    <row r="116" spans="2:47" s="1" customFormat="1" ht="13.5">
      <c r="B116" s="45"/>
      <c r="C116" s="73"/>
      <c r="D116" s="228" t="s">
        <v>144</v>
      </c>
      <c r="E116" s="73"/>
      <c r="F116" s="229" t="s">
        <v>181</v>
      </c>
      <c r="G116" s="73"/>
      <c r="H116" s="73"/>
      <c r="I116" s="186"/>
      <c r="J116" s="73"/>
      <c r="K116" s="73"/>
      <c r="L116" s="71"/>
      <c r="M116" s="230"/>
      <c r="N116" s="46"/>
      <c r="O116" s="46"/>
      <c r="P116" s="46"/>
      <c r="Q116" s="46"/>
      <c r="R116" s="46"/>
      <c r="S116" s="46"/>
      <c r="T116" s="94"/>
      <c r="AT116" s="23" t="s">
        <v>144</v>
      </c>
      <c r="AU116" s="23" t="s">
        <v>88</v>
      </c>
    </row>
    <row r="117" spans="2:65" s="1" customFormat="1" ht="25.5" customHeight="1">
      <c r="B117" s="45"/>
      <c r="C117" s="216" t="s">
        <v>182</v>
      </c>
      <c r="D117" s="216" t="s">
        <v>137</v>
      </c>
      <c r="E117" s="217" t="s">
        <v>183</v>
      </c>
      <c r="F117" s="218" t="s">
        <v>184</v>
      </c>
      <c r="G117" s="219" t="s">
        <v>185</v>
      </c>
      <c r="H117" s="220">
        <v>420</v>
      </c>
      <c r="I117" s="221"/>
      <c r="J117" s="222">
        <f>ROUND(I117*H117,2)</f>
        <v>0</v>
      </c>
      <c r="K117" s="218" t="s">
        <v>141</v>
      </c>
      <c r="L117" s="71"/>
      <c r="M117" s="223" t="s">
        <v>34</v>
      </c>
      <c r="N117" s="224" t="s">
        <v>49</v>
      </c>
      <c r="O117" s="46"/>
      <c r="P117" s="225">
        <f>O117*H117</f>
        <v>0</v>
      </c>
      <c r="Q117" s="225">
        <v>0</v>
      </c>
      <c r="R117" s="225">
        <f>Q117*H117</f>
        <v>0</v>
      </c>
      <c r="S117" s="225">
        <v>0.002</v>
      </c>
      <c r="T117" s="226">
        <f>S117*H117</f>
        <v>0.84</v>
      </c>
      <c r="AR117" s="23" t="s">
        <v>142</v>
      </c>
      <c r="AT117" s="23" t="s">
        <v>137</v>
      </c>
      <c r="AU117" s="23" t="s">
        <v>88</v>
      </c>
      <c r="AY117" s="23" t="s">
        <v>134</v>
      </c>
      <c r="BE117" s="227">
        <f>IF(N117="základní",J117,0)</f>
        <v>0</v>
      </c>
      <c r="BF117" s="227">
        <f>IF(N117="snížená",J117,0)</f>
        <v>0</v>
      </c>
      <c r="BG117" s="227">
        <f>IF(N117="zákl. přenesená",J117,0)</f>
        <v>0</v>
      </c>
      <c r="BH117" s="227">
        <f>IF(N117="sníž. přenesená",J117,0)</f>
        <v>0</v>
      </c>
      <c r="BI117" s="227">
        <f>IF(N117="nulová",J117,0)</f>
        <v>0</v>
      </c>
      <c r="BJ117" s="23" t="s">
        <v>25</v>
      </c>
      <c r="BK117" s="227">
        <f>ROUND(I117*H117,2)</f>
        <v>0</v>
      </c>
      <c r="BL117" s="23" t="s">
        <v>142</v>
      </c>
      <c r="BM117" s="23" t="s">
        <v>186</v>
      </c>
    </row>
    <row r="118" spans="2:65" s="1" customFormat="1" ht="25.5" customHeight="1">
      <c r="B118" s="45"/>
      <c r="C118" s="216" t="s">
        <v>175</v>
      </c>
      <c r="D118" s="216" t="s">
        <v>137</v>
      </c>
      <c r="E118" s="217" t="s">
        <v>187</v>
      </c>
      <c r="F118" s="218" t="s">
        <v>188</v>
      </c>
      <c r="G118" s="219" t="s">
        <v>185</v>
      </c>
      <c r="H118" s="220">
        <v>140</v>
      </c>
      <c r="I118" s="221"/>
      <c r="J118" s="222">
        <f>ROUND(I118*H118,2)</f>
        <v>0</v>
      </c>
      <c r="K118" s="218" t="s">
        <v>141</v>
      </c>
      <c r="L118" s="71"/>
      <c r="M118" s="223" t="s">
        <v>34</v>
      </c>
      <c r="N118" s="224" t="s">
        <v>49</v>
      </c>
      <c r="O118" s="46"/>
      <c r="P118" s="225">
        <f>O118*H118</f>
        <v>0</v>
      </c>
      <c r="Q118" s="225">
        <v>0</v>
      </c>
      <c r="R118" s="225">
        <f>Q118*H118</f>
        <v>0</v>
      </c>
      <c r="S118" s="225">
        <v>0.004</v>
      </c>
      <c r="T118" s="226">
        <f>S118*H118</f>
        <v>0.56</v>
      </c>
      <c r="AR118" s="23" t="s">
        <v>142</v>
      </c>
      <c r="AT118" s="23" t="s">
        <v>137</v>
      </c>
      <c r="AU118" s="23" t="s">
        <v>88</v>
      </c>
      <c r="AY118" s="23" t="s">
        <v>134</v>
      </c>
      <c r="BE118" s="227">
        <f>IF(N118="základní",J118,0)</f>
        <v>0</v>
      </c>
      <c r="BF118" s="227">
        <f>IF(N118="snížená",J118,0)</f>
        <v>0</v>
      </c>
      <c r="BG118" s="227">
        <f>IF(N118="zákl. přenesená",J118,0)</f>
        <v>0</v>
      </c>
      <c r="BH118" s="227">
        <f>IF(N118="sníž. přenesená",J118,0)</f>
        <v>0</v>
      </c>
      <c r="BI118" s="227">
        <f>IF(N118="nulová",J118,0)</f>
        <v>0</v>
      </c>
      <c r="BJ118" s="23" t="s">
        <v>25</v>
      </c>
      <c r="BK118" s="227">
        <f>ROUND(I118*H118,2)</f>
        <v>0</v>
      </c>
      <c r="BL118" s="23" t="s">
        <v>142</v>
      </c>
      <c r="BM118" s="23" t="s">
        <v>189</v>
      </c>
    </row>
    <row r="119" spans="2:65" s="1" customFormat="1" ht="25.5" customHeight="1">
      <c r="B119" s="45"/>
      <c r="C119" s="216" t="s">
        <v>30</v>
      </c>
      <c r="D119" s="216" t="s">
        <v>137</v>
      </c>
      <c r="E119" s="217" t="s">
        <v>190</v>
      </c>
      <c r="F119" s="218" t="s">
        <v>191</v>
      </c>
      <c r="G119" s="219" t="s">
        <v>185</v>
      </c>
      <c r="H119" s="220">
        <v>80</v>
      </c>
      <c r="I119" s="221"/>
      <c r="J119" s="222">
        <f>ROUND(I119*H119,2)</f>
        <v>0</v>
      </c>
      <c r="K119" s="218" t="s">
        <v>141</v>
      </c>
      <c r="L119" s="71"/>
      <c r="M119" s="223" t="s">
        <v>34</v>
      </c>
      <c r="N119" s="224" t="s">
        <v>49</v>
      </c>
      <c r="O119" s="46"/>
      <c r="P119" s="225">
        <f>O119*H119</f>
        <v>0</v>
      </c>
      <c r="Q119" s="225">
        <v>0</v>
      </c>
      <c r="R119" s="225">
        <f>Q119*H119</f>
        <v>0</v>
      </c>
      <c r="S119" s="225">
        <v>0.005</v>
      </c>
      <c r="T119" s="226">
        <f>S119*H119</f>
        <v>0.4</v>
      </c>
      <c r="AR119" s="23" t="s">
        <v>142</v>
      </c>
      <c r="AT119" s="23" t="s">
        <v>137</v>
      </c>
      <c r="AU119" s="23" t="s">
        <v>88</v>
      </c>
      <c r="AY119" s="23" t="s">
        <v>134</v>
      </c>
      <c r="BE119" s="227">
        <f>IF(N119="základní",J119,0)</f>
        <v>0</v>
      </c>
      <c r="BF119" s="227">
        <f>IF(N119="snížená",J119,0)</f>
        <v>0</v>
      </c>
      <c r="BG119" s="227">
        <f>IF(N119="zákl. přenesená",J119,0)</f>
        <v>0</v>
      </c>
      <c r="BH119" s="227">
        <f>IF(N119="sníž. přenesená",J119,0)</f>
        <v>0</v>
      </c>
      <c r="BI119" s="227">
        <f>IF(N119="nulová",J119,0)</f>
        <v>0</v>
      </c>
      <c r="BJ119" s="23" t="s">
        <v>25</v>
      </c>
      <c r="BK119" s="227">
        <f>ROUND(I119*H119,2)</f>
        <v>0</v>
      </c>
      <c r="BL119" s="23" t="s">
        <v>142</v>
      </c>
      <c r="BM119" s="23" t="s">
        <v>192</v>
      </c>
    </row>
    <row r="120" spans="2:65" s="1" customFormat="1" ht="25.5" customHeight="1">
      <c r="B120" s="45"/>
      <c r="C120" s="216" t="s">
        <v>193</v>
      </c>
      <c r="D120" s="216" t="s">
        <v>137</v>
      </c>
      <c r="E120" s="217" t="s">
        <v>194</v>
      </c>
      <c r="F120" s="218" t="s">
        <v>195</v>
      </c>
      <c r="G120" s="219" t="s">
        <v>185</v>
      </c>
      <c r="H120" s="220">
        <v>30</v>
      </c>
      <c r="I120" s="221"/>
      <c r="J120" s="222">
        <f>ROUND(I120*H120,2)</f>
        <v>0</v>
      </c>
      <c r="K120" s="218" t="s">
        <v>141</v>
      </c>
      <c r="L120" s="71"/>
      <c r="M120" s="223" t="s">
        <v>34</v>
      </c>
      <c r="N120" s="224" t="s">
        <v>49</v>
      </c>
      <c r="O120" s="46"/>
      <c r="P120" s="225">
        <f>O120*H120</f>
        <v>0</v>
      </c>
      <c r="Q120" s="225">
        <v>0</v>
      </c>
      <c r="R120" s="225">
        <f>Q120*H120</f>
        <v>0</v>
      </c>
      <c r="S120" s="225">
        <v>0.006</v>
      </c>
      <c r="T120" s="226">
        <f>S120*H120</f>
        <v>0.18</v>
      </c>
      <c r="AR120" s="23" t="s">
        <v>142</v>
      </c>
      <c r="AT120" s="23" t="s">
        <v>137</v>
      </c>
      <c r="AU120" s="23" t="s">
        <v>88</v>
      </c>
      <c r="AY120" s="23" t="s">
        <v>134</v>
      </c>
      <c r="BE120" s="227">
        <f>IF(N120="základní",J120,0)</f>
        <v>0</v>
      </c>
      <c r="BF120" s="227">
        <f>IF(N120="snížená",J120,0)</f>
        <v>0</v>
      </c>
      <c r="BG120" s="227">
        <f>IF(N120="zákl. přenesená",J120,0)</f>
        <v>0</v>
      </c>
      <c r="BH120" s="227">
        <f>IF(N120="sníž. přenesená",J120,0)</f>
        <v>0</v>
      </c>
      <c r="BI120" s="227">
        <f>IF(N120="nulová",J120,0)</f>
        <v>0</v>
      </c>
      <c r="BJ120" s="23" t="s">
        <v>25</v>
      </c>
      <c r="BK120" s="227">
        <f>ROUND(I120*H120,2)</f>
        <v>0</v>
      </c>
      <c r="BL120" s="23" t="s">
        <v>142</v>
      </c>
      <c r="BM120" s="23" t="s">
        <v>196</v>
      </c>
    </row>
    <row r="121" spans="2:65" s="1" customFormat="1" ht="25.5" customHeight="1">
      <c r="B121" s="45"/>
      <c r="C121" s="216" t="s">
        <v>197</v>
      </c>
      <c r="D121" s="216" t="s">
        <v>137</v>
      </c>
      <c r="E121" s="217" t="s">
        <v>198</v>
      </c>
      <c r="F121" s="218" t="s">
        <v>199</v>
      </c>
      <c r="G121" s="219" t="s">
        <v>185</v>
      </c>
      <c r="H121" s="220">
        <v>41.1</v>
      </c>
      <c r="I121" s="221"/>
      <c r="J121" s="222">
        <f>ROUND(I121*H121,2)</f>
        <v>0</v>
      </c>
      <c r="K121" s="218" t="s">
        <v>171</v>
      </c>
      <c r="L121" s="71"/>
      <c r="M121" s="223" t="s">
        <v>34</v>
      </c>
      <c r="N121" s="224" t="s">
        <v>49</v>
      </c>
      <c r="O121" s="46"/>
      <c r="P121" s="225">
        <f>O121*H121</f>
        <v>0</v>
      </c>
      <c r="Q121" s="225">
        <v>9E-05</v>
      </c>
      <c r="R121" s="225">
        <f>Q121*H121</f>
        <v>0.0036990000000000005</v>
      </c>
      <c r="S121" s="225">
        <v>0.003</v>
      </c>
      <c r="T121" s="226">
        <f>S121*H121</f>
        <v>0.1233</v>
      </c>
      <c r="AR121" s="23" t="s">
        <v>142</v>
      </c>
      <c r="AT121" s="23" t="s">
        <v>137</v>
      </c>
      <c r="AU121" s="23" t="s">
        <v>88</v>
      </c>
      <c r="AY121" s="23" t="s">
        <v>134</v>
      </c>
      <c r="BE121" s="227">
        <f>IF(N121="základní",J121,0)</f>
        <v>0</v>
      </c>
      <c r="BF121" s="227">
        <f>IF(N121="snížená",J121,0)</f>
        <v>0</v>
      </c>
      <c r="BG121" s="227">
        <f>IF(N121="zákl. přenesená",J121,0)</f>
        <v>0</v>
      </c>
      <c r="BH121" s="227">
        <f>IF(N121="sníž. přenesená",J121,0)</f>
        <v>0</v>
      </c>
      <c r="BI121" s="227">
        <f>IF(N121="nulová",J121,0)</f>
        <v>0</v>
      </c>
      <c r="BJ121" s="23" t="s">
        <v>25</v>
      </c>
      <c r="BK121" s="227">
        <f>ROUND(I121*H121,2)</f>
        <v>0</v>
      </c>
      <c r="BL121" s="23" t="s">
        <v>142</v>
      </c>
      <c r="BM121" s="23" t="s">
        <v>200</v>
      </c>
    </row>
    <row r="122" spans="2:47" s="1" customFormat="1" ht="13.5">
      <c r="B122" s="45"/>
      <c r="C122" s="73"/>
      <c r="D122" s="228" t="s">
        <v>144</v>
      </c>
      <c r="E122" s="73"/>
      <c r="F122" s="229" t="s">
        <v>201</v>
      </c>
      <c r="G122" s="73"/>
      <c r="H122" s="73"/>
      <c r="I122" s="186"/>
      <c r="J122" s="73"/>
      <c r="K122" s="73"/>
      <c r="L122" s="71"/>
      <c r="M122" s="230"/>
      <c r="N122" s="46"/>
      <c r="O122" s="46"/>
      <c r="P122" s="46"/>
      <c r="Q122" s="46"/>
      <c r="R122" s="46"/>
      <c r="S122" s="46"/>
      <c r="T122" s="94"/>
      <c r="AT122" s="23" t="s">
        <v>144</v>
      </c>
      <c r="AU122" s="23" t="s">
        <v>88</v>
      </c>
    </row>
    <row r="123" spans="2:51" s="11" customFormat="1" ht="13.5">
      <c r="B123" s="231"/>
      <c r="C123" s="232"/>
      <c r="D123" s="228" t="s">
        <v>146</v>
      </c>
      <c r="E123" s="233" t="s">
        <v>34</v>
      </c>
      <c r="F123" s="234" t="s">
        <v>202</v>
      </c>
      <c r="G123" s="232"/>
      <c r="H123" s="235">
        <v>39.6</v>
      </c>
      <c r="I123" s="236"/>
      <c r="J123" s="232"/>
      <c r="K123" s="232"/>
      <c r="L123" s="237"/>
      <c r="M123" s="238"/>
      <c r="N123" s="239"/>
      <c r="O123" s="239"/>
      <c r="P123" s="239"/>
      <c r="Q123" s="239"/>
      <c r="R123" s="239"/>
      <c r="S123" s="239"/>
      <c r="T123" s="240"/>
      <c r="AT123" s="241" t="s">
        <v>146</v>
      </c>
      <c r="AU123" s="241" t="s">
        <v>88</v>
      </c>
      <c r="AV123" s="11" t="s">
        <v>88</v>
      </c>
      <c r="AW123" s="11" t="s">
        <v>41</v>
      </c>
      <c r="AX123" s="11" t="s">
        <v>78</v>
      </c>
      <c r="AY123" s="241" t="s">
        <v>134</v>
      </c>
    </row>
    <row r="124" spans="2:51" s="11" customFormat="1" ht="13.5">
      <c r="B124" s="231"/>
      <c r="C124" s="232"/>
      <c r="D124" s="228" t="s">
        <v>146</v>
      </c>
      <c r="E124" s="233" t="s">
        <v>34</v>
      </c>
      <c r="F124" s="234" t="s">
        <v>203</v>
      </c>
      <c r="G124" s="232"/>
      <c r="H124" s="235">
        <v>1.5</v>
      </c>
      <c r="I124" s="236"/>
      <c r="J124" s="232"/>
      <c r="K124" s="232"/>
      <c r="L124" s="237"/>
      <c r="M124" s="238"/>
      <c r="N124" s="239"/>
      <c r="O124" s="239"/>
      <c r="P124" s="239"/>
      <c r="Q124" s="239"/>
      <c r="R124" s="239"/>
      <c r="S124" s="239"/>
      <c r="T124" s="240"/>
      <c r="AT124" s="241" t="s">
        <v>146</v>
      </c>
      <c r="AU124" s="241" t="s">
        <v>88</v>
      </c>
      <c r="AV124" s="11" t="s">
        <v>88</v>
      </c>
      <c r="AW124" s="11" t="s">
        <v>41</v>
      </c>
      <c r="AX124" s="11" t="s">
        <v>78</v>
      </c>
      <c r="AY124" s="241" t="s">
        <v>134</v>
      </c>
    </row>
    <row r="125" spans="2:65" s="1" customFormat="1" ht="25.5" customHeight="1">
      <c r="B125" s="45"/>
      <c r="C125" s="216" t="s">
        <v>204</v>
      </c>
      <c r="D125" s="216" t="s">
        <v>137</v>
      </c>
      <c r="E125" s="217" t="s">
        <v>205</v>
      </c>
      <c r="F125" s="218" t="s">
        <v>206</v>
      </c>
      <c r="G125" s="219" t="s">
        <v>185</v>
      </c>
      <c r="H125" s="220">
        <v>40.8</v>
      </c>
      <c r="I125" s="221"/>
      <c r="J125" s="222">
        <f>ROUND(I125*H125,2)</f>
        <v>0</v>
      </c>
      <c r="K125" s="218" t="s">
        <v>171</v>
      </c>
      <c r="L125" s="71"/>
      <c r="M125" s="223" t="s">
        <v>34</v>
      </c>
      <c r="N125" s="224" t="s">
        <v>49</v>
      </c>
      <c r="O125" s="46"/>
      <c r="P125" s="225">
        <f>O125*H125</f>
        <v>0</v>
      </c>
      <c r="Q125" s="225">
        <v>0</v>
      </c>
      <c r="R125" s="225">
        <f>Q125*H125</f>
        <v>0</v>
      </c>
      <c r="S125" s="225">
        <v>0</v>
      </c>
      <c r="T125" s="226">
        <f>S125*H125</f>
        <v>0</v>
      </c>
      <c r="AR125" s="23" t="s">
        <v>142</v>
      </c>
      <c r="AT125" s="23" t="s">
        <v>137</v>
      </c>
      <c r="AU125" s="23" t="s">
        <v>88</v>
      </c>
      <c r="AY125" s="23" t="s">
        <v>134</v>
      </c>
      <c r="BE125" s="227">
        <f>IF(N125="základní",J125,0)</f>
        <v>0</v>
      </c>
      <c r="BF125" s="227">
        <f>IF(N125="snížená",J125,0)</f>
        <v>0</v>
      </c>
      <c r="BG125" s="227">
        <f>IF(N125="zákl. přenesená",J125,0)</f>
        <v>0</v>
      </c>
      <c r="BH125" s="227">
        <f>IF(N125="sníž. přenesená",J125,0)</f>
        <v>0</v>
      </c>
      <c r="BI125" s="227">
        <f>IF(N125="nulová",J125,0)</f>
        <v>0</v>
      </c>
      <c r="BJ125" s="23" t="s">
        <v>25</v>
      </c>
      <c r="BK125" s="227">
        <f>ROUND(I125*H125,2)</f>
        <v>0</v>
      </c>
      <c r="BL125" s="23" t="s">
        <v>142</v>
      </c>
      <c r="BM125" s="23" t="s">
        <v>207</v>
      </c>
    </row>
    <row r="126" spans="2:47" s="1" customFormat="1" ht="13.5">
      <c r="B126" s="45"/>
      <c r="C126" s="73"/>
      <c r="D126" s="228" t="s">
        <v>144</v>
      </c>
      <c r="E126" s="73"/>
      <c r="F126" s="229" t="s">
        <v>201</v>
      </c>
      <c r="G126" s="73"/>
      <c r="H126" s="73"/>
      <c r="I126" s="186"/>
      <c r="J126" s="73"/>
      <c r="K126" s="73"/>
      <c r="L126" s="71"/>
      <c r="M126" s="230"/>
      <c r="N126" s="46"/>
      <c r="O126" s="46"/>
      <c r="P126" s="46"/>
      <c r="Q126" s="46"/>
      <c r="R126" s="46"/>
      <c r="S126" s="46"/>
      <c r="T126" s="94"/>
      <c r="AT126" s="23" t="s">
        <v>144</v>
      </c>
      <c r="AU126" s="23" t="s">
        <v>88</v>
      </c>
    </row>
    <row r="127" spans="2:65" s="1" customFormat="1" ht="25.5" customHeight="1">
      <c r="B127" s="45"/>
      <c r="C127" s="216" t="s">
        <v>208</v>
      </c>
      <c r="D127" s="216" t="s">
        <v>137</v>
      </c>
      <c r="E127" s="217" t="s">
        <v>209</v>
      </c>
      <c r="F127" s="218" t="s">
        <v>210</v>
      </c>
      <c r="G127" s="219" t="s">
        <v>140</v>
      </c>
      <c r="H127" s="220">
        <v>1.44</v>
      </c>
      <c r="I127" s="221"/>
      <c r="J127" s="222">
        <f>ROUND(I127*H127,2)</f>
        <v>0</v>
      </c>
      <c r="K127" s="218" t="s">
        <v>141</v>
      </c>
      <c r="L127" s="71"/>
      <c r="M127" s="223" t="s">
        <v>34</v>
      </c>
      <c r="N127" s="224" t="s">
        <v>49</v>
      </c>
      <c r="O127" s="46"/>
      <c r="P127" s="225">
        <f>O127*H127</f>
        <v>0</v>
      </c>
      <c r="Q127" s="225">
        <v>0</v>
      </c>
      <c r="R127" s="225">
        <f>Q127*H127</f>
        <v>0</v>
      </c>
      <c r="S127" s="225">
        <v>0.068</v>
      </c>
      <c r="T127" s="226">
        <f>S127*H127</f>
        <v>0.09792000000000001</v>
      </c>
      <c r="AR127" s="23" t="s">
        <v>142</v>
      </c>
      <c r="AT127" s="23" t="s">
        <v>137</v>
      </c>
      <c r="AU127" s="23" t="s">
        <v>88</v>
      </c>
      <c r="AY127" s="23" t="s">
        <v>134</v>
      </c>
      <c r="BE127" s="227">
        <f>IF(N127="základní",J127,0)</f>
        <v>0</v>
      </c>
      <c r="BF127" s="227">
        <f>IF(N127="snížená",J127,0)</f>
        <v>0</v>
      </c>
      <c r="BG127" s="227">
        <f>IF(N127="zákl. přenesená",J127,0)</f>
        <v>0</v>
      </c>
      <c r="BH127" s="227">
        <f>IF(N127="sníž. přenesená",J127,0)</f>
        <v>0</v>
      </c>
      <c r="BI127" s="227">
        <f>IF(N127="nulová",J127,0)</f>
        <v>0</v>
      </c>
      <c r="BJ127" s="23" t="s">
        <v>25</v>
      </c>
      <c r="BK127" s="227">
        <f>ROUND(I127*H127,2)</f>
        <v>0</v>
      </c>
      <c r="BL127" s="23" t="s">
        <v>142</v>
      </c>
      <c r="BM127" s="23" t="s">
        <v>211</v>
      </c>
    </row>
    <row r="128" spans="2:47" s="1" customFormat="1" ht="13.5">
      <c r="B128" s="45"/>
      <c r="C128" s="73"/>
      <c r="D128" s="228" t="s">
        <v>144</v>
      </c>
      <c r="E128" s="73"/>
      <c r="F128" s="229" t="s">
        <v>212</v>
      </c>
      <c r="G128" s="73"/>
      <c r="H128" s="73"/>
      <c r="I128" s="186"/>
      <c r="J128" s="73"/>
      <c r="K128" s="73"/>
      <c r="L128" s="71"/>
      <c r="M128" s="230"/>
      <c r="N128" s="46"/>
      <c r="O128" s="46"/>
      <c r="P128" s="46"/>
      <c r="Q128" s="46"/>
      <c r="R128" s="46"/>
      <c r="S128" s="46"/>
      <c r="T128" s="94"/>
      <c r="AT128" s="23" t="s">
        <v>144</v>
      </c>
      <c r="AU128" s="23" t="s">
        <v>88</v>
      </c>
    </row>
    <row r="129" spans="2:51" s="11" customFormat="1" ht="13.5">
      <c r="B129" s="231"/>
      <c r="C129" s="232"/>
      <c r="D129" s="228" t="s">
        <v>146</v>
      </c>
      <c r="E129" s="233" t="s">
        <v>34</v>
      </c>
      <c r="F129" s="234" t="s">
        <v>213</v>
      </c>
      <c r="G129" s="232"/>
      <c r="H129" s="235">
        <v>0.72</v>
      </c>
      <c r="I129" s="236"/>
      <c r="J129" s="232"/>
      <c r="K129" s="232"/>
      <c r="L129" s="237"/>
      <c r="M129" s="238"/>
      <c r="N129" s="239"/>
      <c r="O129" s="239"/>
      <c r="P129" s="239"/>
      <c r="Q129" s="239"/>
      <c r="R129" s="239"/>
      <c r="S129" s="239"/>
      <c r="T129" s="240"/>
      <c r="AT129" s="241" t="s">
        <v>146</v>
      </c>
      <c r="AU129" s="241" t="s">
        <v>88</v>
      </c>
      <c r="AV129" s="11" t="s">
        <v>88</v>
      </c>
      <c r="AW129" s="11" t="s">
        <v>41</v>
      </c>
      <c r="AX129" s="11" t="s">
        <v>78</v>
      </c>
      <c r="AY129" s="241" t="s">
        <v>134</v>
      </c>
    </row>
    <row r="130" spans="2:51" s="11" customFormat="1" ht="13.5">
      <c r="B130" s="231"/>
      <c r="C130" s="232"/>
      <c r="D130" s="228" t="s">
        <v>146</v>
      </c>
      <c r="E130" s="233" t="s">
        <v>34</v>
      </c>
      <c r="F130" s="234" t="s">
        <v>214</v>
      </c>
      <c r="G130" s="232"/>
      <c r="H130" s="235">
        <v>0.72</v>
      </c>
      <c r="I130" s="236"/>
      <c r="J130" s="232"/>
      <c r="K130" s="232"/>
      <c r="L130" s="237"/>
      <c r="M130" s="238"/>
      <c r="N130" s="239"/>
      <c r="O130" s="239"/>
      <c r="P130" s="239"/>
      <c r="Q130" s="239"/>
      <c r="R130" s="239"/>
      <c r="S130" s="239"/>
      <c r="T130" s="240"/>
      <c r="AT130" s="241" t="s">
        <v>146</v>
      </c>
      <c r="AU130" s="241" t="s">
        <v>88</v>
      </c>
      <c r="AV130" s="11" t="s">
        <v>88</v>
      </c>
      <c r="AW130" s="11" t="s">
        <v>41</v>
      </c>
      <c r="AX130" s="11" t="s">
        <v>78</v>
      </c>
      <c r="AY130" s="241" t="s">
        <v>134</v>
      </c>
    </row>
    <row r="131" spans="2:63" s="10" customFormat="1" ht="29.85" customHeight="1">
      <c r="B131" s="200"/>
      <c r="C131" s="201"/>
      <c r="D131" s="202" t="s">
        <v>77</v>
      </c>
      <c r="E131" s="214" t="s">
        <v>215</v>
      </c>
      <c r="F131" s="214" t="s">
        <v>216</v>
      </c>
      <c r="G131" s="201"/>
      <c r="H131" s="201"/>
      <c r="I131" s="204"/>
      <c r="J131" s="215">
        <f>BK131</f>
        <v>0</v>
      </c>
      <c r="K131" s="201"/>
      <c r="L131" s="206"/>
      <c r="M131" s="207"/>
      <c r="N131" s="208"/>
      <c r="O131" s="208"/>
      <c r="P131" s="209">
        <f>SUM(P132:P140)</f>
        <v>0</v>
      </c>
      <c r="Q131" s="208"/>
      <c r="R131" s="209">
        <f>SUM(R132:R140)</f>
        <v>0</v>
      </c>
      <c r="S131" s="208"/>
      <c r="T131" s="210">
        <f>SUM(T132:T140)</f>
        <v>0</v>
      </c>
      <c r="AR131" s="211" t="s">
        <v>25</v>
      </c>
      <c r="AT131" s="212" t="s">
        <v>77</v>
      </c>
      <c r="AU131" s="212" t="s">
        <v>25</v>
      </c>
      <c r="AY131" s="211" t="s">
        <v>134</v>
      </c>
      <c r="BK131" s="213">
        <f>SUM(BK132:BK140)</f>
        <v>0</v>
      </c>
    </row>
    <row r="132" spans="2:65" s="1" customFormat="1" ht="25.5" customHeight="1">
      <c r="B132" s="45"/>
      <c r="C132" s="216" t="s">
        <v>10</v>
      </c>
      <c r="D132" s="216" t="s">
        <v>137</v>
      </c>
      <c r="E132" s="217" t="s">
        <v>217</v>
      </c>
      <c r="F132" s="218" t="s">
        <v>218</v>
      </c>
      <c r="G132" s="219" t="s">
        <v>219</v>
      </c>
      <c r="H132" s="220">
        <v>6.015</v>
      </c>
      <c r="I132" s="221"/>
      <c r="J132" s="222">
        <f>ROUND(I132*H132,2)</f>
        <v>0</v>
      </c>
      <c r="K132" s="218" t="s">
        <v>141</v>
      </c>
      <c r="L132" s="71"/>
      <c r="M132" s="223" t="s">
        <v>34</v>
      </c>
      <c r="N132" s="224" t="s">
        <v>49</v>
      </c>
      <c r="O132" s="46"/>
      <c r="P132" s="225">
        <f>O132*H132</f>
        <v>0</v>
      </c>
      <c r="Q132" s="225">
        <v>0</v>
      </c>
      <c r="R132" s="225">
        <f>Q132*H132</f>
        <v>0</v>
      </c>
      <c r="S132" s="225">
        <v>0</v>
      </c>
      <c r="T132" s="226">
        <f>S132*H132</f>
        <v>0</v>
      </c>
      <c r="AR132" s="23" t="s">
        <v>142</v>
      </c>
      <c r="AT132" s="23" t="s">
        <v>137</v>
      </c>
      <c r="AU132" s="23" t="s">
        <v>88</v>
      </c>
      <c r="AY132" s="23" t="s">
        <v>134</v>
      </c>
      <c r="BE132" s="227">
        <f>IF(N132="základní",J132,0)</f>
        <v>0</v>
      </c>
      <c r="BF132" s="227">
        <f>IF(N132="snížená",J132,0)</f>
        <v>0</v>
      </c>
      <c r="BG132" s="227">
        <f>IF(N132="zákl. přenesená",J132,0)</f>
        <v>0</v>
      </c>
      <c r="BH132" s="227">
        <f>IF(N132="sníž. přenesená",J132,0)</f>
        <v>0</v>
      </c>
      <c r="BI132" s="227">
        <f>IF(N132="nulová",J132,0)</f>
        <v>0</v>
      </c>
      <c r="BJ132" s="23" t="s">
        <v>25</v>
      </c>
      <c r="BK132" s="227">
        <f>ROUND(I132*H132,2)</f>
        <v>0</v>
      </c>
      <c r="BL132" s="23" t="s">
        <v>142</v>
      </c>
      <c r="BM132" s="23" t="s">
        <v>220</v>
      </c>
    </row>
    <row r="133" spans="2:47" s="1" customFormat="1" ht="13.5">
      <c r="B133" s="45"/>
      <c r="C133" s="73"/>
      <c r="D133" s="228" t="s">
        <v>144</v>
      </c>
      <c r="E133" s="73"/>
      <c r="F133" s="229" t="s">
        <v>221</v>
      </c>
      <c r="G133" s="73"/>
      <c r="H133" s="73"/>
      <c r="I133" s="186"/>
      <c r="J133" s="73"/>
      <c r="K133" s="73"/>
      <c r="L133" s="71"/>
      <c r="M133" s="230"/>
      <c r="N133" s="46"/>
      <c r="O133" s="46"/>
      <c r="P133" s="46"/>
      <c r="Q133" s="46"/>
      <c r="R133" s="46"/>
      <c r="S133" s="46"/>
      <c r="T133" s="94"/>
      <c r="AT133" s="23" t="s">
        <v>144</v>
      </c>
      <c r="AU133" s="23" t="s">
        <v>88</v>
      </c>
    </row>
    <row r="134" spans="2:65" s="1" customFormat="1" ht="25.5" customHeight="1">
      <c r="B134" s="45"/>
      <c r="C134" s="216" t="s">
        <v>222</v>
      </c>
      <c r="D134" s="216" t="s">
        <v>137</v>
      </c>
      <c r="E134" s="217" t="s">
        <v>223</v>
      </c>
      <c r="F134" s="218" t="s">
        <v>224</v>
      </c>
      <c r="G134" s="219" t="s">
        <v>219</v>
      </c>
      <c r="H134" s="220">
        <v>6.015</v>
      </c>
      <c r="I134" s="221"/>
      <c r="J134" s="222">
        <f>ROUND(I134*H134,2)</f>
        <v>0</v>
      </c>
      <c r="K134" s="218" t="s">
        <v>141</v>
      </c>
      <c r="L134" s="71"/>
      <c r="M134" s="223" t="s">
        <v>34</v>
      </c>
      <c r="N134" s="224" t="s">
        <v>49</v>
      </c>
      <c r="O134" s="46"/>
      <c r="P134" s="225">
        <f>O134*H134</f>
        <v>0</v>
      </c>
      <c r="Q134" s="225">
        <v>0</v>
      </c>
      <c r="R134" s="225">
        <f>Q134*H134</f>
        <v>0</v>
      </c>
      <c r="S134" s="225">
        <v>0</v>
      </c>
      <c r="T134" s="226">
        <f>S134*H134</f>
        <v>0</v>
      </c>
      <c r="AR134" s="23" t="s">
        <v>142</v>
      </c>
      <c r="AT134" s="23" t="s">
        <v>137</v>
      </c>
      <c r="AU134" s="23" t="s">
        <v>88</v>
      </c>
      <c r="AY134" s="23" t="s">
        <v>134</v>
      </c>
      <c r="BE134" s="227">
        <f>IF(N134="základní",J134,0)</f>
        <v>0</v>
      </c>
      <c r="BF134" s="227">
        <f>IF(N134="snížená",J134,0)</f>
        <v>0</v>
      </c>
      <c r="BG134" s="227">
        <f>IF(N134="zákl. přenesená",J134,0)</f>
        <v>0</v>
      </c>
      <c r="BH134" s="227">
        <f>IF(N134="sníž. přenesená",J134,0)</f>
        <v>0</v>
      </c>
      <c r="BI134" s="227">
        <f>IF(N134="nulová",J134,0)</f>
        <v>0</v>
      </c>
      <c r="BJ134" s="23" t="s">
        <v>25</v>
      </c>
      <c r="BK134" s="227">
        <f>ROUND(I134*H134,2)</f>
        <v>0</v>
      </c>
      <c r="BL134" s="23" t="s">
        <v>142</v>
      </c>
      <c r="BM134" s="23" t="s">
        <v>225</v>
      </c>
    </row>
    <row r="135" spans="2:47" s="1" customFormat="1" ht="13.5">
      <c r="B135" s="45"/>
      <c r="C135" s="73"/>
      <c r="D135" s="228" t="s">
        <v>144</v>
      </c>
      <c r="E135" s="73"/>
      <c r="F135" s="229" t="s">
        <v>226</v>
      </c>
      <c r="G135" s="73"/>
      <c r="H135" s="73"/>
      <c r="I135" s="186"/>
      <c r="J135" s="73"/>
      <c r="K135" s="73"/>
      <c r="L135" s="71"/>
      <c r="M135" s="230"/>
      <c r="N135" s="46"/>
      <c r="O135" s="46"/>
      <c r="P135" s="46"/>
      <c r="Q135" s="46"/>
      <c r="R135" s="46"/>
      <c r="S135" s="46"/>
      <c r="T135" s="94"/>
      <c r="AT135" s="23" t="s">
        <v>144</v>
      </c>
      <c r="AU135" s="23" t="s">
        <v>88</v>
      </c>
    </row>
    <row r="136" spans="2:65" s="1" customFormat="1" ht="25.5" customHeight="1">
      <c r="B136" s="45"/>
      <c r="C136" s="216" t="s">
        <v>227</v>
      </c>
      <c r="D136" s="216" t="s">
        <v>137</v>
      </c>
      <c r="E136" s="217" t="s">
        <v>228</v>
      </c>
      <c r="F136" s="218" t="s">
        <v>229</v>
      </c>
      <c r="G136" s="219" t="s">
        <v>219</v>
      </c>
      <c r="H136" s="220">
        <v>54.135</v>
      </c>
      <c r="I136" s="221"/>
      <c r="J136" s="222">
        <f>ROUND(I136*H136,2)</f>
        <v>0</v>
      </c>
      <c r="K136" s="218" t="s">
        <v>141</v>
      </c>
      <c r="L136" s="71"/>
      <c r="M136" s="223" t="s">
        <v>34</v>
      </c>
      <c r="N136" s="224" t="s">
        <v>49</v>
      </c>
      <c r="O136" s="46"/>
      <c r="P136" s="225">
        <f>O136*H136</f>
        <v>0</v>
      </c>
      <c r="Q136" s="225">
        <v>0</v>
      </c>
      <c r="R136" s="225">
        <f>Q136*H136</f>
        <v>0</v>
      </c>
      <c r="S136" s="225">
        <v>0</v>
      </c>
      <c r="T136" s="226">
        <f>S136*H136</f>
        <v>0</v>
      </c>
      <c r="AR136" s="23" t="s">
        <v>142</v>
      </c>
      <c r="AT136" s="23" t="s">
        <v>137</v>
      </c>
      <c r="AU136" s="23" t="s">
        <v>88</v>
      </c>
      <c r="AY136" s="23" t="s">
        <v>134</v>
      </c>
      <c r="BE136" s="227">
        <f>IF(N136="základní",J136,0)</f>
        <v>0</v>
      </c>
      <c r="BF136" s="227">
        <f>IF(N136="snížená",J136,0)</f>
        <v>0</v>
      </c>
      <c r="BG136" s="227">
        <f>IF(N136="zákl. přenesená",J136,0)</f>
        <v>0</v>
      </c>
      <c r="BH136" s="227">
        <f>IF(N136="sníž. přenesená",J136,0)</f>
        <v>0</v>
      </c>
      <c r="BI136" s="227">
        <f>IF(N136="nulová",J136,0)</f>
        <v>0</v>
      </c>
      <c r="BJ136" s="23" t="s">
        <v>25</v>
      </c>
      <c r="BK136" s="227">
        <f>ROUND(I136*H136,2)</f>
        <v>0</v>
      </c>
      <c r="BL136" s="23" t="s">
        <v>142</v>
      </c>
      <c r="BM136" s="23" t="s">
        <v>230</v>
      </c>
    </row>
    <row r="137" spans="2:47" s="1" customFormat="1" ht="13.5">
      <c r="B137" s="45"/>
      <c r="C137" s="73"/>
      <c r="D137" s="228" t="s">
        <v>144</v>
      </c>
      <c r="E137" s="73"/>
      <c r="F137" s="229" t="s">
        <v>226</v>
      </c>
      <c r="G137" s="73"/>
      <c r="H137" s="73"/>
      <c r="I137" s="186"/>
      <c r="J137" s="73"/>
      <c r="K137" s="73"/>
      <c r="L137" s="71"/>
      <c r="M137" s="230"/>
      <c r="N137" s="46"/>
      <c r="O137" s="46"/>
      <c r="P137" s="46"/>
      <c r="Q137" s="46"/>
      <c r="R137" s="46"/>
      <c r="S137" s="46"/>
      <c r="T137" s="94"/>
      <c r="AT137" s="23" t="s">
        <v>144</v>
      </c>
      <c r="AU137" s="23" t="s">
        <v>88</v>
      </c>
    </row>
    <row r="138" spans="2:51" s="11" customFormat="1" ht="13.5">
      <c r="B138" s="231"/>
      <c r="C138" s="232"/>
      <c r="D138" s="228" t="s">
        <v>146</v>
      </c>
      <c r="E138" s="232"/>
      <c r="F138" s="234" t="s">
        <v>231</v>
      </c>
      <c r="G138" s="232"/>
      <c r="H138" s="235">
        <v>54.135</v>
      </c>
      <c r="I138" s="236"/>
      <c r="J138" s="232"/>
      <c r="K138" s="232"/>
      <c r="L138" s="237"/>
      <c r="M138" s="238"/>
      <c r="N138" s="239"/>
      <c r="O138" s="239"/>
      <c r="P138" s="239"/>
      <c r="Q138" s="239"/>
      <c r="R138" s="239"/>
      <c r="S138" s="239"/>
      <c r="T138" s="240"/>
      <c r="AT138" s="241" t="s">
        <v>146</v>
      </c>
      <c r="AU138" s="241" t="s">
        <v>88</v>
      </c>
      <c r="AV138" s="11" t="s">
        <v>88</v>
      </c>
      <c r="AW138" s="11" t="s">
        <v>6</v>
      </c>
      <c r="AX138" s="11" t="s">
        <v>25</v>
      </c>
      <c r="AY138" s="241" t="s">
        <v>134</v>
      </c>
    </row>
    <row r="139" spans="2:65" s="1" customFormat="1" ht="25.5" customHeight="1">
      <c r="B139" s="45"/>
      <c r="C139" s="216" t="s">
        <v>232</v>
      </c>
      <c r="D139" s="216" t="s">
        <v>137</v>
      </c>
      <c r="E139" s="217" t="s">
        <v>233</v>
      </c>
      <c r="F139" s="218" t="s">
        <v>234</v>
      </c>
      <c r="G139" s="219" t="s">
        <v>219</v>
      </c>
      <c r="H139" s="220">
        <v>6.015</v>
      </c>
      <c r="I139" s="221"/>
      <c r="J139" s="222">
        <f>ROUND(I139*H139,2)</f>
        <v>0</v>
      </c>
      <c r="K139" s="218" t="s">
        <v>141</v>
      </c>
      <c r="L139" s="71"/>
      <c r="M139" s="223" t="s">
        <v>34</v>
      </c>
      <c r="N139" s="224" t="s">
        <v>49</v>
      </c>
      <c r="O139" s="46"/>
      <c r="P139" s="225">
        <f>O139*H139</f>
        <v>0</v>
      </c>
      <c r="Q139" s="225">
        <v>0</v>
      </c>
      <c r="R139" s="225">
        <f>Q139*H139</f>
        <v>0</v>
      </c>
      <c r="S139" s="225">
        <v>0</v>
      </c>
      <c r="T139" s="226">
        <f>S139*H139</f>
        <v>0</v>
      </c>
      <c r="AR139" s="23" t="s">
        <v>142</v>
      </c>
      <c r="AT139" s="23" t="s">
        <v>137</v>
      </c>
      <c r="AU139" s="23" t="s">
        <v>88</v>
      </c>
      <c r="AY139" s="23" t="s">
        <v>134</v>
      </c>
      <c r="BE139" s="227">
        <f>IF(N139="základní",J139,0)</f>
        <v>0</v>
      </c>
      <c r="BF139" s="227">
        <f>IF(N139="snížená",J139,0)</f>
        <v>0</v>
      </c>
      <c r="BG139" s="227">
        <f>IF(N139="zákl. přenesená",J139,0)</f>
        <v>0</v>
      </c>
      <c r="BH139" s="227">
        <f>IF(N139="sníž. přenesená",J139,0)</f>
        <v>0</v>
      </c>
      <c r="BI139" s="227">
        <f>IF(N139="nulová",J139,0)</f>
        <v>0</v>
      </c>
      <c r="BJ139" s="23" t="s">
        <v>25</v>
      </c>
      <c r="BK139" s="227">
        <f>ROUND(I139*H139,2)</f>
        <v>0</v>
      </c>
      <c r="BL139" s="23" t="s">
        <v>142</v>
      </c>
      <c r="BM139" s="23" t="s">
        <v>235</v>
      </c>
    </row>
    <row r="140" spans="2:47" s="1" customFormat="1" ht="13.5">
      <c r="B140" s="45"/>
      <c r="C140" s="73"/>
      <c r="D140" s="228" t="s">
        <v>144</v>
      </c>
      <c r="E140" s="73"/>
      <c r="F140" s="229" t="s">
        <v>236</v>
      </c>
      <c r="G140" s="73"/>
      <c r="H140" s="73"/>
      <c r="I140" s="186"/>
      <c r="J140" s="73"/>
      <c r="K140" s="73"/>
      <c r="L140" s="71"/>
      <c r="M140" s="230"/>
      <c r="N140" s="46"/>
      <c r="O140" s="46"/>
      <c r="P140" s="46"/>
      <c r="Q140" s="46"/>
      <c r="R140" s="46"/>
      <c r="S140" s="46"/>
      <c r="T140" s="94"/>
      <c r="AT140" s="23" t="s">
        <v>144</v>
      </c>
      <c r="AU140" s="23" t="s">
        <v>88</v>
      </c>
    </row>
    <row r="141" spans="2:63" s="10" customFormat="1" ht="37.4" customHeight="1">
      <c r="B141" s="200"/>
      <c r="C141" s="201"/>
      <c r="D141" s="202" t="s">
        <v>77</v>
      </c>
      <c r="E141" s="203" t="s">
        <v>237</v>
      </c>
      <c r="F141" s="203" t="s">
        <v>238</v>
      </c>
      <c r="G141" s="201"/>
      <c r="H141" s="201"/>
      <c r="I141" s="204"/>
      <c r="J141" s="205">
        <f>BK141</f>
        <v>0</v>
      </c>
      <c r="K141" s="201"/>
      <c r="L141" s="206"/>
      <c r="M141" s="207"/>
      <c r="N141" s="208"/>
      <c r="O141" s="208"/>
      <c r="P141" s="209">
        <f>P142+P149+P156+P159</f>
        <v>0</v>
      </c>
      <c r="Q141" s="208"/>
      <c r="R141" s="209">
        <f>R142+R149+R156+R159</f>
        <v>4.993254299999999</v>
      </c>
      <c r="S141" s="208"/>
      <c r="T141" s="210">
        <f>T142+T149+T156+T159</f>
        <v>3.8136479000000003</v>
      </c>
      <c r="AR141" s="211" t="s">
        <v>88</v>
      </c>
      <c r="AT141" s="212" t="s">
        <v>77</v>
      </c>
      <c r="AU141" s="212" t="s">
        <v>78</v>
      </c>
      <c r="AY141" s="211" t="s">
        <v>134</v>
      </c>
      <c r="BK141" s="213">
        <f>BK142+BK149+BK156+BK159</f>
        <v>0</v>
      </c>
    </row>
    <row r="142" spans="2:63" s="10" customFormat="1" ht="19.9" customHeight="1">
      <c r="B142" s="200"/>
      <c r="C142" s="201"/>
      <c r="D142" s="202" t="s">
        <v>77</v>
      </c>
      <c r="E142" s="214" t="s">
        <v>239</v>
      </c>
      <c r="F142" s="214" t="s">
        <v>240</v>
      </c>
      <c r="G142" s="201"/>
      <c r="H142" s="201"/>
      <c r="I142" s="204"/>
      <c r="J142" s="215">
        <f>BK142</f>
        <v>0</v>
      </c>
      <c r="K142" s="201"/>
      <c r="L142" s="206"/>
      <c r="M142" s="207"/>
      <c r="N142" s="208"/>
      <c r="O142" s="208"/>
      <c r="P142" s="209">
        <f>SUM(P143:P148)</f>
        <v>0</v>
      </c>
      <c r="Q142" s="208"/>
      <c r="R142" s="209">
        <f>SUM(R143:R148)</f>
        <v>2.9664336</v>
      </c>
      <c r="S142" s="208"/>
      <c r="T142" s="210">
        <f>SUM(T143:T148)</f>
        <v>3.3639528000000003</v>
      </c>
      <c r="AR142" s="211" t="s">
        <v>88</v>
      </c>
      <c r="AT142" s="212" t="s">
        <v>77</v>
      </c>
      <c r="AU142" s="212" t="s">
        <v>25</v>
      </c>
      <c r="AY142" s="211" t="s">
        <v>134</v>
      </c>
      <c r="BK142" s="213">
        <f>SUM(BK143:BK148)</f>
        <v>0</v>
      </c>
    </row>
    <row r="143" spans="2:65" s="1" customFormat="1" ht="25.5" customHeight="1">
      <c r="B143" s="45"/>
      <c r="C143" s="216" t="s">
        <v>241</v>
      </c>
      <c r="D143" s="216" t="s">
        <v>137</v>
      </c>
      <c r="E143" s="217" t="s">
        <v>242</v>
      </c>
      <c r="F143" s="218" t="s">
        <v>243</v>
      </c>
      <c r="G143" s="219" t="s">
        <v>140</v>
      </c>
      <c r="H143" s="220">
        <v>213.72</v>
      </c>
      <c r="I143" s="221"/>
      <c r="J143" s="222">
        <f>ROUND(I143*H143,2)</f>
        <v>0</v>
      </c>
      <c r="K143" s="218" t="s">
        <v>141</v>
      </c>
      <c r="L143" s="71"/>
      <c r="M143" s="223" t="s">
        <v>34</v>
      </c>
      <c r="N143" s="224" t="s">
        <v>49</v>
      </c>
      <c r="O143" s="46"/>
      <c r="P143" s="225">
        <f>O143*H143</f>
        <v>0</v>
      </c>
      <c r="Q143" s="225">
        <v>0.01388</v>
      </c>
      <c r="R143" s="225">
        <f>Q143*H143</f>
        <v>2.9664336</v>
      </c>
      <c r="S143" s="225">
        <v>0</v>
      </c>
      <c r="T143" s="226">
        <f>S143*H143</f>
        <v>0</v>
      </c>
      <c r="AR143" s="23" t="s">
        <v>222</v>
      </c>
      <c r="AT143" s="23" t="s">
        <v>137</v>
      </c>
      <c r="AU143" s="23" t="s">
        <v>88</v>
      </c>
      <c r="AY143" s="23" t="s">
        <v>134</v>
      </c>
      <c r="BE143" s="227">
        <f>IF(N143="základní",J143,0)</f>
        <v>0</v>
      </c>
      <c r="BF143" s="227">
        <f>IF(N143="snížená",J143,0)</f>
        <v>0</v>
      </c>
      <c r="BG143" s="227">
        <f>IF(N143="zákl. přenesená",J143,0)</f>
        <v>0</v>
      </c>
      <c r="BH143" s="227">
        <f>IF(N143="sníž. přenesená",J143,0)</f>
        <v>0</v>
      </c>
      <c r="BI143" s="227">
        <f>IF(N143="nulová",J143,0)</f>
        <v>0</v>
      </c>
      <c r="BJ143" s="23" t="s">
        <v>25</v>
      </c>
      <c r="BK143" s="227">
        <f>ROUND(I143*H143,2)</f>
        <v>0</v>
      </c>
      <c r="BL143" s="23" t="s">
        <v>222</v>
      </c>
      <c r="BM143" s="23" t="s">
        <v>244</v>
      </c>
    </row>
    <row r="144" spans="2:47" s="1" customFormat="1" ht="13.5">
      <c r="B144" s="45"/>
      <c r="C144" s="73"/>
      <c r="D144" s="228" t="s">
        <v>144</v>
      </c>
      <c r="E144" s="73"/>
      <c r="F144" s="229" t="s">
        <v>245</v>
      </c>
      <c r="G144" s="73"/>
      <c r="H144" s="73"/>
      <c r="I144" s="186"/>
      <c r="J144" s="73"/>
      <c r="K144" s="73"/>
      <c r="L144" s="71"/>
      <c r="M144" s="230"/>
      <c r="N144" s="46"/>
      <c r="O144" s="46"/>
      <c r="P144" s="46"/>
      <c r="Q144" s="46"/>
      <c r="R144" s="46"/>
      <c r="S144" s="46"/>
      <c r="T144" s="94"/>
      <c r="AT144" s="23" t="s">
        <v>144</v>
      </c>
      <c r="AU144" s="23" t="s">
        <v>88</v>
      </c>
    </row>
    <row r="145" spans="2:51" s="11" customFormat="1" ht="13.5">
      <c r="B145" s="231"/>
      <c r="C145" s="232"/>
      <c r="D145" s="228" t="s">
        <v>146</v>
      </c>
      <c r="E145" s="233" t="s">
        <v>34</v>
      </c>
      <c r="F145" s="234" t="s">
        <v>246</v>
      </c>
      <c r="G145" s="232"/>
      <c r="H145" s="235">
        <v>100.21</v>
      </c>
      <c r="I145" s="236"/>
      <c r="J145" s="232"/>
      <c r="K145" s="232"/>
      <c r="L145" s="237"/>
      <c r="M145" s="238"/>
      <c r="N145" s="239"/>
      <c r="O145" s="239"/>
      <c r="P145" s="239"/>
      <c r="Q145" s="239"/>
      <c r="R145" s="239"/>
      <c r="S145" s="239"/>
      <c r="T145" s="240"/>
      <c r="AT145" s="241" t="s">
        <v>146</v>
      </c>
      <c r="AU145" s="241" t="s">
        <v>88</v>
      </c>
      <c r="AV145" s="11" t="s">
        <v>88</v>
      </c>
      <c r="AW145" s="11" t="s">
        <v>41</v>
      </c>
      <c r="AX145" s="11" t="s">
        <v>78</v>
      </c>
      <c r="AY145" s="241" t="s">
        <v>134</v>
      </c>
    </row>
    <row r="146" spans="2:51" s="11" customFormat="1" ht="13.5">
      <c r="B146" s="231"/>
      <c r="C146" s="232"/>
      <c r="D146" s="228" t="s">
        <v>146</v>
      </c>
      <c r="E146" s="233" t="s">
        <v>34</v>
      </c>
      <c r="F146" s="234" t="s">
        <v>247</v>
      </c>
      <c r="G146" s="232"/>
      <c r="H146" s="235">
        <v>113.51</v>
      </c>
      <c r="I146" s="236"/>
      <c r="J146" s="232"/>
      <c r="K146" s="232"/>
      <c r="L146" s="237"/>
      <c r="M146" s="238"/>
      <c r="N146" s="239"/>
      <c r="O146" s="239"/>
      <c r="P146" s="239"/>
      <c r="Q146" s="239"/>
      <c r="R146" s="239"/>
      <c r="S146" s="239"/>
      <c r="T146" s="240"/>
      <c r="AT146" s="241" t="s">
        <v>146</v>
      </c>
      <c r="AU146" s="241" t="s">
        <v>88</v>
      </c>
      <c r="AV146" s="11" t="s">
        <v>88</v>
      </c>
      <c r="AW146" s="11" t="s">
        <v>41</v>
      </c>
      <c r="AX146" s="11" t="s">
        <v>78</v>
      </c>
      <c r="AY146" s="241" t="s">
        <v>134</v>
      </c>
    </row>
    <row r="147" spans="2:65" s="1" customFormat="1" ht="25.5" customHeight="1">
      <c r="B147" s="45"/>
      <c r="C147" s="216" t="s">
        <v>248</v>
      </c>
      <c r="D147" s="216" t="s">
        <v>137</v>
      </c>
      <c r="E147" s="217" t="s">
        <v>249</v>
      </c>
      <c r="F147" s="218" t="s">
        <v>250</v>
      </c>
      <c r="G147" s="219" t="s">
        <v>140</v>
      </c>
      <c r="H147" s="220">
        <v>213.72</v>
      </c>
      <c r="I147" s="221"/>
      <c r="J147" s="222">
        <f>ROUND(I147*H147,2)</f>
        <v>0</v>
      </c>
      <c r="K147" s="218" t="s">
        <v>141</v>
      </c>
      <c r="L147" s="71"/>
      <c r="M147" s="223" t="s">
        <v>34</v>
      </c>
      <c r="N147" s="224" t="s">
        <v>49</v>
      </c>
      <c r="O147" s="46"/>
      <c r="P147" s="225">
        <f>O147*H147</f>
        <v>0</v>
      </c>
      <c r="Q147" s="225">
        <v>0</v>
      </c>
      <c r="R147" s="225">
        <f>Q147*H147</f>
        <v>0</v>
      </c>
      <c r="S147" s="225">
        <v>0.01574</v>
      </c>
      <c r="T147" s="226">
        <f>S147*H147</f>
        <v>3.3639528000000003</v>
      </c>
      <c r="AR147" s="23" t="s">
        <v>222</v>
      </c>
      <c r="AT147" s="23" t="s">
        <v>137</v>
      </c>
      <c r="AU147" s="23" t="s">
        <v>88</v>
      </c>
      <c r="AY147" s="23" t="s">
        <v>134</v>
      </c>
      <c r="BE147" s="227">
        <f>IF(N147="základní",J147,0)</f>
        <v>0</v>
      </c>
      <c r="BF147" s="227">
        <f>IF(N147="snížená",J147,0)</f>
        <v>0</v>
      </c>
      <c r="BG147" s="227">
        <f>IF(N147="zákl. přenesená",J147,0)</f>
        <v>0</v>
      </c>
      <c r="BH147" s="227">
        <f>IF(N147="sníž. přenesená",J147,0)</f>
        <v>0</v>
      </c>
      <c r="BI147" s="227">
        <f>IF(N147="nulová",J147,0)</f>
        <v>0</v>
      </c>
      <c r="BJ147" s="23" t="s">
        <v>25</v>
      </c>
      <c r="BK147" s="227">
        <f>ROUND(I147*H147,2)</f>
        <v>0</v>
      </c>
      <c r="BL147" s="23" t="s">
        <v>222</v>
      </c>
      <c r="BM147" s="23" t="s">
        <v>251</v>
      </c>
    </row>
    <row r="148" spans="2:47" s="1" customFormat="1" ht="13.5">
      <c r="B148" s="45"/>
      <c r="C148" s="73"/>
      <c r="D148" s="228" t="s">
        <v>144</v>
      </c>
      <c r="E148" s="73"/>
      <c r="F148" s="229" t="s">
        <v>252</v>
      </c>
      <c r="G148" s="73"/>
      <c r="H148" s="73"/>
      <c r="I148" s="186"/>
      <c r="J148" s="73"/>
      <c r="K148" s="73"/>
      <c r="L148" s="71"/>
      <c r="M148" s="230"/>
      <c r="N148" s="46"/>
      <c r="O148" s="46"/>
      <c r="P148" s="46"/>
      <c r="Q148" s="46"/>
      <c r="R148" s="46"/>
      <c r="S148" s="46"/>
      <c r="T148" s="94"/>
      <c r="AT148" s="23" t="s">
        <v>144</v>
      </c>
      <c r="AU148" s="23" t="s">
        <v>88</v>
      </c>
    </row>
    <row r="149" spans="2:63" s="10" customFormat="1" ht="29.85" customHeight="1">
      <c r="B149" s="200"/>
      <c r="C149" s="201"/>
      <c r="D149" s="202" t="s">
        <v>77</v>
      </c>
      <c r="E149" s="214" t="s">
        <v>253</v>
      </c>
      <c r="F149" s="214" t="s">
        <v>254</v>
      </c>
      <c r="G149" s="201"/>
      <c r="H149" s="201"/>
      <c r="I149" s="204"/>
      <c r="J149" s="215">
        <f>BK149</f>
        <v>0</v>
      </c>
      <c r="K149" s="201"/>
      <c r="L149" s="206"/>
      <c r="M149" s="207"/>
      <c r="N149" s="208"/>
      <c r="O149" s="208"/>
      <c r="P149" s="209">
        <f>SUM(P150:P155)</f>
        <v>0</v>
      </c>
      <c r="Q149" s="208"/>
      <c r="R149" s="209">
        <f>SUM(R150:R155)</f>
        <v>0.0402354</v>
      </c>
      <c r="S149" s="208"/>
      <c r="T149" s="210">
        <f>SUM(T150:T155)</f>
        <v>0.038880000000000005</v>
      </c>
      <c r="AR149" s="211" t="s">
        <v>88</v>
      </c>
      <c r="AT149" s="212" t="s">
        <v>77</v>
      </c>
      <c r="AU149" s="212" t="s">
        <v>25</v>
      </c>
      <c r="AY149" s="211" t="s">
        <v>134</v>
      </c>
      <c r="BK149" s="213">
        <f>SUM(BK150:BK155)</f>
        <v>0</v>
      </c>
    </row>
    <row r="150" spans="2:65" s="1" customFormat="1" ht="25.5" customHeight="1">
      <c r="B150" s="45"/>
      <c r="C150" s="216" t="s">
        <v>9</v>
      </c>
      <c r="D150" s="216" t="s">
        <v>137</v>
      </c>
      <c r="E150" s="217" t="s">
        <v>255</v>
      </c>
      <c r="F150" s="218" t="s">
        <v>256</v>
      </c>
      <c r="G150" s="219" t="s">
        <v>156</v>
      </c>
      <c r="H150" s="220">
        <v>108</v>
      </c>
      <c r="I150" s="221"/>
      <c r="J150" s="222">
        <f>ROUND(I150*H150,2)</f>
        <v>0</v>
      </c>
      <c r="K150" s="218" t="s">
        <v>141</v>
      </c>
      <c r="L150" s="71"/>
      <c r="M150" s="223" t="s">
        <v>34</v>
      </c>
      <c r="N150" s="224" t="s">
        <v>49</v>
      </c>
      <c r="O150" s="46"/>
      <c r="P150" s="225">
        <f>O150*H150</f>
        <v>0</v>
      </c>
      <c r="Q150" s="225">
        <v>0.00013</v>
      </c>
      <c r="R150" s="225">
        <f>Q150*H150</f>
        <v>0.014039999999999999</v>
      </c>
      <c r="S150" s="225">
        <v>0.00036</v>
      </c>
      <c r="T150" s="226">
        <f>S150*H150</f>
        <v>0.038880000000000005</v>
      </c>
      <c r="AR150" s="23" t="s">
        <v>222</v>
      </c>
      <c r="AT150" s="23" t="s">
        <v>137</v>
      </c>
      <c r="AU150" s="23" t="s">
        <v>88</v>
      </c>
      <c r="AY150" s="23" t="s">
        <v>134</v>
      </c>
      <c r="BE150" s="227">
        <f>IF(N150="základní",J150,0)</f>
        <v>0</v>
      </c>
      <c r="BF150" s="227">
        <f>IF(N150="snížená",J150,0)</f>
        <v>0</v>
      </c>
      <c r="BG150" s="227">
        <f>IF(N150="zákl. přenesená",J150,0)</f>
        <v>0</v>
      </c>
      <c r="BH150" s="227">
        <f>IF(N150="sníž. přenesená",J150,0)</f>
        <v>0</v>
      </c>
      <c r="BI150" s="227">
        <f>IF(N150="nulová",J150,0)</f>
        <v>0</v>
      </c>
      <c r="BJ150" s="23" t="s">
        <v>25</v>
      </c>
      <c r="BK150" s="227">
        <f>ROUND(I150*H150,2)</f>
        <v>0</v>
      </c>
      <c r="BL150" s="23" t="s">
        <v>222</v>
      </c>
      <c r="BM150" s="23" t="s">
        <v>257</v>
      </c>
    </row>
    <row r="151" spans="2:51" s="11" customFormat="1" ht="13.5">
      <c r="B151" s="231"/>
      <c r="C151" s="232"/>
      <c r="D151" s="228" t="s">
        <v>146</v>
      </c>
      <c r="E151" s="233" t="s">
        <v>34</v>
      </c>
      <c r="F151" s="234" t="s">
        <v>258</v>
      </c>
      <c r="G151" s="232"/>
      <c r="H151" s="235">
        <v>104</v>
      </c>
      <c r="I151" s="236"/>
      <c r="J151" s="232"/>
      <c r="K151" s="232"/>
      <c r="L151" s="237"/>
      <c r="M151" s="238"/>
      <c r="N151" s="239"/>
      <c r="O151" s="239"/>
      <c r="P151" s="239"/>
      <c r="Q151" s="239"/>
      <c r="R151" s="239"/>
      <c r="S151" s="239"/>
      <c r="T151" s="240"/>
      <c r="AT151" s="241" t="s">
        <v>146</v>
      </c>
      <c r="AU151" s="241" t="s">
        <v>88</v>
      </c>
      <c r="AV151" s="11" t="s">
        <v>88</v>
      </c>
      <c r="AW151" s="11" t="s">
        <v>41</v>
      </c>
      <c r="AX151" s="11" t="s">
        <v>78</v>
      </c>
      <c r="AY151" s="241" t="s">
        <v>134</v>
      </c>
    </row>
    <row r="152" spans="2:51" s="11" customFormat="1" ht="13.5">
      <c r="B152" s="231"/>
      <c r="C152" s="232"/>
      <c r="D152" s="228" t="s">
        <v>146</v>
      </c>
      <c r="E152" s="233" t="s">
        <v>34</v>
      </c>
      <c r="F152" s="234" t="s">
        <v>259</v>
      </c>
      <c r="G152" s="232"/>
      <c r="H152" s="235">
        <v>4</v>
      </c>
      <c r="I152" s="236"/>
      <c r="J152" s="232"/>
      <c r="K152" s="232"/>
      <c r="L152" s="237"/>
      <c r="M152" s="238"/>
      <c r="N152" s="239"/>
      <c r="O152" s="239"/>
      <c r="P152" s="239"/>
      <c r="Q152" s="239"/>
      <c r="R152" s="239"/>
      <c r="S152" s="239"/>
      <c r="T152" s="240"/>
      <c r="AT152" s="241" t="s">
        <v>146</v>
      </c>
      <c r="AU152" s="241" t="s">
        <v>88</v>
      </c>
      <c r="AV152" s="11" t="s">
        <v>88</v>
      </c>
      <c r="AW152" s="11" t="s">
        <v>41</v>
      </c>
      <c r="AX152" s="11" t="s">
        <v>78</v>
      </c>
      <c r="AY152" s="241" t="s">
        <v>134</v>
      </c>
    </row>
    <row r="153" spans="2:65" s="1" customFormat="1" ht="16.5" customHeight="1">
      <c r="B153" s="45"/>
      <c r="C153" s="242" t="s">
        <v>260</v>
      </c>
      <c r="D153" s="242" t="s">
        <v>261</v>
      </c>
      <c r="E153" s="243" t="s">
        <v>262</v>
      </c>
      <c r="F153" s="244" t="s">
        <v>263</v>
      </c>
      <c r="G153" s="245" t="s">
        <v>140</v>
      </c>
      <c r="H153" s="246">
        <v>2.673</v>
      </c>
      <c r="I153" s="247"/>
      <c r="J153" s="248">
        <f>ROUND(I153*H153,2)</f>
        <v>0</v>
      </c>
      <c r="K153" s="244" t="s">
        <v>34</v>
      </c>
      <c r="L153" s="249"/>
      <c r="M153" s="250" t="s">
        <v>34</v>
      </c>
      <c r="N153" s="251" t="s">
        <v>49</v>
      </c>
      <c r="O153" s="46"/>
      <c r="P153" s="225">
        <f>O153*H153</f>
        <v>0</v>
      </c>
      <c r="Q153" s="225">
        <v>0.0098</v>
      </c>
      <c r="R153" s="225">
        <f>Q153*H153</f>
        <v>0.0261954</v>
      </c>
      <c r="S153" s="225">
        <v>0</v>
      </c>
      <c r="T153" s="226">
        <f>S153*H153</f>
        <v>0</v>
      </c>
      <c r="AR153" s="23" t="s">
        <v>264</v>
      </c>
      <c r="AT153" s="23" t="s">
        <v>261</v>
      </c>
      <c r="AU153" s="23" t="s">
        <v>88</v>
      </c>
      <c r="AY153" s="23" t="s">
        <v>134</v>
      </c>
      <c r="BE153" s="227">
        <f>IF(N153="základní",J153,0)</f>
        <v>0</v>
      </c>
      <c r="BF153" s="227">
        <f>IF(N153="snížená",J153,0)</f>
        <v>0</v>
      </c>
      <c r="BG153" s="227">
        <f>IF(N153="zákl. přenesená",J153,0)</f>
        <v>0</v>
      </c>
      <c r="BH153" s="227">
        <f>IF(N153="sníž. přenesená",J153,0)</f>
        <v>0</v>
      </c>
      <c r="BI153" s="227">
        <f>IF(N153="nulová",J153,0)</f>
        <v>0</v>
      </c>
      <c r="BJ153" s="23" t="s">
        <v>25</v>
      </c>
      <c r="BK153" s="227">
        <f>ROUND(I153*H153,2)</f>
        <v>0</v>
      </c>
      <c r="BL153" s="23" t="s">
        <v>222</v>
      </c>
      <c r="BM153" s="23" t="s">
        <v>265</v>
      </c>
    </row>
    <row r="154" spans="2:51" s="11" customFormat="1" ht="13.5">
      <c r="B154" s="231"/>
      <c r="C154" s="232"/>
      <c r="D154" s="228" t="s">
        <v>146</v>
      </c>
      <c r="E154" s="233" t="s">
        <v>34</v>
      </c>
      <c r="F154" s="234" t="s">
        <v>266</v>
      </c>
      <c r="G154" s="232"/>
      <c r="H154" s="235">
        <v>2.43</v>
      </c>
      <c r="I154" s="236"/>
      <c r="J154" s="232"/>
      <c r="K154" s="232"/>
      <c r="L154" s="237"/>
      <c r="M154" s="238"/>
      <c r="N154" s="239"/>
      <c r="O154" s="239"/>
      <c r="P154" s="239"/>
      <c r="Q154" s="239"/>
      <c r="R154" s="239"/>
      <c r="S154" s="239"/>
      <c r="T154" s="240"/>
      <c r="AT154" s="241" t="s">
        <v>146</v>
      </c>
      <c r="AU154" s="241" t="s">
        <v>88</v>
      </c>
      <c r="AV154" s="11" t="s">
        <v>88</v>
      </c>
      <c r="AW154" s="11" t="s">
        <v>41</v>
      </c>
      <c r="AX154" s="11" t="s">
        <v>78</v>
      </c>
      <c r="AY154" s="241" t="s">
        <v>134</v>
      </c>
    </row>
    <row r="155" spans="2:51" s="11" customFormat="1" ht="13.5">
      <c r="B155" s="231"/>
      <c r="C155" s="232"/>
      <c r="D155" s="228" t="s">
        <v>146</v>
      </c>
      <c r="E155" s="232"/>
      <c r="F155" s="234" t="s">
        <v>267</v>
      </c>
      <c r="G155" s="232"/>
      <c r="H155" s="235">
        <v>2.673</v>
      </c>
      <c r="I155" s="236"/>
      <c r="J155" s="232"/>
      <c r="K155" s="232"/>
      <c r="L155" s="237"/>
      <c r="M155" s="238"/>
      <c r="N155" s="239"/>
      <c r="O155" s="239"/>
      <c r="P155" s="239"/>
      <c r="Q155" s="239"/>
      <c r="R155" s="239"/>
      <c r="S155" s="239"/>
      <c r="T155" s="240"/>
      <c r="AT155" s="241" t="s">
        <v>146</v>
      </c>
      <c r="AU155" s="241" t="s">
        <v>88</v>
      </c>
      <c r="AV155" s="11" t="s">
        <v>88</v>
      </c>
      <c r="AW155" s="11" t="s">
        <v>6</v>
      </c>
      <c r="AX155" s="11" t="s">
        <v>25</v>
      </c>
      <c r="AY155" s="241" t="s">
        <v>134</v>
      </c>
    </row>
    <row r="156" spans="2:63" s="10" customFormat="1" ht="29.85" customHeight="1">
      <c r="B156" s="200"/>
      <c r="C156" s="201"/>
      <c r="D156" s="202" t="s">
        <v>77</v>
      </c>
      <c r="E156" s="214" t="s">
        <v>268</v>
      </c>
      <c r="F156" s="214" t="s">
        <v>269</v>
      </c>
      <c r="G156" s="201"/>
      <c r="H156" s="201"/>
      <c r="I156" s="204"/>
      <c r="J156" s="215">
        <f>BK156</f>
        <v>0</v>
      </c>
      <c r="K156" s="201"/>
      <c r="L156" s="206"/>
      <c r="M156" s="207"/>
      <c r="N156" s="208"/>
      <c r="O156" s="208"/>
      <c r="P156" s="209">
        <f>SUM(P157:P158)</f>
        <v>0</v>
      </c>
      <c r="Q156" s="208"/>
      <c r="R156" s="209">
        <f>SUM(R157:R158)</f>
        <v>0.0015249999999999999</v>
      </c>
      <c r="S156" s="208"/>
      <c r="T156" s="210">
        <f>SUM(T157:T158)</f>
        <v>0</v>
      </c>
      <c r="AR156" s="211" t="s">
        <v>88</v>
      </c>
      <c r="AT156" s="212" t="s">
        <v>77</v>
      </c>
      <c r="AU156" s="212" t="s">
        <v>25</v>
      </c>
      <c r="AY156" s="211" t="s">
        <v>134</v>
      </c>
      <c r="BK156" s="213">
        <f>SUM(BK157:BK158)</f>
        <v>0</v>
      </c>
    </row>
    <row r="157" spans="2:65" s="1" customFormat="1" ht="25.5" customHeight="1">
      <c r="B157" s="45"/>
      <c r="C157" s="216" t="s">
        <v>270</v>
      </c>
      <c r="D157" s="216" t="s">
        <v>137</v>
      </c>
      <c r="E157" s="217" t="s">
        <v>271</v>
      </c>
      <c r="F157" s="218" t="s">
        <v>272</v>
      </c>
      <c r="G157" s="219" t="s">
        <v>140</v>
      </c>
      <c r="H157" s="220">
        <v>2.5</v>
      </c>
      <c r="I157" s="221"/>
      <c r="J157" s="222">
        <f>ROUND(I157*H157,2)</f>
        <v>0</v>
      </c>
      <c r="K157" s="218" t="s">
        <v>141</v>
      </c>
      <c r="L157" s="71"/>
      <c r="M157" s="223" t="s">
        <v>34</v>
      </c>
      <c r="N157" s="224" t="s">
        <v>49</v>
      </c>
      <c r="O157" s="46"/>
      <c r="P157" s="225">
        <f>O157*H157</f>
        <v>0</v>
      </c>
      <c r="Q157" s="225">
        <v>0.0002</v>
      </c>
      <c r="R157" s="225">
        <f>Q157*H157</f>
        <v>0.0005</v>
      </c>
      <c r="S157" s="225">
        <v>0</v>
      </c>
      <c r="T157" s="226">
        <f>S157*H157</f>
        <v>0</v>
      </c>
      <c r="AR157" s="23" t="s">
        <v>222</v>
      </c>
      <c r="AT157" s="23" t="s">
        <v>137</v>
      </c>
      <c r="AU157" s="23" t="s">
        <v>88</v>
      </c>
      <c r="AY157" s="23" t="s">
        <v>134</v>
      </c>
      <c r="BE157" s="227">
        <f>IF(N157="základní",J157,0)</f>
        <v>0</v>
      </c>
      <c r="BF157" s="227">
        <f>IF(N157="snížená",J157,0)</f>
        <v>0</v>
      </c>
      <c r="BG157" s="227">
        <f>IF(N157="zákl. přenesená",J157,0)</f>
        <v>0</v>
      </c>
      <c r="BH157" s="227">
        <f>IF(N157="sníž. přenesená",J157,0)</f>
        <v>0</v>
      </c>
      <c r="BI157" s="227">
        <f>IF(N157="nulová",J157,0)</f>
        <v>0</v>
      </c>
      <c r="BJ157" s="23" t="s">
        <v>25</v>
      </c>
      <c r="BK157" s="227">
        <f>ROUND(I157*H157,2)</f>
        <v>0</v>
      </c>
      <c r="BL157" s="23" t="s">
        <v>222</v>
      </c>
      <c r="BM157" s="23" t="s">
        <v>273</v>
      </c>
    </row>
    <row r="158" spans="2:65" s="1" customFormat="1" ht="25.5" customHeight="1">
      <c r="B158" s="45"/>
      <c r="C158" s="216" t="s">
        <v>274</v>
      </c>
      <c r="D158" s="216" t="s">
        <v>137</v>
      </c>
      <c r="E158" s="217" t="s">
        <v>275</v>
      </c>
      <c r="F158" s="218" t="s">
        <v>276</v>
      </c>
      <c r="G158" s="219" t="s">
        <v>140</v>
      </c>
      <c r="H158" s="220">
        <v>2.5</v>
      </c>
      <c r="I158" s="221"/>
      <c r="J158" s="222">
        <f>ROUND(I158*H158,2)</f>
        <v>0</v>
      </c>
      <c r="K158" s="218" t="s">
        <v>141</v>
      </c>
      <c r="L158" s="71"/>
      <c r="M158" s="223" t="s">
        <v>34</v>
      </c>
      <c r="N158" s="224" t="s">
        <v>49</v>
      </c>
      <c r="O158" s="46"/>
      <c r="P158" s="225">
        <f>O158*H158</f>
        <v>0</v>
      </c>
      <c r="Q158" s="225">
        <v>0.00041</v>
      </c>
      <c r="R158" s="225">
        <f>Q158*H158</f>
        <v>0.0010249999999999999</v>
      </c>
      <c r="S158" s="225">
        <v>0</v>
      </c>
      <c r="T158" s="226">
        <f>S158*H158</f>
        <v>0</v>
      </c>
      <c r="AR158" s="23" t="s">
        <v>222</v>
      </c>
      <c r="AT158" s="23" t="s">
        <v>137</v>
      </c>
      <c r="AU158" s="23" t="s">
        <v>88</v>
      </c>
      <c r="AY158" s="23" t="s">
        <v>134</v>
      </c>
      <c r="BE158" s="227">
        <f>IF(N158="základní",J158,0)</f>
        <v>0</v>
      </c>
      <c r="BF158" s="227">
        <f>IF(N158="snížená",J158,0)</f>
        <v>0</v>
      </c>
      <c r="BG158" s="227">
        <f>IF(N158="zákl. přenesená",J158,0)</f>
        <v>0</v>
      </c>
      <c r="BH158" s="227">
        <f>IF(N158="sníž. přenesená",J158,0)</f>
        <v>0</v>
      </c>
      <c r="BI158" s="227">
        <f>IF(N158="nulová",J158,0)</f>
        <v>0</v>
      </c>
      <c r="BJ158" s="23" t="s">
        <v>25</v>
      </c>
      <c r="BK158" s="227">
        <f>ROUND(I158*H158,2)</f>
        <v>0</v>
      </c>
      <c r="BL158" s="23" t="s">
        <v>222</v>
      </c>
      <c r="BM158" s="23" t="s">
        <v>277</v>
      </c>
    </row>
    <row r="159" spans="2:63" s="10" customFormat="1" ht="29.85" customHeight="1">
      <c r="B159" s="200"/>
      <c r="C159" s="201"/>
      <c r="D159" s="202" t="s">
        <v>77</v>
      </c>
      <c r="E159" s="214" t="s">
        <v>278</v>
      </c>
      <c r="F159" s="214" t="s">
        <v>279</v>
      </c>
      <c r="G159" s="201"/>
      <c r="H159" s="201"/>
      <c r="I159" s="204"/>
      <c r="J159" s="215">
        <f>BK159</f>
        <v>0</v>
      </c>
      <c r="K159" s="201"/>
      <c r="L159" s="206"/>
      <c r="M159" s="207"/>
      <c r="N159" s="208"/>
      <c r="O159" s="208"/>
      <c r="P159" s="209">
        <f>SUM(P160:P210)</f>
        <v>0</v>
      </c>
      <c r="Q159" s="208"/>
      <c r="R159" s="209">
        <f>SUM(R160:R210)</f>
        <v>1.9850603</v>
      </c>
      <c r="S159" s="208"/>
      <c r="T159" s="210">
        <f>SUM(T160:T210)</f>
        <v>0.4108151</v>
      </c>
      <c r="AR159" s="211" t="s">
        <v>88</v>
      </c>
      <c r="AT159" s="212" t="s">
        <v>77</v>
      </c>
      <c r="AU159" s="212" t="s">
        <v>25</v>
      </c>
      <c r="AY159" s="211" t="s">
        <v>134</v>
      </c>
      <c r="BK159" s="213">
        <f>SUM(BK160:BK210)</f>
        <v>0</v>
      </c>
    </row>
    <row r="160" spans="2:65" s="1" customFormat="1" ht="16.5" customHeight="1">
      <c r="B160" s="45"/>
      <c r="C160" s="216" t="s">
        <v>280</v>
      </c>
      <c r="D160" s="216" t="s">
        <v>137</v>
      </c>
      <c r="E160" s="217" t="s">
        <v>281</v>
      </c>
      <c r="F160" s="218" t="s">
        <v>282</v>
      </c>
      <c r="G160" s="219" t="s">
        <v>140</v>
      </c>
      <c r="H160" s="220">
        <v>1325.21</v>
      </c>
      <c r="I160" s="221"/>
      <c r="J160" s="222">
        <f>ROUND(I160*H160,2)</f>
        <v>0</v>
      </c>
      <c r="K160" s="218" t="s">
        <v>171</v>
      </c>
      <c r="L160" s="71"/>
      <c r="M160" s="223" t="s">
        <v>34</v>
      </c>
      <c r="N160" s="224" t="s">
        <v>49</v>
      </c>
      <c r="O160" s="46"/>
      <c r="P160" s="225">
        <f>O160*H160</f>
        <v>0</v>
      </c>
      <c r="Q160" s="225">
        <v>0.001</v>
      </c>
      <c r="R160" s="225">
        <f>Q160*H160</f>
        <v>1.32521</v>
      </c>
      <c r="S160" s="225">
        <v>0.00031</v>
      </c>
      <c r="T160" s="226">
        <f>S160*H160</f>
        <v>0.4108151</v>
      </c>
      <c r="AR160" s="23" t="s">
        <v>222</v>
      </c>
      <c r="AT160" s="23" t="s">
        <v>137</v>
      </c>
      <c r="AU160" s="23" t="s">
        <v>88</v>
      </c>
      <c r="AY160" s="23" t="s">
        <v>134</v>
      </c>
      <c r="BE160" s="227">
        <f>IF(N160="základní",J160,0)</f>
        <v>0</v>
      </c>
      <c r="BF160" s="227">
        <f>IF(N160="snížená",J160,0)</f>
        <v>0</v>
      </c>
      <c r="BG160" s="227">
        <f>IF(N160="zákl. přenesená",J160,0)</f>
        <v>0</v>
      </c>
      <c r="BH160" s="227">
        <f>IF(N160="sníž. přenesená",J160,0)</f>
        <v>0</v>
      </c>
      <c r="BI160" s="227">
        <f>IF(N160="nulová",J160,0)</f>
        <v>0</v>
      </c>
      <c r="BJ160" s="23" t="s">
        <v>25</v>
      </c>
      <c r="BK160" s="227">
        <f>ROUND(I160*H160,2)</f>
        <v>0</v>
      </c>
      <c r="BL160" s="23" t="s">
        <v>222</v>
      </c>
      <c r="BM160" s="23" t="s">
        <v>283</v>
      </c>
    </row>
    <row r="161" spans="2:47" s="1" customFormat="1" ht="13.5">
      <c r="B161" s="45"/>
      <c r="C161" s="73"/>
      <c r="D161" s="228" t="s">
        <v>144</v>
      </c>
      <c r="E161" s="73"/>
      <c r="F161" s="229" t="s">
        <v>284</v>
      </c>
      <c r="G161" s="73"/>
      <c r="H161" s="73"/>
      <c r="I161" s="186"/>
      <c r="J161" s="73"/>
      <c r="K161" s="73"/>
      <c r="L161" s="71"/>
      <c r="M161" s="230"/>
      <c r="N161" s="46"/>
      <c r="O161" s="46"/>
      <c r="P161" s="46"/>
      <c r="Q161" s="46"/>
      <c r="R161" s="46"/>
      <c r="S161" s="46"/>
      <c r="T161" s="94"/>
      <c r="AT161" s="23" t="s">
        <v>144</v>
      </c>
      <c r="AU161" s="23" t="s">
        <v>88</v>
      </c>
    </row>
    <row r="162" spans="2:51" s="11" customFormat="1" ht="13.5">
      <c r="B162" s="231"/>
      <c r="C162" s="232"/>
      <c r="D162" s="228" t="s">
        <v>146</v>
      </c>
      <c r="E162" s="233" t="s">
        <v>34</v>
      </c>
      <c r="F162" s="234" t="s">
        <v>285</v>
      </c>
      <c r="G162" s="232"/>
      <c r="H162" s="235">
        <v>192.58</v>
      </c>
      <c r="I162" s="236"/>
      <c r="J162" s="232"/>
      <c r="K162" s="232"/>
      <c r="L162" s="237"/>
      <c r="M162" s="238"/>
      <c r="N162" s="239"/>
      <c r="O162" s="239"/>
      <c r="P162" s="239"/>
      <c r="Q162" s="239"/>
      <c r="R162" s="239"/>
      <c r="S162" s="239"/>
      <c r="T162" s="240"/>
      <c r="AT162" s="241" t="s">
        <v>146</v>
      </c>
      <c r="AU162" s="241" t="s">
        <v>88</v>
      </c>
      <c r="AV162" s="11" t="s">
        <v>88</v>
      </c>
      <c r="AW162" s="11" t="s">
        <v>41</v>
      </c>
      <c r="AX162" s="11" t="s">
        <v>78</v>
      </c>
      <c r="AY162" s="241" t="s">
        <v>134</v>
      </c>
    </row>
    <row r="163" spans="2:51" s="11" customFormat="1" ht="13.5">
      <c r="B163" s="231"/>
      <c r="C163" s="232"/>
      <c r="D163" s="228" t="s">
        <v>146</v>
      </c>
      <c r="E163" s="233" t="s">
        <v>34</v>
      </c>
      <c r="F163" s="234" t="s">
        <v>286</v>
      </c>
      <c r="G163" s="232"/>
      <c r="H163" s="235">
        <v>56.4</v>
      </c>
      <c r="I163" s="236"/>
      <c r="J163" s="232"/>
      <c r="K163" s="232"/>
      <c r="L163" s="237"/>
      <c r="M163" s="238"/>
      <c r="N163" s="239"/>
      <c r="O163" s="239"/>
      <c r="P163" s="239"/>
      <c r="Q163" s="239"/>
      <c r="R163" s="239"/>
      <c r="S163" s="239"/>
      <c r="T163" s="240"/>
      <c r="AT163" s="241" t="s">
        <v>146</v>
      </c>
      <c r="AU163" s="241" t="s">
        <v>88</v>
      </c>
      <c r="AV163" s="11" t="s">
        <v>88</v>
      </c>
      <c r="AW163" s="11" t="s">
        <v>41</v>
      </c>
      <c r="AX163" s="11" t="s">
        <v>78</v>
      </c>
      <c r="AY163" s="241" t="s">
        <v>134</v>
      </c>
    </row>
    <row r="164" spans="2:51" s="11" customFormat="1" ht="13.5">
      <c r="B164" s="231"/>
      <c r="C164" s="232"/>
      <c r="D164" s="228" t="s">
        <v>146</v>
      </c>
      <c r="E164" s="233" t="s">
        <v>34</v>
      </c>
      <c r="F164" s="234" t="s">
        <v>287</v>
      </c>
      <c r="G164" s="232"/>
      <c r="H164" s="235">
        <v>26.1</v>
      </c>
      <c r="I164" s="236"/>
      <c r="J164" s="232"/>
      <c r="K164" s="232"/>
      <c r="L164" s="237"/>
      <c r="M164" s="238"/>
      <c r="N164" s="239"/>
      <c r="O164" s="239"/>
      <c r="P164" s="239"/>
      <c r="Q164" s="239"/>
      <c r="R164" s="239"/>
      <c r="S164" s="239"/>
      <c r="T164" s="240"/>
      <c r="AT164" s="241" t="s">
        <v>146</v>
      </c>
      <c r="AU164" s="241" t="s">
        <v>88</v>
      </c>
      <c r="AV164" s="11" t="s">
        <v>88</v>
      </c>
      <c r="AW164" s="11" t="s">
        <v>41</v>
      </c>
      <c r="AX164" s="11" t="s">
        <v>78</v>
      </c>
      <c r="AY164" s="241" t="s">
        <v>134</v>
      </c>
    </row>
    <row r="165" spans="2:51" s="11" customFormat="1" ht="13.5">
      <c r="B165" s="231"/>
      <c r="C165" s="232"/>
      <c r="D165" s="228" t="s">
        <v>146</v>
      </c>
      <c r="E165" s="233" t="s">
        <v>34</v>
      </c>
      <c r="F165" s="234" t="s">
        <v>288</v>
      </c>
      <c r="G165" s="232"/>
      <c r="H165" s="235">
        <v>27.3</v>
      </c>
      <c r="I165" s="236"/>
      <c r="J165" s="232"/>
      <c r="K165" s="232"/>
      <c r="L165" s="237"/>
      <c r="M165" s="238"/>
      <c r="N165" s="239"/>
      <c r="O165" s="239"/>
      <c r="P165" s="239"/>
      <c r="Q165" s="239"/>
      <c r="R165" s="239"/>
      <c r="S165" s="239"/>
      <c r="T165" s="240"/>
      <c r="AT165" s="241" t="s">
        <v>146</v>
      </c>
      <c r="AU165" s="241" t="s">
        <v>88</v>
      </c>
      <c r="AV165" s="11" t="s">
        <v>88</v>
      </c>
      <c r="AW165" s="11" t="s">
        <v>41</v>
      </c>
      <c r="AX165" s="11" t="s">
        <v>78</v>
      </c>
      <c r="AY165" s="241" t="s">
        <v>134</v>
      </c>
    </row>
    <row r="166" spans="2:51" s="11" customFormat="1" ht="13.5">
      <c r="B166" s="231"/>
      <c r="C166" s="232"/>
      <c r="D166" s="228" t="s">
        <v>146</v>
      </c>
      <c r="E166" s="233" t="s">
        <v>34</v>
      </c>
      <c r="F166" s="234" t="s">
        <v>289</v>
      </c>
      <c r="G166" s="232"/>
      <c r="H166" s="235">
        <v>17.4</v>
      </c>
      <c r="I166" s="236"/>
      <c r="J166" s="232"/>
      <c r="K166" s="232"/>
      <c r="L166" s="237"/>
      <c r="M166" s="238"/>
      <c r="N166" s="239"/>
      <c r="O166" s="239"/>
      <c r="P166" s="239"/>
      <c r="Q166" s="239"/>
      <c r="R166" s="239"/>
      <c r="S166" s="239"/>
      <c r="T166" s="240"/>
      <c r="AT166" s="241" t="s">
        <v>146</v>
      </c>
      <c r="AU166" s="241" t="s">
        <v>88</v>
      </c>
      <c r="AV166" s="11" t="s">
        <v>88</v>
      </c>
      <c r="AW166" s="11" t="s">
        <v>41</v>
      </c>
      <c r="AX166" s="11" t="s">
        <v>78</v>
      </c>
      <c r="AY166" s="241" t="s">
        <v>134</v>
      </c>
    </row>
    <row r="167" spans="2:51" s="11" customFormat="1" ht="13.5">
      <c r="B167" s="231"/>
      <c r="C167" s="232"/>
      <c r="D167" s="228" t="s">
        <v>146</v>
      </c>
      <c r="E167" s="233" t="s">
        <v>34</v>
      </c>
      <c r="F167" s="234" t="s">
        <v>290</v>
      </c>
      <c r="G167" s="232"/>
      <c r="H167" s="235">
        <v>24.6</v>
      </c>
      <c r="I167" s="236"/>
      <c r="J167" s="232"/>
      <c r="K167" s="232"/>
      <c r="L167" s="237"/>
      <c r="M167" s="238"/>
      <c r="N167" s="239"/>
      <c r="O167" s="239"/>
      <c r="P167" s="239"/>
      <c r="Q167" s="239"/>
      <c r="R167" s="239"/>
      <c r="S167" s="239"/>
      <c r="T167" s="240"/>
      <c r="AT167" s="241" t="s">
        <v>146</v>
      </c>
      <c r="AU167" s="241" t="s">
        <v>88</v>
      </c>
      <c r="AV167" s="11" t="s">
        <v>88</v>
      </c>
      <c r="AW167" s="11" t="s">
        <v>41</v>
      </c>
      <c r="AX167" s="11" t="s">
        <v>78</v>
      </c>
      <c r="AY167" s="241" t="s">
        <v>134</v>
      </c>
    </row>
    <row r="168" spans="2:51" s="11" customFormat="1" ht="13.5">
      <c r="B168" s="231"/>
      <c r="C168" s="232"/>
      <c r="D168" s="228" t="s">
        <v>146</v>
      </c>
      <c r="E168" s="233" t="s">
        <v>34</v>
      </c>
      <c r="F168" s="234" t="s">
        <v>291</v>
      </c>
      <c r="G168" s="232"/>
      <c r="H168" s="235">
        <v>52.8</v>
      </c>
      <c r="I168" s="236"/>
      <c r="J168" s="232"/>
      <c r="K168" s="232"/>
      <c r="L168" s="237"/>
      <c r="M168" s="238"/>
      <c r="N168" s="239"/>
      <c r="O168" s="239"/>
      <c r="P168" s="239"/>
      <c r="Q168" s="239"/>
      <c r="R168" s="239"/>
      <c r="S168" s="239"/>
      <c r="T168" s="240"/>
      <c r="AT168" s="241" t="s">
        <v>146</v>
      </c>
      <c r="AU168" s="241" t="s">
        <v>88</v>
      </c>
      <c r="AV168" s="11" t="s">
        <v>88</v>
      </c>
      <c r="AW168" s="11" t="s">
        <v>41</v>
      </c>
      <c r="AX168" s="11" t="s">
        <v>78</v>
      </c>
      <c r="AY168" s="241" t="s">
        <v>134</v>
      </c>
    </row>
    <row r="169" spans="2:51" s="11" customFormat="1" ht="13.5">
      <c r="B169" s="231"/>
      <c r="C169" s="232"/>
      <c r="D169" s="228" t="s">
        <v>146</v>
      </c>
      <c r="E169" s="233" t="s">
        <v>34</v>
      </c>
      <c r="F169" s="234" t="s">
        <v>292</v>
      </c>
      <c r="G169" s="232"/>
      <c r="H169" s="235">
        <v>18.36</v>
      </c>
      <c r="I169" s="236"/>
      <c r="J169" s="232"/>
      <c r="K169" s="232"/>
      <c r="L169" s="237"/>
      <c r="M169" s="238"/>
      <c r="N169" s="239"/>
      <c r="O169" s="239"/>
      <c r="P169" s="239"/>
      <c r="Q169" s="239"/>
      <c r="R169" s="239"/>
      <c r="S169" s="239"/>
      <c r="T169" s="240"/>
      <c r="AT169" s="241" t="s">
        <v>146</v>
      </c>
      <c r="AU169" s="241" t="s">
        <v>88</v>
      </c>
      <c r="AV169" s="11" t="s">
        <v>88</v>
      </c>
      <c r="AW169" s="11" t="s">
        <v>41</v>
      </c>
      <c r="AX169" s="11" t="s">
        <v>78</v>
      </c>
      <c r="AY169" s="241" t="s">
        <v>134</v>
      </c>
    </row>
    <row r="170" spans="2:51" s="11" customFormat="1" ht="13.5">
      <c r="B170" s="231"/>
      <c r="C170" s="232"/>
      <c r="D170" s="228" t="s">
        <v>146</v>
      </c>
      <c r="E170" s="233" t="s">
        <v>34</v>
      </c>
      <c r="F170" s="234" t="s">
        <v>293</v>
      </c>
      <c r="G170" s="232"/>
      <c r="H170" s="235">
        <v>148.8</v>
      </c>
      <c r="I170" s="236"/>
      <c r="J170" s="232"/>
      <c r="K170" s="232"/>
      <c r="L170" s="237"/>
      <c r="M170" s="238"/>
      <c r="N170" s="239"/>
      <c r="O170" s="239"/>
      <c r="P170" s="239"/>
      <c r="Q170" s="239"/>
      <c r="R170" s="239"/>
      <c r="S170" s="239"/>
      <c r="T170" s="240"/>
      <c r="AT170" s="241" t="s">
        <v>146</v>
      </c>
      <c r="AU170" s="241" t="s">
        <v>88</v>
      </c>
      <c r="AV170" s="11" t="s">
        <v>88</v>
      </c>
      <c r="AW170" s="11" t="s">
        <v>41</v>
      </c>
      <c r="AX170" s="11" t="s">
        <v>78</v>
      </c>
      <c r="AY170" s="241" t="s">
        <v>134</v>
      </c>
    </row>
    <row r="171" spans="2:51" s="11" customFormat="1" ht="13.5">
      <c r="B171" s="231"/>
      <c r="C171" s="232"/>
      <c r="D171" s="228" t="s">
        <v>146</v>
      </c>
      <c r="E171" s="233" t="s">
        <v>34</v>
      </c>
      <c r="F171" s="234" t="s">
        <v>294</v>
      </c>
      <c r="G171" s="232"/>
      <c r="H171" s="235">
        <v>12.72</v>
      </c>
      <c r="I171" s="236"/>
      <c r="J171" s="232"/>
      <c r="K171" s="232"/>
      <c r="L171" s="237"/>
      <c r="M171" s="238"/>
      <c r="N171" s="239"/>
      <c r="O171" s="239"/>
      <c r="P171" s="239"/>
      <c r="Q171" s="239"/>
      <c r="R171" s="239"/>
      <c r="S171" s="239"/>
      <c r="T171" s="240"/>
      <c r="AT171" s="241" t="s">
        <v>146</v>
      </c>
      <c r="AU171" s="241" t="s">
        <v>88</v>
      </c>
      <c r="AV171" s="11" t="s">
        <v>88</v>
      </c>
      <c r="AW171" s="11" t="s">
        <v>41</v>
      </c>
      <c r="AX171" s="11" t="s">
        <v>78</v>
      </c>
      <c r="AY171" s="241" t="s">
        <v>134</v>
      </c>
    </row>
    <row r="172" spans="2:51" s="11" customFormat="1" ht="13.5">
      <c r="B172" s="231"/>
      <c r="C172" s="232"/>
      <c r="D172" s="228" t="s">
        <v>146</v>
      </c>
      <c r="E172" s="233" t="s">
        <v>34</v>
      </c>
      <c r="F172" s="234" t="s">
        <v>295</v>
      </c>
      <c r="G172" s="232"/>
      <c r="H172" s="235">
        <v>14.19</v>
      </c>
      <c r="I172" s="236"/>
      <c r="J172" s="232"/>
      <c r="K172" s="232"/>
      <c r="L172" s="237"/>
      <c r="M172" s="238"/>
      <c r="N172" s="239"/>
      <c r="O172" s="239"/>
      <c r="P172" s="239"/>
      <c r="Q172" s="239"/>
      <c r="R172" s="239"/>
      <c r="S172" s="239"/>
      <c r="T172" s="240"/>
      <c r="AT172" s="241" t="s">
        <v>146</v>
      </c>
      <c r="AU172" s="241" t="s">
        <v>88</v>
      </c>
      <c r="AV172" s="11" t="s">
        <v>88</v>
      </c>
      <c r="AW172" s="11" t="s">
        <v>41</v>
      </c>
      <c r="AX172" s="11" t="s">
        <v>78</v>
      </c>
      <c r="AY172" s="241" t="s">
        <v>134</v>
      </c>
    </row>
    <row r="173" spans="2:51" s="11" customFormat="1" ht="13.5">
      <c r="B173" s="231"/>
      <c r="C173" s="232"/>
      <c r="D173" s="228" t="s">
        <v>146</v>
      </c>
      <c r="E173" s="233" t="s">
        <v>34</v>
      </c>
      <c r="F173" s="234" t="s">
        <v>296</v>
      </c>
      <c r="G173" s="232"/>
      <c r="H173" s="235">
        <v>13.32</v>
      </c>
      <c r="I173" s="236"/>
      <c r="J173" s="232"/>
      <c r="K173" s="232"/>
      <c r="L173" s="237"/>
      <c r="M173" s="238"/>
      <c r="N173" s="239"/>
      <c r="O173" s="239"/>
      <c r="P173" s="239"/>
      <c r="Q173" s="239"/>
      <c r="R173" s="239"/>
      <c r="S173" s="239"/>
      <c r="T173" s="240"/>
      <c r="AT173" s="241" t="s">
        <v>146</v>
      </c>
      <c r="AU173" s="241" t="s">
        <v>88</v>
      </c>
      <c r="AV173" s="11" t="s">
        <v>88</v>
      </c>
      <c r="AW173" s="11" t="s">
        <v>41</v>
      </c>
      <c r="AX173" s="11" t="s">
        <v>78</v>
      </c>
      <c r="AY173" s="241" t="s">
        <v>134</v>
      </c>
    </row>
    <row r="174" spans="2:51" s="11" customFormat="1" ht="13.5">
      <c r="B174" s="231"/>
      <c r="C174" s="232"/>
      <c r="D174" s="228" t="s">
        <v>146</v>
      </c>
      <c r="E174" s="233" t="s">
        <v>34</v>
      </c>
      <c r="F174" s="234" t="s">
        <v>297</v>
      </c>
      <c r="G174" s="232"/>
      <c r="H174" s="235">
        <v>26.1</v>
      </c>
      <c r="I174" s="236"/>
      <c r="J174" s="232"/>
      <c r="K174" s="232"/>
      <c r="L174" s="237"/>
      <c r="M174" s="238"/>
      <c r="N174" s="239"/>
      <c r="O174" s="239"/>
      <c r="P174" s="239"/>
      <c r="Q174" s="239"/>
      <c r="R174" s="239"/>
      <c r="S174" s="239"/>
      <c r="T174" s="240"/>
      <c r="AT174" s="241" t="s">
        <v>146</v>
      </c>
      <c r="AU174" s="241" t="s">
        <v>88</v>
      </c>
      <c r="AV174" s="11" t="s">
        <v>88</v>
      </c>
      <c r="AW174" s="11" t="s">
        <v>41</v>
      </c>
      <c r="AX174" s="11" t="s">
        <v>78</v>
      </c>
      <c r="AY174" s="241" t="s">
        <v>134</v>
      </c>
    </row>
    <row r="175" spans="2:51" s="11" customFormat="1" ht="13.5">
      <c r="B175" s="231"/>
      <c r="C175" s="232"/>
      <c r="D175" s="228" t="s">
        <v>146</v>
      </c>
      <c r="E175" s="233" t="s">
        <v>34</v>
      </c>
      <c r="F175" s="234" t="s">
        <v>298</v>
      </c>
      <c r="G175" s="232"/>
      <c r="H175" s="235">
        <v>26.7</v>
      </c>
      <c r="I175" s="236"/>
      <c r="J175" s="232"/>
      <c r="K175" s="232"/>
      <c r="L175" s="237"/>
      <c r="M175" s="238"/>
      <c r="N175" s="239"/>
      <c r="O175" s="239"/>
      <c r="P175" s="239"/>
      <c r="Q175" s="239"/>
      <c r="R175" s="239"/>
      <c r="S175" s="239"/>
      <c r="T175" s="240"/>
      <c r="AT175" s="241" t="s">
        <v>146</v>
      </c>
      <c r="AU175" s="241" t="s">
        <v>88</v>
      </c>
      <c r="AV175" s="11" t="s">
        <v>88</v>
      </c>
      <c r="AW175" s="11" t="s">
        <v>41</v>
      </c>
      <c r="AX175" s="11" t="s">
        <v>78</v>
      </c>
      <c r="AY175" s="241" t="s">
        <v>134</v>
      </c>
    </row>
    <row r="176" spans="2:51" s="11" customFormat="1" ht="13.5">
      <c r="B176" s="231"/>
      <c r="C176" s="232"/>
      <c r="D176" s="228" t="s">
        <v>146</v>
      </c>
      <c r="E176" s="233" t="s">
        <v>34</v>
      </c>
      <c r="F176" s="234" t="s">
        <v>299</v>
      </c>
      <c r="G176" s="232"/>
      <c r="H176" s="235">
        <v>35.16</v>
      </c>
      <c r="I176" s="236"/>
      <c r="J176" s="232"/>
      <c r="K176" s="232"/>
      <c r="L176" s="237"/>
      <c r="M176" s="238"/>
      <c r="N176" s="239"/>
      <c r="O176" s="239"/>
      <c r="P176" s="239"/>
      <c r="Q176" s="239"/>
      <c r="R176" s="239"/>
      <c r="S176" s="239"/>
      <c r="T176" s="240"/>
      <c r="AT176" s="241" t="s">
        <v>146</v>
      </c>
      <c r="AU176" s="241" t="s">
        <v>88</v>
      </c>
      <c r="AV176" s="11" t="s">
        <v>88</v>
      </c>
      <c r="AW176" s="11" t="s">
        <v>41</v>
      </c>
      <c r="AX176" s="11" t="s">
        <v>78</v>
      </c>
      <c r="AY176" s="241" t="s">
        <v>134</v>
      </c>
    </row>
    <row r="177" spans="2:51" s="11" customFormat="1" ht="13.5">
      <c r="B177" s="231"/>
      <c r="C177" s="232"/>
      <c r="D177" s="228" t="s">
        <v>146</v>
      </c>
      <c r="E177" s="233" t="s">
        <v>34</v>
      </c>
      <c r="F177" s="234" t="s">
        <v>300</v>
      </c>
      <c r="G177" s="232"/>
      <c r="H177" s="235">
        <v>192.58</v>
      </c>
      <c r="I177" s="236"/>
      <c r="J177" s="232"/>
      <c r="K177" s="232"/>
      <c r="L177" s="237"/>
      <c r="M177" s="238"/>
      <c r="N177" s="239"/>
      <c r="O177" s="239"/>
      <c r="P177" s="239"/>
      <c r="Q177" s="239"/>
      <c r="R177" s="239"/>
      <c r="S177" s="239"/>
      <c r="T177" s="240"/>
      <c r="AT177" s="241" t="s">
        <v>146</v>
      </c>
      <c r="AU177" s="241" t="s">
        <v>88</v>
      </c>
      <c r="AV177" s="11" t="s">
        <v>88</v>
      </c>
      <c r="AW177" s="11" t="s">
        <v>41</v>
      </c>
      <c r="AX177" s="11" t="s">
        <v>78</v>
      </c>
      <c r="AY177" s="241" t="s">
        <v>134</v>
      </c>
    </row>
    <row r="178" spans="2:51" s="11" customFormat="1" ht="13.5">
      <c r="B178" s="231"/>
      <c r="C178" s="232"/>
      <c r="D178" s="228" t="s">
        <v>146</v>
      </c>
      <c r="E178" s="233" t="s">
        <v>34</v>
      </c>
      <c r="F178" s="234" t="s">
        <v>301</v>
      </c>
      <c r="G178" s="232"/>
      <c r="H178" s="235">
        <v>71.7</v>
      </c>
      <c r="I178" s="236"/>
      <c r="J178" s="232"/>
      <c r="K178" s="232"/>
      <c r="L178" s="237"/>
      <c r="M178" s="238"/>
      <c r="N178" s="239"/>
      <c r="O178" s="239"/>
      <c r="P178" s="239"/>
      <c r="Q178" s="239"/>
      <c r="R178" s="239"/>
      <c r="S178" s="239"/>
      <c r="T178" s="240"/>
      <c r="AT178" s="241" t="s">
        <v>146</v>
      </c>
      <c r="AU178" s="241" t="s">
        <v>88</v>
      </c>
      <c r="AV178" s="11" t="s">
        <v>88</v>
      </c>
      <c r="AW178" s="11" t="s">
        <v>41</v>
      </c>
      <c r="AX178" s="11" t="s">
        <v>78</v>
      </c>
      <c r="AY178" s="241" t="s">
        <v>134</v>
      </c>
    </row>
    <row r="179" spans="2:51" s="11" customFormat="1" ht="13.5">
      <c r="B179" s="231"/>
      <c r="C179" s="232"/>
      <c r="D179" s="228" t="s">
        <v>146</v>
      </c>
      <c r="E179" s="233" t="s">
        <v>34</v>
      </c>
      <c r="F179" s="234" t="s">
        <v>302</v>
      </c>
      <c r="G179" s="232"/>
      <c r="H179" s="235">
        <v>27.3</v>
      </c>
      <c r="I179" s="236"/>
      <c r="J179" s="232"/>
      <c r="K179" s="232"/>
      <c r="L179" s="237"/>
      <c r="M179" s="238"/>
      <c r="N179" s="239"/>
      <c r="O179" s="239"/>
      <c r="P179" s="239"/>
      <c r="Q179" s="239"/>
      <c r="R179" s="239"/>
      <c r="S179" s="239"/>
      <c r="T179" s="240"/>
      <c r="AT179" s="241" t="s">
        <v>146</v>
      </c>
      <c r="AU179" s="241" t="s">
        <v>88</v>
      </c>
      <c r="AV179" s="11" t="s">
        <v>88</v>
      </c>
      <c r="AW179" s="11" t="s">
        <v>41</v>
      </c>
      <c r="AX179" s="11" t="s">
        <v>78</v>
      </c>
      <c r="AY179" s="241" t="s">
        <v>134</v>
      </c>
    </row>
    <row r="180" spans="2:51" s="11" customFormat="1" ht="13.5">
      <c r="B180" s="231"/>
      <c r="C180" s="232"/>
      <c r="D180" s="228" t="s">
        <v>146</v>
      </c>
      <c r="E180" s="233" t="s">
        <v>34</v>
      </c>
      <c r="F180" s="234" t="s">
        <v>303</v>
      </c>
      <c r="G180" s="232"/>
      <c r="H180" s="235">
        <v>16.8</v>
      </c>
      <c r="I180" s="236"/>
      <c r="J180" s="232"/>
      <c r="K180" s="232"/>
      <c r="L180" s="237"/>
      <c r="M180" s="238"/>
      <c r="N180" s="239"/>
      <c r="O180" s="239"/>
      <c r="P180" s="239"/>
      <c r="Q180" s="239"/>
      <c r="R180" s="239"/>
      <c r="S180" s="239"/>
      <c r="T180" s="240"/>
      <c r="AT180" s="241" t="s">
        <v>146</v>
      </c>
      <c r="AU180" s="241" t="s">
        <v>88</v>
      </c>
      <c r="AV180" s="11" t="s">
        <v>88</v>
      </c>
      <c r="AW180" s="11" t="s">
        <v>41</v>
      </c>
      <c r="AX180" s="11" t="s">
        <v>78</v>
      </c>
      <c r="AY180" s="241" t="s">
        <v>134</v>
      </c>
    </row>
    <row r="181" spans="2:51" s="11" customFormat="1" ht="13.5">
      <c r="B181" s="231"/>
      <c r="C181" s="232"/>
      <c r="D181" s="228" t="s">
        <v>146</v>
      </c>
      <c r="E181" s="233" t="s">
        <v>34</v>
      </c>
      <c r="F181" s="234" t="s">
        <v>304</v>
      </c>
      <c r="G181" s="232"/>
      <c r="H181" s="235">
        <v>24</v>
      </c>
      <c r="I181" s="236"/>
      <c r="J181" s="232"/>
      <c r="K181" s="232"/>
      <c r="L181" s="237"/>
      <c r="M181" s="238"/>
      <c r="N181" s="239"/>
      <c r="O181" s="239"/>
      <c r="P181" s="239"/>
      <c r="Q181" s="239"/>
      <c r="R181" s="239"/>
      <c r="S181" s="239"/>
      <c r="T181" s="240"/>
      <c r="AT181" s="241" t="s">
        <v>146</v>
      </c>
      <c r="AU181" s="241" t="s">
        <v>88</v>
      </c>
      <c r="AV181" s="11" t="s">
        <v>88</v>
      </c>
      <c r="AW181" s="11" t="s">
        <v>41</v>
      </c>
      <c r="AX181" s="11" t="s">
        <v>78</v>
      </c>
      <c r="AY181" s="241" t="s">
        <v>134</v>
      </c>
    </row>
    <row r="182" spans="2:51" s="11" customFormat="1" ht="13.5">
      <c r="B182" s="231"/>
      <c r="C182" s="232"/>
      <c r="D182" s="228" t="s">
        <v>146</v>
      </c>
      <c r="E182" s="233" t="s">
        <v>34</v>
      </c>
      <c r="F182" s="234" t="s">
        <v>305</v>
      </c>
      <c r="G182" s="232"/>
      <c r="H182" s="235">
        <v>52.5</v>
      </c>
      <c r="I182" s="236"/>
      <c r="J182" s="232"/>
      <c r="K182" s="232"/>
      <c r="L182" s="237"/>
      <c r="M182" s="238"/>
      <c r="N182" s="239"/>
      <c r="O182" s="239"/>
      <c r="P182" s="239"/>
      <c r="Q182" s="239"/>
      <c r="R182" s="239"/>
      <c r="S182" s="239"/>
      <c r="T182" s="240"/>
      <c r="AT182" s="241" t="s">
        <v>146</v>
      </c>
      <c r="AU182" s="241" t="s">
        <v>88</v>
      </c>
      <c r="AV182" s="11" t="s">
        <v>88</v>
      </c>
      <c r="AW182" s="11" t="s">
        <v>41</v>
      </c>
      <c r="AX182" s="11" t="s">
        <v>78</v>
      </c>
      <c r="AY182" s="241" t="s">
        <v>134</v>
      </c>
    </row>
    <row r="183" spans="2:51" s="11" customFormat="1" ht="13.5">
      <c r="B183" s="231"/>
      <c r="C183" s="232"/>
      <c r="D183" s="228" t="s">
        <v>146</v>
      </c>
      <c r="E183" s="233" t="s">
        <v>34</v>
      </c>
      <c r="F183" s="234" t="s">
        <v>306</v>
      </c>
      <c r="G183" s="232"/>
      <c r="H183" s="235">
        <v>18.48</v>
      </c>
      <c r="I183" s="236"/>
      <c r="J183" s="232"/>
      <c r="K183" s="232"/>
      <c r="L183" s="237"/>
      <c r="M183" s="238"/>
      <c r="N183" s="239"/>
      <c r="O183" s="239"/>
      <c r="P183" s="239"/>
      <c r="Q183" s="239"/>
      <c r="R183" s="239"/>
      <c r="S183" s="239"/>
      <c r="T183" s="240"/>
      <c r="AT183" s="241" t="s">
        <v>146</v>
      </c>
      <c r="AU183" s="241" t="s">
        <v>88</v>
      </c>
      <c r="AV183" s="11" t="s">
        <v>88</v>
      </c>
      <c r="AW183" s="11" t="s">
        <v>41</v>
      </c>
      <c r="AX183" s="11" t="s">
        <v>78</v>
      </c>
      <c r="AY183" s="241" t="s">
        <v>134</v>
      </c>
    </row>
    <row r="184" spans="2:51" s="11" customFormat="1" ht="13.5">
      <c r="B184" s="231"/>
      <c r="C184" s="232"/>
      <c r="D184" s="228" t="s">
        <v>146</v>
      </c>
      <c r="E184" s="233" t="s">
        <v>34</v>
      </c>
      <c r="F184" s="234" t="s">
        <v>307</v>
      </c>
      <c r="G184" s="232"/>
      <c r="H184" s="235">
        <v>12.72</v>
      </c>
      <c r="I184" s="236"/>
      <c r="J184" s="232"/>
      <c r="K184" s="232"/>
      <c r="L184" s="237"/>
      <c r="M184" s="238"/>
      <c r="N184" s="239"/>
      <c r="O184" s="239"/>
      <c r="P184" s="239"/>
      <c r="Q184" s="239"/>
      <c r="R184" s="239"/>
      <c r="S184" s="239"/>
      <c r="T184" s="240"/>
      <c r="AT184" s="241" t="s">
        <v>146</v>
      </c>
      <c r="AU184" s="241" t="s">
        <v>88</v>
      </c>
      <c r="AV184" s="11" t="s">
        <v>88</v>
      </c>
      <c r="AW184" s="11" t="s">
        <v>41</v>
      </c>
      <c r="AX184" s="11" t="s">
        <v>78</v>
      </c>
      <c r="AY184" s="241" t="s">
        <v>134</v>
      </c>
    </row>
    <row r="185" spans="2:51" s="11" customFormat="1" ht="13.5">
      <c r="B185" s="231"/>
      <c r="C185" s="232"/>
      <c r="D185" s="228" t="s">
        <v>146</v>
      </c>
      <c r="E185" s="233" t="s">
        <v>34</v>
      </c>
      <c r="F185" s="234" t="s">
        <v>308</v>
      </c>
      <c r="G185" s="232"/>
      <c r="H185" s="235">
        <v>6.48</v>
      </c>
      <c r="I185" s="236"/>
      <c r="J185" s="232"/>
      <c r="K185" s="232"/>
      <c r="L185" s="237"/>
      <c r="M185" s="238"/>
      <c r="N185" s="239"/>
      <c r="O185" s="239"/>
      <c r="P185" s="239"/>
      <c r="Q185" s="239"/>
      <c r="R185" s="239"/>
      <c r="S185" s="239"/>
      <c r="T185" s="240"/>
      <c r="AT185" s="241" t="s">
        <v>146</v>
      </c>
      <c r="AU185" s="241" t="s">
        <v>88</v>
      </c>
      <c r="AV185" s="11" t="s">
        <v>88</v>
      </c>
      <c r="AW185" s="11" t="s">
        <v>41</v>
      </c>
      <c r="AX185" s="11" t="s">
        <v>78</v>
      </c>
      <c r="AY185" s="241" t="s">
        <v>134</v>
      </c>
    </row>
    <row r="186" spans="2:51" s="11" customFormat="1" ht="13.5">
      <c r="B186" s="231"/>
      <c r="C186" s="232"/>
      <c r="D186" s="228" t="s">
        <v>146</v>
      </c>
      <c r="E186" s="233" t="s">
        <v>34</v>
      </c>
      <c r="F186" s="234" t="s">
        <v>309</v>
      </c>
      <c r="G186" s="232"/>
      <c r="H186" s="235">
        <v>5.82</v>
      </c>
      <c r="I186" s="236"/>
      <c r="J186" s="232"/>
      <c r="K186" s="232"/>
      <c r="L186" s="237"/>
      <c r="M186" s="238"/>
      <c r="N186" s="239"/>
      <c r="O186" s="239"/>
      <c r="P186" s="239"/>
      <c r="Q186" s="239"/>
      <c r="R186" s="239"/>
      <c r="S186" s="239"/>
      <c r="T186" s="240"/>
      <c r="AT186" s="241" t="s">
        <v>146</v>
      </c>
      <c r="AU186" s="241" t="s">
        <v>88</v>
      </c>
      <c r="AV186" s="11" t="s">
        <v>88</v>
      </c>
      <c r="AW186" s="11" t="s">
        <v>41</v>
      </c>
      <c r="AX186" s="11" t="s">
        <v>78</v>
      </c>
      <c r="AY186" s="241" t="s">
        <v>134</v>
      </c>
    </row>
    <row r="187" spans="2:51" s="11" customFormat="1" ht="13.5">
      <c r="B187" s="231"/>
      <c r="C187" s="232"/>
      <c r="D187" s="228" t="s">
        <v>146</v>
      </c>
      <c r="E187" s="233" t="s">
        <v>34</v>
      </c>
      <c r="F187" s="234" t="s">
        <v>310</v>
      </c>
      <c r="G187" s="232"/>
      <c r="H187" s="235">
        <v>42.9</v>
      </c>
      <c r="I187" s="236"/>
      <c r="J187" s="232"/>
      <c r="K187" s="232"/>
      <c r="L187" s="237"/>
      <c r="M187" s="238"/>
      <c r="N187" s="239"/>
      <c r="O187" s="239"/>
      <c r="P187" s="239"/>
      <c r="Q187" s="239"/>
      <c r="R187" s="239"/>
      <c r="S187" s="239"/>
      <c r="T187" s="240"/>
      <c r="AT187" s="241" t="s">
        <v>146</v>
      </c>
      <c r="AU187" s="241" t="s">
        <v>88</v>
      </c>
      <c r="AV187" s="11" t="s">
        <v>88</v>
      </c>
      <c r="AW187" s="11" t="s">
        <v>41</v>
      </c>
      <c r="AX187" s="11" t="s">
        <v>78</v>
      </c>
      <c r="AY187" s="241" t="s">
        <v>134</v>
      </c>
    </row>
    <row r="188" spans="2:51" s="11" customFormat="1" ht="13.5">
      <c r="B188" s="231"/>
      <c r="C188" s="232"/>
      <c r="D188" s="228" t="s">
        <v>146</v>
      </c>
      <c r="E188" s="233" t="s">
        <v>34</v>
      </c>
      <c r="F188" s="234" t="s">
        <v>311</v>
      </c>
      <c r="G188" s="232"/>
      <c r="H188" s="235">
        <v>161.4</v>
      </c>
      <c r="I188" s="236"/>
      <c r="J188" s="232"/>
      <c r="K188" s="232"/>
      <c r="L188" s="237"/>
      <c r="M188" s="238"/>
      <c r="N188" s="239"/>
      <c r="O188" s="239"/>
      <c r="P188" s="239"/>
      <c r="Q188" s="239"/>
      <c r="R188" s="239"/>
      <c r="S188" s="239"/>
      <c r="T188" s="240"/>
      <c r="AT188" s="241" t="s">
        <v>146</v>
      </c>
      <c r="AU188" s="241" t="s">
        <v>88</v>
      </c>
      <c r="AV188" s="11" t="s">
        <v>88</v>
      </c>
      <c r="AW188" s="11" t="s">
        <v>41</v>
      </c>
      <c r="AX188" s="11" t="s">
        <v>78</v>
      </c>
      <c r="AY188" s="241" t="s">
        <v>134</v>
      </c>
    </row>
    <row r="189" spans="2:65" s="1" customFormat="1" ht="25.5" customHeight="1">
      <c r="B189" s="45"/>
      <c r="C189" s="216" t="s">
        <v>312</v>
      </c>
      <c r="D189" s="216" t="s">
        <v>137</v>
      </c>
      <c r="E189" s="217" t="s">
        <v>313</v>
      </c>
      <c r="F189" s="218" t="s">
        <v>314</v>
      </c>
      <c r="G189" s="219" t="s">
        <v>140</v>
      </c>
      <c r="H189" s="220">
        <v>385.16</v>
      </c>
      <c r="I189" s="221"/>
      <c r="J189" s="222">
        <f>ROUND(I189*H189,2)</f>
        <v>0</v>
      </c>
      <c r="K189" s="218" t="s">
        <v>171</v>
      </c>
      <c r="L189" s="71"/>
      <c r="M189" s="223" t="s">
        <v>34</v>
      </c>
      <c r="N189" s="224" t="s">
        <v>49</v>
      </c>
      <c r="O189" s="46"/>
      <c r="P189" s="225">
        <f>O189*H189</f>
        <v>0</v>
      </c>
      <c r="Q189" s="225">
        <v>0</v>
      </c>
      <c r="R189" s="225">
        <f>Q189*H189</f>
        <v>0</v>
      </c>
      <c r="S189" s="225">
        <v>0</v>
      </c>
      <c r="T189" s="226">
        <f>S189*H189</f>
        <v>0</v>
      </c>
      <c r="AR189" s="23" t="s">
        <v>222</v>
      </c>
      <c r="AT189" s="23" t="s">
        <v>137</v>
      </c>
      <c r="AU189" s="23" t="s">
        <v>88</v>
      </c>
      <c r="AY189" s="23" t="s">
        <v>134</v>
      </c>
      <c r="BE189" s="227">
        <f>IF(N189="základní",J189,0)</f>
        <v>0</v>
      </c>
      <c r="BF189" s="227">
        <f>IF(N189="snížená",J189,0)</f>
        <v>0</v>
      </c>
      <c r="BG189" s="227">
        <f>IF(N189="zákl. přenesená",J189,0)</f>
        <v>0</v>
      </c>
      <c r="BH189" s="227">
        <f>IF(N189="sníž. přenesená",J189,0)</f>
        <v>0</v>
      </c>
      <c r="BI189" s="227">
        <f>IF(N189="nulová",J189,0)</f>
        <v>0</v>
      </c>
      <c r="BJ189" s="23" t="s">
        <v>25</v>
      </c>
      <c r="BK189" s="227">
        <f>ROUND(I189*H189,2)</f>
        <v>0</v>
      </c>
      <c r="BL189" s="23" t="s">
        <v>222</v>
      </c>
      <c r="BM189" s="23" t="s">
        <v>315</v>
      </c>
    </row>
    <row r="190" spans="2:47" s="1" customFormat="1" ht="13.5">
      <c r="B190" s="45"/>
      <c r="C190" s="73"/>
      <c r="D190" s="228" t="s">
        <v>144</v>
      </c>
      <c r="E190" s="73"/>
      <c r="F190" s="229" t="s">
        <v>316</v>
      </c>
      <c r="G190" s="73"/>
      <c r="H190" s="73"/>
      <c r="I190" s="186"/>
      <c r="J190" s="73"/>
      <c r="K190" s="73"/>
      <c r="L190" s="71"/>
      <c r="M190" s="230"/>
      <c r="N190" s="46"/>
      <c r="O190" s="46"/>
      <c r="P190" s="46"/>
      <c r="Q190" s="46"/>
      <c r="R190" s="46"/>
      <c r="S190" s="46"/>
      <c r="T190" s="94"/>
      <c r="AT190" s="23" t="s">
        <v>144</v>
      </c>
      <c r="AU190" s="23" t="s">
        <v>88</v>
      </c>
    </row>
    <row r="191" spans="2:51" s="11" customFormat="1" ht="13.5">
      <c r="B191" s="231"/>
      <c r="C191" s="232"/>
      <c r="D191" s="228" t="s">
        <v>146</v>
      </c>
      <c r="E191" s="233" t="s">
        <v>34</v>
      </c>
      <c r="F191" s="234" t="s">
        <v>317</v>
      </c>
      <c r="G191" s="232"/>
      <c r="H191" s="235">
        <v>385.16</v>
      </c>
      <c r="I191" s="236"/>
      <c r="J191" s="232"/>
      <c r="K191" s="232"/>
      <c r="L191" s="237"/>
      <c r="M191" s="238"/>
      <c r="N191" s="239"/>
      <c r="O191" s="239"/>
      <c r="P191" s="239"/>
      <c r="Q191" s="239"/>
      <c r="R191" s="239"/>
      <c r="S191" s="239"/>
      <c r="T191" s="240"/>
      <c r="AT191" s="241" t="s">
        <v>146</v>
      </c>
      <c r="AU191" s="241" t="s">
        <v>88</v>
      </c>
      <c r="AV191" s="11" t="s">
        <v>88</v>
      </c>
      <c r="AW191" s="11" t="s">
        <v>41</v>
      </c>
      <c r="AX191" s="11" t="s">
        <v>25</v>
      </c>
      <c r="AY191" s="241" t="s">
        <v>134</v>
      </c>
    </row>
    <row r="192" spans="2:65" s="1" customFormat="1" ht="16.5" customHeight="1">
      <c r="B192" s="45"/>
      <c r="C192" s="242" t="s">
        <v>318</v>
      </c>
      <c r="D192" s="242" t="s">
        <v>261</v>
      </c>
      <c r="E192" s="243" t="s">
        <v>319</v>
      </c>
      <c r="F192" s="244" t="s">
        <v>320</v>
      </c>
      <c r="G192" s="245" t="s">
        <v>140</v>
      </c>
      <c r="H192" s="246">
        <v>404.418</v>
      </c>
      <c r="I192" s="247"/>
      <c r="J192" s="248">
        <f>ROUND(I192*H192,2)</f>
        <v>0</v>
      </c>
      <c r="K192" s="244" t="s">
        <v>141</v>
      </c>
      <c r="L192" s="249"/>
      <c r="M192" s="250" t="s">
        <v>34</v>
      </c>
      <c r="N192" s="251" t="s">
        <v>49</v>
      </c>
      <c r="O192" s="46"/>
      <c r="P192" s="225">
        <f>O192*H192</f>
        <v>0</v>
      </c>
      <c r="Q192" s="225">
        <v>0</v>
      </c>
      <c r="R192" s="225">
        <f>Q192*H192</f>
        <v>0</v>
      </c>
      <c r="S192" s="225">
        <v>0</v>
      </c>
      <c r="T192" s="226">
        <f>S192*H192</f>
        <v>0</v>
      </c>
      <c r="AR192" s="23" t="s">
        <v>264</v>
      </c>
      <c r="AT192" s="23" t="s">
        <v>261</v>
      </c>
      <c r="AU192" s="23" t="s">
        <v>88</v>
      </c>
      <c r="AY192" s="23" t="s">
        <v>134</v>
      </c>
      <c r="BE192" s="227">
        <f>IF(N192="základní",J192,0)</f>
        <v>0</v>
      </c>
      <c r="BF192" s="227">
        <f>IF(N192="snížená",J192,0)</f>
        <v>0</v>
      </c>
      <c r="BG192" s="227">
        <f>IF(N192="zákl. přenesená",J192,0)</f>
        <v>0</v>
      </c>
      <c r="BH192" s="227">
        <f>IF(N192="sníž. přenesená",J192,0)</f>
        <v>0</v>
      </c>
      <c r="BI192" s="227">
        <f>IF(N192="nulová",J192,0)</f>
        <v>0</v>
      </c>
      <c r="BJ192" s="23" t="s">
        <v>25</v>
      </c>
      <c r="BK192" s="227">
        <f>ROUND(I192*H192,2)</f>
        <v>0</v>
      </c>
      <c r="BL192" s="23" t="s">
        <v>222</v>
      </c>
      <c r="BM192" s="23" t="s">
        <v>321</v>
      </c>
    </row>
    <row r="193" spans="2:51" s="11" customFormat="1" ht="13.5">
      <c r="B193" s="231"/>
      <c r="C193" s="232"/>
      <c r="D193" s="228" t="s">
        <v>146</v>
      </c>
      <c r="E193" s="232"/>
      <c r="F193" s="234" t="s">
        <v>322</v>
      </c>
      <c r="G193" s="232"/>
      <c r="H193" s="235">
        <v>404.418</v>
      </c>
      <c r="I193" s="236"/>
      <c r="J193" s="232"/>
      <c r="K193" s="232"/>
      <c r="L193" s="237"/>
      <c r="M193" s="238"/>
      <c r="N193" s="239"/>
      <c r="O193" s="239"/>
      <c r="P193" s="239"/>
      <c r="Q193" s="239"/>
      <c r="R193" s="239"/>
      <c r="S193" s="239"/>
      <c r="T193" s="240"/>
      <c r="AT193" s="241" t="s">
        <v>146</v>
      </c>
      <c r="AU193" s="241" t="s">
        <v>88</v>
      </c>
      <c r="AV193" s="11" t="s">
        <v>88</v>
      </c>
      <c r="AW193" s="11" t="s">
        <v>6</v>
      </c>
      <c r="AX193" s="11" t="s">
        <v>25</v>
      </c>
      <c r="AY193" s="241" t="s">
        <v>134</v>
      </c>
    </row>
    <row r="194" spans="2:65" s="1" customFormat="1" ht="25.5" customHeight="1">
      <c r="B194" s="45"/>
      <c r="C194" s="216" t="s">
        <v>323</v>
      </c>
      <c r="D194" s="216" t="s">
        <v>137</v>
      </c>
      <c r="E194" s="217" t="s">
        <v>324</v>
      </c>
      <c r="F194" s="218" t="s">
        <v>325</v>
      </c>
      <c r="G194" s="219" t="s">
        <v>140</v>
      </c>
      <c r="H194" s="220">
        <v>1325.21</v>
      </c>
      <c r="I194" s="221"/>
      <c r="J194" s="222">
        <f>ROUND(I194*H194,2)</f>
        <v>0</v>
      </c>
      <c r="K194" s="218" t="s">
        <v>171</v>
      </c>
      <c r="L194" s="71"/>
      <c r="M194" s="223" t="s">
        <v>34</v>
      </c>
      <c r="N194" s="224" t="s">
        <v>49</v>
      </c>
      <c r="O194" s="46"/>
      <c r="P194" s="225">
        <f>O194*H194</f>
        <v>0</v>
      </c>
      <c r="Q194" s="225">
        <v>0.0002</v>
      </c>
      <c r="R194" s="225">
        <f>Q194*H194</f>
        <v>0.265042</v>
      </c>
      <c r="S194" s="225">
        <v>0</v>
      </c>
      <c r="T194" s="226">
        <f>S194*H194</f>
        <v>0</v>
      </c>
      <c r="AR194" s="23" t="s">
        <v>222</v>
      </c>
      <c r="AT194" s="23" t="s">
        <v>137</v>
      </c>
      <c r="AU194" s="23" t="s">
        <v>88</v>
      </c>
      <c r="AY194" s="23" t="s">
        <v>134</v>
      </c>
      <c r="BE194" s="227">
        <f>IF(N194="základní",J194,0)</f>
        <v>0</v>
      </c>
      <c r="BF194" s="227">
        <f>IF(N194="snížená",J194,0)</f>
        <v>0</v>
      </c>
      <c r="BG194" s="227">
        <f>IF(N194="zákl. přenesená",J194,0)</f>
        <v>0</v>
      </c>
      <c r="BH194" s="227">
        <f>IF(N194="sníž. přenesená",J194,0)</f>
        <v>0</v>
      </c>
      <c r="BI194" s="227">
        <f>IF(N194="nulová",J194,0)</f>
        <v>0</v>
      </c>
      <c r="BJ194" s="23" t="s">
        <v>25</v>
      </c>
      <c r="BK194" s="227">
        <f>ROUND(I194*H194,2)</f>
        <v>0</v>
      </c>
      <c r="BL194" s="23" t="s">
        <v>222</v>
      </c>
      <c r="BM194" s="23" t="s">
        <v>326</v>
      </c>
    </row>
    <row r="195" spans="2:65" s="1" customFormat="1" ht="25.5" customHeight="1">
      <c r="B195" s="45"/>
      <c r="C195" s="216" t="s">
        <v>327</v>
      </c>
      <c r="D195" s="216" t="s">
        <v>137</v>
      </c>
      <c r="E195" s="217" t="s">
        <v>328</v>
      </c>
      <c r="F195" s="218" t="s">
        <v>329</v>
      </c>
      <c r="G195" s="219" t="s">
        <v>140</v>
      </c>
      <c r="H195" s="220">
        <v>124.06</v>
      </c>
      <c r="I195" s="221"/>
      <c r="J195" s="222">
        <f>ROUND(I195*H195,2)</f>
        <v>0</v>
      </c>
      <c r="K195" s="218" t="s">
        <v>171</v>
      </c>
      <c r="L195" s="71"/>
      <c r="M195" s="223" t="s">
        <v>34</v>
      </c>
      <c r="N195" s="224" t="s">
        <v>49</v>
      </c>
      <c r="O195" s="46"/>
      <c r="P195" s="225">
        <f>O195*H195</f>
        <v>0</v>
      </c>
      <c r="Q195" s="225">
        <v>2E-05</v>
      </c>
      <c r="R195" s="225">
        <f>Q195*H195</f>
        <v>0.0024812000000000002</v>
      </c>
      <c r="S195" s="225">
        <v>0</v>
      </c>
      <c r="T195" s="226">
        <f>S195*H195</f>
        <v>0</v>
      </c>
      <c r="AR195" s="23" t="s">
        <v>222</v>
      </c>
      <c r="AT195" s="23" t="s">
        <v>137</v>
      </c>
      <c r="AU195" s="23" t="s">
        <v>88</v>
      </c>
      <c r="AY195" s="23" t="s">
        <v>134</v>
      </c>
      <c r="BE195" s="227">
        <f>IF(N195="základní",J195,0)</f>
        <v>0</v>
      </c>
      <c r="BF195" s="227">
        <f>IF(N195="snížená",J195,0)</f>
        <v>0</v>
      </c>
      <c r="BG195" s="227">
        <f>IF(N195="zákl. přenesená",J195,0)</f>
        <v>0</v>
      </c>
      <c r="BH195" s="227">
        <f>IF(N195="sníž. přenesená",J195,0)</f>
        <v>0</v>
      </c>
      <c r="BI195" s="227">
        <f>IF(N195="nulová",J195,0)</f>
        <v>0</v>
      </c>
      <c r="BJ195" s="23" t="s">
        <v>25</v>
      </c>
      <c r="BK195" s="227">
        <f>ROUND(I195*H195,2)</f>
        <v>0</v>
      </c>
      <c r="BL195" s="23" t="s">
        <v>222</v>
      </c>
      <c r="BM195" s="23" t="s">
        <v>330</v>
      </c>
    </row>
    <row r="196" spans="2:51" s="11" customFormat="1" ht="13.5">
      <c r="B196" s="231"/>
      <c r="C196" s="232"/>
      <c r="D196" s="228" t="s">
        <v>146</v>
      </c>
      <c r="E196" s="233" t="s">
        <v>34</v>
      </c>
      <c r="F196" s="234" t="s">
        <v>174</v>
      </c>
      <c r="G196" s="232"/>
      <c r="H196" s="235">
        <v>62.03</v>
      </c>
      <c r="I196" s="236"/>
      <c r="J196" s="232"/>
      <c r="K196" s="232"/>
      <c r="L196" s="237"/>
      <c r="M196" s="238"/>
      <c r="N196" s="239"/>
      <c r="O196" s="239"/>
      <c r="P196" s="239"/>
      <c r="Q196" s="239"/>
      <c r="R196" s="239"/>
      <c r="S196" s="239"/>
      <c r="T196" s="240"/>
      <c r="AT196" s="241" t="s">
        <v>146</v>
      </c>
      <c r="AU196" s="241" t="s">
        <v>88</v>
      </c>
      <c r="AV196" s="11" t="s">
        <v>88</v>
      </c>
      <c r="AW196" s="11" t="s">
        <v>41</v>
      </c>
      <c r="AX196" s="11" t="s">
        <v>78</v>
      </c>
      <c r="AY196" s="241" t="s">
        <v>134</v>
      </c>
    </row>
    <row r="197" spans="2:51" s="11" customFormat="1" ht="13.5">
      <c r="B197" s="231"/>
      <c r="C197" s="232"/>
      <c r="D197" s="228" t="s">
        <v>146</v>
      </c>
      <c r="E197" s="233" t="s">
        <v>34</v>
      </c>
      <c r="F197" s="234" t="s">
        <v>331</v>
      </c>
      <c r="G197" s="232"/>
      <c r="H197" s="235">
        <v>62.03</v>
      </c>
      <c r="I197" s="236"/>
      <c r="J197" s="232"/>
      <c r="K197" s="232"/>
      <c r="L197" s="237"/>
      <c r="M197" s="238"/>
      <c r="N197" s="239"/>
      <c r="O197" s="239"/>
      <c r="P197" s="239"/>
      <c r="Q197" s="239"/>
      <c r="R197" s="239"/>
      <c r="S197" s="239"/>
      <c r="T197" s="240"/>
      <c r="AT197" s="241" t="s">
        <v>146</v>
      </c>
      <c r="AU197" s="241" t="s">
        <v>88</v>
      </c>
      <c r="AV197" s="11" t="s">
        <v>88</v>
      </c>
      <c r="AW197" s="11" t="s">
        <v>41</v>
      </c>
      <c r="AX197" s="11" t="s">
        <v>78</v>
      </c>
      <c r="AY197" s="241" t="s">
        <v>134</v>
      </c>
    </row>
    <row r="198" spans="2:65" s="1" customFormat="1" ht="25.5" customHeight="1">
      <c r="B198" s="45"/>
      <c r="C198" s="216" t="s">
        <v>332</v>
      </c>
      <c r="D198" s="216" t="s">
        <v>137</v>
      </c>
      <c r="E198" s="217" t="s">
        <v>333</v>
      </c>
      <c r="F198" s="218" t="s">
        <v>334</v>
      </c>
      <c r="G198" s="219" t="s">
        <v>140</v>
      </c>
      <c r="H198" s="220">
        <v>104</v>
      </c>
      <c r="I198" s="221"/>
      <c r="J198" s="222">
        <f>ROUND(I198*H198,2)</f>
        <v>0</v>
      </c>
      <c r="K198" s="218" t="s">
        <v>171</v>
      </c>
      <c r="L198" s="71"/>
      <c r="M198" s="223" t="s">
        <v>34</v>
      </c>
      <c r="N198" s="224" t="s">
        <v>49</v>
      </c>
      <c r="O198" s="46"/>
      <c r="P198" s="225">
        <f>O198*H198</f>
        <v>0</v>
      </c>
      <c r="Q198" s="225">
        <v>1E-05</v>
      </c>
      <c r="R198" s="225">
        <f>Q198*H198</f>
        <v>0.0010400000000000001</v>
      </c>
      <c r="S198" s="225">
        <v>0</v>
      </c>
      <c r="T198" s="226">
        <f>S198*H198</f>
        <v>0</v>
      </c>
      <c r="AR198" s="23" t="s">
        <v>222</v>
      </c>
      <c r="AT198" s="23" t="s">
        <v>137</v>
      </c>
      <c r="AU198" s="23" t="s">
        <v>88</v>
      </c>
      <c r="AY198" s="23" t="s">
        <v>134</v>
      </c>
      <c r="BE198" s="227">
        <f>IF(N198="základní",J198,0)</f>
        <v>0</v>
      </c>
      <c r="BF198" s="227">
        <f>IF(N198="snížená",J198,0)</f>
        <v>0</v>
      </c>
      <c r="BG198" s="227">
        <f>IF(N198="zákl. přenesená",J198,0)</f>
        <v>0</v>
      </c>
      <c r="BH198" s="227">
        <f>IF(N198="sníž. přenesená",J198,0)</f>
        <v>0</v>
      </c>
      <c r="BI198" s="227">
        <f>IF(N198="nulová",J198,0)</f>
        <v>0</v>
      </c>
      <c r="BJ198" s="23" t="s">
        <v>25</v>
      </c>
      <c r="BK198" s="227">
        <f>ROUND(I198*H198,2)</f>
        <v>0</v>
      </c>
      <c r="BL198" s="23" t="s">
        <v>222</v>
      </c>
      <c r="BM198" s="23" t="s">
        <v>335</v>
      </c>
    </row>
    <row r="199" spans="2:51" s="11" customFormat="1" ht="13.5">
      <c r="B199" s="231"/>
      <c r="C199" s="232"/>
      <c r="D199" s="228" t="s">
        <v>146</v>
      </c>
      <c r="E199" s="233" t="s">
        <v>34</v>
      </c>
      <c r="F199" s="234" t="s">
        <v>336</v>
      </c>
      <c r="G199" s="232"/>
      <c r="H199" s="235">
        <v>56</v>
      </c>
      <c r="I199" s="236"/>
      <c r="J199" s="232"/>
      <c r="K199" s="232"/>
      <c r="L199" s="237"/>
      <c r="M199" s="238"/>
      <c r="N199" s="239"/>
      <c r="O199" s="239"/>
      <c r="P199" s="239"/>
      <c r="Q199" s="239"/>
      <c r="R199" s="239"/>
      <c r="S199" s="239"/>
      <c r="T199" s="240"/>
      <c r="AT199" s="241" t="s">
        <v>146</v>
      </c>
      <c r="AU199" s="241" t="s">
        <v>88</v>
      </c>
      <c r="AV199" s="11" t="s">
        <v>88</v>
      </c>
      <c r="AW199" s="11" t="s">
        <v>41</v>
      </c>
      <c r="AX199" s="11" t="s">
        <v>78</v>
      </c>
      <c r="AY199" s="241" t="s">
        <v>134</v>
      </c>
    </row>
    <row r="200" spans="2:51" s="11" customFormat="1" ht="13.5">
      <c r="B200" s="231"/>
      <c r="C200" s="232"/>
      <c r="D200" s="228" t="s">
        <v>146</v>
      </c>
      <c r="E200" s="233" t="s">
        <v>34</v>
      </c>
      <c r="F200" s="234" t="s">
        <v>337</v>
      </c>
      <c r="G200" s="232"/>
      <c r="H200" s="235">
        <v>48</v>
      </c>
      <c r="I200" s="236"/>
      <c r="J200" s="232"/>
      <c r="K200" s="232"/>
      <c r="L200" s="237"/>
      <c r="M200" s="238"/>
      <c r="N200" s="239"/>
      <c r="O200" s="239"/>
      <c r="P200" s="239"/>
      <c r="Q200" s="239"/>
      <c r="R200" s="239"/>
      <c r="S200" s="239"/>
      <c r="T200" s="240"/>
      <c r="AT200" s="241" t="s">
        <v>146</v>
      </c>
      <c r="AU200" s="241" t="s">
        <v>88</v>
      </c>
      <c r="AV200" s="11" t="s">
        <v>88</v>
      </c>
      <c r="AW200" s="11" t="s">
        <v>41</v>
      </c>
      <c r="AX200" s="11" t="s">
        <v>78</v>
      </c>
      <c r="AY200" s="241" t="s">
        <v>134</v>
      </c>
    </row>
    <row r="201" spans="2:65" s="1" customFormat="1" ht="25.5" customHeight="1">
      <c r="B201" s="45"/>
      <c r="C201" s="216" t="s">
        <v>338</v>
      </c>
      <c r="D201" s="216" t="s">
        <v>137</v>
      </c>
      <c r="E201" s="217" t="s">
        <v>339</v>
      </c>
      <c r="F201" s="218" t="s">
        <v>340</v>
      </c>
      <c r="G201" s="219" t="s">
        <v>140</v>
      </c>
      <c r="H201" s="220">
        <v>1325.21</v>
      </c>
      <c r="I201" s="221"/>
      <c r="J201" s="222">
        <f>ROUND(I201*H201,2)</f>
        <v>0</v>
      </c>
      <c r="K201" s="218" t="s">
        <v>171</v>
      </c>
      <c r="L201" s="71"/>
      <c r="M201" s="223" t="s">
        <v>34</v>
      </c>
      <c r="N201" s="224" t="s">
        <v>49</v>
      </c>
      <c r="O201" s="46"/>
      <c r="P201" s="225">
        <f>O201*H201</f>
        <v>0</v>
      </c>
      <c r="Q201" s="225">
        <v>0.00029</v>
      </c>
      <c r="R201" s="225">
        <f>Q201*H201</f>
        <v>0.3843109</v>
      </c>
      <c r="S201" s="225">
        <v>0</v>
      </c>
      <c r="T201" s="226">
        <f>S201*H201</f>
        <v>0</v>
      </c>
      <c r="AR201" s="23" t="s">
        <v>222</v>
      </c>
      <c r="AT201" s="23" t="s">
        <v>137</v>
      </c>
      <c r="AU201" s="23" t="s">
        <v>88</v>
      </c>
      <c r="AY201" s="23" t="s">
        <v>134</v>
      </c>
      <c r="BE201" s="227">
        <f>IF(N201="základní",J201,0)</f>
        <v>0</v>
      </c>
      <c r="BF201" s="227">
        <f>IF(N201="snížená",J201,0)</f>
        <v>0</v>
      </c>
      <c r="BG201" s="227">
        <f>IF(N201="zákl. přenesená",J201,0)</f>
        <v>0</v>
      </c>
      <c r="BH201" s="227">
        <f>IF(N201="sníž. přenesená",J201,0)</f>
        <v>0</v>
      </c>
      <c r="BI201" s="227">
        <f>IF(N201="nulová",J201,0)</f>
        <v>0</v>
      </c>
      <c r="BJ201" s="23" t="s">
        <v>25</v>
      </c>
      <c r="BK201" s="227">
        <f>ROUND(I201*H201,2)</f>
        <v>0</v>
      </c>
      <c r="BL201" s="23" t="s">
        <v>222</v>
      </c>
      <c r="BM201" s="23" t="s">
        <v>341</v>
      </c>
    </row>
    <row r="202" spans="2:65" s="1" customFormat="1" ht="25.5" customHeight="1">
      <c r="B202" s="45"/>
      <c r="C202" s="216" t="s">
        <v>264</v>
      </c>
      <c r="D202" s="216" t="s">
        <v>137</v>
      </c>
      <c r="E202" s="217" t="s">
        <v>342</v>
      </c>
      <c r="F202" s="218" t="s">
        <v>343</v>
      </c>
      <c r="G202" s="219" t="s">
        <v>140</v>
      </c>
      <c r="H202" s="220">
        <v>697.62</v>
      </c>
      <c r="I202" s="221"/>
      <c r="J202" s="222">
        <f>ROUND(I202*H202,2)</f>
        <v>0</v>
      </c>
      <c r="K202" s="218" t="s">
        <v>171</v>
      </c>
      <c r="L202" s="71"/>
      <c r="M202" s="223" t="s">
        <v>34</v>
      </c>
      <c r="N202" s="224" t="s">
        <v>49</v>
      </c>
      <c r="O202" s="46"/>
      <c r="P202" s="225">
        <f>O202*H202</f>
        <v>0</v>
      </c>
      <c r="Q202" s="225">
        <v>1E-05</v>
      </c>
      <c r="R202" s="225">
        <f>Q202*H202</f>
        <v>0.006976200000000001</v>
      </c>
      <c r="S202" s="225">
        <v>0</v>
      </c>
      <c r="T202" s="226">
        <f>S202*H202</f>
        <v>0</v>
      </c>
      <c r="AR202" s="23" t="s">
        <v>222</v>
      </c>
      <c r="AT202" s="23" t="s">
        <v>137</v>
      </c>
      <c r="AU202" s="23" t="s">
        <v>88</v>
      </c>
      <c r="AY202" s="23" t="s">
        <v>134</v>
      </c>
      <c r="BE202" s="227">
        <f>IF(N202="základní",J202,0)</f>
        <v>0</v>
      </c>
      <c r="BF202" s="227">
        <f>IF(N202="snížená",J202,0)</f>
        <v>0</v>
      </c>
      <c r="BG202" s="227">
        <f>IF(N202="zákl. přenesená",J202,0)</f>
        <v>0</v>
      </c>
      <c r="BH202" s="227">
        <f>IF(N202="sníž. přenesená",J202,0)</f>
        <v>0</v>
      </c>
      <c r="BI202" s="227">
        <f>IF(N202="nulová",J202,0)</f>
        <v>0</v>
      </c>
      <c r="BJ202" s="23" t="s">
        <v>25</v>
      </c>
      <c r="BK202" s="227">
        <f>ROUND(I202*H202,2)</f>
        <v>0</v>
      </c>
      <c r="BL202" s="23" t="s">
        <v>222</v>
      </c>
      <c r="BM202" s="23" t="s">
        <v>344</v>
      </c>
    </row>
    <row r="203" spans="2:51" s="11" customFormat="1" ht="13.5">
      <c r="B203" s="231"/>
      <c r="C203" s="232"/>
      <c r="D203" s="228" t="s">
        <v>146</v>
      </c>
      <c r="E203" s="233" t="s">
        <v>34</v>
      </c>
      <c r="F203" s="234" t="s">
        <v>293</v>
      </c>
      <c r="G203" s="232"/>
      <c r="H203" s="235">
        <v>148.8</v>
      </c>
      <c r="I203" s="236"/>
      <c r="J203" s="232"/>
      <c r="K203" s="232"/>
      <c r="L203" s="237"/>
      <c r="M203" s="238"/>
      <c r="N203" s="239"/>
      <c r="O203" s="239"/>
      <c r="P203" s="239"/>
      <c r="Q203" s="239"/>
      <c r="R203" s="239"/>
      <c r="S203" s="239"/>
      <c r="T203" s="240"/>
      <c r="AT203" s="241" t="s">
        <v>146</v>
      </c>
      <c r="AU203" s="241" t="s">
        <v>88</v>
      </c>
      <c r="AV203" s="11" t="s">
        <v>88</v>
      </c>
      <c r="AW203" s="11" t="s">
        <v>41</v>
      </c>
      <c r="AX203" s="11" t="s">
        <v>78</v>
      </c>
      <c r="AY203" s="241" t="s">
        <v>134</v>
      </c>
    </row>
    <row r="204" spans="2:51" s="11" customFormat="1" ht="13.5">
      <c r="B204" s="231"/>
      <c r="C204" s="232"/>
      <c r="D204" s="228" t="s">
        <v>146</v>
      </c>
      <c r="E204" s="233" t="s">
        <v>34</v>
      </c>
      <c r="F204" s="234" t="s">
        <v>311</v>
      </c>
      <c r="G204" s="232"/>
      <c r="H204" s="235">
        <v>161.4</v>
      </c>
      <c r="I204" s="236"/>
      <c r="J204" s="232"/>
      <c r="K204" s="232"/>
      <c r="L204" s="237"/>
      <c r="M204" s="238"/>
      <c r="N204" s="239"/>
      <c r="O204" s="239"/>
      <c r="P204" s="239"/>
      <c r="Q204" s="239"/>
      <c r="R204" s="239"/>
      <c r="S204" s="239"/>
      <c r="T204" s="240"/>
      <c r="AT204" s="241" t="s">
        <v>146</v>
      </c>
      <c r="AU204" s="241" t="s">
        <v>88</v>
      </c>
      <c r="AV204" s="11" t="s">
        <v>88</v>
      </c>
      <c r="AW204" s="11" t="s">
        <v>41</v>
      </c>
      <c r="AX204" s="11" t="s">
        <v>78</v>
      </c>
      <c r="AY204" s="241" t="s">
        <v>134</v>
      </c>
    </row>
    <row r="205" spans="2:51" s="11" customFormat="1" ht="13.5">
      <c r="B205" s="231"/>
      <c r="C205" s="232"/>
      <c r="D205" s="228" t="s">
        <v>146</v>
      </c>
      <c r="E205" s="233" t="s">
        <v>34</v>
      </c>
      <c r="F205" s="234" t="s">
        <v>287</v>
      </c>
      <c r="G205" s="232"/>
      <c r="H205" s="235">
        <v>26.1</v>
      </c>
      <c r="I205" s="236"/>
      <c r="J205" s="232"/>
      <c r="K205" s="232"/>
      <c r="L205" s="237"/>
      <c r="M205" s="238"/>
      <c r="N205" s="239"/>
      <c r="O205" s="239"/>
      <c r="P205" s="239"/>
      <c r="Q205" s="239"/>
      <c r="R205" s="239"/>
      <c r="S205" s="239"/>
      <c r="T205" s="240"/>
      <c r="AT205" s="241" t="s">
        <v>146</v>
      </c>
      <c r="AU205" s="241" t="s">
        <v>88</v>
      </c>
      <c r="AV205" s="11" t="s">
        <v>88</v>
      </c>
      <c r="AW205" s="11" t="s">
        <v>41</v>
      </c>
      <c r="AX205" s="11" t="s">
        <v>78</v>
      </c>
      <c r="AY205" s="241" t="s">
        <v>134</v>
      </c>
    </row>
    <row r="206" spans="2:51" s="11" customFormat="1" ht="13.5">
      <c r="B206" s="231"/>
      <c r="C206" s="232"/>
      <c r="D206" s="228" t="s">
        <v>146</v>
      </c>
      <c r="E206" s="233" t="s">
        <v>34</v>
      </c>
      <c r="F206" s="234" t="s">
        <v>291</v>
      </c>
      <c r="G206" s="232"/>
      <c r="H206" s="235">
        <v>52.8</v>
      </c>
      <c r="I206" s="236"/>
      <c r="J206" s="232"/>
      <c r="K206" s="232"/>
      <c r="L206" s="237"/>
      <c r="M206" s="238"/>
      <c r="N206" s="239"/>
      <c r="O206" s="239"/>
      <c r="P206" s="239"/>
      <c r="Q206" s="239"/>
      <c r="R206" s="239"/>
      <c r="S206" s="239"/>
      <c r="T206" s="240"/>
      <c r="AT206" s="241" t="s">
        <v>146</v>
      </c>
      <c r="AU206" s="241" t="s">
        <v>88</v>
      </c>
      <c r="AV206" s="11" t="s">
        <v>88</v>
      </c>
      <c r="AW206" s="11" t="s">
        <v>41</v>
      </c>
      <c r="AX206" s="11" t="s">
        <v>78</v>
      </c>
      <c r="AY206" s="241" t="s">
        <v>134</v>
      </c>
    </row>
    <row r="207" spans="2:51" s="11" customFormat="1" ht="13.5">
      <c r="B207" s="231"/>
      <c r="C207" s="232"/>
      <c r="D207" s="228" t="s">
        <v>146</v>
      </c>
      <c r="E207" s="233" t="s">
        <v>34</v>
      </c>
      <c r="F207" s="234" t="s">
        <v>345</v>
      </c>
      <c r="G207" s="232"/>
      <c r="H207" s="235">
        <v>42.3</v>
      </c>
      <c r="I207" s="236"/>
      <c r="J207" s="232"/>
      <c r="K207" s="232"/>
      <c r="L207" s="237"/>
      <c r="M207" s="238"/>
      <c r="N207" s="239"/>
      <c r="O207" s="239"/>
      <c r="P207" s="239"/>
      <c r="Q207" s="239"/>
      <c r="R207" s="239"/>
      <c r="S207" s="239"/>
      <c r="T207" s="240"/>
      <c r="AT207" s="241" t="s">
        <v>146</v>
      </c>
      <c r="AU207" s="241" t="s">
        <v>88</v>
      </c>
      <c r="AV207" s="11" t="s">
        <v>88</v>
      </c>
      <c r="AW207" s="11" t="s">
        <v>41</v>
      </c>
      <c r="AX207" s="11" t="s">
        <v>78</v>
      </c>
      <c r="AY207" s="241" t="s">
        <v>134</v>
      </c>
    </row>
    <row r="208" spans="2:51" s="11" customFormat="1" ht="13.5">
      <c r="B208" s="231"/>
      <c r="C208" s="232"/>
      <c r="D208" s="228" t="s">
        <v>146</v>
      </c>
      <c r="E208" s="233" t="s">
        <v>34</v>
      </c>
      <c r="F208" s="234" t="s">
        <v>305</v>
      </c>
      <c r="G208" s="232"/>
      <c r="H208" s="235">
        <v>52.5</v>
      </c>
      <c r="I208" s="236"/>
      <c r="J208" s="232"/>
      <c r="K208" s="232"/>
      <c r="L208" s="237"/>
      <c r="M208" s="238"/>
      <c r="N208" s="239"/>
      <c r="O208" s="239"/>
      <c r="P208" s="239"/>
      <c r="Q208" s="239"/>
      <c r="R208" s="239"/>
      <c r="S208" s="239"/>
      <c r="T208" s="240"/>
      <c r="AT208" s="241" t="s">
        <v>146</v>
      </c>
      <c r="AU208" s="241" t="s">
        <v>88</v>
      </c>
      <c r="AV208" s="11" t="s">
        <v>88</v>
      </c>
      <c r="AW208" s="11" t="s">
        <v>41</v>
      </c>
      <c r="AX208" s="11" t="s">
        <v>78</v>
      </c>
      <c r="AY208" s="241" t="s">
        <v>134</v>
      </c>
    </row>
    <row r="209" spans="2:51" s="11" customFormat="1" ht="13.5">
      <c r="B209" s="231"/>
      <c r="C209" s="232"/>
      <c r="D209" s="228" t="s">
        <v>146</v>
      </c>
      <c r="E209" s="233" t="s">
        <v>34</v>
      </c>
      <c r="F209" s="234" t="s">
        <v>346</v>
      </c>
      <c r="G209" s="232"/>
      <c r="H209" s="235">
        <v>100.21</v>
      </c>
      <c r="I209" s="236"/>
      <c r="J209" s="232"/>
      <c r="K209" s="232"/>
      <c r="L209" s="237"/>
      <c r="M209" s="238"/>
      <c r="N209" s="239"/>
      <c r="O209" s="239"/>
      <c r="P209" s="239"/>
      <c r="Q209" s="239"/>
      <c r="R209" s="239"/>
      <c r="S209" s="239"/>
      <c r="T209" s="240"/>
      <c r="AT209" s="241" t="s">
        <v>146</v>
      </c>
      <c r="AU209" s="241" t="s">
        <v>88</v>
      </c>
      <c r="AV209" s="11" t="s">
        <v>88</v>
      </c>
      <c r="AW209" s="11" t="s">
        <v>41</v>
      </c>
      <c r="AX209" s="11" t="s">
        <v>78</v>
      </c>
      <c r="AY209" s="241" t="s">
        <v>134</v>
      </c>
    </row>
    <row r="210" spans="2:51" s="11" customFormat="1" ht="13.5">
      <c r="B210" s="231"/>
      <c r="C210" s="232"/>
      <c r="D210" s="228" t="s">
        <v>146</v>
      </c>
      <c r="E210" s="233" t="s">
        <v>34</v>
      </c>
      <c r="F210" s="234" t="s">
        <v>247</v>
      </c>
      <c r="G210" s="232"/>
      <c r="H210" s="235">
        <v>113.51</v>
      </c>
      <c r="I210" s="236"/>
      <c r="J210" s="232"/>
      <c r="K210" s="232"/>
      <c r="L210" s="237"/>
      <c r="M210" s="238"/>
      <c r="N210" s="239"/>
      <c r="O210" s="239"/>
      <c r="P210" s="239"/>
      <c r="Q210" s="239"/>
      <c r="R210" s="239"/>
      <c r="S210" s="239"/>
      <c r="T210" s="240"/>
      <c r="AT210" s="241" t="s">
        <v>146</v>
      </c>
      <c r="AU210" s="241" t="s">
        <v>88</v>
      </c>
      <c r="AV210" s="11" t="s">
        <v>88</v>
      </c>
      <c r="AW210" s="11" t="s">
        <v>41</v>
      </c>
      <c r="AX210" s="11" t="s">
        <v>78</v>
      </c>
      <c r="AY210" s="241" t="s">
        <v>134</v>
      </c>
    </row>
    <row r="211" spans="2:63" s="10" customFormat="1" ht="37.4" customHeight="1">
      <c r="B211" s="200"/>
      <c r="C211" s="201"/>
      <c r="D211" s="202" t="s">
        <v>77</v>
      </c>
      <c r="E211" s="203" t="s">
        <v>261</v>
      </c>
      <c r="F211" s="203" t="s">
        <v>347</v>
      </c>
      <c r="G211" s="201"/>
      <c r="H211" s="201"/>
      <c r="I211" s="204"/>
      <c r="J211" s="205">
        <f>BK211</f>
        <v>0</v>
      </c>
      <c r="K211" s="201"/>
      <c r="L211" s="206"/>
      <c r="M211" s="207"/>
      <c r="N211" s="208"/>
      <c r="O211" s="208"/>
      <c r="P211" s="209">
        <f>P212</f>
        <v>0</v>
      </c>
      <c r="Q211" s="208"/>
      <c r="R211" s="209">
        <f>R212</f>
        <v>0</v>
      </c>
      <c r="S211" s="208"/>
      <c r="T211" s="210">
        <f>T212</f>
        <v>0</v>
      </c>
      <c r="AR211" s="211" t="s">
        <v>153</v>
      </c>
      <c r="AT211" s="212" t="s">
        <v>77</v>
      </c>
      <c r="AU211" s="212" t="s">
        <v>78</v>
      </c>
      <c r="AY211" s="211" t="s">
        <v>134</v>
      </c>
      <c r="BK211" s="213">
        <f>BK212</f>
        <v>0</v>
      </c>
    </row>
    <row r="212" spans="2:63" s="10" customFormat="1" ht="19.9" customHeight="1">
      <c r="B212" s="200"/>
      <c r="C212" s="201"/>
      <c r="D212" s="202" t="s">
        <v>77</v>
      </c>
      <c r="E212" s="214" t="s">
        <v>348</v>
      </c>
      <c r="F212" s="214" t="s">
        <v>349</v>
      </c>
      <c r="G212" s="201"/>
      <c r="H212" s="201"/>
      <c r="I212" s="204"/>
      <c r="J212" s="215">
        <f>BK212</f>
        <v>0</v>
      </c>
      <c r="K212" s="201"/>
      <c r="L212" s="206"/>
      <c r="M212" s="207"/>
      <c r="N212" s="208"/>
      <c r="O212" s="208"/>
      <c r="P212" s="209">
        <f>P213+P682+P799</f>
        <v>0</v>
      </c>
      <c r="Q212" s="208"/>
      <c r="R212" s="209">
        <f>R213+R682+R799</f>
        <v>0</v>
      </c>
      <c r="S212" s="208"/>
      <c r="T212" s="210">
        <f>T213+T682+T799</f>
        <v>0</v>
      </c>
      <c r="AR212" s="211" t="s">
        <v>153</v>
      </c>
      <c r="AT212" s="212" t="s">
        <v>77</v>
      </c>
      <c r="AU212" s="212" t="s">
        <v>25</v>
      </c>
      <c r="AY212" s="211" t="s">
        <v>134</v>
      </c>
      <c r="BK212" s="213">
        <f>BK213+BK682+BK799</f>
        <v>0</v>
      </c>
    </row>
    <row r="213" spans="2:63" s="10" customFormat="1" ht="14.85" customHeight="1">
      <c r="B213" s="200"/>
      <c r="C213" s="201"/>
      <c r="D213" s="202" t="s">
        <v>77</v>
      </c>
      <c r="E213" s="214" t="s">
        <v>350</v>
      </c>
      <c r="F213" s="214" t="s">
        <v>351</v>
      </c>
      <c r="G213" s="201"/>
      <c r="H213" s="201"/>
      <c r="I213" s="204"/>
      <c r="J213" s="215">
        <f>BK213</f>
        <v>0</v>
      </c>
      <c r="K213" s="201"/>
      <c r="L213" s="206"/>
      <c r="M213" s="207"/>
      <c r="N213" s="208"/>
      <c r="O213" s="208"/>
      <c r="P213" s="209">
        <f>SUM(P214:P681)</f>
        <v>0</v>
      </c>
      <c r="Q213" s="208"/>
      <c r="R213" s="209">
        <f>SUM(R214:R681)</f>
        <v>0</v>
      </c>
      <c r="S213" s="208"/>
      <c r="T213" s="210">
        <f>SUM(T214:T681)</f>
        <v>0</v>
      </c>
      <c r="AR213" s="211" t="s">
        <v>153</v>
      </c>
      <c r="AT213" s="212" t="s">
        <v>77</v>
      </c>
      <c r="AU213" s="212" t="s">
        <v>88</v>
      </c>
      <c r="AY213" s="211" t="s">
        <v>134</v>
      </c>
      <c r="BK213" s="213">
        <f>SUM(BK214:BK681)</f>
        <v>0</v>
      </c>
    </row>
    <row r="214" spans="2:65" s="1" customFormat="1" ht="38.25" customHeight="1">
      <c r="B214" s="45"/>
      <c r="C214" s="216" t="s">
        <v>352</v>
      </c>
      <c r="D214" s="216" t="s">
        <v>137</v>
      </c>
      <c r="E214" s="217" t="s">
        <v>353</v>
      </c>
      <c r="F214" s="218" t="s">
        <v>354</v>
      </c>
      <c r="G214" s="219" t="s">
        <v>156</v>
      </c>
      <c r="H214" s="220">
        <v>1</v>
      </c>
      <c r="I214" s="221"/>
      <c r="J214" s="222">
        <f>ROUND(I214*H214,2)</f>
        <v>0</v>
      </c>
      <c r="K214" s="218" t="s">
        <v>34</v>
      </c>
      <c r="L214" s="71"/>
      <c r="M214" s="223" t="s">
        <v>34</v>
      </c>
      <c r="N214" s="224" t="s">
        <v>49</v>
      </c>
      <c r="O214" s="46"/>
      <c r="P214" s="225">
        <f>O214*H214</f>
        <v>0</v>
      </c>
      <c r="Q214" s="225">
        <v>0</v>
      </c>
      <c r="R214" s="225">
        <f>Q214*H214</f>
        <v>0</v>
      </c>
      <c r="S214" s="225">
        <v>0</v>
      </c>
      <c r="T214" s="226">
        <f>S214*H214</f>
        <v>0</v>
      </c>
      <c r="AR214" s="23" t="s">
        <v>355</v>
      </c>
      <c r="AT214" s="23" t="s">
        <v>137</v>
      </c>
      <c r="AU214" s="23" t="s">
        <v>153</v>
      </c>
      <c r="AY214" s="23" t="s">
        <v>134</v>
      </c>
      <c r="BE214" s="227">
        <f>IF(N214="základní",J214,0)</f>
        <v>0</v>
      </c>
      <c r="BF214" s="227">
        <f>IF(N214="snížená",J214,0)</f>
        <v>0</v>
      </c>
      <c r="BG214" s="227">
        <f>IF(N214="zákl. přenesená",J214,0)</f>
        <v>0</v>
      </c>
      <c r="BH214" s="227">
        <f>IF(N214="sníž. přenesená",J214,0)</f>
        <v>0</v>
      </c>
      <c r="BI214" s="227">
        <f>IF(N214="nulová",J214,0)</f>
        <v>0</v>
      </c>
      <c r="BJ214" s="23" t="s">
        <v>25</v>
      </c>
      <c r="BK214" s="227">
        <f>ROUND(I214*H214,2)</f>
        <v>0</v>
      </c>
      <c r="BL214" s="23" t="s">
        <v>355</v>
      </c>
      <c r="BM214" s="23" t="s">
        <v>356</v>
      </c>
    </row>
    <row r="215" spans="2:51" s="12" customFormat="1" ht="13.5">
      <c r="B215" s="252"/>
      <c r="C215" s="253"/>
      <c r="D215" s="228" t="s">
        <v>146</v>
      </c>
      <c r="E215" s="254" t="s">
        <v>34</v>
      </c>
      <c r="F215" s="255" t="s">
        <v>357</v>
      </c>
      <c r="G215" s="253"/>
      <c r="H215" s="254" t="s">
        <v>34</v>
      </c>
      <c r="I215" s="256"/>
      <c r="J215" s="253"/>
      <c r="K215" s="253"/>
      <c r="L215" s="257"/>
      <c r="M215" s="258"/>
      <c r="N215" s="259"/>
      <c r="O215" s="259"/>
      <c r="P215" s="259"/>
      <c r="Q215" s="259"/>
      <c r="R215" s="259"/>
      <c r="S215" s="259"/>
      <c r="T215" s="260"/>
      <c r="AT215" s="261" t="s">
        <v>146</v>
      </c>
      <c r="AU215" s="261" t="s">
        <v>153</v>
      </c>
      <c r="AV215" s="12" t="s">
        <v>25</v>
      </c>
      <c r="AW215" s="12" t="s">
        <v>41</v>
      </c>
      <c r="AX215" s="12" t="s">
        <v>78</v>
      </c>
      <c r="AY215" s="261" t="s">
        <v>134</v>
      </c>
    </row>
    <row r="216" spans="2:51" s="11" customFormat="1" ht="13.5">
      <c r="B216" s="231"/>
      <c r="C216" s="232"/>
      <c r="D216" s="228" t="s">
        <v>146</v>
      </c>
      <c r="E216" s="233" t="s">
        <v>34</v>
      </c>
      <c r="F216" s="234" t="s">
        <v>25</v>
      </c>
      <c r="G216" s="232"/>
      <c r="H216" s="235">
        <v>1</v>
      </c>
      <c r="I216" s="236"/>
      <c r="J216" s="232"/>
      <c r="K216" s="232"/>
      <c r="L216" s="237"/>
      <c r="M216" s="238"/>
      <c r="N216" s="239"/>
      <c r="O216" s="239"/>
      <c r="P216" s="239"/>
      <c r="Q216" s="239"/>
      <c r="R216" s="239"/>
      <c r="S216" s="239"/>
      <c r="T216" s="240"/>
      <c r="AT216" s="241" t="s">
        <v>146</v>
      </c>
      <c r="AU216" s="241" t="s">
        <v>153</v>
      </c>
      <c r="AV216" s="11" t="s">
        <v>88</v>
      </c>
      <c r="AW216" s="11" t="s">
        <v>41</v>
      </c>
      <c r="AX216" s="11" t="s">
        <v>78</v>
      </c>
      <c r="AY216" s="241" t="s">
        <v>134</v>
      </c>
    </row>
    <row r="217" spans="2:51" s="13" customFormat="1" ht="13.5">
      <c r="B217" s="262"/>
      <c r="C217" s="263"/>
      <c r="D217" s="228" t="s">
        <v>146</v>
      </c>
      <c r="E217" s="264" t="s">
        <v>34</v>
      </c>
      <c r="F217" s="265" t="s">
        <v>358</v>
      </c>
      <c r="G217" s="263"/>
      <c r="H217" s="266">
        <v>1</v>
      </c>
      <c r="I217" s="267"/>
      <c r="J217" s="263"/>
      <c r="K217" s="263"/>
      <c r="L217" s="268"/>
      <c r="M217" s="269"/>
      <c r="N217" s="270"/>
      <c r="O217" s="270"/>
      <c r="P217" s="270"/>
      <c r="Q217" s="270"/>
      <c r="R217" s="270"/>
      <c r="S217" s="270"/>
      <c r="T217" s="271"/>
      <c r="AT217" s="272" t="s">
        <v>146</v>
      </c>
      <c r="AU217" s="272" t="s">
        <v>153</v>
      </c>
      <c r="AV217" s="13" t="s">
        <v>142</v>
      </c>
      <c r="AW217" s="13" t="s">
        <v>41</v>
      </c>
      <c r="AX217" s="13" t="s">
        <v>25</v>
      </c>
      <c r="AY217" s="272" t="s">
        <v>134</v>
      </c>
    </row>
    <row r="218" spans="2:65" s="1" customFormat="1" ht="25.5" customHeight="1">
      <c r="B218" s="45"/>
      <c r="C218" s="216" t="s">
        <v>359</v>
      </c>
      <c r="D218" s="216" t="s">
        <v>137</v>
      </c>
      <c r="E218" s="217" t="s">
        <v>360</v>
      </c>
      <c r="F218" s="218" t="s">
        <v>361</v>
      </c>
      <c r="G218" s="219" t="s">
        <v>156</v>
      </c>
      <c r="H218" s="220">
        <v>2</v>
      </c>
      <c r="I218" s="221"/>
      <c r="J218" s="222">
        <f>ROUND(I218*H218,2)</f>
        <v>0</v>
      </c>
      <c r="K218" s="218" t="s">
        <v>141</v>
      </c>
      <c r="L218" s="71"/>
      <c r="M218" s="223" t="s">
        <v>34</v>
      </c>
      <c r="N218" s="224" t="s">
        <v>49</v>
      </c>
      <c r="O218" s="46"/>
      <c r="P218" s="225">
        <f>O218*H218</f>
        <v>0</v>
      </c>
      <c r="Q218" s="225">
        <v>0</v>
      </c>
      <c r="R218" s="225">
        <f>Q218*H218</f>
        <v>0</v>
      </c>
      <c r="S218" s="225">
        <v>0</v>
      </c>
      <c r="T218" s="226">
        <f>S218*H218</f>
        <v>0</v>
      </c>
      <c r="AR218" s="23" t="s">
        <v>222</v>
      </c>
      <c r="AT218" s="23" t="s">
        <v>137</v>
      </c>
      <c r="AU218" s="23" t="s">
        <v>153</v>
      </c>
      <c r="AY218" s="23" t="s">
        <v>134</v>
      </c>
      <c r="BE218" s="227">
        <f>IF(N218="základní",J218,0)</f>
        <v>0</v>
      </c>
      <c r="BF218" s="227">
        <f>IF(N218="snížená",J218,0)</f>
        <v>0</v>
      </c>
      <c r="BG218" s="227">
        <f>IF(N218="zákl. přenesená",J218,0)</f>
        <v>0</v>
      </c>
      <c r="BH218" s="227">
        <f>IF(N218="sníž. přenesená",J218,0)</f>
        <v>0</v>
      </c>
      <c r="BI218" s="227">
        <f>IF(N218="nulová",J218,0)</f>
        <v>0</v>
      </c>
      <c r="BJ218" s="23" t="s">
        <v>25</v>
      </c>
      <c r="BK218" s="227">
        <f>ROUND(I218*H218,2)</f>
        <v>0</v>
      </c>
      <c r="BL218" s="23" t="s">
        <v>222</v>
      </c>
      <c r="BM218" s="23" t="s">
        <v>362</v>
      </c>
    </row>
    <row r="219" spans="2:51" s="12" customFormat="1" ht="13.5">
      <c r="B219" s="252"/>
      <c r="C219" s="253"/>
      <c r="D219" s="228" t="s">
        <v>146</v>
      </c>
      <c r="E219" s="254" t="s">
        <v>34</v>
      </c>
      <c r="F219" s="255" t="s">
        <v>357</v>
      </c>
      <c r="G219" s="253"/>
      <c r="H219" s="254" t="s">
        <v>34</v>
      </c>
      <c r="I219" s="256"/>
      <c r="J219" s="253"/>
      <c r="K219" s="253"/>
      <c r="L219" s="257"/>
      <c r="M219" s="258"/>
      <c r="N219" s="259"/>
      <c r="O219" s="259"/>
      <c r="P219" s="259"/>
      <c r="Q219" s="259"/>
      <c r="R219" s="259"/>
      <c r="S219" s="259"/>
      <c r="T219" s="260"/>
      <c r="AT219" s="261" t="s">
        <v>146</v>
      </c>
      <c r="AU219" s="261" t="s">
        <v>153</v>
      </c>
      <c r="AV219" s="12" t="s">
        <v>25</v>
      </c>
      <c r="AW219" s="12" t="s">
        <v>41</v>
      </c>
      <c r="AX219" s="12" t="s">
        <v>78</v>
      </c>
      <c r="AY219" s="261" t="s">
        <v>134</v>
      </c>
    </row>
    <row r="220" spans="2:51" s="11" customFormat="1" ht="13.5">
      <c r="B220" s="231"/>
      <c r="C220" s="232"/>
      <c r="D220" s="228" t="s">
        <v>146</v>
      </c>
      <c r="E220" s="233" t="s">
        <v>34</v>
      </c>
      <c r="F220" s="234" t="s">
        <v>88</v>
      </c>
      <c r="G220" s="232"/>
      <c r="H220" s="235">
        <v>2</v>
      </c>
      <c r="I220" s="236"/>
      <c r="J220" s="232"/>
      <c r="K220" s="232"/>
      <c r="L220" s="237"/>
      <c r="M220" s="238"/>
      <c r="N220" s="239"/>
      <c r="O220" s="239"/>
      <c r="P220" s="239"/>
      <c r="Q220" s="239"/>
      <c r="R220" s="239"/>
      <c r="S220" s="239"/>
      <c r="T220" s="240"/>
      <c r="AT220" s="241" t="s">
        <v>146</v>
      </c>
      <c r="AU220" s="241" t="s">
        <v>153</v>
      </c>
      <c r="AV220" s="11" t="s">
        <v>88</v>
      </c>
      <c r="AW220" s="11" t="s">
        <v>41</v>
      </c>
      <c r="AX220" s="11" t="s">
        <v>78</v>
      </c>
      <c r="AY220" s="241" t="s">
        <v>134</v>
      </c>
    </row>
    <row r="221" spans="2:51" s="13" customFormat="1" ht="13.5">
      <c r="B221" s="262"/>
      <c r="C221" s="263"/>
      <c r="D221" s="228" t="s">
        <v>146</v>
      </c>
      <c r="E221" s="264" t="s">
        <v>34</v>
      </c>
      <c r="F221" s="265" t="s">
        <v>358</v>
      </c>
      <c r="G221" s="263"/>
      <c r="H221" s="266">
        <v>2</v>
      </c>
      <c r="I221" s="267"/>
      <c r="J221" s="263"/>
      <c r="K221" s="263"/>
      <c r="L221" s="268"/>
      <c r="M221" s="269"/>
      <c r="N221" s="270"/>
      <c r="O221" s="270"/>
      <c r="P221" s="270"/>
      <c r="Q221" s="270"/>
      <c r="R221" s="270"/>
      <c r="S221" s="270"/>
      <c r="T221" s="271"/>
      <c r="AT221" s="272" t="s">
        <v>146</v>
      </c>
      <c r="AU221" s="272" t="s">
        <v>153</v>
      </c>
      <c r="AV221" s="13" t="s">
        <v>142</v>
      </c>
      <c r="AW221" s="13" t="s">
        <v>41</v>
      </c>
      <c r="AX221" s="13" t="s">
        <v>25</v>
      </c>
      <c r="AY221" s="272" t="s">
        <v>134</v>
      </c>
    </row>
    <row r="222" spans="2:65" s="1" customFormat="1" ht="25.5" customHeight="1">
      <c r="B222" s="45"/>
      <c r="C222" s="242" t="s">
        <v>363</v>
      </c>
      <c r="D222" s="242" t="s">
        <v>261</v>
      </c>
      <c r="E222" s="243" t="s">
        <v>364</v>
      </c>
      <c r="F222" s="244" t="s">
        <v>365</v>
      </c>
      <c r="G222" s="245" t="s">
        <v>156</v>
      </c>
      <c r="H222" s="246">
        <v>1</v>
      </c>
      <c r="I222" s="247"/>
      <c r="J222" s="248">
        <f>ROUND(I222*H222,2)</f>
        <v>0</v>
      </c>
      <c r="K222" s="244" t="s">
        <v>34</v>
      </c>
      <c r="L222" s="249"/>
      <c r="M222" s="250" t="s">
        <v>34</v>
      </c>
      <c r="N222" s="251" t="s">
        <v>49</v>
      </c>
      <c r="O222" s="46"/>
      <c r="P222" s="225">
        <f>O222*H222</f>
        <v>0</v>
      </c>
      <c r="Q222" s="225">
        <v>0</v>
      </c>
      <c r="R222" s="225">
        <f>Q222*H222</f>
        <v>0</v>
      </c>
      <c r="S222" s="225">
        <v>0</v>
      </c>
      <c r="T222" s="226">
        <f>S222*H222</f>
        <v>0</v>
      </c>
      <c r="AR222" s="23" t="s">
        <v>366</v>
      </c>
      <c r="AT222" s="23" t="s">
        <v>261</v>
      </c>
      <c r="AU222" s="23" t="s">
        <v>153</v>
      </c>
      <c r="AY222" s="23" t="s">
        <v>134</v>
      </c>
      <c r="BE222" s="227">
        <f>IF(N222="základní",J222,0)</f>
        <v>0</v>
      </c>
      <c r="BF222" s="227">
        <f>IF(N222="snížená",J222,0)</f>
        <v>0</v>
      </c>
      <c r="BG222" s="227">
        <f>IF(N222="zákl. přenesená",J222,0)</f>
        <v>0</v>
      </c>
      <c r="BH222" s="227">
        <f>IF(N222="sníž. přenesená",J222,0)</f>
        <v>0</v>
      </c>
      <c r="BI222" s="227">
        <f>IF(N222="nulová",J222,0)</f>
        <v>0</v>
      </c>
      <c r="BJ222" s="23" t="s">
        <v>25</v>
      </c>
      <c r="BK222" s="227">
        <f>ROUND(I222*H222,2)</f>
        <v>0</v>
      </c>
      <c r="BL222" s="23" t="s">
        <v>355</v>
      </c>
      <c r="BM222" s="23" t="s">
        <v>367</v>
      </c>
    </row>
    <row r="223" spans="2:51" s="12" customFormat="1" ht="13.5">
      <c r="B223" s="252"/>
      <c r="C223" s="253"/>
      <c r="D223" s="228" t="s">
        <v>146</v>
      </c>
      <c r="E223" s="254" t="s">
        <v>34</v>
      </c>
      <c r="F223" s="255" t="s">
        <v>357</v>
      </c>
      <c r="G223" s="253"/>
      <c r="H223" s="254" t="s">
        <v>34</v>
      </c>
      <c r="I223" s="256"/>
      <c r="J223" s="253"/>
      <c r="K223" s="253"/>
      <c r="L223" s="257"/>
      <c r="M223" s="258"/>
      <c r="N223" s="259"/>
      <c r="O223" s="259"/>
      <c r="P223" s="259"/>
      <c r="Q223" s="259"/>
      <c r="R223" s="259"/>
      <c r="S223" s="259"/>
      <c r="T223" s="260"/>
      <c r="AT223" s="261" t="s">
        <v>146</v>
      </c>
      <c r="AU223" s="261" t="s">
        <v>153</v>
      </c>
      <c r="AV223" s="12" t="s">
        <v>25</v>
      </c>
      <c r="AW223" s="12" t="s">
        <v>41</v>
      </c>
      <c r="AX223" s="12" t="s">
        <v>78</v>
      </c>
      <c r="AY223" s="261" t="s">
        <v>134</v>
      </c>
    </row>
    <row r="224" spans="2:51" s="11" customFormat="1" ht="13.5">
      <c r="B224" s="231"/>
      <c r="C224" s="232"/>
      <c r="D224" s="228" t="s">
        <v>146</v>
      </c>
      <c r="E224" s="233" t="s">
        <v>34</v>
      </c>
      <c r="F224" s="234" t="s">
        <v>25</v>
      </c>
      <c r="G224" s="232"/>
      <c r="H224" s="235">
        <v>1</v>
      </c>
      <c r="I224" s="236"/>
      <c r="J224" s="232"/>
      <c r="K224" s="232"/>
      <c r="L224" s="237"/>
      <c r="M224" s="238"/>
      <c r="N224" s="239"/>
      <c r="O224" s="239"/>
      <c r="P224" s="239"/>
      <c r="Q224" s="239"/>
      <c r="R224" s="239"/>
      <c r="S224" s="239"/>
      <c r="T224" s="240"/>
      <c r="AT224" s="241" t="s">
        <v>146</v>
      </c>
      <c r="AU224" s="241" t="s">
        <v>153</v>
      </c>
      <c r="AV224" s="11" t="s">
        <v>88</v>
      </c>
      <c r="AW224" s="11" t="s">
        <v>41</v>
      </c>
      <c r="AX224" s="11" t="s">
        <v>78</v>
      </c>
      <c r="AY224" s="241" t="s">
        <v>134</v>
      </c>
    </row>
    <row r="225" spans="2:51" s="13" customFormat="1" ht="13.5">
      <c r="B225" s="262"/>
      <c r="C225" s="263"/>
      <c r="D225" s="228" t="s">
        <v>146</v>
      </c>
      <c r="E225" s="264" t="s">
        <v>34</v>
      </c>
      <c r="F225" s="265" t="s">
        <v>358</v>
      </c>
      <c r="G225" s="263"/>
      <c r="H225" s="266">
        <v>1</v>
      </c>
      <c r="I225" s="267"/>
      <c r="J225" s="263"/>
      <c r="K225" s="263"/>
      <c r="L225" s="268"/>
      <c r="M225" s="269"/>
      <c r="N225" s="270"/>
      <c r="O225" s="270"/>
      <c r="P225" s="270"/>
      <c r="Q225" s="270"/>
      <c r="R225" s="270"/>
      <c r="S225" s="270"/>
      <c r="T225" s="271"/>
      <c r="AT225" s="272" t="s">
        <v>146</v>
      </c>
      <c r="AU225" s="272" t="s">
        <v>153</v>
      </c>
      <c r="AV225" s="13" t="s">
        <v>142</v>
      </c>
      <c r="AW225" s="13" t="s">
        <v>41</v>
      </c>
      <c r="AX225" s="13" t="s">
        <v>25</v>
      </c>
      <c r="AY225" s="272" t="s">
        <v>134</v>
      </c>
    </row>
    <row r="226" spans="2:65" s="1" customFormat="1" ht="25.5" customHeight="1">
      <c r="B226" s="45"/>
      <c r="C226" s="242" t="s">
        <v>368</v>
      </c>
      <c r="D226" s="242" t="s">
        <v>261</v>
      </c>
      <c r="E226" s="243" t="s">
        <v>369</v>
      </c>
      <c r="F226" s="244" t="s">
        <v>370</v>
      </c>
      <c r="G226" s="245" t="s">
        <v>156</v>
      </c>
      <c r="H226" s="246">
        <v>1</v>
      </c>
      <c r="I226" s="247"/>
      <c r="J226" s="248">
        <f>ROUND(I226*H226,2)</f>
        <v>0</v>
      </c>
      <c r="K226" s="244" t="s">
        <v>34</v>
      </c>
      <c r="L226" s="249"/>
      <c r="M226" s="250" t="s">
        <v>34</v>
      </c>
      <c r="N226" s="251" t="s">
        <v>49</v>
      </c>
      <c r="O226" s="46"/>
      <c r="P226" s="225">
        <f>O226*H226</f>
        <v>0</v>
      </c>
      <c r="Q226" s="225">
        <v>0</v>
      </c>
      <c r="R226" s="225">
        <f>Q226*H226</f>
        <v>0</v>
      </c>
      <c r="S226" s="225">
        <v>0</v>
      </c>
      <c r="T226" s="226">
        <f>S226*H226</f>
        <v>0</v>
      </c>
      <c r="AR226" s="23" t="s">
        <v>366</v>
      </c>
      <c r="AT226" s="23" t="s">
        <v>261</v>
      </c>
      <c r="AU226" s="23" t="s">
        <v>153</v>
      </c>
      <c r="AY226" s="23" t="s">
        <v>134</v>
      </c>
      <c r="BE226" s="227">
        <f>IF(N226="základní",J226,0)</f>
        <v>0</v>
      </c>
      <c r="BF226" s="227">
        <f>IF(N226="snížená",J226,0)</f>
        <v>0</v>
      </c>
      <c r="BG226" s="227">
        <f>IF(N226="zákl. přenesená",J226,0)</f>
        <v>0</v>
      </c>
      <c r="BH226" s="227">
        <f>IF(N226="sníž. přenesená",J226,0)</f>
        <v>0</v>
      </c>
      <c r="BI226" s="227">
        <f>IF(N226="nulová",J226,0)</f>
        <v>0</v>
      </c>
      <c r="BJ226" s="23" t="s">
        <v>25</v>
      </c>
      <c r="BK226" s="227">
        <f>ROUND(I226*H226,2)</f>
        <v>0</v>
      </c>
      <c r="BL226" s="23" t="s">
        <v>355</v>
      </c>
      <c r="BM226" s="23" t="s">
        <v>371</v>
      </c>
    </row>
    <row r="227" spans="2:51" s="12" customFormat="1" ht="13.5">
      <c r="B227" s="252"/>
      <c r="C227" s="253"/>
      <c r="D227" s="228" t="s">
        <v>146</v>
      </c>
      <c r="E227" s="254" t="s">
        <v>34</v>
      </c>
      <c r="F227" s="255" t="s">
        <v>357</v>
      </c>
      <c r="G227" s="253"/>
      <c r="H227" s="254" t="s">
        <v>34</v>
      </c>
      <c r="I227" s="256"/>
      <c r="J227" s="253"/>
      <c r="K227" s="253"/>
      <c r="L227" s="257"/>
      <c r="M227" s="258"/>
      <c r="N227" s="259"/>
      <c r="O227" s="259"/>
      <c r="P227" s="259"/>
      <c r="Q227" s="259"/>
      <c r="R227" s="259"/>
      <c r="S227" s="259"/>
      <c r="T227" s="260"/>
      <c r="AT227" s="261" t="s">
        <v>146</v>
      </c>
      <c r="AU227" s="261" t="s">
        <v>153</v>
      </c>
      <c r="AV227" s="12" t="s">
        <v>25</v>
      </c>
      <c r="AW227" s="12" t="s">
        <v>41</v>
      </c>
      <c r="AX227" s="12" t="s">
        <v>78</v>
      </c>
      <c r="AY227" s="261" t="s">
        <v>134</v>
      </c>
    </row>
    <row r="228" spans="2:51" s="11" customFormat="1" ht="13.5">
      <c r="B228" s="231"/>
      <c r="C228" s="232"/>
      <c r="D228" s="228" t="s">
        <v>146</v>
      </c>
      <c r="E228" s="233" t="s">
        <v>34</v>
      </c>
      <c r="F228" s="234" t="s">
        <v>25</v>
      </c>
      <c r="G228" s="232"/>
      <c r="H228" s="235">
        <v>1</v>
      </c>
      <c r="I228" s="236"/>
      <c r="J228" s="232"/>
      <c r="K228" s="232"/>
      <c r="L228" s="237"/>
      <c r="M228" s="238"/>
      <c r="N228" s="239"/>
      <c r="O228" s="239"/>
      <c r="P228" s="239"/>
      <c r="Q228" s="239"/>
      <c r="R228" s="239"/>
      <c r="S228" s="239"/>
      <c r="T228" s="240"/>
      <c r="AT228" s="241" t="s">
        <v>146</v>
      </c>
      <c r="AU228" s="241" t="s">
        <v>153</v>
      </c>
      <c r="AV228" s="11" t="s">
        <v>88</v>
      </c>
      <c r="AW228" s="11" t="s">
        <v>41</v>
      </c>
      <c r="AX228" s="11" t="s">
        <v>78</v>
      </c>
      <c r="AY228" s="241" t="s">
        <v>134</v>
      </c>
    </row>
    <row r="229" spans="2:51" s="13" customFormat="1" ht="13.5">
      <c r="B229" s="262"/>
      <c r="C229" s="263"/>
      <c r="D229" s="228" t="s">
        <v>146</v>
      </c>
      <c r="E229" s="264" t="s">
        <v>34</v>
      </c>
      <c r="F229" s="265" t="s">
        <v>358</v>
      </c>
      <c r="G229" s="263"/>
      <c r="H229" s="266">
        <v>1</v>
      </c>
      <c r="I229" s="267"/>
      <c r="J229" s="263"/>
      <c r="K229" s="263"/>
      <c r="L229" s="268"/>
      <c r="M229" s="269"/>
      <c r="N229" s="270"/>
      <c r="O229" s="270"/>
      <c r="P229" s="270"/>
      <c r="Q229" s="270"/>
      <c r="R229" s="270"/>
      <c r="S229" s="270"/>
      <c r="T229" s="271"/>
      <c r="AT229" s="272" t="s">
        <v>146</v>
      </c>
      <c r="AU229" s="272" t="s">
        <v>153</v>
      </c>
      <c r="AV229" s="13" t="s">
        <v>142</v>
      </c>
      <c r="AW229" s="13" t="s">
        <v>41</v>
      </c>
      <c r="AX229" s="13" t="s">
        <v>25</v>
      </c>
      <c r="AY229" s="272" t="s">
        <v>134</v>
      </c>
    </row>
    <row r="230" spans="2:65" s="1" customFormat="1" ht="25.5" customHeight="1">
      <c r="B230" s="45"/>
      <c r="C230" s="216" t="s">
        <v>372</v>
      </c>
      <c r="D230" s="216" t="s">
        <v>137</v>
      </c>
      <c r="E230" s="217" t="s">
        <v>373</v>
      </c>
      <c r="F230" s="218" t="s">
        <v>374</v>
      </c>
      <c r="G230" s="219" t="s">
        <v>185</v>
      </c>
      <c r="H230" s="220">
        <v>99</v>
      </c>
      <c r="I230" s="221"/>
      <c r="J230" s="222">
        <f>ROUND(I230*H230,2)</f>
        <v>0</v>
      </c>
      <c r="K230" s="218" t="s">
        <v>141</v>
      </c>
      <c r="L230" s="71"/>
      <c r="M230" s="223" t="s">
        <v>34</v>
      </c>
      <c r="N230" s="224" t="s">
        <v>49</v>
      </c>
      <c r="O230" s="46"/>
      <c r="P230" s="225">
        <f>O230*H230</f>
        <v>0</v>
      </c>
      <c r="Q230" s="225">
        <v>0</v>
      </c>
      <c r="R230" s="225">
        <f>Q230*H230</f>
        <v>0</v>
      </c>
      <c r="S230" s="225">
        <v>0</v>
      </c>
      <c r="T230" s="226">
        <f>S230*H230</f>
        <v>0</v>
      </c>
      <c r="AR230" s="23" t="s">
        <v>355</v>
      </c>
      <c r="AT230" s="23" t="s">
        <v>137</v>
      </c>
      <c r="AU230" s="23" t="s">
        <v>153</v>
      </c>
      <c r="AY230" s="23" t="s">
        <v>134</v>
      </c>
      <c r="BE230" s="227">
        <f>IF(N230="základní",J230,0)</f>
        <v>0</v>
      </c>
      <c r="BF230" s="227">
        <f>IF(N230="snížená",J230,0)</f>
        <v>0</v>
      </c>
      <c r="BG230" s="227">
        <f>IF(N230="zákl. přenesená",J230,0)</f>
        <v>0</v>
      </c>
      <c r="BH230" s="227">
        <f>IF(N230="sníž. přenesená",J230,0)</f>
        <v>0</v>
      </c>
      <c r="BI230" s="227">
        <f>IF(N230="nulová",J230,0)</f>
        <v>0</v>
      </c>
      <c r="BJ230" s="23" t="s">
        <v>25</v>
      </c>
      <c r="BK230" s="227">
        <f>ROUND(I230*H230,2)</f>
        <v>0</v>
      </c>
      <c r="BL230" s="23" t="s">
        <v>355</v>
      </c>
      <c r="BM230" s="23" t="s">
        <v>375</v>
      </c>
    </row>
    <row r="231" spans="2:51" s="12" customFormat="1" ht="13.5">
      <c r="B231" s="252"/>
      <c r="C231" s="253"/>
      <c r="D231" s="228" t="s">
        <v>146</v>
      </c>
      <c r="E231" s="254" t="s">
        <v>34</v>
      </c>
      <c r="F231" s="255" t="s">
        <v>376</v>
      </c>
      <c r="G231" s="253"/>
      <c r="H231" s="254" t="s">
        <v>34</v>
      </c>
      <c r="I231" s="256"/>
      <c r="J231" s="253"/>
      <c r="K231" s="253"/>
      <c r="L231" s="257"/>
      <c r="M231" s="258"/>
      <c r="N231" s="259"/>
      <c r="O231" s="259"/>
      <c r="P231" s="259"/>
      <c r="Q231" s="259"/>
      <c r="R231" s="259"/>
      <c r="S231" s="259"/>
      <c r="T231" s="260"/>
      <c r="AT231" s="261" t="s">
        <v>146</v>
      </c>
      <c r="AU231" s="261" t="s">
        <v>153</v>
      </c>
      <c r="AV231" s="12" t="s">
        <v>25</v>
      </c>
      <c r="AW231" s="12" t="s">
        <v>41</v>
      </c>
      <c r="AX231" s="12" t="s">
        <v>78</v>
      </c>
      <c r="AY231" s="261" t="s">
        <v>134</v>
      </c>
    </row>
    <row r="232" spans="2:51" s="11" customFormat="1" ht="13.5">
      <c r="B232" s="231"/>
      <c r="C232" s="232"/>
      <c r="D232" s="228" t="s">
        <v>146</v>
      </c>
      <c r="E232" s="233" t="s">
        <v>34</v>
      </c>
      <c r="F232" s="234" t="s">
        <v>377</v>
      </c>
      <c r="G232" s="232"/>
      <c r="H232" s="235">
        <v>99</v>
      </c>
      <c r="I232" s="236"/>
      <c r="J232" s="232"/>
      <c r="K232" s="232"/>
      <c r="L232" s="237"/>
      <c r="M232" s="238"/>
      <c r="N232" s="239"/>
      <c r="O232" s="239"/>
      <c r="P232" s="239"/>
      <c r="Q232" s="239"/>
      <c r="R232" s="239"/>
      <c r="S232" s="239"/>
      <c r="T232" s="240"/>
      <c r="AT232" s="241" t="s">
        <v>146</v>
      </c>
      <c r="AU232" s="241" t="s">
        <v>153</v>
      </c>
      <c r="AV232" s="11" t="s">
        <v>88</v>
      </c>
      <c r="AW232" s="11" t="s">
        <v>41</v>
      </c>
      <c r="AX232" s="11" t="s">
        <v>78</v>
      </c>
      <c r="AY232" s="241" t="s">
        <v>134</v>
      </c>
    </row>
    <row r="233" spans="2:51" s="13" customFormat="1" ht="13.5">
      <c r="B233" s="262"/>
      <c r="C233" s="263"/>
      <c r="D233" s="228" t="s">
        <v>146</v>
      </c>
      <c r="E233" s="264" t="s">
        <v>34</v>
      </c>
      <c r="F233" s="265" t="s">
        <v>358</v>
      </c>
      <c r="G233" s="263"/>
      <c r="H233" s="266">
        <v>99</v>
      </c>
      <c r="I233" s="267"/>
      <c r="J233" s="263"/>
      <c r="K233" s="263"/>
      <c r="L233" s="268"/>
      <c r="M233" s="269"/>
      <c r="N233" s="270"/>
      <c r="O233" s="270"/>
      <c r="P233" s="270"/>
      <c r="Q233" s="270"/>
      <c r="R233" s="270"/>
      <c r="S233" s="270"/>
      <c r="T233" s="271"/>
      <c r="AT233" s="272" t="s">
        <v>146</v>
      </c>
      <c r="AU233" s="272" t="s">
        <v>153</v>
      </c>
      <c r="AV233" s="13" t="s">
        <v>142</v>
      </c>
      <c r="AW233" s="13" t="s">
        <v>41</v>
      </c>
      <c r="AX233" s="13" t="s">
        <v>25</v>
      </c>
      <c r="AY233" s="272" t="s">
        <v>134</v>
      </c>
    </row>
    <row r="234" spans="2:65" s="1" customFormat="1" ht="25.5" customHeight="1">
      <c r="B234" s="45"/>
      <c r="C234" s="242" t="s">
        <v>378</v>
      </c>
      <c r="D234" s="242" t="s">
        <v>261</v>
      </c>
      <c r="E234" s="243" t="s">
        <v>379</v>
      </c>
      <c r="F234" s="244" t="s">
        <v>380</v>
      </c>
      <c r="G234" s="245" t="s">
        <v>185</v>
      </c>
      <c r="H234" s="246">
        <v>33</v>
      </c>
      <c r="I234" s="247"/>
      <c r="J234" s="248">
        <f>ROUND(I234*H234,2)</f>
        <v>0</v>
      </c>
      <c r="K234" s="244" t="s">
        <v>34</v>
      </c>
      <c r="L234" s="249"/>
      <c r="M234" s="250" t="s">
        <v>34</v>
      </c>
      <c r="N234" s="251" t="s">
        <v>49</v>
      </c>
      <c r="O234" s="46"/>
      <c r="P234" s="225">
        <f>O234*H234</f>
        <v>0</v>
      </c>
      <c r="Q234" s="225">
        <v>0</v>
      </c>
      <c r="R234" s="225">
        <f>Q234*H234</f>
        <v>0</v>
      </c>
      <c r="S234" s="225">
        <v>0</v>
      </c>
      <c r="T234" s="226">
        <f>S234*H234</f>
        <v>0</v>
      </c>
      <c r="AR234" s="23" t="s">
        <v>366</v>
      </c>
      <c r="AT234" s="23" t="s">
        <v>261</v>
      </c>
      <c r="AU234" s="23" t="s">
        <v>153</v>
      </c>
      <c r="AY234" s="23" t="s">
        <v>134</v>
      </c>
      <c r="BE234" s="227">
        <f>IF(N234="základní",J234,0)</f>
        <v>0</v>
      </c>
      <c r="BF234" s="227">
        <f>IF(N234="snížená",J234,0)</f>
        <v>0</v>
      </c>
      <c r="BG234" s="227">
        <f>IF(N234="zákl. přenesená",J234,0)</f>
        <v>0</v>
      </c>
      <c r="BH234" s="227">
        <f>IF(N234="sníž. přenesená",J234,0)</f>
        <v>0</v>
      </c>
      <c r="BI234" s="227">
        <f>IF(N234="nulová",J234,0)</f>
        <v>0</v>
      </c>
      <c r="BJ234" s="23" t="s">
        <v>25</v>
      </c>
      <c r="BK234" s="227">
        <f>ROUND(I234*H234,2)</f>
        <v>0</v>
      </c>
      <c r="BL234" s="23" t="s">
        <v>355</v>
      </c>
      <c r="BM234" s="23" t="s">
        <v>381</v>
      </c>
    </row>
    <row r="235" spans="2:47" s="1" customFormat="1" ht="13.5">
      <c r="B235" s="45"/>
      <c r="C235" s="73"/>
      <c r="D235" s="228" t="s">
        <v>382</v>
      </c>
      <c r="E235" s="73"/>
      <c r="F235" s="229" t="s">
        <v>383</v>
      </c>
      <c r="G235" s="73"/>
      <c r="H235" s="73"/>
      <c r="I235" s="186"/>
      <c r="J235" s="73"/>
      <c r="K235" s="73"/>
      <c r="L235" s="71"/>
      <c r="M235" s="230"/>
      <c r="N235" s="46"/>
      <c r="O235" s="46"/>
      <c r="P235" s="46"/>
      <c r="Q235" s="46"/>
      <c r="R235" s="46"/>
      <c r="S235" s="46"/>
      <c r="T235" s="94"/>
      <c r="AT235" s="23" t="s">
        <v>382</v>
      </c>
      <c r="AU235" s="23" t="s">
        <v>153</v>
      </c>
    </row>
    <row r="236" spans="2:51" s="12" customFormat="1" ht="13.5">
      <c r="B236" s="252"/>
      <c r="C236" s="253"/>
      <c r="D236" s="228" t="s">
        <v>146</v>
      </c>
      <c r="E236" s="254" t="s">
        <v>34</v>
      </c>
      <c r="F236" s="255" t="s">
        <v>376</v>
      </c>
      <c r="G236" s="253"/>
      <c r="H236" s="254" t="s">
        <v>34</v>
      </c>
      <c r="I236" s="256"/>
      <c r="J236" s="253"/>
      <c r="K236" s="253"/>
      <c r="L236" s="257"/>
      <c r="M236" s="258"/>
      <c r="N236" s="259"/>
      <c r="O236" s="259"/>
      <c r="P236" s="259"/>
      <c r="Q236" s="259"/>
      <c r="R236" s="259"/>
      <c r="S236" s="259"/>
      <c r="T236" s="260"/>
      <c r="AT236" s="261" t="s">
        <v>146</v>
      </c>
      <c r="AU236" s="261" t="s">
        <v>153</v>
      </c>
      <c r="AV236" s="12" t="s">
        <v>25</v>
      </c>
      <c r="AW236" s="12" t="s">
        <v>41</v>
      </c>
      <c r="AX236" s="12" t="s">
        <v>78</v>
      </c>
      <c r="AY236" s="261" t="s">
        <v>134</v>
      </c>
    </row>
    <row r="237" spans="2:51" s="11" customFormat="1" ht="13.5">
      <c r="B237" s="231"/>
      <c r="C237" s="232"/>
      <c r="D237" s="228" t="s">
        <v>146</v>
      </c>
      <c r="E237" s="233" t="s">
        <v>34</v>
      </c>
      <c r="F237" s="234" t="s">
        <v>352</v>
      </c>
      <c r="G237" s="232"/>
      <c r="H237" s="235">
        <v>33</v>
      </c>
      <c r="I237" s="236"/>
      <c r="J237" s="232"/>
      <c r="K237" s="232"/>
      <c r="L237" s="237"/>
      <c r="M237" s="238"/>
      <c r="N237" s="239"/>
      <c r="O237" s="239"/>
      <c r="P237" s="239"/>
      <c r="Q237" s="239"/>
      <c r="R237" s="239"/>
      <c r="S237" s="239"/>
      <c r="T237" s="240"/>
      <c r="AT237" s="241" t="s">
        <v>146</v>
      </c>
      <c r="AU237" s="241" t="s">
        <v>153</v>
      </c>
      <c r="AV237" s="11" t="s">
        <v>88</v>
      </c>
      <c r="AW237" s="11" t="s">
        <v>41</v>
      </c>
      <c r="AX237" s="11" t="s">
        <v>78</v>
      </c>
      <c r="AY237" s="241" t="s">
        <v>134</v>
      </c>
    </row>
    <row r="238" spans="2:51" s="13" customFormat="1" ht="13.5">
      <c r="B238" s="262"/>
      <c r="C238" s="263"/>
      <c r="D238" s="228" t="s">
        <v>146</v>
      </c>
      <c r="E238" s="264" t="s">
        <v>34</v>
      </c>
      <c r="F238" s="265" t="s">
        <v>358</v>
      </c>
      <c r="G238" s="263"/>
      <c r="H238" s="266">
        <v>33</v>
      </c>
      <c r="I238" s="267"/>
      <c r="J238" s="263"/>
      <c r="K238" s="263"/>
      <c r="L238" s="268"/>
      <c r="M238" s="269"/>
      <c r="N238" s="270"/>
      <c r="O238" s="270"/>
      <c r="P238" s="270"/>
      <c r="Q238" s="270"/>
      <c r="R238" s="270"/>
      <c r="S238" s="270"/>
      <c r="T238" s="271"/>
      <c r="AT238" s="272" t="s">
        <v>146</v>
      </c>
      <c r="AU238" s="272" t="s">
        <v>153</v>
      </c>
      <c r="AV238" s="13" t="s">
        <v>142</v>
      </c>
      <c r="AW238" s="13" t="s">
        <v>41</v>
      </c>
      <c r="AX238" s="13" t="s">
        <v>25</v>
      </c>
      <c r="AY238" s="272" t="s">
        <v>134</v>
      </c>
    </row>
    <row r="239" spans="2:65" s="1" customFormat="1" ht="25.5" customHeight="1">
      <c r="B239" s="45"/>
      <c r="C239" s="242" t="s">
        <v>384</v>
      </c>
      <c r="D239" s="242" t="s">
        <v>261</v>
      </c>
      <c r="E239" s="243" t="s">
        <v>385</v>
      </c>
      <c r="F239" s="244" t="s">
        <v>386</v>
      </c>
      <c r="G239" s="245" t="s">
        <v>185</v>
      </c>
      <c r="H239" s="246">
        <v>66</v>
      </c>
      <c r="I239" s="247"/>
      <c r="J239" s="248">
        <f>ROUND(I239*H239,2)</f>
        <v>0</v>
      </c>
      <c r="K239" s="244" t="s">
        <v>34</v>
      </c>
      <c r="L239" s="249"/>
      <c r="M239" s="250" t="s">
        <v>34</v>
      </c>
      <c r="N239" s="251" t="s">
        <v>49</v>
      </c>
      <c r="O239" s="46"/>
      <c r="P239" s="225">
        <f>O239*H239</f>
        <v>0</v>
      </c>
      <c r="Q239" s="225">
        <v>0</v>
      </c>
      <c r="R239" s="225">
        <f>Q239*H239</f>
        <v>0</v>
      </c>
      <c r="S239" s="225">
        <v>0</v>
      </c>
      <c r="T239" s="226">
        <f>S239*H239</f>
        <v>0</v>
      </c>
      <c r="AR239" s="23" t="s">
        <v>366</v>
      </c>
      <c r="AT239" s="23" t="s">
        <v>261</v>
      </c>
      <c r="AU239" s="23" t="s">
        <v>153</v>
      </c>
      <c r="AY239" s="23" t="s">
        <v>134</v>
      </c>
      <c r="BE239" s="227">
        <f>IF(N239="základní",J239,0)</f>
        <v>0</v>
      </c>
      <c r="BF239" s="227">
        <f>IF(N239="snížená",J239,0)</f>
        <v>0</v>
      </c>
      <c r="BG239" s="227">
        <f>IF(N239="zákl. přenesená",J239,0)</f>
        <v>0</v>
      </c>
      <c r="BH239" s="227">
        <f>IF(N239="sníž. přenesená",J239,0)</f>
        <v>0</v>
      </c>
      <c r="BI239" s="227">
        <f>IF(N239="nulová",J239,0)</f>
        <v>0</v>
      </c>
      <c r="BJ239" s="23" t="s">
        <v>25</v>
      </c>
      <c r="BK239" s="227">
        <f>ROUND(I239*H239,2)</f>
        <v>0</v>
      </c>
      <c r="BL239" s="23" t="s">
        <v>355</v>
      </c>
      <c r="BM239" s="23" t="s">
        <v>387</v>
      </c>
    </row>
    <row r="240" spans="2:47" s="1" customFormat="1" ht="13.5">
      <c r="B240" s="45"/>
      <c r="C240" s="73"/>
      <c r="D240" s="228" t="s">
        <v>382</v>
      </c>
      <c r="E240" s="73"/>
      <c r="F240" s="229" t="s">
        <v>383</v>
      </c>
      <c r="G240" s="73"/>
      <c r="H240" s="73"/>
      <c r="I240" s="186"/>
      <c r="J240" s="73"/>
      <c r="K240" s="73"/>
      <c r="L240" s="71"/>
      <c r="M240" s="230"/>
      <c r="N240" s="46"/>
      <c r="O240" s="46"/>
      <c r="P240" s="46"/>
      <c r="Q240" s="46"/>
      <c r="R240" s="46"/>
      <c r="S240" s="46"/>
      <c r="T240" s="94"/>
      <c r="AT240" s="23" t="s">
        <v>382</v>
      </c>
      <c r="AU240" s="23" t="s">
        <v>153</v>
      </c>
    </row>
    <row r="241" spans="2:51" s="12" customFormat="1" ht="13.5">
      <c r="B241" s="252"/>
      <c r="C241" s="253"/>
      <c r="D241" s="228" t="s">
        <v>146</v>
      </c>
      <c r="E241" s="254" t="s">
        <v>34</v>
      </c>
      <c r="F241" s="255" t="s">
        <v>376</v>
      </c>
      <c r="G241" s="253"/>
      <c r="H241" s="254" t="s">
        <v>34</v>
      </c>
      <c r="I241" s="256"/>
      <c r="J241" s="253"/>
      <c r="K241" s="253"/>
      <c r="L241" s="257"/>
      <c r="M241" s="258"/>
      <c r="N241" s="259"/>
      <c r="O241" s="259"/>
      <c r="P241" s="259"/>
      <c r="Q241" s="259"/>
      <c r="R241" s="259"/>
      <c r="S241" s="259"/>
      <c r="T241" s="260"/>
      <c r="AT241" s="261" t="s">
        <v>146</v>
      </c>
      <c r="AU241" s="261" t="s">
        <v>153</v>
      </c>
      <c r="AV241" s="12" t="s">
        <v>25</v>
      </c>
      <c r="AW241" s="12" t="s">
        <v>41</v>
      </c>
      <c r="AX241" s="12" t="s">
        <v>78</v>
      </c>
      <c r="AY241" s="261" t="s">
        <v>134</v>
      </c>
    </row>
    <row r="242" spans="2:51" s="11" customFormat="1" ht="13.5">
      <c r="B242" s="231"/>
      <c r="C242" s="232"/>
      <c r="D242" s="228" t="s">
        <v>146</v>
      </c>
      <c r="E242" s="233" t="s">
        <v>34</v>
      </c>
      <c r="F242" s="234" t="s">
        <v>388</v>
      </c>
      <c r="G242" s="232"/>
      <c r="H242" s="235">
        <v>66</v>
      </c>
      <c r="I242" s="236"/>
      <c r="J242" s="232"/>
      <c r="K242" s="232"/>
      <c r="L242" s="237"/>
      <c r="M242" s="238"/>
      <c r="N242" s="239"/>
      <c r="O242" s="239"/>
      <c r="P242" s="239"/>
      <c r="Q242" s="239"/>
      <c r="R242" s="239"/>
      <c r="S242" s="239"/>
      <c r="T242" s="240"/>
      <c r="AT242" s="241" t="s">
        <v>146</v>
      </c>
      <c r="AU242" s="241" t="s">
        <v>153</v>
      </c>
      <c r="AV242" s="11" t="s">
        <v>88</v>
      </c>
      <c r="AW242" s="11" t="s">
        <v>41</v>
      </c>
      <c r="AX242" s="11" t="s">
        <v>78</v>
      </c>
      <c r="AY242" s="241" t="s">
        <v>134</v>
      </c>
    </row>
    <row r="243" spans="2:51" s="13" customFormat="1" ht="13.5">
      <c r="B243" s="262"/>
      <c r="C243" s="263"/>
      <c r="D243" s="228" t="s">
        <v>146</v>
      </c>
      <c r="E243" s="264" t="s">
        <v>34</v>
      </c>
      <c r="F243" s="265" t="s">
        <v>358</v>
      </c>
      <c r="G243" s="263"/>
      <c r="H243" s="266">
        <v>66</v>
      </c>
      <c r="I243" s="267"/>
      <c r="J243" s="263"/>
      <c r="K243" s="263"/>
      <c r="L243" s="268"/>
      <c r="M243" s="269"/>
      <c r="N243" s="270"/>
      <c r="O243" s="270"/>
      <c r="P243" s="270"/>
      <c r="Q243" s="270"/>
      <c r="R243" s="270"/>
      <c r="S243" s="270"/>
      <c r="T243" s="271"/>
      <c r="AT243" s="272" t="s">
        <v>146</v>
      </c>
      <c r="AU243" s="272" t="s">
        <v>153</v>
      </c>
      <c r="AV243" s="13" t="s">
        <v>142</v>
      </c>
      <c r="AW243" s="13" t="s">
        <v>41</v>
      </c>
      <c r="AX243" s="13" t="s">
        <v>25</v>
      </c>
      <c r="AY243" s="272" t="s">
        <v>134</v>
      </c>
    </row>
    <row r="244" spans="2:65" s="1" customFormat="1" ht="25.5" customHeight="1">
      <c r="B244" s="45"/>
      <c r="C244" s="216" t="s">
        <v>389</v>
      </c>
      <c r="D244" s="216" t="s">
        <v>137</v>
      </c>
      <c r="E244" s="217" t="s">
        <v>390</v>
      </c>
      <c r="F244" s="218" t="s">
        <v>391</v>
      </c>
      <c r="G244" s="219" t="s">
        <v>185</v>
      </c>
      <c r="H244" s="220">
        <v>46</v>
      </c>
      <c r="I244" s="221"/>
      <c r="J244" s="222">
        <f>ROUND(I244*H244,2)</f>
        <v>0</v>
      </c>
      <c r="K244" s="218" t="s">
        <v>141</v>
      </c>
      <c r="L244" s="71"/>
      <c r="M244" s="223" t="s">
        <v>34</v>
      </c>
      <c r="N244" s="224" t="s">
        <v>49</v>
      </c>
      <c r="O244" s="46"/>
      <c r="P244" s="225">
        <f>O244*H244</f>
        <v>0</v>
      </c>
      <c r="Q244" s="225">
        <v>0</v>
      </c>
      <c r="R244" s="225">
        <f>Q244*H244</f>
        <v>0</v>
      </c>
      <c r="S244" s="225">
        <v>0</v>
      </c>
      <c r="T244" s="226">
        <f>S244*H244</f>
        <v>0</v>
      </c>
      <c r="AR244" s="23" t="s">
        <v>355</v>
      </c>
      <c r="AT244" s="23" t="s">
        <v>137</v>
      </c>
      <c r="AU244" s="23" t="s">
        <v>153</v>
      </c>
      <c r="AY244" s="23" t="s">
        <v>134</v>
      </c>
      <c r="BE244" s="227">
        <f>IF(N244="základní",J244,0)</f>
        <v>0</v>
      </c>
      <c r="BF244" s="227">
        <f>IF(N244="snížená",J244,0)</f>
        <v>0</v>
      </c>
      <c r="BG244" s="227">
        <f>IF(N244="zákl. přenesená",J244,0)</f>
        <v>0</v>
      </c>
      <c r="BH244" s="227">
        <f>IF(N244="sníž. přenesená",J244,0)</f>
        <v>0</v>
      </c>
      <c r="BI244" s="227">
        <f>IF(N244="nulová",J244,0)</f>
        <v>0</v>
      </c>
      <c r="BJ244" s="23" t="s">
        <v>25</v>
      </c>
      <c r="BK244" s="227">
        <f>ROUND(I244*H244,2)</f>
        <v>0</v>
      </c>
      <c r="BL244" s="23" t="s">
        <v>355</v>
      </c>
      <c r="BM244" s="23" t="s">
        <v>392</v>
      </c>
    </row>
    <row r="245" spans="2:51" s="12" customFormat="1" ht="13.5">
      <c r="B245" s="252"/>
      <c r="C245" s="253"/>
      <c r="D245" s="228" t="s">
        <v>146</v>
      </c>
      <c r="E245" s="254" t="s">
        <v>34</v>
      </c>
      <c r="F245" s="255" t="s">
        <v>376</v>
      </c>
      <c r="G245" s="253"/>
      <c r="H245" s="254" t="s">
        <v>34</v>
      </c>
      <c r="I245" s="256"/>
      <c r="J245" s="253"/>
      <c r="K245" s="253"/>
      <c r="L245" s="257"/>
      <c r="M245" s="258"/>
      <c r="N245" s="259"/>
      <c r="O245" s="259"/>
      <c r="P245" s="259"/>
      <c r="Q245" s="259"/>
      <c r="R245" s="259"/>
      <c r="S245" s="259"/>
      <c r="T245" s="260"/>
      <c r="AT245" s="261" t="s">
        <v>146</v>
      </c>
      <c r="AU245" s="261" t="s">
        <v>153</v>
      </c>
      <c r="AV245" s="12" t="s">
        <v>25</v>
      </c>
      <c r="AW245" s="12" t="s">
        <v>41</v>
      </c>
      <c r="AX245" s="12" t="s">
        <v>78</v>
      </c>
      <c r="AY245" s="261" t="s">
        <v>134</v>
      </c>
    </row>
    <row r="246" spans="2:51" s="11" customFormat="1" ht="13.5">
      <c r="B246" s="231"/>
      <c r="C246" s="232"/>
      <c r="D246" s="228" t="s">
        <v>146</v>
      </c>
      <c r="E246" s="233" t="s">
        <v>34</v>
      </c>
      <c r="F246" s="234" t="s">
        <v>393</v>
      </c>
      <c r="G246" s="232"/>
      <c r="H246" s="235">
        <v>46</v>
      </c>
      <c r="I246" s="236"/>
      <c r="J246" s="232"/>
      <c r="K246" s="232"/>
      <c r="L246" s="237"/>
      <c r="M246" s="238"/>
      <c r="N246" s="239"/>
      <c r="O246" s="239"/>
      <c r="P246" s="239"/>
      <c r="Q246" s="239"/>
      <c r="R246" s="239"/>
      <c r="S246" s="239"/>
      <c r="T246" s="240"/>
      <c r="AT246" s="241" t="s">
        <v>146</v>
      </c>
      <c r="AU246" s="241" t="s">
        <v>153</v>
      </c>
      <c r="AV246" s="11" t="s">
        <v>88</v>
      </c>
      <c r="AW246" s="11" t="s">
        <v>41</v>
      </c>
      <c r="AX246" s="11" t="s">
        <v>78</v>
      </c>
      <c r="AY246" s="241" t="s">
        <v>134</v>
      </c>
    </row>
    <row r="247" spans="2:51" s="13" customFormat="1" ht="13.5">
      <c r="B247" s="262"/>
      <c r="C247" s="263"/>
      <c r="D247" s="228" t="s">
        <v>146</v>
      </c>
      <c r="E247" s="264" t="s">
        <v>34</v>
      </c>
      <c r="F247" s="265" t="s">
        <v>358</v>
      </c>
      <c r="G247" s="263"/>
      <c r="H247" s="266">
        <v>46</v>
      </c>
      <c r="I247" s="267"/>
      <c r="J247" s="263"/>
      <c r="K247" s="263"/>
      <c r="L247" s="268"/>
      <c r="M247" s="269"/>
      <c r="N247" s="270"/>
      <c r="O247" s="270"/>
      <c r="P247" s="270"/>
      <c r="Q247" s="270"/>
      <c r="R247" s="270"/>
      <c r="S247" s="270"/>
      <c r="T247" s="271"/>
      <c r="AT247" s="272" t="s">
        <v>146</v>
      </c>
      <c r="AU247" s="272" t="s">
        <v>153</v>
      </c>
      <c r="AV247" s="13" t="s">
        <v>142</v>
      </c>
      <c r="AW247" s="13" t="s">
        <v>41</v>
      </c>
      <c r="AX247" s="13" t="s">
        <v>25</v>
      </c>
      <c r="AY247" s="272" t="s">
        <v>134</v>
      </c>
    </row>
    <row r="248" spans="2:65" s="1" customFormat="1" ht="16.5" customHeight="1">
      <c r="B248" s="45"/>
      <c r="C248" s="242" t="s">
        <v>394</v>
      </c>
      <c r="D248" s="242" t="s">
        <v>261</v>
      </c>
      <c r="E248" s="243" t="s">
        <v>395</v>
      </c>
      <c r="F248" s="244" t="s">
        <v>396</v>
      </c>
      <c r="G248" s="245" t="s">
        <v>185</v>
      </c>
      <c r="H248" s="246">
        <v>46</v>
      </c>
      <c r="I248" s="247"/>
      <c r="J248" s="248">
        <f>ROUND(I248*H248,2)</f>
        <v>0</v>
      </c>
      <c r="K248" s="244" t="s">
        <v>34</v>
      </c>
      <c r="L248" s="249"/>
      <c r="M248" s="250" t="s">
        <v>34</v>
      </c>
      <c r="N248" s="251" t="s">
        <v>49</v>
      </c>
      <c r="O248" s="46"/>
      <c r="P248" s="225">
        <f>O248*H248</f>
        <v>0</v>
      </c>
      <c r="Q248" s="225">
        <v>0</v>
      </c>
      <c r="R248" s="225">
        <f>Q248*H248</f>
        <v>0</v>
      </c>
      <c r="S248" s="225">
        <v>0</v>
      </c>
      <c r="T248" s="226">
        <f>S248*H248</f>
        <v>0</v>
      </c>
      <c r="AR248" s="23" t="s">
        <v>366</v>
      </c>
      <c r="AT248" s="23" t="s">
        <v>261</v>
      </c>
      <c r="AU248" s="23" t="s">
        <v>153</v>
      </c>
      <c r="AY248" s="23" t="s">
        <v>134</v>
      </c>
      <c r="BE248" s="227">
        <f>IF(N248="základní",J248,0)</f>
        <v>0</v>
      </c>
      <c r="BF248" s="227">
        <f>IF(N248="snížená",J248,0)</f>
        <v>0</v>
      </c>
      <c r="BG248" s="227">
        <f>IF(N248="zákl. přenesená",J248,0)</f>
        <v>0</v>
      </c>
      <c r="BH248" s="227">
        <f>IF(N248="sníž. přenesená",J248,0)</f>
        <v>0</v>
      </c>
      <c r="BI248" s="227">
        <f>IF(N248="nulová",J248,0)</f>
        <v>0</v>
      </c>
      <c r="BJ248" s="23" t="s">
        <v>25</v>
      </c>
      <c r="BK248" s="227">
        <f>ROUND(I248*H248,2)</f>
        <v>0</v>
      </c>
      <c r="BL248" s="23" t="s">
        <v>355</v>
      </c>
      <c r="BM248" s="23" t="s">
        <v>397</v>
      </c>
    </row>
    <row r="249" spans="2:47" s="1" customFormat="1" ht="13.5">
      <c r="B249" s="45"/>
      <c r="C249" s="73"/>
      <c r="D249" s="228" t="s">
        <v>382</v>
      </c>
      <c r="E249" s="73"/>
      <c r="F249" s="229" t="s">
        <v>383</v>
      </c>
      <c r="G249" s="73"/>
      <c r="H249" s="73"/>
      <c r="I249" s="186"/>
      <c r="J249" s="73"/>
      <c r="K249" s="73"/>
      <c r="L249" s="71"/>
      <c r="M249" s="230"/>
      <c r="N249" s="46"/>
      <c r="O249" s="46"/>
      <c r="P249" s="46"/>
      <c r="Q249" s="46"/>
      <c r="R249" s="46"/>
      <c r="S249" s="46"/>
      <c r="T249" s="94"/>
      <c r="AT249" s="23" t="s">
        <v>382</v>
      </c>
      <c r="AU249" s="23" t="s">
        <v>153</v>
      </c>
    </row>
    <row r="250" spans="2:51" s="12" customFormat="1" ht="13.5">
      <c r="B250" s="252"/>
      <c r="C250" s="253"/>
      <c r="D250" s="228" t="s">
        <v>146</v>
      </c>
      <c r="E250" s="254" t="s">
        <v>34</v>
      </c>
      <c r="F250" s="255" t="s">
        <v>376</v>
      </c>
      <c r="G250" s="253"/>
      <c r="H250" s="254" t="s">
        <v>34</v>
      </c>
      <c r="I250" s="256"/>
      <c r="J250" s="253"/>
      <c r="K250" s="253"/>
      <c r="L250" s="257"/>
      <c r="M250" s="258"/>
      <c r="N250" s="259"/>
      <c r="O250" s="259"/>
      <c r="P250" s="259"/>
      <c r="Q250" s="259"/>
      <c r="R250" s="259"/>
      <c r="S250" s="259"/>
      <c r="T250" s="260"/>
      <c r="AT250" s="261" t="s">
        <v>146</v>
      </c>
      <c r="AU250" s="261" t="s">
        <v>153</v>
      </c>
      <c r="AV250" s="12" t="s">
        <v>25</v>
      </c>
      <c r="AW250" s="12" t="s">
        <v>41</v>
      </c>
      <c r="AX250" s="12" t="s">
        <v>78</v>
      </c>
      <c r="AY250" s="261" t="s">
        <v>134</v>
      </c>
    </row>
    <row r="251" spans="2:51" s="11" customFormat="1" ht="13.5">
      <c r="B251" s="231"/>
      <c r="C251" s="232"/>
      <c r="D251" s="228" t="s">
        <v>146</v>
      </c>
      <c r="E251" s="233" t="s">
        <v>34</v>
      </c>
      <c r="F251" s="234" t="s">
        <v>393</v>
      </c>
      <c r="G251" s="232"/>
      <c r="H251" s="235">
        <v>46</v>
      </c>
      <c r="I251" s="236"/>
      <c r="J251" s="232"/>
      <c r="K251" s="232"/>
      <c r="L251" s="237"/>
      <c r="M251" s="238"/>
      <c r="N251" s="239"/>
      <c r="O251" s="239"/>
      <c r="P251" s="239"/>
      <c r="Q251" s="239"/>
      <c r="R251" s="239"/>
      <c r="S251" s="239"/>
      <c r="T251" s="240"/>
      <c r="AT251" s="241" t="s">
        <v>146</v>
      </c>
      <c r="AU251" s="241" t="s">
        <v>153</v>
      </c>
      <c r="AV251" s="11" t="s">
        <v>88</v>
      </c>
      <c r="AW251" s="11" t="s">
        <v>41</v>
      </c>
      <c r="AX251" s="11" t="s">
        <v>78</v>
      </c>
      <c r="AY251" s="241" t="s">
        <v>134</v>
      </c>
    </row>
    <row r="252" spans="2:51" s="13" customFormat="1" ht="13.5">
      <c r="B252" s="262"/>
      <c r="C252" s="263"/>
      <c r="D252" s="228" t="s">
        <v>146</v>
      </c>
      <c r="E252" s="264" t="s">
        <v>34</v>
      </c>
      <c r="F252" s="265" t="s">
        <v>358</v>
      </c>
      <c r="G252" s="263"/>
      <c r="H252" s="266">
        <v>46</v>
      </c>
      <c r="I252" s="267"/>
      <c r="J252" s="263"/>
      <c r="K252" s="263"/>
      <c r="L252" s="268"/>
      <c r="M252" s="269"/>
      <c r="N252" s="270"/>
      <c r="O252" s="270"/>
      <c r="P252" s="270"/>
      <c r="Q252" s="270"/>
      <c r="R252" s="270"/>
      <c r="S252" s="270"/>
      <c r="T252" s="271"/>
      <c r="AT252" s="272" t="s">
        <v>146</v>
      </c>
      <c r="AU252" s="272" t="s">
        <v>153</v>
      </c>
      <c r="AV252" s="13" t="s">
        <v>142</v>
      </c>
      <c r="AW252" s="13" t="s">
        <v>41</v>
      </c>
      <c r="AX252" s="13" t="s">
        <v>25</v>
      </c>
      <c r="AY252" s="272" t="s">
        <v>134</v>
      </c>
    </row>
    <row r="253" spans="2:65" s="1" customFormat="1" ht="25.5" customHeight="1">
      <c r="B253" s="45"/>
      <c r="C253" s="216" t="s">
        <v>398</v>
      </c>
      <c r="D253" s="216" t="s">
        <v>137</v>
      </c>
      <c r="E253" s="217" t="s">
        <v>399</v>
      </c>
      <c r="F253" s="218" t="s">
        <v>400</v>
      </c>
      <c r="G253" s="219" t="s">
        <v>185</v>
      </c>
      <c r="H253" s="220">
        <v>8</v>
      </c>
      <c r="I253" s="221"/>
      <c r="J253" s="222">
        <f>ROUND(I253*H253,2)</f>
        <v>0</v>
      </c>
      <c r="K253" s="218" t="s">
        <v>141</v>
      </c>
      <c r="L253" s="71"/>
      <c r="M253" s="223" t="s">
        <v>34</v>
      </c>
      <c r="N253" s="224" t="s">
        <v>49</v>
      </c>
      <c r="O253" s="46"/>
      <c r="P253" s="225">
        <f>O253*H253</f>
        <v>0</v>
      </c>
      <c r="Q253" s="225">
        <v>0</v>
      </c>
      <c r="R253" s="225">
        <f>Q253*H253</f>
        <v>0</v>
      </c>
      <c r="S253" s="225">
        <v>0</v>
      </c>
      <c r="T253" s="226">
        <f>S253*H253</f>
        <v>0</v>
      </c>
      <c r="AR253" s="23" t="s">
        <v>355</v>
      </c>
      <c r="AT253" s="23" t="s">
        <v>137</v>
      </c>
      <c r="AU253" s="23" t="s">
        <v>153</v>
      </c>
      <c r="AY253" s="23" t="s">
        <v>134</v>
      </c>
      <c r="BE253" s="227">
        <f>IF(N253="základní",J253,0)</f>
        <v>0</v>
      </c>
      <c r="BF253" s="227">
        <f>IF(N253="snížená",J253,0)</f>
        <v>0</v>
      </c>
      <c r="BG253" s="227">
        <f>IF(N253="zákl. přenesená",J253,0)</f>
        <v>0</v>
      </c>
      <c r="BH253" s="227">
        <f>IF(N253="sníž. přenesená",J253,0)</f>
        <v>0</v>
      </c>
      <c r="BI253" s="227">
        <f>IF(N253="nulová",J253,0)</f>
        <v>0</v>
      </c>
      <c r="BJ253" s="23" t="s">
        <v>25</v>
      </c>
      <c r="BK253" s="227">
        <f>ROUND(I253*H253,2)</f>
        <v>0</v>
      </c>
      <c r="BL253" s="23" t="s">
        <v>355</v>
      </c>
      <c r="BM253" s="23" t="s">
        <v>401</v>
      </c>
    </row>
    <row r="254" spans="2:51" s="12" customFormat="1" ht="13.5">
      <c r="B254" s="252"/>
      <c r="C254" s="253"/>
      <c r="D254" s="228" t="s">
        <v>146</v>
      </c>
      <c r="E254" s="254" t="s">
        <v>34</v>
      </c>
      <c r="F254" s="255" t="s">
        <v>376</v>
      </c>
      <c r="G254" s="253"/>
      <c r="H254" s="254" t="s">
        <v>34</v>
      </c>
      <c r="I254" s="256"/>
      <c r="J254" s="253"/>
      <c r="K254" s="253"/>
      <c r="L254" s="257"/>
      <c r="M254" s="258"/>
      <c r="N254" s="259"/>
      <c r="O254" s="259"/>
      <c r="P254" s="259"/>
      <c r="Q254" s="259"/>
      <c r="R254" s="259"/>
      <c r="S254" s="259"/>
      <c r="T254" s="260"/>
      <c r="AT254" s="261" t="s">
        <v>146</v>
      </c>
      <c r="AU254" s="261" t="s">
        <v>153</v>
      </c>
      <c r="AV254" s="12" t="s">
        <v>25</v>
      </c>
      <c r="AW254" s="12" t="s">
        <v>41</v>
      </c>
      <c r="AX254" s="12" t="s">
        <v>78</v>
      </c>
      <c r="AY254" s="261" t="s">
        <v>134</v>
      </c>
    </row>
    <row r="255" spans="2:51" s="11" customFormat="1" ht="13.5">
      <c r="B255" s="231"/>
      <c r="C255" s="232"/>
      <c r="D255" s="228" t="s">
        <v>146</v>
      </c>
      <c r="E255" s="233" t="s">
        <v>34</v>
      </c>
      <c r="F255" s="234" t="s">
        <v>182</v>
      </c>
      <c r="G255" s="232"/>
      <c r="H255" s="235">
        <v>8</v>
      </c>
      <c r="I255" s="236"/>
      <c r="J255" s="232"/>
      <c r="K255" s="232"/>
      <c r="L255" s="237"/>
      <c r="M255" s="238"/>
      <c r="N255" s="239"/>
      <c r="O255" s="239"/>
      <c r="P255" s="239"/>
      <c r="Q255" s="239"/>
      <c r="R255" s="239"/>
      <c r="S255" s="239"/>
      <c r="T255" s="240"/>
      <c r="AT255" s="241" t="s">
        <v>146</v>
      </c>
      <c r="AU255" s="241" t="s">
        <v>153</v>
      </c>
      <c r="AV255" s="11" t="s">
        <v>88</v>
      </c>
      <c r="AW255" s="11" t="s">
        <v>41</v>
      </c>
      <c r="AX255" s="11" t="s">
        <v>78</v>
      </c>
      <c r="AY255" s="241" t="s">
        <v>134</v>
      </c>
    </row>
    <row r="256" spans="2:51" s="13" customFormat="1" ht="13.5">
      <c r="B256" s="262"/>
      <c r="C256" s="263"/>
      <c r="D256" s="228" t="s">
        <v>146</v>
      </c>
      <c r="E256" s="264" t="s">
        <v>34</v>
      </c>
      <c r="F256" s="265" t="s">
        <v>358</v>
      </c>
      <c r="G256" s="263"/>
      <c r="H256" s="266">
        <v>8</v>
      </c>
      <c r="I256" s="267"/>
      <c r="J256" s="263"/>
      <c r="K256" s="263"/>
      <c r="L256" s="268"/>
      <c r="M256" s="269"/>
      <c r="N256" s="270"/>
      <c r="O256" s="270"/>
      <c r="P256" s="270"/>
      <c r="Q256" s="270"/>
      <c r="R256" s="270"/>
      <c r="S256" s="270"/>
      <c r="T256" s="271"/>
      <c r="AT256" s="272" t="s">
        <v>146</v>
      </c>
      <c r="AU256" s="272" t="s">
        <v>153</v>
      </c>
      <c r="AV256" s="13" t="s">
        <v>142</v>
      </c>
      <c r="AW256" s="13" t="s">
        <v>41</v>
      </c>
      <c r="AX256" s="13" t="s">
        <v>25</v>
      </c>
      <c r="AY256" s="272" t="s">
        <v>134</v>
      </c>
    </row>
    <row r="257" spans="2:65" s="1" customFormat="1" ht="16.5" customHeight="1">
      <c r="B257" s="45"/>
      <c r="C257" s="242" t="s">
        <v>402</v>
      </c>
      <c r="D257" s="242" t="s">
        <v>261</v>
      </c>
      <c r="E257" s="243" t="s">
        <v>403</v>
      </c>
      <c r="F257" s="244" t="s">
        <v>404</v>
      </c>
      <c r="G257" s="245" t="s">
        <v>185</v>
      </c>
      <c r="H257" s="246">
        <v>8</v>
      </c>
      <c r="I257" s="247"/>
      <c r="J257" s="248">
        <f>ROUND(I257*H257,2)</f>
        <v>0</v>
      </c>
      <c r="K257" s="244" t="s">
        <v>34</v>
      </c>
      <c r="L257" s="249"/>
      <c r="M257" s="250" t="s">
        <v>34</v>
      </c>
      <c r="N257" s="251" t="s">
        <v>49</v>
      </c>
      <c r="O257" s="46"/>
      <c r="P257" s="225">
        <f>O257*H257</f>
        <v>0</v>
      </c>
      <c r="Q257" s="225">
        <v>0</v>
      </c>
      <c r="R257" s="225">
        <f>Q257*H257</f>
        <v>0</v>
      </c>
      <c r="S257" s="225">
        <v>0</v>
      </c>
      <c r="T257" s="226">
        <f>S257*H257</f>
        <v>0</v>
      </c>
      <c r="AR257" s="23" t="s">
        <v>366</v>
      </c>
      <c r="AT257" s="23" t="s">
        <v>261</v>
      </c>
      <c r="AU257" s="23" t="s">
        <v>153</v>
      </c>
      <c r="AY257" s="23" t="s">
        <v>134</v>
      </c>
      <c r="BE257" s="227">
        <f>IF(N257="základní",J257,0)</f>
        <v>0</v>
      </c>
      <c r="BF257" s="227">
        <f>IF(N257="snížená",J257,0)</f>
        <v>0</v>
      </c>
      <c r="BG257" s="227">
        <f>IF(N257="zákl. přenesená",J257,0)</f>
        <v>0</v>
      </c>
      <c r="BH257" s="227">
        <f>IF(N257="sníž. přenesená",J257,0)</f>
        <v>0</v>
      </c>
      <c r="BI257" s="227">
        <f>IF(N257="nulová",J257,0)</f>
        <v>0</v>
      </c>
      <c r="BJ257" s="23" t="s">
        <v>25</v>
      </c>
      <c r="BK257" s="227">
        <f>ROUND(I257*H257,2)</f>
        <v>0</v>
      </c>
      <c r="BL257" s="23" t="s">
        <v>355</v>
      </c>
      <c r="BM257" s="23" t="s">
        <v>405</v>
      </c>
    </row>
    <row r="258" spans="2:47" s="1" customFormat="1" ht="13.5">
      <c r="B258" s="45"/>
      <c r="C258" s="73"/>
      <c r="D258" s="228" t="s">
        <v>382</v>
      </c>
      <c r="E258" s="73"/>
      <c r="F258" s="229" t="s">
        <v>383</v>
      </c>
      <c r="G258" s="73"/>
      <c r="H258" s="73"/>
      <c r="I258" s="186"/>
      <c r="J258" s="73"/>
      <c r="K258" s="73"/>
      <c r="L258" s="71"/>
      <c r="M258" s="230"/>
      <c r="N258" s="46"/>
      <c r="O258" s="46"/>
      <c r="P258" s="46"/>
      <c r="Q258" s="46"/>
      <c r="R258" s="46"/>
      <c r="S258" s="46"/>
      <c r="T258" s="94"/>
      <c r="AT258" s="23" t="s">
        <v>382</v>
      </c>
      <c r="AU258" s="23" t="s">
        <v>153</v>
      </c>
    </row>
    <row r="259" spans="2:51" s="12" customFormat="1" ht="13.5">
      <c r="B259" s="252"/>
      <c r="C259" s="253"/>
      <c r="D259" s="228" t="s">
        <v>146</v>
      </c>
      <c r="E259" s="254" t="s">
        <v>34</v>
      </c>
      <c r="F259" s="255" t="s">
        <v>376</v>
      </c>
      <c r="G259" s="253"/>
      <c r="H259" s="254" t="s">
        <v>34</v>
      </c>
      <c r="I259" s="256"/>
      <c r="J259" s="253"/>
      <c r="K259" s="253"/>
      <c r="L259" s="257"/>
      <c r="M259" s="258"/>
      <c r="N259" s="259"/>
      <c r="O259" s="259"/>
      <c r="P259" s="259"/>
      <c r="Q259" s="259"/>
      <c r="R259" s="259"/>
      <c r="S259" s="259"/>
      <c r="T259" s="260"/>
      <c r="AT259" s="261" t="s">
        <v>146</v>
      </c>
      <c r="AU259" s="261" t="s">
        <v>153</v>
      </c>
      <c r="AV259" s="12" t="s">
        <v>25</v>
      </c>
      <c r="AW259" s="12" t="s">
        <v>41</v>
      </c>
      <c r="AX259" s="12" t="s">
        <v>78</v>
      </c>
      <c r="AY259" s="261" t="s">
        <v>134</v>
      </c>
    </row>
    <row r="260" spans="2:51" s="11" customFormat="1" ht="13.5">
      <c r="B260" s="231"/>
      <c r="C260" s="232"/>
      <c r="D260" s="228" t="s">
        <v>146</v>
      </c>
      <c r="E260" s="233" t="s">
        <v>34</v>
      </c>
      <c r="F260" s="234" t="s">
        <v>182</v>
      </c>
      <c r="G260" s="232"/>
      <c r="H260" s="235">
        <v>8</v>
      </c>
      <c r="I260" s="236"/>
      <c r="J260" s="232"/>
      <c r="K260" s="232"/>
      <c r="L260" s="237"/>
      <c r="M260" s="238"/>
      <c r="N260" s="239"/>
      <c r="O260" s="239"/>
      <c r="P260" s="239"/>
      <c r="Q260" s="239"/>
      <c r="R260" s="239"/>
      <c r="S260" s="239"/>
      <c r="T260" s="240"/>
      <c r="AT260" s="241" t="s">
        <v>146</v>
      </c>
      <c r="AU260" s="241" t="s">
        <v>153</v>
      </c>
      <c r="AV260" s="11" t="s">
        <v>88</v>
      </c>
      <c r="AW260" s="11" t="s">
        <v>41</v>
      </c>
      <c r="AX260" s="11" t="s">
        <v>78</v>
      </c>
      <c r="AY260" s="241" t="s">
        <v>134</v>
      </c>
    </row>
    <row r="261" spans="2:51" s="13" customFormat="1" ht="13.5">
      <c r="B261" s="262"/>
      <c r="C261" s="263"/>
      <c r="D261" s="228" t="s">
        <v>146</v>
      </c>
      <c r="E261" s="264" t="s">
        <v>34</v>
      </c>
      <c r="F261" s="265" t="s">
        <v>358</v>
      </c>
      <c r="G261" s="263"/>
      <c r="H261" s="266">
        <v>8</v>
      </c>
      <c r="I261" s="267"/>
      <c r="J261" s="263"/>
      <c r="K261" s="263"/>
      <c r="L261" s="268"/>
      <c r="M261" s="269"/>
      <c r="N261" s="270"/>
      <c r="O261" s="270"/>
      <c r="P261" s="270"/>
      <c r="Q261" s="270"/>
      <c r="R261" s="270"/>
      <c r="S261" s="270"/>
      <c r="T261" s="271"/>
      <c r="AT261" s="272" t="s">
        <v>146</v>
      </c>
      <c r="AU261" s="272" t="s">
        <v>153</v>
      </c>
      <c r="AV261" s="13" t="s">
        <v>142</v>
      </c>
      <c r="AW261" s="13" t="s">
        <v>41</v>
      </c>
      <c r="AX261" s="13" t="s">
        <v>25</v>
      </c>
      <c r="AY261" s="272" t="s">
        <v>134</v>
      </c>
    </row>
    <row r="262" spans="2:65" s="1" customFormat="1" ht="25.5" customHeight="1">
      <c r="B262" s="45"/>
      <c r="C262" s="216" t="s">
        <v>406</v>
      </c>
      <c r="D262" s="216" t="s">
        <v>137</v>
      </c>
      <c r="E262" s="217" t="s">
        <v>407</v>
      </c>
      <c r="F262" s="218" t="s">
        <v>408</v>
      </c>
      <c r="G262" s="219" t="s">
        <v>185</v>
      </c>
      <c r="H262" s="220">
        <v>101</v>
      </c>
      <c r="I262" s="221"/>
      <c r="J262" s="222">
        <f>ROUND(I262*H262,2)</f>
        <v>0</v>
      </c>
      <c r="K262" s="218" t="s">
        <v>141</v>
      </c>
      <c r="L262" s="71"/>
      <c r="M262" s="223" t="s">
        <v>34</v>
      </c>
      <c r="N262" s="224" t="s">
        <v>49</v>
      </c>
      <c r="O262" s="46"/>
      <c r="P262" s="225">
        <f>O262*H262</f>
        <v>0</v>
      </c>
      <c r="Q262" s="225">
        <v>0</v>
      </c>
      <c r="R262" s="225">
        <f>Q262*H262</f>
        <v>0</v>
      </c>
      <c r="S262" s="225">
        <v>0</v>
      </c>
      <c r="T262" s="226">
        <f>S262*H262</f>
        <v>0</v>
      </c>
      <c r="AR262" s="23" t="s">
        <v>355</v>
      </c>
      <c r="AT262" s="23" t="s">
        <v>137</v>
      </c>
      <c r="AU262" s="23" t="s">
        <v>153</v>
      </c>
      <c r="AY262" s="23" t="s">
        <v>134</v>
      </c>
      <c r="BE262" s="227">
        <f>IF(N262="základní",J262,0)</f>
        <v>0</v>
      </c>
      <c r="BF262" s="227">
        <f>IF(N262="snížená",J262,0)</f>
        <v>0</v>
      </c>
      <c r="BG262" s="227">
        <f>IF(N262="zákl. přenesená",J262,0)</f>
        <v>0</v>
      </c>
      <c r="BH262" s="227">
        <f>IF(N262="sníž. přenesená",J262,0)</f>
        <v>0</v>
      </c>
      <c r="BI262" s="227">
        <f>IF(N262="nulová",J262,0)</f>
        <v>0</v>
      </c>
      <c r="BJ262" s="23" t="s">
        <v>25</v>
      </c>
      <c r="BK262" s="227">
        <f>ROUND(I262*H262,2)</f>
        <v>0</v>
      </c>
      <c r="BL262" s="23" t="s">
        <v>355</v>
      </c>
      <c r="BM262" s="23" t="s">
        <v>409</v>
      </c>
    </row>
    <row r="263" spans="2:51" s="12" customFormat="1" ht="13.5">
      <c r="B263" s="252"/>
      <c r="C263" s="253"/>
      <c r="D263" s="228" t="s">
        <v>146</v>
      </c>
      <c r="E263" s="254" t="s">
        <v>34</v>
      </c>
      <c r="F263" s="255" t="s">
        <v>376</v>
      </c>
      <c r="G263" s="253"/>
      <c r="H263" s="254" t="s">
        <v>34</v>
      </c>
      <c r="I263" s="256"/>
      <c r="J263" s="253"/>
      <c r="K263" s="253"/>
      <c r="L263" s="257"/>
      <c r="M263" s="258"/>
      <c r="N263" s="259"/>
      <c r="O263" s="259"/>
      <c r="P263" s="259"/>
      <c r="Q263" s="259"/>
      <c r="R263" s="259"/>
      <c r="S263" s="259"/>
      <c r="T263" s="260"/>
      <c r="AT263" s="261" t="s">
        <v>146</v>
      </c>
      <c r="AU263" s="261" t="s">
        <v>153</v>
      </c>
      <c r="AV263" s="12" t="s">
        <v>25</v>
      </c>
      <c r="AW263" s="12" t="s">
        <v>41</v>
      </c>
      <c r="AX263" s="12" t="s">
        <v>78</v>
      </c>
      <c r="AY263" s="261" t="s">
        <v>134</v>
      </c>
    </row>
    <row r="264" spans="2:51" s="11" customFormat="1" ht="13.5">
      <c r="B264" s="231"/>
      <c r="C264" s="232"/>
      <c r="D264" s="228" t="s">
        <v>146</v>
      </c>
      <c r="E264" s="233" t="s">
        <v>34</v>
      </c>
      <c r="F264" s="234" t="s">
        <v>410</v>
      </c>
      <c r="G264" s="232"/>
      <c r="H264" s="235">
        <v>101</v>
      </c>
      <c r="I264" s="236"/>
      <c r="J264" s="232"/>
      <c r="K264" s="232"/>
      <c r="L264" s="237"/>
      <c r="M264" s="238"/>
      <c r="N264" s="239"/>
      <c r="O264" s="239"/>
      <c r="P264" s="239"/>
      <c r="Q264" s="239"/>
      <c r="R264" s="239"/>
      <c r="S264" s="239"/>
      <c r="T264" s="240"/>
      <c r="AT264" s="241" t="s">
        <v>146</v>
      </c>
      <c r="AU264" s="241" t="s">
        <v>153</v>
      </c>
      <c r="AV264" s="11" t="s">
        <v>88</v>
      </c>
      <c r="AW264" s="11" t="s">
        <v>41</v>
      </c>
      <c r="AX264" s="11" t="s">
        <v>78</v>
      </c>
      <c r="AY264" s="241" t="s">
        <v>134</v>
      </c>
    </row>
    <row r="265" spans="2:51" s="13" customFormat="1" ht="13.5">
      <c r="B265" s="262"/>
      <c r="C265" s="263"/>
      <c r="D265" s="228" t="s">
        <v>146</v>
      </c>
      <c r="E265" s="264" t="s">
        <v>34</v>
      </c>
      <c r="F265" s="265" t="s">
        <v>358</v>
      </c>
      <c r="G265" s="263"/>
      <c r="H265" s="266">
        <v>101</v>
      </c>
      <c r="I265" s="267"/>
      <c r="J265" s="263"/>
      <c r="K265" s="263"/>
      <c r="L265" s="268"/>
      <c r="M265" s="269"/>
      <c r="N265" s="270"/>
      <c r="O265" s="270"/>
      <c r="P265" s="270"/>
      <c r="Q265" s="270"/>
      <c r="R265" s="270"/>
      <c r="S265" s="270"/>
      <c r="T265" s="271"/>
      <c r="AT265" s="272" t="s">
        <v>146</v>
      </c>
      <c r="AU265" s="272" t="s">
        <v>153</v>
      </c>
      <c r="AV265" s="13" t="s">
        <v>142</v>
      </c>
      <c r="AW265" s="13" t="s">
        <v>41</v>
      </c>
      <c r="AX265" s="13" t="s">
        <v>25</v>
      </c>
      <c r="AY265" s="272" t="s">
        <v>134</v>
      </c>
    </row>
    <row r="266" spans="2:65" s="1" customFormat="1" ht="16.5" customHeight="1">
      <c r="B266" s="45"/>
      <c r="C266" s="242" t="s">
        <v>411</v>
      </c>
      <c r="D266" s="242" t="s">
        <v>261</v>
      </c>
      <c r="E266" s="243" t="s">
        <v>412</v>
      </c>
      <c r="F266" s="244" t="s">
        <v>413</v>
      </c>
      <c r="G266" s="245" t="s">
        <v>185</v>
      </c>
      <c r="H266" s="246">
        <v>77</v>
      </c>
      <c r="I266" s="247"/>
      <c r="J266" s="248">
        <f>ROUND(I266*H266,2)</f>
        <v>0</v>
      </c>
      <c r="K266" s="244" t="s">
        <v>34</v>
      </c>
      <c r="L266" s="249"/>
      <c r="M266" s="250" t="s">
        <v>34</v>
      </c>
      <c r="N266" s="251" t="s">
        <v>49</v>
      </c>
      <c r="O266" s="46"/>
      <c r="P266" s="225">
        <f>O266*H266</f>
        <v>0</v>
      </c>
      <c r="Q266" s="225">
        <v>0</v>
      </c>
      <c r="R266" s="225">
        <f>Q266*H266</f>
        <v>0</v>
      </c>
      <c r="S266" s="225">
        <v>0</v>
      </c>
      <c r="T266" s="226">
        <f>S266*H266</f>
        <v>0</v>
      </c>
      <c r="AR266" s="23" t="s">
        <v>366</v>
      </c>
      <c r="AT266" s="23" t="s">
        <v>261</v>
      </c>
      <c r="AU266" s="23" t="s">
        <v>153</v>
      </c>
      <c r="AY266" s="23" t="s">
        <v>134</v>
      </c>
      <c r="BE266" s="227">
        <f>IF(N266="základní",J266,0)</f>
        <v>0</v>
      </c>
      <c r="BF266" s="227">
        <f>IF(N266="snížená",J266,0)</f>
        <v>0</v>
      </c>
      <c r="BG266" s="227">
        <f>IF(N266="zákl. přenesená",J266,0)</f>
        <v>0</v>
      </c>
      <c r="BH266" s="227">
        <f>IF(N266="sníž. přenesená",J266,0)</f>
        <v>0</v>
      </c>
      <c r="BI266" s="227">
        <f>IF(N266="nulová",J266,0)</f>
        <v>0</v>
      </c>
      <c r="BJ266" s="23" t="s">
        <v>25</v>
      </c>
      <c r="BK266" s="227">
        <f>ROUND(I266*H266,2)</f>
        <v>0</v>
      </c>
      <c r="BL266" s="23" t="s">
        <v>355</v>
      </c>
      <c r="BM266" s="23" t="s">
        <v>414</v>
      </c>
    </row>
    <row r="267" spans="2:47" s="1" customFormat="1" ht="13.5">
      <c r="B267" s="45"/>
      <c r="C267" s="73"/>
      <c r="D267" s="228" t="s">
        <v>382</v>
      </c>
      <c r="E267" s="73"/>
      <c r="F267" s="229" t="s">
        <v>383</v>
      </c>
      <c r="G267" s="73"/>
      <c r="H267" s="73"/>
      <c r="I267" s="186"/>
      <c r="J267" s="73"/>
      <c r="K267" s="73"/>
      <c r="L267" s="71"/>
      <c r="M267" s="230"/>
      <c r="N267" s="46"/>
      <c r="O267" s="46"/>
      <c r="P267" s="46"/>
      <c r="Q267" s="46"/>
      <c r="R267" s="46"/>
      <c r="S267" s="46"/>
      <c r="T267" s="94"/>
      <c r="AT267" s="23" t="s">
        <v>382</v>
      </c>
      <c r="AU267" s="23" t="s">
        <v>153</v>
      </c>
    </row>
    <row r="268" spans="2:51" s="12" customFormat="1" ht="13.5">
      <c r="B268" s="252"/>
      <c r="C268" s="253"/>
      <c r="D268" s="228" t="s">
        <v>146</v>
      </c>
      <c r="E268" s="254" t="s">
        <v>34</v>
      </c>
      <c r="F268" s="255" t="s">
        <v>376</v>
      </c>
      <c r="G268" s="253"/>
      <c r="H268" s="254" t="s">
        <v>34</v>
      </c>
      <c r="I268" s="256"/>
      <c r="J268" s="253"/>
      <c r="K268" s="253"/>
      <c r="L268" s="257"/>
      <c r="M268" s="258"/>
      <c r="N268" s="259"/>
      <c r="O268" s="259"/>
      <c r="P268" s="259"/>
      <c r="Q268" s="259"/>
      <c r="R268" s="259"/>
      <c r="S268" s="259"/>
      <c r="T268" s="260"/>
      <c r="AT268" s="261" t="s">
        <v>146</v>
      </c>
      <c r="AU268" s="261" t="s">
        <v>153</v>
      </c>
      <c r="AV268" s="12" t="s">
        <v>25</v>
      </c>
      <c r="AW268" s="12" t="s">
        <v>41</v>
      </c>
      <c r="AX268" s="12" t="s">
        <v>78</v>
      </c>
      <c r="AY268" s="261" t="s">
        <v>134</v>
      </c>
    </row>
    <row r="269" spans="2:51" s="11" customFormat="1" ht="13.5">
      <c r="B269" s="231"/>
      <c r="C269" s="232"/>
      <c r="D269" s="228" t="s">
        <v>146</v>
      </c>
      <c r="E269" s="233" t="s">
        <v>34</v>
      </c>
      <c r="F269" s="234" t="s">
        <v>415</v>
      </c>
      <c r="G269" s="232"/>
      <c r="H269" s="235">
        <v>77</v>
      </c>
      <c r="I269" s="236"/>
      <c r="J269" s="232"/>
      <c r="K269" s="232"/>
      <c r="L269" s="237"/>
      <c r="M269" s="238"/>
      <c r="N269" s="239"/>
      <c r="O269" s="239"/>
      <c r="P269" s="239"/>
      <c r="Q269" s="239"/>
      <c r="R269" s="239"/>
      <c r="S269" s="239"/>
      <c r="T269" s="240"/>
      <c r="AT269" s="241" t="s">
        <v>146</v>
      </c>
      <c r="AU269" s="241" t="s">
        <v>153</v>
      </c>
      <c r="AV269" s="11" t="s">
        <v>88</v>
      </c>
      <c r="AW269" s="11" t="s">
        <v>41</v>
      </c>
      <c r="AX269" s="11" t="s">
        <v>78</v>
      </c>
      <c r="AY269" s="241" t="s">
        <v>134</v>
      </c>
    </row>
    <row r="270" spans="2:51" s="13" customFormat="1" ht="13.5">
      <c r="B270" s="262"/>
      <c r="C270" s="263"/>
      <c r="D270" s="228" t="s">
        <v>146</v>
      </c>
      <c r="E270" s="264" t="s">
        <v>34</v>
      </c>
      <c r="F270" s="265" t="s">
        <v>358</v>
      </c>
      <c r="G270" s="263"/>
      <c r="H270" s="266">
        <v>77</v>
      </c>
      <c r="I270" s="267"/>
      <c r="J270" s="263"/>
      <c r="K270" s="263"/>
      <c r="L270" s="268"/>
      <c r="M270" s="269"/>
      <c r="N270" s="270"/>
      <c r="O270" s="270"/>
      <c r="P270" s="270"/>
      <c r="Q270" s="270"/>
      <c r="R270" s="270"/>
      <c r="S270" s="270"/>
      <c r="T270" s="271"/>
      <c r="AT270" s="272" t="s">
        <v>146</v>
      </c>
      <c r="AU270" s="272" t="s">
        <v>153</v>
      </c>
      <c r="AV270" s="13" t="s">
        <v>142</v>
      </c>
      <c r="AW270" s="13" t="s">
        <v>41</v>
      </c>
      <c r="AX270" s="13" t="s">
        <v>25</v>
      </c>
      <c r="AY270" s="272" t="s">
        <v>134</v>
      </c>
    </row>
    <row r="271" spans="2:65" s="1" customFormat="1" ht="16.5" customHeight="1">
      <c r="B271" s="45"/>
      <c r="C271" s="242" t="s">
        <v>393</v>
      </c>
      <c r="D271" s="242" t="s">
        <v>261</v>
      </c>
      <c r="E271" s="243" t="s">
        <v>416</v>
      </c>
      <c r="F271" s="244" t="s">
        <v>417</v>
      </c>
      <c r="G271" s="245" t="s">
        <v>185</v>
      </c>
      <c r="H271" s="246">
        <v>24</v>
      </c>
      <c r="I271" s="247"/>
      <c r="J271" s="248">
        <f>ROUND(I271*H271,2)</f>
        <v>0</v>
      </c>
      <c r="K271" s="244" t="s">
        <v>34</v>
      </c>
      <c r="L271" s="249"/>
      <c r="M271" s="250" t="s">
        <v>34</v>
      </c>
      <c r="N271" s="251" t="s">
        <v>49</v>
      </c>
      <c r="O271" s="46"/>
      <c r="P271" s="225">
        <f>O271*H271</f>
        <v>0</v>
      </c>
      <c r="Q271" s="225">
        <v>0</v>
      </c>
      <c r="R271" s="225">
        <f>Q271*H271</f>
        <v>0</v>
      </c>
      <c r="S271" s="225">
        <v>0</v>
      </c>
      <c r="T271" s="226">
        <f>S271*H271</f>
        <v>0</v>
      </c>
      <c r="AR271" s="23" t="s">
        <v>366</v>
      </c>
      <c r="AT271" s="23" t="s">
        <v>261</v>
      </c>
      <c r="AU271" s="23" t="s">
        <v>153</v>
      </c>
      <c r="AY271" s="23" t="s">
        <v>134</v>
      </c>
      <c r="BE271" s="227">
        <f>IF(N271="základní",J271,0)</f>
        <v>0</v>
      </c>
      <c r="BF271" s="227">
        <f>IF(N271="snížená",J271,0)</f>
        <v>0</v>
      </c>
      <c r="BG271" s="227">
        <f>IF(N271="zákl. přenesená",J271,0)</f>
        <v>0</v>
      </c>
      <c r="BH271" s="227">
        <f>IF(N271="sníž. přenesená",J271,0)</f>
        <v>0</v>
      </c>
      <c r="BI271" s="227">
        <f>IF(N271="nulová",J271,0)</f>
        <v>0</v>
      </c>
      <c r="BJ271" s="23" t="s">
        <v>25</v>
      </c>
      <c r="BK271" s="227">
        <f>ROUND(I271*H271,2)</f>
        <v>0</v>
      </c>
      <c r="BL271" s="23" t="s">
        <v>355</v>
      </c>
      <c r="BM271" s="23" t="s">
        <v>418</v>
      </c>
    </row>
    <row r="272" spans="2:47" s="1" customFormat="1" ht="13.5">
      <c r="B272" s="45"/>
      <c r="C272" s="73"/>
      <c r="D272" s="228" t="s">
        <v>382</v>
      </c>
      <c r="E272" s="73"/>
      <c r="F272" s="229" t="s">
        <v>383</v>
      </c>
      <c r="G272" s="73"/>
      <c r="H272" s="73"/>
      <c r="I272" s="186"/>
      <c r="J272" s="73"/>
      <c r="K272" s="73"/>
      <c r="L272" s="71"/>
      <c r="M272" s="230"/>
      <c r="N272" s="46"/>
      <c r="O272" s="46"/>
      <c r="P272" s="46"/>
      <c r="Q272" s="46"/>
      <c r="R272" s="46"/>
      <c r="S272" s="46"/>
      <c r="T272" s="94"/>
      <c r="AT272" s="23" t="s">
        <v>382</v>
      </c>
      <c r="AU272" s="23" t="s">
        <v>153</v>
      </c>
    </row>
    <row r="273" spans="2:51" s="12" customFormat="1" ht="13.5">
      <c r="B273" s="252"/>
      <c r="C273" s="253"/>
      <c r="D273" s="228" t="s">
        <v>146</v>
      </c>
      <c r="E273" s="254" t="s">
        <v>34</v>
      </c>
      <c r="F273" s="255" t="s">
        <v>376</v>
      </c>
      <c r="G273" s="253"/>
      <c r="H273" s="254" t="s">
        <v>34</v>
      </c>
      <c r="I273" s="256"/>
      <c r="J273" s="253"/>
      <c r="K273" s="253"/>
      <c r="L273" s="257"/>
      <c r="M273" s="258"/>
      <c r="N273" s="259"/>
      <c r="O273" s="259"/>
      <c r="P273" s="259"/>
      <c r="Q273" s="259"/>
      <c r="R273" s="259"/>
      <c r="S273" s="259"/>
      <c r="T273" s="260"/>
      <c r="AT273" s="261" t="s">
        <v>146</v>
      </c>
      <c r="AU273" s="261" t="s">
        <v>153</v>
      </c>
      <c r="AV273" s="12" t="s">
        <v>25</v>
      </c>
      <c r="AW273" s="12" t="s">
        <v>41</v>
      </c>
      <c r="AX273" s="12" t="s">
        <v>78</v>
      </c>
      <c r="AY273" s="261" t="s">
        <v>134</v>
      </c>
    </row>
    <row r="274" spans="2:51" s="11" customFormat="1" ht="13.5">
      <c r="B274" s="231"/>
      <c r="C274" s="232"/>
      <c r="D274" s="228" t="s">
        <v>146</v>
      </c>
      <c r="E274" s="233" t="s">
        <v>34</v>
      </c>
      <c r="F274" s="234" t="s">
        <v>274</v>
      </c>
      <c r="G274" s="232"/>
      <c r="H274" s="235">
        <v>24</v>
      </c>
      <c r="I274" s="236"/>
      <c r="J274" s="232"/>
      <c r="K274" s="232"/>
      <c r="L274" s="237"/>
      <c r="M274" s="238"/>
      <c r="N274" s="239"/>
      <c r="O274" s="239"/>
      <c r="P274" s="239"/>
      <c r="Q274" s="239"/>
      <c r="R274" s="239"/>
      <c r="S274" s="239"/>
      <c r="T274" s="240"/>
      <c r="AT274" s="241" t="s">
        <v>146</v>
      </c>
      <c r="AU274" s="241" t="s">
        <v>153</v>
      </c>
      <c r="AV274" s="11" t="s">
        <v>88</v>
      </c>
      <c r="AW274" s="11" t="s">
        <v>41</v>
      </c>
      <c r="AX274" s="11" t="s">
        <v>78</v>
      </c>
      <c r="AY274" s="241" t="s">
        <v>134</v>
      </c>
    </row>
    <row r="275" spans="2:51" s="13" customFormat="1" ht="13.5">
      <c r="B275" s="262"/>
      <c r="C275" s="263"/>
      <c r="D275" s="228" t="s">
        <v>146</v>
      </c>
      <c r="E275" s="264" t="s">
        <v>34</v>
      </c>
      <c r="F275" s="265" t="s">
        <v>358</v>
      </c>
      <c r="G275" s="263"/>
      <c r="H275" s="266">
        <v>24</v>
      </c>
      <c r="I275" s="267"/>
      <c r="J275" s="263"/>
      <c r="K275" s="263"/>
      <c r="L275" s="268"/>
      <c r="M275" s="269"/>
      <c r="N275" s="270"/>
      <c r="O275" s="270"/>
      <c r="P275" s="270"/>
      <c r="Q275" s="270"/>
      <c r="R275" s="270"/>
      <c r="S275" s="270"/>
      <c r="T275" s="271"/>
      <c r="AT275" s="272" t="s">
        <v>146</v>
      </c>
      <c r="AU275" s="272" t="s">
        <v>153</v>
      </c>
      <c r="AV275" s="13" t="s">
        <v>142</v>
      </c>
      <c r="AW275" s="13" t="s">
        <v>41</v>
      </c>
      <c r="AX275" s="13" t="s">
        <v>25</v>
      </c>
      <c r="AY275" s="272" t="s">
        <v>134</v>
      </c>
    </row>
    <row r="276" spans="2:65" s="1" customFormat="1" ht="25.5" customHeight="1">
      <c r="B276" s="45"/>
      <c r="C276" s="216" t="s">
        <v>419</v>
      </c>
      <c r="D276" s="216" t="s">
        <v>137</v>
      </c>
      <c r="E276" s="217" t="s">
        <v>420</v>
      </c>
      <c r="F276" s="218" t="s">
        <v>421</v>
      </c>
      <c r="G276" s="219" t="s">
        <v>185</v>
      </c>
      <c r="H276" s="220">
        <v>8</v>
      </c>
      <c r="I276" s="221"/>
      <c r="J276" s="222">
        <f>ROUND(I276*H276,2)</f>
        <v>0</v>
      </c>
      <c r="K276" s="218" t="s">
        <v>141</v>
      </c>
      <c r="L276" s="71"/>
      <c r="M276" s="223" t="s">
        <v>34</v>
      </c>
      <c r="N276" s="224" t="s">
        <v>49</v>
      </c>
      <c r="O276" s="46"/>
      <c r="P276" s="225">
        <f>O276*H276</f>
        <v>0</v>
      </c>
      <c r="Q276" s="225">
        <v>0</v>
      </c>
      <c r="R276" s="225">
        <f>Q276*H276</f>
        <v>0</v>
      </c>
      <c r="S276" s="225">
        <v>0</v>
      </c>
      <c r="T276" s="226">
        <f>S276*H276</f>
        <v>0</v>
      </c>
      <c r="AR276" s="23" t="s">
        <v>355</v>
      </c>
      <c r="AT276" s="23" t="s">
        <v>137</v>
      </c>
      <c r="AU276" s="23" t="s">
        <v>153</v>
      </c>
      <c r="AY276" s="23" t="s">
        <v>134</v>
      </c>
      <c r="BE276" s="227">
        <f>IF(N276="základní",J276,0)</f>
        <v>0</v>
      </c>
      <c r="BF276" s="227">
        <f>IF(N276="snížená",J276,0)</f>
        <v>0</v>
      </c>
      <c r="BG276" s="227">
        <f>IF(N276="zákl. přenesená",J276,0)</f>
        <v>0</v>
      </c>
      <c r="BH276" s="227">
        <f>IF(N276="sníž. přenesená",J276,0)</f>
        <v>0</v>
      </c>
      <c r="BI276" s="227">
        <f>IF(N276="nulová",J276,0)</f>
        <v>0</v>
      </c>
      <c r="BJ276" s="23" t="s">
        <v>25</v>
      </c>
      <c r="BK276" s="227">
        <f>ROUND(I276*H276,2)</f>
        <v>0</v>
      </c>
      <c r="BL276" s="23" t="s">
        <v>355</v>
      </c>
      <c r="BM276" s="23" t="s">
        <v>422</v>
      </c>
    </row>
    <row r="277" spans="2:51" s="12" customFormat="1" ht="13.5">
      <c r="B277" s="252"/>
      <c r="C277" s="253"/>
      <c r="D277" s="228" t="s">
        <v>146</v>
      </c>
      <c r="E277" s="254" t="s">
        <v>34</v>
      </c>
      <c r="F277" s="255" t="s">
        <v>376</v>
      </c>
      <c r="G277" s="253"/>
      <c r="H277" s="254" t="s">
        <v>34</v>
      </c>
      <c r="I277" s="256"/>
      <c r="J277" s="253"/>
      <c r="K277" s="253"/>
      <c r="L277" s="257"/>
      <c r="M277" s="258"/>
      <c r="N277" s="259"/>
      <c r="O277" s="259"/>
      <c r="P277" s="259"/>
      <c r="Q277" s="259"/>
      <c r="R277" s="259"/>
      <c r="S277" s="259"/>
      <c r="T277" s="260"/>
      <c r="AT277" s="261" t="s">
        <v>146</v>
      </c>
      <c r="AU277" s="261" t="s">
        <v>153</v>
      </c>
      <c r="AV277" s="12" t="s">
        <v>25</v>
      </c>
      <c r="AW277" s="12" t="s">
        <v>41</v>
      </c>
      <c r="AX277" s="12" t="s">
        <v>78</v>
      </c>
      <c r="AY277" s="261" t="s">
        <v>134</v>
      </c>
    </row>
    <row r="278" spans="2:51" s="11" customFormat="1" ht="13.5">
      <c r="B278" s="231"/>
      <c r="C278" s="232"/>
      <c r="D278" s="228" t="s">
        <v>146</v>
      </c>
      <c r="E278" s="233" t="s">
        <v>34</v>
      </c>
      <c r="F278" s="234" t="s">
        <v>182</v>
      </c>
      <c r="G278" s="232"/>
      <c r="H278" s="235">
        <v>8</v>
      </c>
      <c r="I278" s="236"/>
      <c r="J278" s="232"/>
      <c r="K278" s="232"/>
      <c r="L278" s="237"/>
      <c r="M278" s="238"/>
      <c r="N278" s="239"/>
      <c r="O278" s="239"/>
      <c r="P278" s="239"/>
      <c r="Q278" s="239"/>
      <c r="R278" s="239"/>
      <c r="S278" s="239"/>
      <c r="T278" s="240"/>
      <c r="AT278" s="241" t="s">
        <v>146</v>
      </c>
      <c r="AU278" s="241" t="s">
        <v>153</v>
      </c>
      <c r="AV278" s="11" t="s">
        <v>88</v>
      </c>
      <c r="AW278" s="11" t="s">
        <v>41</v>
      </c>
      <c r="AX278" s="11" t="s">
        <v>78</v>
      </c>
      <c r="AY278" s="241" t="s">
        <v>134</v>
      </c>
    </row>
    <row r="279" spans="2:51" s="13" customFormat="1" ht="13.5">
      <c r="B279" s="262"/>
      <c r="C279" s="263"/>
      <c r="D279" s="228" t="s">
        <v>146</v>
      </c>
      <c r="E279" s="264" t="s">
        <v>34</v>
      </c>
      <c r="F279" s="265" t="s">
        <v>358</v>
      </c>
      <c r="G279" s="263"/>
      <c r="H279" s="266">
        <v>8</v>
      </c>
      <c r="I279" s="267"/>
      <c r="J279" s="263"/>
      <c r="K279" s="263"/>
      <c r="L279" s="268"/>
      <c r="M279" s="269"/>
      <c r="N279" s="270"/>
      <c r="O279" s="270"/>
      <c r="P279" s="270"/>
      <c r="Q279" s="270"/>
      <c r="R279" s="270"/>
      <c r="S279" s="270"/>
      <c r="T279" s="271"/>
      <c r="AT279" s="272" t="s">
        <v>146</v>
      </c>
      <c r="AU279" s="272" t="s">
        <v>153</v>
      </c>
      <c r="AV279" s="13" t="s">
        <v>142</v>
      </c>
      <c r="AW279" s="13" t="s">
        <v>41</v>
      </c>
      <c r="AX279" s="13" t="s">
        <v>25</v>
      </c>
      <c r="AY279" s="272" t="s">
        <v>134</v>
      </c>
    </row>
    <row r="280" spans="2:65" s="1" customFormat="1" ht="16.5" customHeight="1">
      <c r="B280" s="45"/>
      <c r="C280" s="242" t="s">
        <v>423</v>
      </c>
      <c r="D280" s="242" t="s">
        <v>261</v>
      </c>
      <c r="E280" s="243" t="s">
        <v>424</v>
      </c>
      <c r="F280" s="244" t="s">
        <v>425</v>
      </c>
      <c r="G280" s="245" t="s">
        <v>185</v>
      </c>
      <c r="H280" s="246">
        <v>8</v>
      </c>
      <c r="I280" s="247"/>
      <c r="J280" s="248">
        <f>ROUND(I280*H280,2)</f>
        <v>0</v>
      </c>
      <c r="K280" s="244" t="s">
        <v>34</v>
      </c>
      <c r="L280" s="249"/>
      <c r="M280" s="250" t="s">
        <v>34</v>
      </c>
      <c r="N280" s="251" t="s">
        <v>49</v>
      </c>
      <c r="O280" s="46"/>
      <c r="P280" s="225">
        <f>O280*H280</f>
        <v>0</v>
      </c>
      <c r="Q280" s="225">
        <v>0</v>
      </c>
      <c r="R280" s="225">
        <f>Q280*H280</f>
        <v>0</v>
      </c>
      <c r="S280" s="225">
        <v>0</v>
      </c>
      <c r="T280" s="226">
        <f>S280*H280</f>
        <v>0</v>
      </c>
      <c r="AR280" s="23" t="s">
        <v>366</v>
      </c>
      <c r="AT280" s="23" t="s">
        <v>261</v>
      </c>
      <c r="AU280" s="23" t="s">
        <v>153</v>
      </c>
      <c r="AY280" s="23" t="s">
        <v>134</v>
      </c>
      <c r="BE280" s="227">
        <f>IF(N280="základní",J280,0)</f>
        <v>0</v>
      </c>
      <c r="BF280" s="227">
        <f>IF(N280="snížená",J280,0)</f>
        <v>0</v>
      </c>
      <c r="BG280" s="227">
        <f>IF(N280="zákl. přenesená",J280,0)</f>
        <v>0</v>
      </c>
      <c r="BH280" s="227">
        <f>IF(N280="sníž. přenesená",J280,0)</f>
        <v>0</v>
      </c>
      <c r="BI280" s="227">
        <f>IF(N280="nulová",J280,0)</f>
        <v>0</v>
      </c>
      <c r="BJ280" s="23" t="s">
        <v>25</v>
      </c>
      <c r="BK280" s="227">
        <f>ROUND(I280*H280,2)</f>
        <v>0</v>
      </c>
      <c r="BL280" s="23" t="s">
        <v>355</v>
      </c>
      <c r="BM280" s="23" t="s">
        <v>426</v>
      </c>
    </row>
    <row r="281" spans="2:47" s="1" customFormat="1" ht="13.5">
      <c r="B281" s="45"/>
      <c r="C281" s="73"/>
      <c r="D281" s="228" t="s">
        <v>382</v>
      </c>
      <c r="E281" s="73"/>
      <c r="F281" s="229" t="s">
        <v>383</v>
      </c>
      <c r="G281" s="73"/>
      <c r="H281" s="73"/>
      <c r="I281" s="186"/>
      <c r="J281" s="73"/>
      <c r="K281" s="73"/>
      <c r="L281" s="71"/>
      <c r="M281" s="230"/>
      <c r="N281" s="46"/>
      <c r="O281" s="46"/>
      <c r="P281" s="46"/>
      <c r="Q281" s="46"/>
      <c r="R281" s="46"/>
      <c r="S281" s="46"/>
      <c r="T281" s="94"/>
      <c r="AT281" s="23" t="s">
        <v>382</v>
      </c>
      <c r="AU281" s="23" t="s">
        <v>153</v>
      </c>
    </row>
    <row r="282" spans="2:51" s="12" customFormat="1" ht="13.5">
      <c r="B282" s="252"/>
      <c r="C282" s="253"/>
      <c r="D282" s="228" t="s">
        <v>146</v>
      </c>
      <c r="E282" s="254" t="s">
        <v>34</v>
      </c>
      <c r="F282" s="255" t="s">
        <v>376</v>
      </c>
      <c r="G282" s="253"/>
      <c r="H282" s="254" t="s">
        <v>34</v>
      </c>
      <c r="I282" s="256"/>
      <c r="J282" s="253"/>
      <c r="K282" s="253"/>
      <c r="L282" s="257"/>
      <c r="M282" s="258"/>
      <c r="N282" s="259"/>
      <c r="O282" s="259"/>
      <c r="P282" s="259"/>
      <c r="Q282" s="259"/>
      <c r="R282" s="259"/>
      <c r="S282" s="259"/>
      <c r="T282" s="260"/>
      <c r="AT282" s="261" t="s">
        <v>146</v>
      </c>
      <c r="AU282" s="261" t="s">
        <v>153</v>
      </c>
      <c r="AV282" s="12" t="s">
        <v>25</v>
      </c>
      <c r="AW282" s="12" t="s">
        <v>41</v>
      </c>
      <c r="AX282" s="12" t="s">
        <v>78</v>
      </c>
      <c r="AY282" s="261" t="s">
        <v>134</v>
      </c>
    </row>
    <row r="283" spans="2:51" s="11" customFormat="1" ht="13.5">
      <c r="B283" s="231"/>
      <c r="C283" s="232"/>
      <c r="D283" s="228" t="s">
        <v>146</v>
      </c>
      <c r="E283" s="233" t="s">
        <v>34</v>
      </c>
      <c r="F283" s="234" t="s">
        <v>182</v>
      </c>
      <c r="G283" s="232"/>
      <c r="H283" s="235">
        <v>8</v>
      </c>
      <c r="I283" s="236"/>
      <c r="J283" s="232"/>
      <c r="K283" s="232"/>
      <c r="L283" s="237"/>
      <c r="M283" s="238"/>
      <c r="N283" s="239"/>
      <c r="O283" s="239"/>
      <c r="P283" s="239"/>
      <c r="Q283" s="239"/>
      <c r="R283" s="239"/>
      <c r="S283" s="239"/>
      <c r="T283" s="240"/>
      <c r="AT283" s="241" t="s">
        <v>146</v>
      </c>
      <c r="AU283" s="241" t="s">
        <v>153</v>
      </c>
      <c r="AV283" s="11" t="s">
        <v>88</v>
      </c>
      <c r="AW283" s="11" t="s">
        <v>41</v>
      </c>
      <c r="AX283" s="11" t="s">
        <v>78</v>
      </c>
      <c r="AY283" s="241" t="s">
        <v>134</v>
      </c>
    </row>
    <row r="284" spans="2:51" s="13" customFormat="1" ht="13.5">
      <c r="B284" s="262"/>
      <c r="C284" s="263"/>
      <c r="D284" s="228" t="s">
        <v>146</v>
      </c>
      <c r="E284" s="264" t="s">
        <v>34</v>
      </c>
      <c r="F284" s="265" t="s">
        <v>358</v>
      </c>
      <c r="G284" s="263"/>
      <c r="H284" s="266">
        <v>8</v>
      </c>
      <c r="I284" s="267"/>
      <c r="J284" s="263"/>
      <c r="K284" s="263"/>
      <c r="L284" s="268"/>
      <c r="M284" s="269"/>
      <c r="N284" s="270"/>
      <c r="O284" s="270"/>
      <c r="P284" s="270"/>
      <c r="Q284" s="270"/>
      <c r="R284" s="270"/>
      <c r="S284" s="270"/>
      <c r="T284" s="271"/>
      <c r="AT284" s="272" t="s">
        <v>146</v>
      </c>
      <c r="AU284" s="272" t="s">
        <v>153</v>
      </c>
      <c r="AV284" s="13" t="s">
        <v>142</v>
      </c>
      <c r="AW284" s="13" t="s">
        <v>41</v>
      </c>
      <c r="AX284" s="13" t="s">
        <v>25</v>
      </c>
      <c r="AY284" s="272" t="s">
        <v>134</v>
      </c>
    </row>
    <row r="285" spans="2:65" s="1" customFormat="1" ht="25.5" customHeight="1">
      <c r="B285" s="45"/>
      <c r="C285" s="216" t="s">
        <v>427</v>
      </c>
      <c r="D285" s="216" t="s">
        <v>137</v>
      </c>
      <c r="E285" s="217" t="s">
        <v>428</v>
      </c>
      <c r="F285" s="218" t="s">
        <v>429</v>
      </c>
      <c r="G285" s="219" t="s">
        <v>185</v>
      </c>
      <c r="H285" s="220">
        <v>7</v>
      </c>
      <c r="I285" s="221"/>
      <c r="J285" s="222">
        <f>ROUND(I285*H285,2)</f>
        <v>0</v>
      </c>
      <c r="K285" s="218" t="s">
        <v>141</v>
      </c>
      <c r="L285" s="71"/>
      <c r="M285" s="223" t="s">
        <v>34</v>
      </c>
      <c r="N285" s="224" t="s">
        <v>49</v>
      </c>
      <c r="O285" s="46"/>
      <c r="P285" s="225">
        <f>O285*H285</f>
        <v>0</v>
      </c>
      <c r="Q285" s="225">
        <v>0</v>
      </c>
      <c r="R285" s="225">
        <f>Q285*H285</f>
        <v>0</v>
      </c>
      <c r="S285" s="225">
        <v>0</v>
      </c>
      <c r="T285" s="226">
        <f>S285*H285</f>
        <v>0</v>
      </c>
      <c r="AR285" s="23" t="s">
        <v>355</v>
      </c>
      <c r="AT285" s="23" t="s">
        <v>137</v>
      </c>
      <c r="AU285" s="23" t="s">
        <v>153</v>
      </c>
      <c r="AY285" s="23" t="s">
        <v>134</v>
      </c>
      <c r="BE285" s="227">
        <f>IF(N285="základní",J285,0)</f>
        <v>0</v>
      </c>
      <c r="BF285" s="227">
        <f>IF(N285="snížená",J285,0)</f>
        <v>0</v>
      </c>
      <c r="BG285" s="227">
        <f>IF(N285="zákl. přenesená",J285,0)</f>
        <v>0</v>
      </c>
      <c r="BH285" s="227">
        <f>IF(N285="sníž. přenesená",J285,0)</f>
        <v>0</v>
      </c>
      <c r="BI285" s="227">
        <f>IF(N285="nulová",J285,0)</f>
        <v>0</v>
      </c>
      <c r="BJ285" s="23" t="s">
        <v>25</v>
      </c>
      <c r="BK285" s="227">
        <f>ROUND(I285*H285,2)</f>
        <v>0</v>
      </c>
      <c r="BL285" s="23" t="s">
        <v>355</v>
      </c>
      <c r="BM285" s="23" t="s">
        <v>430</v>
      </c>
    </row>
    <row r="286" spans="2:51" s="12" customFormat="1" ht="13.5">
      <c r="B286" s="252"/>
      <c r="C286" s="253"/>
      <c r="D286" s="228" t="s">
        <v>146</v>
      </c>
      <c r="E286" s="254" t="s">
        <v>34</v>
      </c>
      <c r="F286" s="255" t="s">
        <v>376</v>
      </c>
      <c r="G286" s="253"/>
      <c r="H286" s="254" t="s">
        <v>34</v>
      </c>
      <c r="I286" s="256"/>
      <c r="J286" s="253"/>
      <c r="K286" s="253"/>
      <c r="L286" s="257"/>
      <c r="M286" s="258"/>
      <c r="N286" s="259"/>
      <c r="O286" s="259"/>
      <c r="P286" s="259"/>
      <c r="Q286" s="259"/>
      <c r="R286" s="259"/>
      <c r="S286" s="259"/>
      <c r="T286" s="260"/>
      <c r="AT286" s="261" t="s">
        <v>146</v>
      </c>
      <c r="AU286" s="261" t="s">
        <v>153</v>
      </c>
      <c r="AV286" s="12" t="s">
        <v>25</v>
      </c>
      <c r="AW286" s="12" t="s">
        <v>41</v>
      </c>
      <c r="AX286" s="12" t="s">
        <v>78</v>
      </c>
      <c r="AY286" s="261" t="s">
        <v>134</v>
      </c>
    </row>
    <row r="287" spans="2:51" s="11" customFormat="1" ht="13.5">
      <c r="B287" s="231"/>
      <c r="C287" s="232"/>
      <c r="D287" s="228" t="s">
        <v>146</v>
      </c>
      <c r="E287" s="233" t="s">
        <v>34</v>
      </c>
      <c r="F287" s="234" t="s">
        <v>177</v>
      </c>
      <c r="G287" s="232"/>
      <c r="H287" s="235">
        <v>7</v>
      </c>
      <c r="I287" s="236"/>
      <c r="J287" s="232"/>
      <c r="K287" s="232"/>
      <c r="L287" s="237"/>
      <c r="M287" s="238"/>
      <c r="N287" s="239"/>
      <c r="O287" s="239"/>
      <c r="P287" s="239"/>
      <c r="Q287" s="239"/>
      <c r="R287" s="239"/>
      <c r="S287" s="239"/>
      <c r="T287" s="240"/>
      <c r="AT287" s="241" t="s">
        <v>146</v>
      </c>
      <c r="AU287" s="241" t="s">
        <v>153</v>
      </c>
      <c r="AV287" s="11" t="s">
        <v>88</v>
      </c>
      <c r="AW287" s="11" t="s">
        <v>41</v>
      </c>
      <c r="AX287" s="11" t="s">
        <v>78</v>
      </c>
      <c r="AY287" s="241" t="s">
        <v>134</v>
      </c>
    </row>
    <row r="288" spans="2:51" s="13" customFormat="1" ht="13.5">
      <c r="B288" s="262"/>
      <c r="C288" s="263"/>
      <c r="D288" s="228" t="s">
        <v>146</v>
      </c>
      <c r="E288" s="264" t="s">
        <v>34</v>
      </c>
      <c r="F288" s="265" t="s">
        <v>358</v>
      </c>
      <c r="G288" s="263"/>
      <c r="H288" s="266">
        <v>7</v>
      </c>
      <c r="I288" s="267"/>
      <c r="J288" s="263"/>
      <c r="K288" s="263"/>
      <c r="L288" s="268"/>
      <c r="M288" s="269"/>
      <c r="N288" s="270"/>
      <c r="O288" s="270"/>
      <c r="P288" s="270"/>
      <c r="Q288" s="270"/>
      <c r="R288" s="270"/>
      <c r="S288" s="270"/>
      <c r="T288" s="271"/>
      <c r="AT288" s="272" t="s">
        <v>146</v>
      </c>
      <c r="AU288" s="272" t="s">
        <v>153</v>
      </c>
      <c r="AV288" s="13" t="s">
        <v>142</v>
      </c>
      <c r="AW288" s="13" t="s">
        <v>41</v>
      </c>
      <c r="AX288" s="13" t="s">
        <v>25</v>
      </c>
      <c r="AY288" s="272" t="s">
        <v>134</v>
      </c>
    </row>
    <row r="289" spans="2:65" s="1" customFormat="1" ht="16.5" customHeight="1">
      <c r="B289" s="45"/>
      <c r="C289" s="242" t="s">
        <v>431</v>
      </c>
      <c r="D289" s="242" t="s">
        <v>261</v>
      </c>
      <c r="E289" s="243" t="s">
        <v>395</v>
      </c>
      <c r="F289" s="244" t="s">
        <v>396</v>
      </c>
      <c r="G289" s="245" t="s">
        <v>185</v>
      </c>
      <c r="H289" s="246">
        <v>7</v>
      </c>
      <c r="I289" s="247"/>
      <c r="J289" s="248">
        <f>ROUND(I289*H289,2)</f>
        <v>0</v>
      </c>
      <c r="K289" s="244" t="s">
        <v>34</v>
      </c>
      <c r="L289" s="249"/>
      <c r="M289" s="250" t="s">
        <v>34</v>
      </c>
      <c r="N289" s="251" t="s">
        <v>49</v>
      </c>
      <c r="O289" s="46"/>
      <c r="P289" s="225">
        <f>O289*H289</f>
        <v>0</v>
      </c>
      <c r="Q289" s="225">
        <v>0</v>
      </c>
      <c r="R289" s="225">
        <f>Q289*H289</f>
        <v>0</v>
      </c>
      <c r="S289" s="225">
        <v>0</v>
      </c>
      <c r="T289" s="226">
        <f>S289*H289</f>
        <v>0</v>
      </c>
      <c r="AR289" s="23" t="s">
        <v>366</v>
      </c>
      <c r="AT289" s="23" t="s">
        <v>261</v>
      </c>
      <c r="AU289" s="23" t="s">
        <v>153</v>
      </c>
      <c r="AY289" s="23" t="s">
        <v>134</v>
      </c>
      <c r="BE289" s="227">
        <f>IF(N289="základní",J289,0)</f>
        <v>0</v>
      </c>
      <c r="BF289" s="227">
        <f>IF(N289="snížená",J289,0)</f>
        <v>0</v>
      </c>
      <c r="BG289" s="227">
        <f>IF(N289="zákl. přenesená",J289,0)</f>
        <v>0</v>
      </c>
      <c r="BH289" s="227">
        <f>IF(N289="sníž. přenesená",J289,0)</f>
        <v>0</v>
      </c>
      <c r="BI289" s="227">
        <f>IF(N289="nulová",J289,0)</f>
        <v>0</v>
      </c>
      <c r="BJ289" s="23" t="s">
        <v>25</v>
      </c>
      <c r="BK289" s="227">
        <f>ROUND(I289*H289,2)</f>
        <v>0</v>
      </c>
      <c r="BL289" s="23" t="s">
        <v>355</v>
      </c>
      <c r="BM289" s="23" t="s">
        <v>432</v>
      </c>
    </row>
    <row r="290" spans="2:47" s="1" customFormat="1" ht="13.5">
      <c r="B290" s="45"/>
      <c r="C290" s="73"/>
      <c r="D290" s="228" t="s">
        <v>382</v>
      </c>
      <c r="E290" s="73"/>
      <c r="F290" s="229" t="s">
        <v>383</v>
      </c>
      <c r="G290" s="73"/>
      <c r="H290" s="73"/>
      <c r="I290" s="186"/>
      <c r="J290" s="73"/>
      <c r="K290" s="73"/>
      <c r="L290" s="71"/>
      <c r="M290" s="230"/>
      <c r="N290" s="46"/>
      <c r="O290" s="46"/>
      <c r="P290" s="46"/>
      <c r="Q290" s="46"/>
      <c r="R290" s="46"/>
      <c r="S290" s="46"/>
      <c r="T290" s="94"/>
      <c r="AT290" s="23" t="s">
        <v>382</v>
      </c>
      <c r="AU290" s="23" t="s">
        <v>153</v>
      </c>
    </row>
    <row r="291" spans="2:51" s="12" customFormat="1" ht="13.5">
      <c r="B291" s="252"/>
      <c r="C291" s="253"/>
      <c r="D291" s="228" t="s">
        <v>146</v>
      </c>
      <c r="E291" s="254" t="s">
        <v>34</v>
      </c>
      <c r="F291" s="255" t="s">
        <v>376</v>
      </c>
      <c r="G291" s="253"/>
      <c r="H291" s="254" t="s">
        <v>34</v>
      </c>
      <c r="I291" s="256"/>
      <c r="J291" s="253"/>
      <c r="K291" s="253"/>
      <c r="L291" s="257"/>
      <c r="M291" s="258"/>
      <c r="N291" s="259"/>
      <c r="O291" s="259"/>
      <c r="P291" s="259"/>
      <c r="Q291" s="259"/>
      <c r="R291" s="259"/>
      <c r="S291" s="259"/>
      <c r="T291" s="260"/>
      <c r="AT291" s="261" t="s">
        <v>146</v>
      </c>
      <c r="AU291" s="261" t="s">
        <v>153</v>
      </c>
      <c r="AV291" s="12" t="s">
        <v>25</v>
      </c>
      <c r="AW291" s="12" t="s">
        <v>41</v>
      </c>
      <c r="AX291" s="12" t="s">
        <v>78</v>
      </c>
      <c r="AY291" s="261" t="s">
        <v>134</v>
      </c>
    </row>
    <row r="292" spans="2:51" s="11" customFormat="1" ht="13.5">
      <c r="B292" s="231"/>
      <c r="C292" s="232"/>
      <c r="D292" s="228" t="s">
        <v>146</v>
      </c>
      <c r="E292" s="233" t="s">
        <v>34</v>
      </c>
      <c r="F292" s="234" t="s">
        <v>177</v>
      </c>
      <c r="G292" s="232"/>
      <c r="H292" s="235">
        <v>7</v>
      </c>
      <c r="I292" s="236"/>
      <c r="J292" s="232"/>
      <c r="K292" s="232"/>
      <c r="L292" s="237"/>
      <c r="M292" s="238"/>
      <c r="N292" s="239"/>
      <c r="O292" s="239"/>
      <c r="P292" s="239"/>
      <c r="Q292" s="239"/>
      <c r="R292" s="239"/>
      <c r="S292" s="239"/>
      <c r="T292" s="240"/>
      <c r="AT292" s="241" t="s">
        <v>146</v>
      </c>
      <c r="AU292" s="241" t="s">
        <v>153</v>
      </c>
      <c r="AV292" s="11" t="s">
        <v>88</v>
      </c>
      <c r="AW292" s="11" t="s">
        <v>41</v>
      </c>
      <c r="AX292" s="11" t="s">
        <v>78</v>
      </c>
      <c r="AY292" s="241" t="s">
        <v>134</v>
      </c>
    </row>
    <row r="293" spans="2:51" s="13" customFormat="1" ht="13.5">
      <c r="B293" s="262"/>
      <c r="C293" s="263"/>
      <c r="D293" s="228" t="s">
        <v>146</v>
      </c>
      <c r="E293" s="264" t="s">
        <v>34</v>
      </c>
      <c r="F293" s="265" t="s">
        <v>358</v>
      </c>
      <c r="G293" s="263"/>
      <c r="H293" s="266">
        <v>7</v>
      </c>
      <c r="I293" s="267"/>
      <c r="J293" s="263"/>
      <c r="K293" s="263"/>
      <c r="L293" s="268"/>
      <c r="M293" s="269"/>
      <c r="N293" s="270"/>
      <c r="O293" s="270"/>
      <c r="P293" s="270"/>
      <c r="Q293" s="270"/>
      <c r="R293" s="270"/>
      <c r="S293" s="270"/>
      <c r="T293" s="271"/>
      <c r="AT293" s="272" t="s">
        <v>146</v>
      </c>
      <c r="AU293" s="272" t="s">
        <v>153</v>
      </c>
      <c r="AV293" s="13" t="s">
        <v>142</v>
      </c>
      <c r="AW293" s="13" t="s">
        <v>41</v>
      </c>
      <c r="AX293" s="13" t="s">
        <v>25</v>
      </c>
      <c r="AY293" s="272" t="s">
        <v>134</v>
      </c>
    </row>
    <row r="294" spans="2:65" s="1" customFormat="1" ht="25.5" customHeight="1">
      <c r="B294" s="45"/>
      <c r="C294" s="216" t="s">
        <v>433</v>
      </c>
      <c r="D294" s="216" t="s">
        <v>137</v>
      </c>
      <c r="E294" s="217" t="s">
        <v>434</v>
      </c>
      <c r="F294" s="218" t="s">
        <v>435</v>
      </c>
      <c r="G294" s="219" t="s">
        <v>185</v>
      </c>
      <c r="H294" s="220">
        <v>413</v>
      </c>
      <c r="I294" s="221"/>
      <c r="J294" s="222">
        <f>ROUND(I294*H294,2)</f>
        <v>0</v>
      </c>
      <c r="K294" s="218" t="s">
        <v>141</v>
      </c>
      <c r="L294" s="71"/>
      <c r="M294" s="223" t="s">
        <v>34</v>
      </c>
      <c r="N294" s="224" t="s">
        <v>49</v>
      </c>
      <c r="O294" s="46"/>
      <c r="P294" s="225">
        <f>O294*H294</f>
        <v>0</v>
      </c>
      <c r="Q294" s="225">
        <v>0</v>
      </c>
      <c r="R294" s="225">
        <f>Q294*H294</f>
        <v>0</v>
      </c>
      <c r="S294" s="225">
        <v>0</v>
      </c>
      <c r="T294" s="226">
        <f>S294*H294</f>
        <v>0</v>
      </c>
      <c r="AR294" s="23" t="s">
        <v>355</v>
      </c>
      <c r="AT294" s="23" t="s">
        <v>137</v>
      </c>
      <c r="AU294" s="23" t="s">
        <v>153</v>
      </c>
      <c r="AY294" s="23" t="s">
        <v>134</v>
      </c>
      <c r="BE294" s="227">
        <f>IF(N294="základní",J294,0)</f>
        <v>0</v>
      </c>
      <c r="BF294" s="227">
        <f>IF(N294="snížená",J294,0)</f>
        <v>0</v>
      </c>
      <c r="BG294" s="227">
        <f>IF(N294="zákl. přenesená",J294,0)</f>
        <v>0</v>
      </c>
      <c r="BH294" s="227">
        <f>IF(N294="sníž. přenesená",J294,0)</f>
        <v>0</v>
      </c>
      <c r="BI294" s="227">
        <f>IF(N294="nulová",J294,0)</f>
        <v>0</v>
      </c>
      <c r="BJ294" s="23" t="s">
        <v>25</v>
      </c>
      <c r="BK294" s="227">
        <f>ROUND(I294*H294,2)</f>
        <v>0</v>
      </c>
      <c r="BL294" s="23" t="s">
        <v>355</v>
      </c>
      <c r="BM294" s="23" t="s">
        <v>436</v>
      </c>
    </row>
    <row r="295" spans="2:51" s="12" customFormat="1" ht="13.5">
      <c r="B295" s="252"/>
      <c r="C295" s="253"/>
      <c r="D295" s="228" t="s">
        <v>146</v>
      </c>
      <c r="E295" s="254" t="s">
        <v>34</v>
      </c>
      <c r="F295" s="255" t="s">
        <v>376</v>
      </c>
      <c r="G295" s="253"/>
      <c r="H295" s="254" t="s">
        <v>34</v>
      </c>
      <c r="I295" s="256"/>
      <c r="J295" s="253"/>
      <c r="K295" s="253"/>
      <c r="L295" s="257"/>
      <c r="M295" s="258"/>
      <c r="N295" s="259"/>
      <c r="O295" s="259"/>
      <c r="P295" s="259"/>
      <c r="Q295" s="259"/>
      <c r="R295" s="259"/>
      <c r="S295" s="259"/>
      <c r="T295" s="260"/>
      <c r="AT295" s="261" t="s">
        <v>146</v>
      </c>
      <c r="AU295" s="261" t="s">
        <v>153</v>
      </c>
      <c r="AV295" s="12" t="s">
        <v>25</v>
      </c>
      <c r="AW295" s="12" t="s">
        <v>41</v>
      </c>
      <c r="AX295" s="12" t="s">
        <v>78</v>
      </c>
      <c r="AY295" s="261" t="s">
        <v>134</v>
      </c>
    </row>
    <row r="296" spans="2:51" s="11" customFormat="1" ht="13.5">
      <c r="B296" s="231"/>
      <c r="C296" s="232"/>
      <c r="D296" s="228" t="s">
        <v>146</v>
      </c>
      <c r="E296" s="233" t="s">
        <v>34</v>
      </c>
      <c r="F296" s="234" t="s">
        <v>437</v>
      </c>
      <c r="G296" s="232"/>
      <c r="H296" s="235">
        <v>413</v>
      </c>
      <c r="I296" s="236"/>
      <c r="J296" s="232"/>
      <c r="K296" s="232"/>
      <c r="L296" s="237"/>
      <c r="M296" s="238"/>
      <c r="N296" s="239"/>
      <c r="O296" s="239"/>
      <c r="P296" s="239"/>
      <c r="Q296" s="239"/>
      <c r="R296" s="239"/>
      <c r="S296" s="239"/>
      <c r="T296" s="240"/>
      <c r="AT296" s="241" t="s">
        <v>146</v>
      </c>
      <c r="AU296" s="241" t="s">
        <v>153</v>
      </c>
      <c r="AV296" s="11" t="s">
        <v>88</v>
      </c>
      <c r="AW296" s="11" t="s">
        <v>41</v>
      </c>
      <c r="AX296" s="11" t="s">
        <v>78</v>
      </c>
      <c r="AY296" s="241" t="s">
        <v>134</v>
      </c>
    </row>
    <row r="297" spans="2:51" s="13" customFormat="1" ht="13.5">
      <c r="B297" s="262"/>
      <c r="C297" s="263"/>
      <c r="D297" s="228" t="s">
        <v>146</v>
      </c>
      <c r="E297" s="264" t="s">
        <v>34</v>
      </c>
      <c r="F297" s="265" t="s">
        <v>358</v>
      </c>
      <c r="G297" s="263"/>
      <c r="H297" s="266">
        <v>413</v>
      </c>
      <c r="I297" s="267"/>
      <c r="J297" s="263"/>
      <c r="K297" s="263"/>
      <c r="L297" s="268"/>
      <c r="M297" s="269"/>
      <c r="N297" s="270"/>
      <c r="O297" s="270"/>
      <c r="P297" s="270"/>
      <c r="Q297" s="270"/>
      <c r="R297" s="270"/>
      <c r="S297" s="270"/>
      <c r="T297" s="271"/>
      <c r="AT297" s="272" t="s">
        <v>146</v>
      </c>
      <c r="AU297" s="272" t="s">
        <v>153</v>
      </c>
      <c r="AV297" s="13" t="s">
        <v>142</v>
      </c>
      <c r="AW297" s="13" t="s">
        <v>41</v>
      </c>
      <c r="AX297" s="13" t="s">
        <v>25</v>
      </c>
      <c r="AY297" s="272" t="s">
        <v>134</v>
      </c>
    </row>
    <row r="298" spans="2:65" s="1" customFormat="1" ht="16.5" customHeight="1">
      <c r="B298" s="45"/>
      <c r="C298" s="242" t="s">
        <v>438</v>
      </c>
      <c r="D298" s="242" t="s">
        <v>261</v>
      </c>
      <c r="E298" s="243" t="s">
        <v>412</v>
      </c>
      <c r="F298" s="244" t="s">
        <v>413</v>
      </c>
      <c r="G298" s="245" t="s">
        <v>185</v>
      </c>
      <c r="H298" s="246">
        <v>392</v>
      </c>
      <c r="I298" s="247"/>
      <c r="J298" s="248">
        <f>ROUND(I298*H298,2)</f>
        <v>0</v>
      </c>
      <c r="K298" s="244" t="s">
        <v>34</v>
      </c>
      <c r="L298" s="249"/>
      <c r="M298" s="250" t="s">
        <v>34</v>
      </c>
      <c r="N298" s="251" t="s">
        <v>49</v>
      </c>
      <c r="O298" s="46"/>
      <c r="P298" s="225">
        <f>O298*H298</f>
        <v>0</v>
      </c>
      <c r="Q298" s="225">
        <v>0</v>
      </c>
      <c r="R298" s="225">
        <f>Q298*H298</f>
        <v>0</v>
      </c>
      <c r="S298" s="225">
        <v>0</v>
      </c>
      <c r="T298" s="226">
        <f>S298*H298</f>
        <v>0</v>
      </c>
      <c r="AR298" s="23" t="s">
        <v>366</v>
      </c>
      <c r="AT298" s="23" t="s">
        <v>261</v>
      </c>
      <c r="AU298" s="23" t="s">
        <v>153</v>
      </c>
      <c r="AY298" s="23" t="s">
        <v>134</v>
      </c>
      <c r="BE298" s="227">
        <f>IF(N298="základní",J298,0)</f>
        <v>0</v>
      </c>
      <c r="BF298" s="227">
        <f>IF(N298="snížená",J298,0)</f>
        <v>0</v>
      </c>
      <c r="BG298" s="227">
        <f>IF(N298="zákl. přenesená",J298,0)</f>
        <v>0</v>
      </c>
      <c r="BH298" s="227">
        <f>IF(N298="sníž. přenesená",J298,0)</f>
        <v>0</v>
      </c>
      <c r="BI298" s="227">
        <f>IF(N298="nulová",J298,0)</f>
        <v>0</v>
      </c>
      <c r="BJ298" s="23" t="s">
        <v>25</v>
      </c>
      <c r="BK298" s="227">
        <f>ROUND(I298*H298,2)</f>
        <v>0</v>
      </c>
      <c r="BL298" s="23" t="s">
        <v>355</v>
      </c>
      <c r="BM298" s="23" t="s">
        <v>439</v>
      </c>
    </row>
    <row r="299" spans="2:47" s="1" customFormat="1" ht="13.5">
      <c r="B299" s="45"/>
      <c r="C299" s="73"/>
      <c r="D299" s="228" t="s">
        <v>382</v>
      </c>
      <c r="E299" s="73"/>
      <c r="F299" s="229" t="s">
        <v>383</v>
      </c>
      <c r="G299" s="73"/>
      <c r="H299" s="73"/>
      <c r="I299" s="186"/>
      <c r="J299" s="73"/>
      <c r="K299" s="73"/>
      <c r="L299" s="71"/>
      <c r="M299" s="230"/>
      <c r="N299" s="46"/>
      <c r="O299" s="46"/>
      <c r="P299" s="46"/>
      <c r="Q299" s="46"/>
      <c r="R299" s="46"/>
      <c r="S299" s="46"/>
      <c r="T299" s="94"/>
      <c r="AT299" s="23" t="s">
        <v>382</v>
      </c>
      <c r="AU299" s="23" t="s">
        <v>153</v>
      </c>
    </row>
    <row r="300" spans="2:51" s="12" customFormat="1" ht="13.5">
      <c r="B300" s="252"/>
      <c r="C300" s="253"/>
      <c r="D300" s="228" t="s">
        <v>146</v>
      </c>
      <c r="E300" s="254" t="s">
        <v>34</v>
      </c>
      <c r="F300" s="255" t="s">
        <v>376</v>
      </c>
      <c r="G300" s="253"/>
      <c r="H300" s="254" t="s">
        <v>34</v>
      </c>
      <c r="I300" s="256"/>
      <c r="J300" s="253"/>
      <c r="K300" s="253"/>
      <c r="L300" s="257"/>
      <c r="M300" s="258"/>
      <c r="N300" s="259"/>
      <c r="O300" s="259"/>
      <c r="P300" s="259"/>
      <c r="Q300" s="259"/>
      <c r="R300" s="259"/>
      <c r="S300" s="259"/>
      <c r="T300" s="260"/>
      <c r="AT300" s="261" t="s">
        <v>146</v>
      </c>
      <c r="AU300" s="261" t="s">
        <v>153</v>
      </c>
      <c r="AV300" s="12" t="s">
        <v>25</v>
      </c>
      <c r="AW300" s="12" t="s">
        <v>41</v>
      </c>
      <c r="AX300" s="12" t="s">
        <v>78</v>
      </c>
      <c r="AY300" s="261" t="s">
        <v>134</v>
      </c>
    </row>
    <row r="301" spans="2:51" s="11" customFormat="1" ht="13.5">
      <c r="B301" s="231"/>
      <c r="C301" s="232"/>
      <c r="D301" s="228" t="s">
        <v>146</v>
      </c>
      <c r="E301" s="233" t="s">
        <v>34</v>
      </c>
      <c r="F301" s="234" t="s">
        <v>440</v>
      </c>
      <c r="G301" s="232"/>
      <c r="H301" s="235">
        <v>392</v>
      </c>
      <c r="I301" s="236"/>
      <c r="J301" s="232"/>
      <c r="K301" s="232"/>
      <c r="L301" s="237"/>
      <c r="M301" s="238"/>
      <c r="N301" s="239"/>
      <c r="O301" s="239"/>
      <c r="P301" s="239"/>
      <c r="Q301" s="239"/>
      <c r="R301" s="239"/>
      <c r="S301" s="239"/>
      <c r="T301" s="240"/>
      <c r="AT301" s="241" t="s">
        <v>146</v>
      </c>
      <c r="AU301" s="241" t="s">
        <v>153</v>
      </c>
      <c r="AV301" s="11" t="s">
        <v>88</v>
      </c>
      <c r="AW301" s="11" t="s">
        <v>41</v>
      </c>
      <c r="AX301" s="11" t="s">
        <v>78</v>
      </c>
      <c r="AY301" s="241" t="s">
        <v>134</v>
      </c>
    </row>
    <row r="302" spans="2:51" s="13" customFormat="1" ht="13.5">
      <c r="B302" s="262"/>
      <c r="C302" s="263"/>
      <c r="D302" s="228" t="s">
        <v>146</v>
      </c>
      <c r="E302" s="264" t="s">
        <v>34</v>
      </c>
      <c r="F302" s="265" t="s">
        <v>358</v>
      </c>
      <c r="G302" s="263"/>
      <c r="H302" s="266">
        <v>392</v>
      </c>
      <c r="I302" s="267"/>
      <c r="J302" s="263"/>
      <c r="K302" s="263"/>
      <c r="L302" s="268"/>
      <c r="M302" s="269"/>
      <c r="N302" s="270"/>
      <c r="O302" s="270"/>
      <c r="P302" s="270"/>
      <c r="Q302" s="270"/>
      <c r="R302" s="270"/>
      <c r="S302" s="270"/>
      <c r="T302" s="271"/>
      <c r="AT302" s="272" t="s">
        <v>146</v>
      </c>
      <c r="AU302" s="272" t="s">
        <v>153</v>
      </c>
      <c r="AV302" s="13" t="s">
        <v>142</v>
      </c>
      <c r="AW302" s="13" t="s">
        <v>41</v>
      </c>
      <c r="AX302" s="13" t="s">
        <v>25</v>
      </c>
      <c r="AY302" s="272" t="s">
        <v>134</v>
      </c>
    </row>
    <row r="303" spans="2:65" s="1" customFormat="1" ht="25.5" customHeight="1">
      <c r="B303" s="45"/>
      <c r="C303" s="216" t="s">
        <v>441</v>
      </c>
      <c r="D303" s="216" t="s">
        <v>137</v>
      </c>
      <c r="E303" s="217" t="s">
        <v>442</v>
      </c>
      <c r="F303" s="218" t="s">
        <v>443</v>
      </c>
      <c r="G303" s="219" t="s">
        <v>185</v>
      </c>
      <c r="H303" s="220">
        <v>117</v>
      </c>
      <c r="I303" s="221"/>
      <c r="J303" s="222">
        <f>ROUND(I303*H303,2)</f>
        <v>0</v>
      </c>
      <c r="K303" s="218" t="s">
        <v>141</v>
      </c>
      <c r="L303" s="71"/>
      <c r="M303" s="223" t="s">
        <v>34</v>
      </c>
      <c r="N303" s="224" t="s">
        <v>49</v>
      </c>
      <c r="O303" s="46"/>
      <c r="P303" s="225">
        <f>O303*H303</f>
        <v>0</v>
      </c>
      <c r="Q303" s="225">
        <v>0</v>
      </c>
      <c r="R303" s="225">
        <f>Q303*H303</f>
        <v>0</v>
      </c>
      <c r="S303" s="225">
        <v>0</v>
      </c>
      <c r="T303" s="226">
        <f>S303*H303</f>
        <v>0</v>
      </c>
      <c r="AR303" s="23" t="s">
        <v>355</v>
      </c>
      <c r="AT303" s="23" t="s">
        <v>137</v>
      </c>
      <c r="AU303" s="23" t="s">
        <v>153</v>
      </c>
      <c r="AY303" s="23" t="s">
        <v>134</v>
      </c>
      <c r="BE303" s="227">
        <f>IF(N303="základní",J303,0)</f>
        <v>0</v>
      </c>
      <c r="BF303" s="227">
        <f>IF(N303="snížená",J303,0)</f>
        <v>0</v>
      </c>
      <c r="BG303" s="227">
        <f>IF(N303="zákl. přenesená",J303,0)</f>
        <v>0</v>
      </c>
      <c r="BH303" s="227">
        <f>IF(N303="sníž. přenesená",J303,0)</f>
        <v>0</v>
      </c>
      <c r="BI303" s="227">
        <f>IF(N303="nulová",J303,0)</f>
        <v>0</v>
      </c>
      <c r="BJ303" s="23" t="s">
        <v>25</v>
      </c>
      <c r="BK303" s="227">
        <f>ROUND(I303*H303,2)</f>
        <v>0</v>
      </c>
      <c r="BL303" s="23" t="s">
        <v>355</v>
      </c>
      <c r="BM303" s="23" t="s">
        <v>444</v>
      </c>
    </row>
    <row r="304" spans="2:51" s="12" customFormat="1" ht="13.5">
      <c r="B304" s="252"/>
      <c r="C304" s="253"/>
      <c r="D304" s="228" t="s">
        <v>146</v>
      </c>
      <c r="E304" s="254" t="s">
        <v>34</v>
      </c>
      <c r="F304" s="255" t="s">
        <v>376</v>
      </c>
      <c r="G304" s="253"/>
      <c r="H304" s="254" t="s">
        <v>34</v>
      </c>
      <c r="I304" s="256"/>
      <c r="J304" s="253"/>
      <c r="K304" s="253"/>
      <c r="L304" s="257"/>
      <c r="M304" s="258"/>
      <c r="N304" s="259"/>
      <c r="O304" s="259"/>
      <c r="P304" s="259"/>
      <c r="Q304" s="259"/>
      <c r="R304" s="259"/>
      <c r="S304" s="259"/>
      <c r="T304" s="260"/>
      <c r="AT304" s="261" t="s">
        <v>146</v>
      </c>
      <c r="AU304" s="261" t="s">
        <v>153</v>
      </c>
      <c r="AV304" s="12" t="s">
        <v>25</v>
      </c>
      <c r="AW304" s="12" t="s">
        <v>41</v>
      </c>
      <c r="AX304" s="12" t="s">
        <v>78</v>
      </c>
      <c r="AY304" s="261" t="s">
        <v>134</v>
      </c>
    </row>
    <row r="305" spans="2:51" s="11" customFormat="1" ht="13.5">
      <c r="B305" s="231"/>
      <c r="C305" s="232"/>
      <c r="D305" s="228" t="s">
        <v>146</v>
      </c>
      <c r="E305" s="233" t="s">
        <v>34</v>
      </c>
      <c r="F305" s="234" t="s">
        <v>445</v>
      </c>
      <c r="G305" s="232"/>
      <c r="H305" s="235">
        <v>117</v>
      </c>
      <c r="I305" s="236"/>
      <c r="J305" s="232"/>
      <c r="K305" s="232"/>
      <c r="L305" s="237"/>
      <c r="M305" s="238"/>
      <c r="N305" s="239"/>
      <c r="O305" s="239"/>
      <c r="P305" s="239"/>
      <c r="Q305" s="239"/>
      <c r="R305" s="239"/>
      <c r="S305" s="239"/>
      <c r="T305" s="240"/>
      <c r="AT305" s="241" t="s">
        <v>146</v>
      </c>
      <c r="AU305" s="241" t="s">
        <v>153</v>
      </c>
      <c r="AV305" s="11" t="s">
        <v>88</v>
      </c>
      <c r="AW305" s="11" t="s">
        <v>41</v>
      </c>
      <c r="AX305" s="11" t="s">
        <v>78</v>
      </c>
      <c r="AY305" s="241" t="s">
        <v>134</v>
      </c>
    </row>
    <row r="306" spans="2:51" s="13" customFormat="1" ht="13.5">
      <c r="B306" s="262"/>
      <c r="C306" s="263"/>
      <c r="D306" s="228" t="s">
        <v>146</v>
      </c>
      <c r="E306" s="264" t="s">
        <v>34</v>
      </c>
      <c r="F306" s="265" t="s">
        <v>358</v>
      </c>
      <c r="G306" s="263"/>
      <c r="H306" s="266">
        <v>117</v>
      </c>
      <c r="I306" s="267"/>
      <c r="J306" s="263"/>
      <c r="K306" s="263"/>
      <c r="L306" s="268"/>
      <c r="M306" s="269"/>
      <c r="N306" s="270"/>
      <c r="O306" s="270"/>
      <c r="P306" s="270"/>
      <c r="Q306" s="270"/>
      <c r="R306" s="270"/>
      <c r="S306" s="270"/>
      <c r="T306" s="271"/>
      <c r="AT306" s="272" t="s">
        <v>146</v>
      </c>
      <c r="AU306" s="272" t="s">
        <v>153</v>
      </c>
      <c r="AV306" s="13" t="s">
        <v>142</v>
      </c>
      <c r="AW306" s="13" t="s">
        <v>41</v>
      </c>
      <c r="AX306" s="13" t="s">
        <v>25</v>
      </c>
      <c r="AY306" s="272" t="s">
        <v>134</v>
      </c>
    </row>
    <row r="307" spans="2:65" s="1" customFormat="1" ht="16.5" customHeight="1">
      <c r="B307" s="45"/>
      <c r="C307" s="242" t="s">
        <v>446</v>
      </c>
      <c r="D307" s="242" t="s">
        <v>261</v>
      </c>
      <c r="E307" s="243" t="s">
        <v>403</v>
      </c>
      <c r="F307" s="244" t="s">
        <v>404</v>
      </c>
      <c r="G307" s="245" t="s">
        <v>185</v>
      </c>
      <c r="H307" s="246">
        <v>20</v>
      </c>
      <c r="I307" s="247"/>
      <c r="J307" s="248">
        <f>ROUND(I307*H307,2)</f>
        <v>0</v>
      </c>
      <c r="K307" s="244" t="s">
        <v>34</v>
      </c>
      <c r="L307" s="249"/>
      <c r="M307" s="250" t="s">
        <v>34</v>
      </c>
      <c r="N307" s="251" t="s">
        <v>49</v>
      </c>
      <c r="O307" s="46"/>
      <c r="P307" s="225">
        <f>O307*H307</f>
        <v>0</v>
      </c>
      <c r="Q307" s="225">
        <v>0</v>
      </c>
      <c r="R307" s="225">
        <f>Q307*H307</f>
        <v>0</v>
      </c>
      <c r="S307" s="225">
        <v>0</v>
      </c>
      <c r="T307" s="226">
        <f>S307*H307</f>
        <v>0</v>
      </c>
      <c r="AR307" s="23" t="s">
        <v>366</v>
      </c>
      <c r="AT307" s="23" t="s">
        <v>261</v>
      </c>
      <c r="AU307" s="23" t="s">
        <v>153</v>
      </c>
      <c r="AY307" s="23" t="s">
        <v>134</v>
      </c>
      <c r="BE307" s="227">
        <f>IF(N307="základní",J307,0)</f>
        <v>0</v>
      </c>
      <c r="BF307" s="227">
        <f>IF(N307="snížená",J307,0)</f>
        <v>0</v>
      </c>
      <c r="BG307" s="227">
        <f>IF(N307="zákl. přenesená",J307,0)</f>
        <v>0</v>
      </c>
      <c r="BH307" s="227">
        <f>IF(N307="sníž. přenesená",J307,0)</f>
        <v>0</v>
      </c>
      <c r="BI307" s="227">
        <f>IF(N307="nulová",J307,0)</f>
        <v>0</v>
      </c>
      <c r="BJ307" s="23" t="s">
        <v>25</v>
      </c>
      <c r="BK307" s="227">
        <f>ROUND(I307*H307,2)</f>
        <v>0</v>
      </c>
      <c r="BL307" s="23" t="s">
        <v>355</v>
      </c>
      <c r="BM307" s="23" t="s">
        <v>447</v>
      </c>
    </row>
    <row r="308" spans="2:47" s="1" customFormat="1" ht="13.5">
      <c r="B308" s="45"/>
      <c r="C308" s="73"/>
      <c r="D308" s="228" t="s">
        <v>382</v>
      </c>
      <c r="E308" s="73"/>
      <c r="F308" s="229" t="s">
        <v>383</v>
      </c>
      <c r="G308" s="73"/>
      <c r="H308" s="73"/>
      <c r="I308" s="186"/>
      <c r="J308" s="73"/>
      <c r="K308" s="73"/>
      <c r="L308" s="71"/>
      <c r="M308" s="230"/>
      <c r="N308" s="46"/>
      <c r="O308" s="46"/>
      <c r="P308" s="46"/>
      <c r="Q308" s="46"/>
      <c r="R308" s="46"/>
      <c r="S308" s="46"/>
      <c r="T308" s="94"/>
      <c r="AT308" s="23" t="s">
        <v>382</v>
      </c>
      <c r="AU308" s="23" t="s">
        <v>153</v>
      </c>
    </row>
    <row r="309" spans="2:51" s="12" customFormat="1" ht="13.5">
      <c r="B309" s="252"/>
      <c r="C309" s="253"/>
      <c r="D309" s="228" t="s">
        <v>146</v>
      </c>
      <c r="E309" s="254" t="s">
        <v>34</v>
      </c>
      <c r="F309" s="255" t="s">
        <v>376</v>
      </c>
      <c r="G309" s="253"/>
      <c r="H309" s="254" t="s">
        <v>34</v>
      </c>
      <c r="I309" s="256"/>
      <c r="J309" s="253"/>
      <c r="K309" s="253"/>
      <c r="L309" s="257"/>
      <c r="M309" s="258"/>
      <c r="N309" s="259"/>
      <c r="O309" s="259"/>
      <c r="P309" s="259"/>
      <c r="Q309" s="259"/>
      <c r="R309" s="259"/>
      <c r="S309" s="259"/>
      <c r="T309" s="260"/>
      <c r="AT309" s="261" t="s">
        <v>146</v>
      </c>
      <c r="AU309" s="261" t="s">
        <v>153</v>
      </c>
      <c r="AV309" s="12" t="s">
        <v>25</v>
      </c>
      <c r="AW309" s="12" t="s">
        <v>41</v>
      </c>
      <c r="AX309" s="12" t="s">
        <v>78</v>
      </c>
      <c r="AY309" s="261" t="s">
        <v>134</v>
      </c>
    </row>
    <row r="310" spans="2:51" s="11" customFormat="1" ht="13.5">
      <c r="B310" s="231"/>
      <c r="C310" s="232"/>
      <c r="D310" s="228" t="s">
        <v>146</v>
      </c>
      <c r="E310" s="233" t="s">
        <v>34</v>
      </c>
      <c r="F310" s="234" t="s">
        <v>248</v>
      </c>
      <c r="G310" s="232"/>
      <c r="H310" s="235">
        <v>20</v>
      </c>
      <c r="I310" s="236"/>
      <c r="J310" s="232"/>
      <c r="K310" s="232"/>
      <c r="L310" s="237"/>
      <c r="M310" s="238"/>
      <c r="N310" s="239"/>
      <c r="O310" s="239"/>
      <c r="P310" s="239"/>
      <c r="Q310" s="239"/>
      <c r="R310" s="239"/>
      <c r="S310" s="239"/>
      <c r="T310" s="240"/>
      <c r="AT310" s="241" t="s">
        <v>146</v>
      </c>
      <c r="AU310" s="241" t="s">
        <v>153</v>
      </c>
      <c r="AV310" s="11" t="s">
        <v>88</v>
      </c>
      <c r="AW310" s="11" t="s">
        <v>41</v>
      </c>
      <c r="AX310" s="11" t="s">
        <v>78</v>
      </c>
      <c r="AY310" s="241" t="s">
        <v>134</v>
      </c>
    </row>
    <row r="311" spans="2:51" s="13" customFormat="1" ht="13.5">
      <c r="B311" s="262"/>
      <c r="C311" s="263"/>
      <c r="D311" s="228" t="s">
        <v>146</v>
      </c>
      <c r="E311" s="264" t="s">
        <v>34</v>
      </c>
      <c r="F311" s="265" t="s">
        <v>358</v>
      </c>
      <c r="G311" s="263"/>
      <c r="H311" s="266">
        <v>20</v>
      </c>
      <c r="I311" s="267"/>
      <c r="J311" s="263"/>
      <c r="K311" s="263"/>
      <c r="L311" s="268"/>
      <c r="M311" s="269"/>
      <c r="N311" s="270"/>
      <c r="O311" s="270"/>
      <c r="P311" s="270"/>
      <c r="Q311" s="270"/>
      <c r="R311" s="270"/>
      <c r="S311" s="270"/>
      <c r="T311" s="271"/>
      <c r="AT311" s="272" t="s">
        <v>146</v>
      </c>
      <c r="AU311" s="272" t="s">
        <v>153</v>
      </c>
      <c r="AV311" s="13" t="s">
        <v>142</v>
      </c>
      <c r="AW311" s="13" t="s">
        <v>41</v>
      </c>
      <c r="AX311" s="13" t="s">
        <v>25</v>
      </c>
      <c r="AY311" s="272" t="s">
        <v>134</v>
      </c>
    </row>
    <row r="312" spans="2:65" s="1" customFormat="1" ht="16.5" customHeight="1">
      <c r="B312" s="45"/>
      <c r="C312" s="242" t="s">
        <v>448</v>
      </c>
      <c r="D312" s="242" t="s">
        <v>261</v>
      </c>
      <c r="E312" s="243" t="s">
        <v>449</v>
      </c>
      <c r="F312" s="244" t="s">
        <v>450</v>
      </c>
      <c r="G312" s="245" t="s">
        <v>185</v>
      </c>
      <c r="H312" s="246">
        <v>97</v>
      </c>
      <c r="I312" s="247"/>
      <c r="J312" s="248">
        <f>ROUND(I312*H312,2)</f>
        <v>0</v>
      </c>
      <c r="K312" s="244" t="s">
        <v>34</v>
      </c>
      <c r="L312" s="249"/>
      <c r="M312" s="250" t="s">
        <v>34</v>
      </c>
      <c r="N312" s="251" t="s">
        <v>49</v>
      </c>
      <c r="O312" s="46"/>
      <c r="P312" s="225">
        <f>O312*H312</f>
        <v>0</v>
      </c>
      <c r="Q312" s="225">
        <v>0</v>
      </c>
      <c r="R312" s="225">
        <f>Q312*H312</f>
        <v>0</v>
      </c>
      <c r="S312" s="225">
        <v>0</v>
      </c>
      <c r="T312" s="226">
        <f>S312*H312</f>
        <v>0</v>
      </c>
      <c r="AR312" s="23" t="s">
        <v>366</v>
      </c>
      <c r="AT312" s="23" t="s">
        <v>261</v>
      </c>
      <c r="AU312" s="23" t="s">
        <v>153</v>
      </c>
      <c r="AY312" s="23" t="s">
        <v>134</v>
      </c>
      <c r="BE312" s="227">
        <f>IF(N312="základní",J312,0)</f>
        <v>0</v>
      </c>
      <c r="BF312" s="227">
        <f>IF(N312="snížená",J312,0)</f>
        <v>0</v>
      </c>
      <c r="BG312" s="227">
        <f>IF(N312="zákl. přenesená",J312,0)</f>
        <v>0</v>
      </c>
      <c r="BH312" s="227">
        <f>IF(N312="sníž. přenesená",J312,0)</f>
        <v>0</v>
      </c>
      <c r="BI312" s="227">
        <f>IF(N312="nulová",J312,0)</f>
        <v>0</v>
      </c>
      <c r="BJ312" s="23" t="s">
        <v>25</v>
      </c>
      <c r="BK312" s="227">
        <f>ROUND(I312*H312,2)</f>
        <v>0</v>
      </c>
      <c r="BL312" s="23" t="s">
        <v>355</v>
      </c>
      <c r="BM312" s="23" t="s">
        <v>451</v>
      </c>
    </row>
    <row r="313" spans="2:47" s="1" customFormat="1" ht="13.5">
      <c r="B313" s="45"/>
      <c r="C313" s="73"/>
      <c r="D313" s="228" t="s">
        <v>382</v>
      </c>
      <c r="E313" s="73"/>
      <c r="F313" s="229" t="s">
        <v>383</v>
      </c>
      <c r="G313" s="73"/>
      <c r="H313" s="73"/>
      <c r="I313" s="186"/>
      <c r="J313" s="73"/>
      <c r="K313" s="73"/>
      <c r="L313" s="71"/>
      <c r="M313" s="230"/>
      <c r="N313" s="46"/>
      <c r="O313" s="46"/>
      <c r="P313" s="46"/>
      <c r="Q313" s="46"/>
      <c r="R313" s="46"/>
      <c r="S313" s="46"/>
      <c r="T313" s="94"/>
      <c r="AT313" s="23" t="s">
        <v>382</v>
      </c>
      <c r="AU313" s="23" t="s">
        <v>153</v>
      </c>
    </row>
    <row r="314" spans="2:51" s="12" customFormat="1" ht="13.5">
      <c r="B314" s="252"/>
      <c r="C314" s="253"/>
      <c r="D314" s="228" t="s">
        <v>146</v>
      </c>
      <c r="E314" s="254" t="s">
        <v>34</v>
      </c>
      <c r="F314" s="255" t="s">
        <v>376</v>
      </c>
      <c r="G314" s="253"/>
      <c r="H314" s="254" t="s">
        <v>34</v>
      </c>
      <c r="I314" s="256"/>
      <c r="J314" s="253"/>
      <c r="K314" s="253"/>
      <c r="L314" s="257"/>
      <c r="M314" s="258"/>
      <c r="N314" s="259"/>
      <c r="O314" s="259"/>
      <c r="P314" s="259"/>
      <c r="Q314" s="259"/>
      <c r="R314" s="259"/>
      <c r="S314" s="259"/>
      <c r="T314" s="260"/>
      <c r="AT314" s="261" t="s">
        <v>146</v>
      </c>
      <c r="AU314" s="261" t="s">
        <v>153</v>
      </c>
      <c r="AV314" s="12" t="s">
        <v>25</v>
      </c>
      <c r="AW314" s="12" t="s">
        <v>41</v>
      </c>
      <c r="AX314" s="12" t="s">
        <v>78</v>
      </c>
      <c r="AY314" s="261" t="s">
        <v>134</v>
      </c>
    </row>
    <row r="315" spans="2:51" s="11" customFormat="1" ht="13.5">
      <c r="B315" s="231"/>
      <c r="C315" s="232"/>
      <c r="D315" s="228" t="s">
        <v>146</v>
      </c>
      <c r="E315" s="233" t="s">
        <v>34</v>
      </c>
      <c r="F315" s="234" t="s">
        <v>452</v>
      </c>
      <c r="G315" s="232"/>
      <c r="H315" s="235">
        <v>97</v>
      </c>
      <c r="I315" s="236"/>
      <c r="J315" s="232"/>
      <c r="K315" s="232"/>
      <c r="L315" s="237"/>
      <c r="M315" s="238"/>
      <c r="N315" s="239"/>
      <c r="O315" s="239"/>
      <c r="P315" s="239"/>
      <c r="Q315" s="239"/>
      <c r="R315" s="239"/>
      <c r="S315" s="239"/>
      <c r="T315" s="240"/>
      <c r="AT315" s="241" t="s">
        <v>146</v>
      </c>
      <c r="AU315" s="241" t="s">
        <v>153</v>
      </c>
      <c r="AV315" s="11" t="s">
        <v>88</v>
      </c>
      <c r="AW315" s="11" t="s">
        <v>41</v>
      </c>
      <c r="AX315" s="11" t="s">
        <v>78</v>
      </c>
      <c r="AY315" s="241" t="s">
        <v>134</v>
      </c>
    </row>
    <row r="316" spans="2:51" s="13" customFormat="1" ht="13.5">
      <c r="B316" s="262"/>
      <c r="C316" s="263"/>
      <c r="D316" s="228" t="s">
        <v>146</v>
      </c>
      <c r="E316" s="264" t="s">
        <v>34</v>
      </c>
      <c r="F316" s="265" t="s">
        <v>358</v>
      </c>
      <c r="G316" s="263"/>
      <c r="H316" s="266">
        <v>97</v>
      </c>
      <c r="I316" s="267"/>
      <c r="J316" s="263"/>
      <c r="K316" s="263"/>
      <c r="L316" s="268"/>
      <c r="M316" s="269"/>
      <c r="N316" s="270"/>
      <c r="O316" s="270"/>
      <c r="P316" s="270"/>
      <c r="Q316" s="270"/>
      <c r="R316" s="270"/>
      <c r="S316" s="270"/>
      <c r="T316" s="271"/>
      <c r="AT316" s="272" t="s">
        <v>146</v>
      </c>
      <c r="AU316" s="272" t="s">
        <v>153</v>
      </c>
      <c r="AV316" s="13" t="s">
        <v>142</v>
      </c>
      <c r="AW316" s="13" t="s">
        <v>41</v>
      </c>
      <c r="AX316" s="13" t="s">
        <v>25</v>
      </c>
      <c r="AY316" s="272" t="s">
        <v>134</v>
      </c>
    </row>
    <row r="317" spans="2:65" s="1" customFormat="1" ht="25.5" customHeight="1">
      <c r="B317" s="45"/>
      <c r="C317" s="216" t="s">
        <v>453</v>
      </c>
      <c r="D317" s="216" t="s">
        <v>137</v>
      </c>
      <c r="E317" s="217" t="s">
        <v>454</v>
      </c>
      <c r="F317" s="218" t="s">
        <v>455</v>
      </c>
      <c r="G317" s="219" t="s">
        <v>185</v>
      </c>
      <c r="H317" s="220">
        <v>731</v>
      </c>
      <c r="I317" s="221"/>
      <c r="J317" s="222">
        <f>ROUND(I317*H317,2)</f>
        <v>0</v>
      </c>
      <c r="K317" s="218" t="s">
        <v>141</v>
      </c>
      <c r="L317" s="71"/>
      <c r="M317" s="223" t="s">
        <v>34</v>
      </c>
      <c r="N317" s="224" t="s">
        <v>49</v>
      </c>
      <c r="O317" s="46"/>
      <c r="P317" s="225">
        <f>O317*H317</f>
        <v>0</v>
      </c>
      <c r="Q317" s="225">
        <v>0</v>
      </c>
      <c r="R317" s="225">
        <f>Q317*H317</f>
        <v>0</v>
      </c>
      <c r="S317" s="225">
        <v>0</v>
      </c>
      <c r="T317" s="226">
        <f>S317*H317</f>
        <v>0</v>
      </c>
      <c r="AR317" s="23" t="s">
        <v>355</v>
      </c>
      <c r="AT317" s="23" t="s">
        <v>137</v>
      </c>
      <c r="AU317" s="23" t="s">
        <v>153</v>
      </c>
      <c r="AY317" s="23" t="s">
        <v>134</v>
      </c>
      <c r="BE317" s="227">
        <f>IF(N317="základní",J317,0)</f>
        <v>0</v>
      </c>
      <c r="BF317" s="227">
        <f>IF(N317="snížená",J317,0)</f>
        <v>0</v>
      </c>
      <c r="BG317" s="227">
        <f>IF(N317="zákl. přenesená",J317,0)</f>
        <v>0</v>
      </c>
      <c r="BH317" s="227">
        <f>IF(N317="sníž. přenesená",J317,0)</f>
        <v>0</v>
      </c>
      <c r="BI317" s="227">
        <f>IF(N317="nulová",J317,0)</f>
        <v>0</v>
      </c>
      <c r="BJ317" s="23" t="s">
        <v>25</v>
      </c>
      <c r="BK317" s="227">
        <f>ROUND(I317*H317,2)</f>
        <v>0</v>
      </c>
      <c r="BL317" s="23" t="s">
        <v>355</v>
      </c>
      <c r="BM317" s="23" t="s">
        <v>456</v>
      </c>
    </row>
    <row r="318" spans="2:51" s="12" customFormat="1" ht="13.5">
      <c r="B318" s="252"/>
      <c r="C318" s="253"/>
      <c r="D318" s="228" t="s">
        <v>146</v>
      </c>
      <c r="E318" s="254" t="s">
        <v>34</v>
      </c>
      <c r="F318" s="255" t="s">
        <v>376</v>
      </c>
      <c r="G318" s="253"/>
      <c r="H318" s="254" t="s">
        <v>34</v>
      </c>
      <c r="I318" s="256"/>
      <c r="J318" s="253"/>
      <c r="K318" s="253"/>
      <c r="L318" s="257"/>
      <c r="M318" s="258"/>
      <c r="N318" s="259"/>
      <c r="O318" s="259"/>
      <c r="P318" s="259"/>
      <c r="Q318" s="259"/>
      <c r="R318" s="259"/>
      <c r="S318" s="259"/>
      <c r="T318" s="260"/>
      <c r="AT318" s="261" t="s">
        <v>146</v>
      </c>
      <c r="AU318" s="261" t="s">
        <v>153</v>
      </c>
      <c r="AV318" s="12" t="s">
        <v>25</v>
      </c>
      <c r="AW318" s="12" t="s">
        <v>41</v>
      </c>
      <c r="AX318" s="12" t="s">
        <v>78</v>
      </c>
      <c r="AY318" s="261" t="s">
        <v>134</v>
      </c>
    </row>
    <row r="319" spans="2:51" s="11" customFormat="1" ht="13.5">
      <c r="B319" s="231"/>
      <c r="C319" s="232"/>
      <c r="D319" s="228" t="s">
        <v>146</v>
      </c>
      <c r="E319" s="233" t="s">
        <v>34</v>
      </c>
      <c r="F319" s="234" t="s">
        <v>457</v>
      </c>
      <c r="G319" s="232"/>
      <c r="H319" s="235">
        <v>731</v>
      </c>
      <c r="I319" s="236"/>
      <c r="J319" s="232"/>
      <c r="K319" s="232"/>
      <c r="L319" s="237"/>
      <c r="M319" s="238"/>
      <c r="N319" s="239"/>
      <c r="O319" s="239"/>
      <c r="P319" s="239"/>
      <c r="Q319" s="239"/>
      <c r="R319" s="239"/>
      <c r="S319" s="239"/>
      <c r="T319" s="240"/>
      <c r="AT319" s="241" t="s">
        <v>146</v>
      </c>
      <c r="AU319" s="241" t="s">
        <v>153</v>
      </c>
      <c r="AV319" s="11" t="s">
        <v>88</v>
      </c>
      <c r="AW319" s="11" t="s">
        <v>41</v>
      </c>
      <c r="AX319" s="11" t="s">
        <v>78</v>
      </c>
      <c r="AY319" s="241" t="s">
        <v>134</v>
      </c>
    </row>
    <row r="320" spans="2:51" s="13" customFormat="1" ht="13.5">
      <c r="B320" s="262"/>
      <c r="C320" s="263"/>
      <c r="D320" s="228" t="s">
        <v>146</v>
      </c>
      <c r="E320" s="264" t="s">
        <v>34</v>
      </c>
      <c r="F320" s="265" t="s">
        <v>358</v>
      </c>
      <c r="G320" s="263"/>
      <c r="H320" s="266">
        <v>731</v>
      </c>
      <c r="I320" s="267"/>
      <c r="J320" s="263"/>
      <c r="K320" s="263"/>
      <c r="L320" s="268"/>
      <c r="M320" s="269"/>
      <c r="N320" s="270"/>
      <c r="O320" s="270"/>
      <c r="P320" s="270"/>
      <c r="Q320" s="270"/>
      <c r="R320" s="270"/>
      <c r="S320" s="270"/>
      <c r="T320" s="271"/>
      <c r="AT320" s="272" t="s">
        <v>146</v>
      </c>
      <c r="AU320" s="272" t="s">
        <v>153</v>
      </c>
      <c r="AV320" s="13" t="s">
        <v>142</v>
      </c>
      <c r="AW320" s="13" t="s">
        <v>41</v>
      </c>
      <c r="AX320" s="13" t="s">
        <v>25</v>
      </c>
      <c r="AY320" s="272" t="s">
        <v>134</v>
      </c>
    </row>
    <row r="321" spans="2:65" s="1" customFormat="1" ht="16.5" customHeight="1">
      <c r="B321" s="45"/>
      <c r="C321" s="242" t="s">
        <v>458</v>
      </c>
      <c r="D321" s="242" t="s">
        <v>261</v>
      </c>
      <c r="E321" s="243" t="s">
        <v>416</v>
      </c>
      <c r="F321" s="244" t="s">
        <v>417</v>
      </c>
      <c r="G321" s="245" t="s">
        <v>185</v>
      </c>
      <c r="H321" s="246">
        <v>673</v>
      </c>
      <c r="I321" s="247"/>
      <c r="J321" s="248">
        <f>ROUND(I321*H321,2)</f>
        <v>0</v>
      </c>
      <c r="K321" s="244" t="s">
        <v>34</v>
      </c>
      <c r="L321" s="249"/>
      <c r="M321" s="250" t="s">
        <v>34</v>
      </c>
      <c r="N321" s="251" t="s">
        <v>49</v>
      </c>
      <c r="O321" s="46"/>
      <c r="P321" s="225">
        <f>O321*H321</f>
        <v>0</v>
      </c>
      <c r="Q321" s="225">
        <v>0</v>
      </c>
      <c r="R321" s="225">
        <f>Q321*H321</f>
        <v>0</v>
      </c>
      <c r="S321" s="225">
        <v>0</v>
      </c>
      <c r="T321" s="226">
        <f>S321*H321</f>
        <v>0</v>
      </c>
      <c r="AR321" s="23" t="s">
        <v>366</v>
      </c>
      <c r="AT321" s="23" t="s">
        <v>261</v>
      </c>
      <c r="AU321" s="23" t="s">
        <v>153</v>
      </c>
      <c r="AY321" s="23" t="s">
        <v>134</v>
      </c>
      <c r="BE321" s="227">
        <f>IF(N321="základní",J321,0)</f>
        <v>0</v>
      </c>
      <c r="BF321" s="227">
        <f>IF(N321="snížená",J321,0)</f>
        <v>0</v>
      </c>
      <c r="BG321" s="227">
        <f>IF(N321="zákl. přenesená",J321,0)</f>
        <v>0</v>
      </c>
      <c r="BH321" s="227">
        <f>IF(N321="sníž. přenesená",J321,0)</f>
        <v>0</v>
      </c>
      <c r="BI321" s="227">
        <f>IF(N321="nulová",J321,0)</f>
        <v>0</v>
      </c>
      <c r="BJ321" s="23" t="s">
        <v>25</v>
      </c>
      <c r="BK321" s="227">
        <f>ROUND(I321*H321,2)</f>
        <v>0</v>
      </c>
      <c r="BL321" s="23" t="s">
        <v>355</v>
      </c>
      <c r="BM321" s="23" t="s">
        <v>459</v>
      </c>
    </row>
    <row r="322" spans="2:47" s="1" customFormat="1" ht="13.5">
      <c r="B322" s="45"/>
      <c r="C322" s="73"/>
      <c r="D322" s="228" t="s">
        <v>382</v>
      </c>
      <c r="E322" s="73"/>
      <c r="F322" s="229" t="s">
        <v>383</v>
      </c>
      <c r="G322" s="73"/>
      <c r="H322" s="73"/>
      <c r="I322" s="186"/>
      <c r="J322" s="73"/>
      <c r="K322" s="73"/>
      <c r="L322" s="71"/>
      <c r="M322" s="230"/>
      <c r="N322" s="46"/>
      <c r="O322" s="46"/>
      <c r="P322" s="46"/>
      <c r="Q322" s="46"/>
      <c r="R322" s="46"/>
      <c r="S322" s="46"/>
      <c r="T322" s="94"/>
      <c r="AT322" s="23" t="s">
        <v>382</v>
      </c>
      <c r="AU322" s="23" t="s">
        <v>153</v>
      </c>
    </row>
    <row r="323" spans="2:51" s="12" customFormat="1" ht="13.5">
      <c r="B323" s="252"/>
      <c r="C323" s="253"/>
      <c r="D323" s="228" t="s">
        <v>146</v>
      </c>
      <c r="E323" s="254" t="s">
        <v>34</v>
      </c>
      <c r="F323" s="255" t="s">
        <v>376</v>
      </c>
      <c r="G323" s="253"/>
      <c r="H323" s="254" t="s">
        <v>34</v>
      </c>
      <c r="I323" s="256"/>
      <c r="J323" s="253"/>
      <c r="K323" s="253"/>
      <c r="L323" s="257"/>
      <c r="M323" s="258"/>
      <c r="N323" s="259"/>
      <c r="O323" s="259"/>
      <c r="P323" s="259"/>
      <c r="Q323" s="259"/>
      <c r="R323" s="259"/>
      <c r="S323" s="259"/>
      <c r="T323" s="260"/>
      <c r="AT323" s="261" t="s">
        <v>146</v>
      </c>
      <c r="AU323" s="261" t="s">
        <v>153</v>
      </c>
      <c r="AV323" s="12" t="s">
        <v>25</v>
      </c>
      <c r="AW323" s="12" t="s">
        <v>41</v>
      </c>
      <c r="AX323" s="12" t="s">
        <v>78</v>
      </c>
      <c r="AY323" s="261" t="s">
        <v>134</v>
      </c>
    </row>
    <row r="324" spans="2:51" s="11" customFormat="1" ht="13.5">
      <c r="B324" s="231"/>
      <c r="C324" s="232"/>
      <c r="D324" s="228" t="s">
        <v>146</v>
      </c>
      <c r="E324" s="233" t="s">
        <v>34</v>
      </c>
      <c r="F324" s="234" t="s">
        <v>460</v>
      </c>
      <c r="G324" s="232"/>
      <c r="H324" s="235">
        <v>673</v>
      </c>
      <c r="I324" s="236"/>
      <c r="J324" s="232"/>
      <c r="K324" s="232"/>
      <c r="L324" s="237"/>
      <c r="M324" s="238"/>
      <c r="N324" s="239"/>
      <c r="O324" s="239"/>
      <c r="P324" s="239"/>
      <c r="Q324" s="239"/>
      <c r="R324" s="239"/>
      <c r="S324" s="239"/>
      <c r="T324" s="240"/>
      <c r="AT324" s="241" t="s">
        <v>146</v>
      </c>
      <c r="AU324" s="241" t="s">
        <v>153</v>
      </c>
      <c r="AV324" s="11" t="s">
        <v>88</v>
      </c>
      <c r="AW324" s="11" t="s">
        <v>41</v>
      </c>
      <c r="AX324" s="11" t="s">
        <v>78</v>
      </c>
      <c r="AY324" s="241" t="s">
        <v>134</v>
      </c>
    </row>
    <row r="325" spans="2:51" s="13" customFormat="1" ht="13.5">
      <c r="B325" s="262"/>
      <c r="C325" s="263"/>
      <c r="D325" s="228" t="s">
        <v>146</v>
      </c>
      <c r="E325" s="264" t="s">
        <v>34</v>
      </c>
      <c r="F325" s="265" t="s">
        <v>358</v>
      </c>
      <c r="G325" s="263"/>
      <c r="H325" s="266">
        <v>673</v>
      </c>
      <c r="I325" s="267"/>
      <c r="J325" s="263"/>
      <c r="K325" s="263"/>
      <c r="L325" s="268"/>
      <c r="M325" s="269"/>
      <c r="N325" s="270"/>
      <c r="O325" s="270"/>
      <c r="P325" s="270"/>
      <c r="Q325" s="270"/>
      <c r="R325" s="270"/>
      <c r="S325" s="270"/>
      <c r="T325" s="271"/>
      <c r="AT325" s="272" t="s">
        <v>146</v>
      </c>
      <c r="AU325" s="272" t="s">
        <v>153</v>
      </c>
      <c r="AV325" s="13" t="s">
        <v>142</v>
      </c>
      <c r="AW325" s="13" t="s">
        <v>41</v>
      </c>
      <c r="AX325" s="13" t="s">
        <v>25</v>
      </c>
      <c r="AY325" s="272" t="s">
        <v>134</v>
      </c>
    </row>
    <row r="326" spans="2:65" s="1" customFormat="1" ht="16.5" customHeight="1">
      <c r="B326" s="45"/>
      <c r="C326" s="242" t="s">
        <v>461</v>
      </c>
      <c r="D326" s="242" t="s">
        <v>261</v>
      </c>
      <c r="E326" s="243" t="s">
        <v>462</v>
      </c>
      <c r="F326" s="244" t="s">
        <v>463</v>
      </c>
      <c r="G326" s="245" t="s">
        <v>185</v>
      </c>
      <c r="H326" s="246">
        <v>58</v>
      </c>
      <c r="I326" s="247"/>
      <c r="J326" s="248">
        <f>ROUND(I326*H326,2)</f>
        <v>0</v>
      </c>
      <c r="K326" s="244" t="s">
        <v>34</v>
      </c>
      <c r="L326" s="249"/>
      <c r="M326" s="250" t="s">
        <v>34</v>
      </c>
      <c r="N326" s="251" t="s">
        <v>49</v>
      </c>
      <c r="O326" s="46"/>
      <c r="P326" s="225">
        <f>O326*H326</f>
        <v>0</v>
      </c>
      <c r="Q326" s="225">
        <v>0</v>
      </c>
      <c r="R326" s="225">
        <f>Q326*H326</f>
        <v>0</v>
      </c>
      <c r="S326" s="225">
        <v>0</v>
      </c>
      <c r="T326" s="226">
        <f>S326*H326</f>
        <v>0</v>
      </c>
      <c r="AR326" s="23" t="s">
        <v>366</v>
      </c>
      <c r="AT326" s="23" t="s">
        <v>261</v>
      </c>
      <c r="AU326" s="23" t="s">
        <v>153</v>
      </c>
      <c r="AY326" s="23" t="s">
        <v>134</v>
      </c>
      <c r="BE326" s="227">
        <f>IF(N326="základní",J326,0)</f>
        <v>0</v>
      </c>
      <c r="BF326" s="227">
        <f>IF(N326="snížená",J326,0)</f>
        <v>0</v>
      </c>
      <c r="BG326" s="227">
        <f>IF(N326="zákl. přenesená",J326,0)</f>
        <v>0</v>
      </c>
      <c r="BH326" s="227">
        <f>IF(N326="sníž. přenesená",J326,0)</f>
        <v>0</v>
      </c>
      <c r="BI326" s="227">
        <f>IF(N326="nulová",J326,0)</f>
        <v>0</v>
      </c>
      <c r="BJ326" s="23" t="s">
        <v>25</v>
      </c>
      <c r="BK326" s="227">
        <f>ROUND(I326*H326,2)</f>
        <v>0</v>
      </c>
      <c r="BL326" s="23" t="s">
        <v>355</v>
      </c>
      <c r="BM326" s="23" t="s">
        <v>464</v>
      </c>
    </row>
    <row r="327" spans="2:47" s="1" customFormat="1" ht="13.5">
      <c r="B327" s="45"/>
      <c r="C327" s="73"/>
      <c r="D327" s="228" t="s">
        <v>382</v>
      </c>
      <c r="E327" s="73"/>
      <c r="F327" s="229" t="s">
        <v>383</v>
      </c>
      <c r="G327" s="73"/>
      <c r="H327" s="73"/>
      <c r="I327" s="186"/>
      <c r="J327" s="73"/>
      <c r="K327" s="73"/>
      <c r="L327" s="71"/>
      <c r="M327" s="230"/>
      <c r="N327" s="46"/>
      <c r="O327" s="46"/>
      <c r="P327" s="46"/>
      <c r="Q327" s="46"/>
      <c r="R327" s="46"/>
      <c r="S327" s="46"/>
      <c r="T327" s="94"/>
      <c r="AT327" s="23" t="s">
        <v>382</v>
      </c>
      <c r="AU327" s="23" t="s">
        <v>153</v>
      </c>
    </row>
    <row r="328" spans="2:51" s="12" customFormat="1" ht="13.5">
      <c r="B328" s="252"/>
      <c r="C328" s="253"/>
      <c r="D328" s="228" t="s">
        <v>146</v>
      </c>
      <c r="E328" s="254" t="s">
        <v>34</v>
      </c>
      <c r="F328" s="255" t="s">
        <v>376</v>
      </c>
      <c r="G328" s="253"/>
      <c r="H328" s="254" t="s">
        <v>34</v>
      </c>
      <c r="I328" s="256"/>
      <c r="J328" s="253"/>
      <c r="K328" s="253"/>
      <c r="L328" s="257"/>
      <c r="M328" s="258"/>
      <c r="N328" s="259"/>
      <c r="O328" s="259"/>
      <c r="P328" s="259"/>
      <c r="Q328" s="259"/>
      <c r="R328" s="259"/>
      <c r="S328" s="259"/>
      <c r="T328" s="260"/>
      <c r="AT328" s="261" t="s">
        <v>146</v>
      </c>
      <c r="AU328" s="261" t="s">
        <v>153</v>
      </c>
      <c r="AV328" s="12" t="s">
        <v>25</v>
      </c>
      <c r="AW328" s="12" t="s">
        <v>41</v>
      </c>
      <c r="AX328" s="12" t="s">
        <v>78</v>
      </c>
      <c r="AY328" s="261" t="s">
        <v>134</v>
      </c>
    </row>
    <row r="329" spans="2:51" s="11" customFormat="1" ht="13.5">
      <c r="B329" s="231"/>
      <c r="C329" s="232"/>
      <c r="D329" s="228" t="s">
        <v>146</v>
      </c>
      <c r="E329" s="233" t="s">
        <v>34</v>
      </c>
      <c r="F329" s="234" t="s">
        <v>461</v>
      </c>
      <c r="G329" s="232"/>
      <c r="H329" s="235">
        <v>58</v>
      </c>
      <c r="I329" s="236"/>
      <c r="J329" s="232"/>
      <c r="K329" s="232"/>
      <c r="L329" s="237"/>
      <c r="M329" s="238"/>
      <c r="N329" s="239"/>
      <c r="O329" s="239"/>
      <c r="P329" s="239"/>
      <c r="Q329" s="239"/>
      <c r="R329" s="239"/>
      <c r="S329" s="239"/>
      <c r="T329" s="240"/>
      <c r="AT329" s="241" t="s">
        <v>146</v>
      </c>
      <c r="AU329" s="241" t="s">
        <v>153</v>
      </c>
      <c r="AV329" s="11" t="s">
        <v>88</v>
      </c>
      <c r="AW329" s="11" t="s">
        <v>41</v>
      </c>
      <c r="AX329" s="11" t="s">
        <v>78</v>
      </c>
      <c r="AY329" s="241" t="s">
        <v>134</v>
      </c>
    </row>
    <row r="330" spans="2:51" s="13" customFormat="1" ht="13.5">
      <c r="B330" s="262"/>
      <c r="C330" s="263"/>
      <c r="D330" s="228" t="s">
        <v>146</v>
      </c>
      <c r="E330" s="264" t="s">
        <v>34</v>
      </c>
      <c r="F330" s="265" t="s">
        <v>358</v>
      </c>
      <c r="G330" s="263"/>
      <c r="H330" s="266">
        <v>58</v>
      </c>
      <c r="I330" s="267"/>
      <c r="J330" s="263"/>
      <c r="K330" s="263"/>
      <c r="L330" s="268"/>
      <c r="M330" s="269"/>
      <c r="N330" s="270"/>
      <c r="O330" s="270"/>
      <c r="P330" s="270"/>
      <c r="Q330" s="270"/>
      <c r="R330" s="270"/>
      <c r="S330" s="270"/>
      <c r="T330" s="271"/>
      <c r="AT330" s="272" t="s">
        <v>146</v>
      </c>
      <c r="AU330" s="272" t="s">
        <v>153</v>
      </c>
      <c r="AV330" s="13" t="s">
        <v>142</v>
      </c>
      <c r="AW330" s="13" t="s">
        <v>41</v>
      </c>
      <c r="AX330" s="13" t="s">
        <v>25</v>
      </c>
      <c r="AY330" s="272" t="s">
        <v>134</v>
      </c>
    </row>
    <row r="331" spans="2:65" s="1" customFormat="1" ht="25.5" customHeight="1">
      <c r="B331" s="45"/>
      <c r="C331" s="216" t="s">
        <v>465</v>
      </c>
      <c r="D331" s="216" t="s">
        <v>137</v>
      </c>
      <c r="E331" s="217" t="s">
        <v>466</v>
      </c>
      <c r="F331" s="218" t="s">
        <v>467</v>
      </c>
      <c r="G331" s="219" t="s">
        <v>185</v>
      </c>
      <c r="H331" s="220">
        <v>29</v>
      </c>
      <c r="I331" s="221"/>
      <c r="J331" s="222">
        <f>ROUND(I331*H331,2)</f>
        <v>0</v>
      </c>
      <c r="K331" s="218" t="s">
        <v>141</v>
      </c>
      <c r="L331" s="71"/>
      <c r="M331" s="223" t="s">
        <v>34</v>
      </c>
      <c r="N331" s="224" t="s">
        <v>49</v>
      </c>
      <c r="O331" s="46"/>
      <c r="P331" s="225">
        <f>O331*H331</f>
        <v>0</v>
      </c>
      <c r="Q331" s="225">
        <v>0</v>
      </c>
      <c r="R331" s="225">
        <f>Q331*H331</f>
        <v>0</v>
      </c>
      <c r="S331" s="225">
        <v>0</v>
      </c>
      <c r="T331" s="226">
        <f>S331*H331</f>
        <v>0</v>
      </c>
      <c r="AR331" s="23" t="s">
        <v>355</v>
      </c>
      <c r="AT331" s="23" t="s">
        <v>137</v>
      </c>
      <c r="AU331" s="23" t="s">
        <v>153</v>
      </c>
      <c r="AY331" s="23" t="s">
        <v>134</v>
      </c>
      <c r="BE331" s="227">
        <f>IF(N331="základní",J331,0)</f>
        <v>0</v>
      </c>
      <c r="BF331" s="227">
        <f>IF(N331="snížená",J331,0)</f>
        <v>0</v>
      </c>
      <c r="BG331" s="227">
        <f>IF(N331="zákl. přenesená",J331,0)</f>
        <v>0</v>
      </c>
      <c r="BH331" s="227">
        <f>IF(N331="sníž. přenesená",J331,0)</f>
        <v>0</v>
      </c>
      <c r="BI331" s="227">
        <f>IF(N331="nulová",J331,0)</f>
        <v>0</v>
      </c>
      <c r="BJ331" s="23" t="s">
        <v>25</v>
      </c>
      <c r="BK331" s="227">
        <f>ROUND(I331*H331,2)</f>
        <v>0</v>
      </c>
      <c r="BL331" s="23" t="s">
        <v>355</v>
      </c>
      <c r="BM331" s="23" t="s">
        <v>468</v>
      </c>
    </row>
    <row r="332" spans="2:51" s="12" customFormat="1" ht="13.5">
      <c r="B332" s="252"/>
      <c r="C332" s="253"/>
      <c r="D332" s="228" t="s">
        <v>146</v>
      </c>
      <c r="E332" s="254" t="s">
        <v>34</v>
      </c>
      <c r="F332" s="255" t="s">
        <v>376</v>
      </c>
      <c r="G332" s="253"/>
      <c r="H332" s="254" t="s">
        <v>34</v>
      </c>
      <c r="I332" s="256"/>
      <c r="J332" s="253"/>
      <c r="K332" s="253"/>
      <c r="L332" s="257"/>
      <c r="M332" s="258"/>
      <c r="N332" s="259"/>
      <c r="O332" s="259"/>
      <c r="P332" s="259"/>
      <c r="Q332" s="259"/>
      <c r="R332" s="259"/>
      <c r="S332" s="259"/>
      <c r="T332" s="260"/>
      <c r="AT332" s="261" t="s">
        <v>146</v>
      </c>
      <c r="AU332" s="261" t="s">
        <v>153</v>
      </c>
      <c r="AV332" s="12" t="s">
        <v>25</v>
      </c>
      <c r="AW332" s="12" t="s">
        <v>41</v>
      </c>
      <c r="AX332" s="12" t="s">
        <v>78</v>
      </c>
      <c r="AY332" s="261" t="s">
        <v>134</v>
      </c>
    </row>
    <row r="333" spans="2:51" s="11" customFormat="1" ht="13.5">
      <c r="B333" s="231"/>
      <c r="C333" s="232"/>
      <c r="D333" s="228" t="s">
        <v>146</v>
      </c>
      <c r="E333" s="233" t="s">
        <v>34</v>
      </c>
      <c r="F333" s="234" t="s">
        <v>327</v>
      </c>
      <c r="G333" s="232"/>
      <c r="H333" s="235">
        <v>29</v>
      </c>
      <c r="I333" s="236"/>
      <c r="J333" s="232"/>
      <c r="K333" s="232"/>
      <c r="L333" s="237"/>
      <c r="M333" s="238"/>
      <c r="N333" s="239"/>
      <c r="O333" s="239"/>
      <c r="P333" s="239"/>
      <c r="Q333" s="239"/>
      <c r="R333" s="239"/>
      <c r="S333" s="239"/>
      <c r="T333" s="240"/>
      <c r="AT333" s="241" t="s">
        <v>146</v>
      </c>
      <c r="AU333" s="241" t="s">
        <v>153</v>
      </c>
      <c r="AV333" s="11" t="s">
        <v>88</v>
      </c>
      <c r="AW333" s="11" t="s">
        <v>41</v>
      </c>
      <c r="AX333" s="11" t="s">
        <v>78</v>
      </c>
      <c r="AY333" s="241" t="s">
        <v>134</v>
      </c>
    </row>
    <row r="334" spans="2:51" s="13" customFormat="1" ht="13.5">
      <c r="B334" s="262"/>
      <c r="C334" s="263"/>
      <c r="D334" s="228" t="s">
        <v>146</v>
      </c>
      <c r="E334" s="264" t="s">
        <v>34</v>
      </c>
      <c r="F334" s="265" t="s">
        <v>358</v>
      </c>
      <c r="G334" s="263"/>
      <c r="H334" s="266">
        <v>29</v>
      </c>
      <c r="I334" s="267"/>
      <c r="J334" s="263"/>
      <c r="K334" s="263"/>
      <c r="L334" s="268"/>
      <c r="M334" s="269"/>
      <c r="N334" s="270"/>
      <c r="O334" s="270"/>
      <c r="P334" s="270"/>
      <c r="Q334" s="270"/>
      <c r="R334" s="270"/>
      <c r="S334" s="270"/>
      <c r="T334" s="271"/>
      <c r="AT334" s="272" t="s">
        <v>146</v>
      </c>
      <c r="AU334" s="272" t="s">
        <v>153</v>
      </c>
      <c r="AV334" s="13" t="s">
        <v>142</v>
      </c>
      <c r="AW334" s="13" t="s">
        <v>41</v>
      </c>
      <c r="AX334" s="13" t="s">
        <v>25</v>
      </c>
      <c r="AY334" s="272" t="s">
        <v>134</v>
      </c>
    </row>
    <row r="335" spans="2:65" s="1" customFormat="1" ht="16.5" customHeight="1">
      <c r="B335" s="45"/>
      <c r="C335" s="242" t="s">
        <v>469</v>
      </c>
      <c r="D335" s="242" t="s">
        <v>261</v>
      </c>
      <c r="E335" s="243" t="s">
        <v>424</v>
      </c>
      <c r="F335" s="244" t="s">
        <v>425</v>
      </c>
      <c r="G335" s="245" t="s">
        <v>185</v>
      </c>
      <c r="H335" s="246">
        <v>29</v>
      </c>
      <c r="I335" s="247"/>
      <c r="J335" s="248">
        <f>ROUND(I335*H335,2)</f>
        <v>0</v>
      </c>
      <c r="K335" s="244" t="s">
        <v>34</v>
      </c>
      <c r="L335" s="249"/>
      <c r="M335" s="250" t="s">
        <v>34</v>
      </c>
      <c r="N335" s="251" t="s">
        <v>49</v>
      </c>
      <c r="O335" s="46"/>
      <c r="P335" s="225">
        <f>O335*H335</f>
        <v>0</v>
      </c>
      <c r="Q335" s="225">
        <v>0</v>
      </c>
      <c r="R335" s="225">
        <f>Q335*H335</f>
        <v>0</v>
      </c>
      <c r="S335" s="225">
        <v>0</v>
      </c>
      <c r="T335" s="226">
        <f>S335*H335</f>
        <v>0</v>
      </c>
      <c r="AR335" s="23" t="s">
        <v>366</v>
      </c>
      <c r="AT335" s="23" t="s">
        <v>261</v>
      </c>
      <c r="AU335" s="23" t="s">
        <v>153</v>
      </c>
      <c r="AY335" s="23" t="s">
        <v>134</v>
      </c>
      <c r="BE335" s="227">
        <f>IF(N335="základní",J335,0)</f>
        <v>0</v>
      </c>
      <c r="BF335" s="227">
        <f>IF(N335="snížená",J335,0)</f>
        <v>0</v>
      </c>
      <c r="BG335" s="227">
        <f>IF(N335="zákl. přenesená",J335,0)</f>
        <v>0</v>
      </c>
      <c r="BH335" s="227">
        <f>IF(N335="sníž. přenesená",J335,0)</f>
        <v>0</v>
      </c>
      <c r="BI335" s="227">
        <f>IF(N335="nulová",J335,0)</f>
        <v>0</v>
      </c>
      <c r="BJ335" s="23" t="s">
        <v>25</v>
      </c>
      <c r="BK335" s="227">
        <f>ROUND(I335*H335,2)</f>
        <v>0</v>
      </c>
      <c r="BL335" s="23" t="s">
        <v>355</v>
      </c>
      <c r="BM335" s="23" t="s">
        <v>470</v>
      </c>
    </row>
    <row r="336" spans="2:47" s="1" customFormat="1" ht="13.5">
      <c r="B336" s="45"/>
      <c r="C336" s="73"/>
      <c r="D336" s="228" t="s">
        <v>382</v>
      </c>
      <c r="E336" s="73"/>
      <c r="F336" s="229" t="s">
        <v>383</v>
      </c>
      <c r="G336" s="73"/>
      <c r="H336" s="73"/>
      <c r="I336" s="186"/>
      <c r="J336" s="73"/>
      <c r="K336" s="73"/>
      <c r="L336" s="71"/>
      <c r="M336" s="230"/>
      <c r="N336" s="46"/>
      <c r="O336" s="46"/>
      <c r="P336" s="46"/>
      <c r="Q336" s="46"/>
      <c r="R336" s="46"/>
      <c r="S336" s="46"/>
      <c r="T336" s="94"/>
      <c r="AT336" s="23" t="s">
        <v>382</v>
      </c>
      <c r="AU336" s="23" t="s">
        <v>153</v>
      </c>
    </row>
    <row r="337" spans="2:51" s="12" customFormat="1" ht="13.5">
      <c r="B337" s="252"/>
      <c r="C337" s="253"/>
      <c r="D337" s="228" t="s">
        <v>146</v>
      </c>
      <c r="E337" s="254" t="s">
        <v>34</v>
      </c>
      <c r="F337" s="255" t="s">
        <v>376</v>
      </c>
      <c r="G337" s="253"/>
      <c r="H337" s="254" t="s">
        <v>34</v>
      </c>
      <c r="I337" s="256"/>
      <c r="J337" s="253"/>
      <c r="K337" s="253"/>
      <c r="L337" s="257"/>
      <c r="M337" s="258"/>
      <c r="N337" s="259"/>
      <c r="O337" s="259"/>
      <c r="P337" s="259"/>
      <c r="Q337" s="259"/>
      <c r="R337" s="259"/>
      <c r="S337" s="259"/>
      <c r="T337" s="260"/>
      <c r="AT337" s="261" t="s">
        <v>146</v>
      </c>
      <c r="AU337" s="261" t="s">
        <v>153</v>
      </c>
      <c r="AV337" s="12" t="s">
        <v>25</v>
      </c>
      <c r="AW337" s="12" t="s">
        <v>41</v>
      </c>
      <c r="AX337" s="12" t="s">
        <v>78</v>
      </c>
      <c r="AY337" s="261" t="s">
        <v>134</v>
      </c>
    </row>
    <row r="338" spans="2:51" s="11" customFormat="1" ht="13.5">
      <c r="B338" s="231"/>
      <c r="C338" s="232"/>
      <c r="D338" s="228" t="s">
        <v>146</v>
      </c>
      <c r="E338" s="233" t="s">
        <v>34</v>
      </c>
      <c r="F338" s="234" t="s">
        <v>327</v>
      </c>
      <c r="G338" s="232"/>
      <c r="H338" s="235">
        <v>29</v>
      </c>
      <c r="I338" s="236"/>
      <c r="J338" s="232"/>
      <c r="K338" s="232"/>
      <c r="L338" s="237"/>
      <c r="M338" s="238"/>
      <c r="N338" s="239"/>
      <c r="O338" s="239"/>
      <c r="P338" s="239"/>
      <c r="Q338" s="239"/>
      <c r="R338" s="239"/>
      <c r="S338" s="239"/>
      <c r="T338" s="240"/>
      <c r="AT338" s="241" t="s">
        <v>146</v>
      </c>
      <c r="AU338" s="241" t="s">
        <v>153</v>
      </c>
      <c r="AV338" s="11" t="s">
        <v>88</v>
      </c>
      <c r="AW338" s="11" t="s">
        <v>41</v>
      </c>
      <c r="AX338" s="11" t="s">
        <v>78</v>
      </c>
      <c r="AY338" s="241" t="s">
        <v>134</v>
      </c>
    </row>
    <row r="339" spans="2:51" s="13" customFormat="1" ht="13.5">
      <c r="B339" s="262"/>
      <c r="C339" s="263"/>
      <c r="D339" s="228" t="s">
        <v>146</v>
      </c>
      <c r="E339" s="264" t="s">
        <v>34</v>
      </c>
      <c r="F339" s="265" t="s">
        <v>358</v>
      </c>
      <c r="G339" s="263"/>
      <c r="H339" s="266">
        <v>29</v>
      </c>
      <c r="I339" s="267"/>
      <c r="J339" s="263"/>
      <c r="K339" s="263"/>
      <c r="L339" s="268"/>
      <c r="M339" s="269"/>
      <c r="N339" s="270"/>
      <c r="O339" s="270"/>
      <c r="P339" s="270"/>
      <c r="Q339" s="270"/>
      <c r="R339" s="270"/>
      <c r="S339" s="270"/>
      <c r="T339" s="271"/>
      <c r="AT339" s="272" t="s">
        <v>146</v>
      </c>
      <c r="AU339" s="272" t="s">
        <v>153</v>
      </c>
      <c r="AV339" s="13" t="s">
        <v>142</v>
      </c>
      <c r="AW339" s="13" t="s">
        <v>41</v>
      </c>
      <c r="AX339" s="13" t="s">
        <v>25</v>
      </c>
      <c r="AY339" s="272" t="s">
        <v>134</v>
      </c>
    </row>
    <row r="340" spans="2:65" s="1" customFormat="1" ht="25.5" customHeight="1">
      <c r="B340" s="45"/>
      <c r="C340" s="216" t="s">
        <v>471</v>
      </c>
      <c r="D340" s="216" t="s">
        <v>137</v>
      </c>
      <c r="E340" s="217" t="s">
        <v>472</v>
      </c>
      <c r="F340" s="218" t="s">
        <v>473</v>
      </c>
      <c r="G340" s="219" t="s">
        <v>185</v>
      </c>
      <c r="H340" s="220">
        <v>29</v>
      </c>
      <c r="I340" s="221"/>
      <c r="J340" s="222">
        <f>ROUND(I340*H340,2)</f>
        <v>0</v>
      </c>
      <c r="K340" s="218" t="s">
        <v>141</v>
      </c>
      <c r="L340" s="71"/>
      <c r="M340" s="223" t="s">
        <v>34</v>
      </c>
      <c r="N340" s="224" t="s">
        <v>49</v>
      </c>
      <c r="O340" s="46"/>
      <c r="P340" s="225">
        <f>O340*H340</f>
        <v>0</v>
      </c>
      <c r="Q340" s="225">
        <v>0</v>
      </c>
      <c r="R340" s="225">
        <f>Q340*H340</f>
        <v>0</v>
      </c>
      <c r="S340" s="225">
        <v>0</v>
      </c>
      <c r="T340" s="226">
        <f>S340*H340</f>
        <v>0</v>
      </c>
      <c r="AR340" s="23" t="s">
        <v>355</v>
      </c>
      <c r="AT340" s="23" t="s">
        <v>137</v>
      </c>
      <c r="AU340" s="23" t="s">
        <v>153</v>
      </c>
      <c r="AY340" s="23" t="s">
        <v>134</v>
      </c>
      <c r="BE340" s="227">
        <f>IF(N340="základní",J340,0)</f>
        <v>0</v>
      </c>
      <c r="BF340" s="227">
        <f>IF(N340="snížená",J340,0)</f>
        <v>0</v>
      </c>
      <c r="BG340" s="227">
        <f>IF(N340="zákl. přenesená",J340,0)</f>
        <v>0</v>
      </c>
      <c r="BH340" s="227">
        <f>IF(N340="sníž. přenesená",J340,0)</f>
        <v>0</v>
      </c>
      <c r="BI340" s="227">
        <f>IF(N340="nulová",J340,0)</f>
        <v>0</v>
      </c>
      <c r="BJ340" s="23" t="s">
        <v>25</v>
      </c>
      <c r="BK340" s="227">
        <f>ROUND(I340*H340,2)</f>
        <v>0</v>
      </c>
      <c r="BL340" s="23" t="s">
        <v>355</v>
      </c>
      <c r="BM340" s="23" t="s">
        <v>474</v>
      </c>
    </row>
    <row r="341" spans="2:51" s="12" customFormat="1" ht="13.5">
      <c r="B341" s="252"/>
      <c r="C341" s="253"/>
      <c r="D341" s="228" t="s">
        <v>146</v>
      </c>
      <c r="E341" s="254" t="s">
        <v>34</v>
      </c>
      <c r="F341" s="255" t="s">
        <v>376</v>
      </c>
      <c r="G341" s="253"/>
      <c r="H341" s="254" t="s">
        <v>34</v>
      </c>
      <c r="I341" s="256"/>
      <c r="J341" s="253"/>
      <c r="K341" s="253"/>
      <c r="L341" s="257"/>
      <c r="M341" s="258"/>
      <c r="N341" s="259"/>
      <c r="O341" s="259"/>
      <c r="P341" s="259"/>
      <c r="Q341" s="259"/>
      <c r="R341" s="259"/>
      <c r="S341" s="259"/>
      <c r="T341" s="260"/>
      <c r="AT341" s="261" t="s">
        <v>146</v>
      </c>
      <c r="AU341" s="261" t="s">
        <v>153</v>
      </c>
      <c r="AV341" s="12" t="s">
        <v>25</v>
      </c>
      <c r="AW341" s="12" t="s">
        <v>41</v>
      </c>
      <c r="AX341" s="12" t="s">
        <v>78</v>
      </c>
      <c r="AY341" s="261" t="s">
        <v>134</v>
      </c>
    </row>
    <row r="342" spans="2:51" s="11" customFormat="1" ht="13.5">
      <c r="B342" s="231"/>
      <c r="C342" s="232"/>
      <c r="D342" s="228" t="s">
        <v>146</v>
      </c>
      <c r="E342" s="233" t="s">
        <v>34</v>
      </c>
      <c r="F342" s="234" t="s">
        <v>327</v>
      </c>
      <c r="G342" s="232"/>
      <c r="H342" s="235">
        <v>29</v>
      </c>
      <c r="I342" s="236"/>
      <c r="J342" s="232"/>
      <c r="K342" s="232"/>
      <c r="L342" s="237"/>
      <c r="M342" s="238"/>
      <c r="N342" s="239"/>
      <c r="O342" s="239"/>
      <c r="P342" s="239"/>
      <c r="Q342" s="239"/>
      <c r="R342" s="239"/>
      <c r="S342" s="239"/>
      <c r="T342" s="240"/>
      <c r="AT342" s="241" t="s">
        <v>146</v>
      </c>
      <c r="AU342" s="241" t="s">
        <v>153</v>
      </c>
      <c r="AV342" s="11" t="s">
        <v>88</v>
      </c>
      <c r="AW342" s="11" t="s">
        <v>41</v>
      </c>
      <c r="AX342" s="11" t="s">
        <v>78</v>
      </c>
      <c r="AY342" s="241" t="s">
        <v>134</v>
      </c>
    </row>
    <row r="343" spans="2:51" s="13" customFormat="1" ht="13.5">
      <c r="B343" s="262"/>
      <c r="C343" s="263"/>
      <c r="D343" s="228" t="s">
        <v>146</v>
      </c>
      <c r="E343" s="264" t="s">
        <v>34</v>
      </c>
      <c r="F343" s="265" t="s">
        <v>358</v>
      </c>
      <c r="G343" s="263"/>
      <c r="H343" s="266">
        <v>29</v>
      </c>
      <c r="I343" s="267"/>
      <c r="J343" s="263"/>
      <c r="K343" s="263"/>
      <c r="L343" s="268"/>
      <c r="M343" s="269"/>
      <c r="N343" s="270"/>
      <c r="O343" s="270"/>
      <c r="P343" s="270"/>
      <c r="Q343" s="270"/>
      <c r="R343" s="270"/>
      <c r="S343" s="270"/>
      <c r="T343" s="271"/>
      <c r="AT343" s="272" t="s">
        <v>146</v>
      </c>
      <c r="AU343" s="272" t="s">
        <v>153</v>
      </c>
      <c r="AV343" s="13" t="s">
        <v>142</v>
      </c>
      <c r="AW343" s="13" t="s">
        <v>41</v>
      </c>
      <c r="AX343" s="13" t="s">
        <v>25</v>
      </c>
      <c r="AY343" s="272" t="s">
        <v>134</v>
      </c>
    </row>
    <row r="344" spans="2:65" s="1" customFormat="1" ht="16.5" customHeight="1">
      <c r="B344" s="45"/>
      <c r="C344" s="242" t="s">
        <v>475</v>
      </c>
      <c r="D344" s="242" t="s">
        <v>261</v>
      </c>
      <c r="E344" s="243" t="s">
        <v>476</v>
      </c>
      <c r="F344" s="244" t="s">
        <v>477</v>
      </c>
      <c r="G344" s="245" t="s">
        <v>185</v>
      </c>
      <c r="H344" s="246">
        <v>29</v>
      </c>
      <c r="I344" s="247"/>
      <c r="J344" s="248">
        <f>ROUND(I344*H344,2)</f>
        <v>0</v>
      </c>
      <c r="K344" s="244" t="s">
        <v>34</v>
      </c>
      <c r="L344" s="249"/>
      <c r="M344" s="250" t="s">
        <v>34</v>
      </c>
      <c r="N344" s="251" t="s">
        <v>49</v>
      </c>
      <c r="O344" s="46"/>
      <c r="P344" s="225">
        <f>O344*H344</f>
        <v>0</v>
      </c>
      <c r="Q344" s="225">
        <v>0</v>
      </c>
      <c r="R344" s="225">
        <f>Q344*H344</f>
        <v>0</v>
      </c>
      <c r="S344" s="225">
        <v>0</v>
      </c>
      <c r="T344" s="226">
        <f>S344*H344</f>
        <v>0</v>
      </c>
      <c r="AR344" s="23" t="s">
        <v>366</v>
      </c>
      <c r="AT344" s="23" t="s">
        <v>261</v>
      </c>
      <c r="AU344" s="23" t="s">
        <v>153</v>
      </c>
      <c r="AY344" s="23" t="s">
        <v>134</v>
      </c>
      <c r="BE344" s="227">
        <f>IF(N344="základní",J344,0)</f>
        <v>0</v>
      </c>
      <c r="BF344" s="227">
        <f>IF(N344="snížená",J344,0)</f>
        <v>0</v>
      </c>
      <c r="BG344" s="227">
        <f>IF(N344="zákl. přenesená",J344,0)</f>
        <v>0</v>
      </c>
      <c r="BH344" s="227">
        <f>IF(N344="sníž. přenesená",J344,0)</f>
        <v>0</v>
      </c>
      <c r="BI344" s="227">
        <f>IF(N344="nulová",J344,0)</f>
        <v>0</v>
      </c>
      <c r="BJ344" s="23" t="s">
        <v>25</v>
      </c>
      <c r="BK344" s="227">
        <f>ROUND(I344*H344,2)</f>
        <v>0</v>
      </c>
      <c r="BL344" s="23" t="s">
        <v>355</v>
      </c>
      <c r="BM344" s="23" t="s">
        <v>478</v>
      </c>
    </row>
    <row r="345" spans="2:47" s="1" customFormat="1" ht="13.5">
      <c r="B345" s="45"/>
      <c r="C345" s="73"/>
      <c r="D345" s="228" t="s">
        <v>382</v>
      </c>
      <c r="E345" s="73"/>
      <c r="F345" s="229" t="s">
        <v>383</v>
      </c>
      <c r="G345" s="73"/>
      <c r="H345" s="73"/>
      <c r="I345" s="186"/>
      <c r="J345" s="73"/>
      <c r="K345" s="73"/>
      <c r="L345" s="71"/>
      <c r="M345" s="230"/>
      <c r="N345" s="46"/>
      <c r="O345" s="46"/>
      <c r="P345" s="46"/>
      <c r="Q345" s="46"/>
      <c r="R345" s="46"/>
      <c r="S345" s="46"/>
      <c r="T345" s="94"/>
      <c r="AT345" s="23" t="s">
        <v>382</v>
      </c>
      <c r="AU345" s="23" t="s">
        <v>153</v>
      </c>
    </row>
    <row r="346" spans="2:51" s="12" customFormat="1" ht="13.5">
      <c r="B346" s="252"/>
      <c r="C346" s="253"/>
      <c r="D346" s="228" t="s">
        <v>146</v>
      </c>
      <c r="E346" s="254" t="s">
        <v>34</v>
      </c>
      <c r="F346" s="255" t="s">
        <v>376</v>
      </c>
      <c r="G346" s="253"/>
      <c r="H346" s="254" t="s">
        <v>34</v>
      </c>
      <c r="I346" s="256"/>
      <c r="J346" s="253"/>
      <c r="K346" s="253"/>
      <c r="L346" s="257"/>
      <c r="M346" s="258"/>
      <c r="N346" s="259"/>
      <c r="O346" s="259"/>
      <c r="P346" s="259"/>
      <c r="Q346" s="259"/>
      <c r="R346" s="259"/>
      <c r="S346" s="259"/>
      <c r="T346" s="260"/>
      <c r="AT346" s="261" t="s">
        <v>146</v>
      </c>
      <c r="AU346" s="261" t="s">
        <v>153</v>
      </c>
      <c r="AV346" s="12" t="s">
        <v>25</v>
      </c>
      <c r="AW346" s="12" t="s">
        <v>41</v>
      </c>
      <c r="AX346" s="12" t="s">
        <v>78</v>
      </c>
      <c r="AY346" s="261" t="s">
        <v>134</v>
      </c>
    </row>
    <row r="347" spans="2:51" s="11" customFormat="1" ht="13.5">
      <c r="B347" s="231"/>
      <c r="C347" s="232"/>
      <c r="D347" s="228" t="s">
        <v>146</v>
      </c>
      <c r="E347" s="233" t="s">
        <v>34</v>
      </c>
      <c r="F347" s="234" t="s">
        <v>327</v>
      </c>
      <c r="G347" s="232"/>
      <c r="H347" s="235">
        <v>29</v>
      </c>
      <c r="I347" s="236"/>
      <c r="J347" s="232"/>
      <c r="K347" s="232"/>
      <c r="L347" s="237"/>
      <c r="M347" s="238"/>
      <c r="N347" s="239"/>
      <c r="O347" s="239"/>
      <c r="P347" s="239"/>
      <c r="Q347" s="239"/>
      <c r="R347" s="239"/>
      <c r="S347" s="239"/>
      <c r="T347" s="240"/>
      <c r="AT347" s="241" t="s">
        <v>146</v>
      </c>
      <c r="AU347" s="241" t="s">
        <v>153</v>
      </c>
      <c r="AV347" s="11" t="s">
        <v>88</v>
      </c>
      <c r="AW347" s="11" t="s">
        <v>41</v>
      </c>
      <c r="AX347" s="11" t="s">
        <v>78</v>
      </c>
      <c r="AY347" s="241" t="s">
        <v>134</v>
      </c>
    </row>
    <row r="348" spans="2:51" s="13" customFormat="1" ht="13.5">
      <c r="B348" s="262"/>
      <c r="C348" s="263"/>
      <c r="D348" s="228" t="s">
        <v>146</v>
      </c>
      <c r="E348" s="264" t="s">
        <v>34</v>
      </c>
      <c r="F348" s="265" t="s">
        <v>358</v>
      </c>
      <c r="G348" s="263"/>
      <c r="H348" s="266">
        <v>29</v>
      </c>
      <c r="I348" s="267"/>
      <c r="J348" s="263"/>
      <c r="K348" s="263"/>
      <c r="L348" s="268"/>
      <c r="M348" s="269"/>
      <c r="N348" s="270"/>
      <c r="O348" s="270"/>
      <c r="P348" s="270"/>
      <c r="Q348" s="270"/>
      <c r="R348" s="270"/>
      <c r="S348" s="270"/>
      <c r="T348" s="271"/>
      <c r="AT348" s="272" t="s">
        <v>146</v>
      </c>
      <c r="AU348" s="272" t="s">
        <v>153</v>
      </c>
      <c r="AV348" s="13" t="s">
        <v>142</v>
      </c>
      <c r="AW348" s="13" t="s">
        <v>41</v>
      </c>
      <c r="AX348" s="13" t="s">
        <v>25</v>
      </c>
      <c r="AY348" s="272" t="s">
        <v>134</v>
      </c>
    </row>
    <row r="349" spans="2:65" s="1" customFormat="1" ht="38.25" customHeight="1">
      <c r="B349" s="45"/>
      <c r="C349" s="216" t="s">
        <v>479</v>
      </c>
      <c r="D349" s="216" t="s">
        <v>137</v>
      </c>
      <c r="E349" s="217" t="s">
        <v>480</v>
      </c>
      <c r="F349" s="218" t="s">
        <v>481</v>
      </c>
      <c r="G349" s="219" t="s">
        <v>156</v>
      </c>
      <c r="H349" s="220">
        <v>1</v>
      </c>
      <c r="I349" s="221"/>
      <c r="J349" s="222">
        <f>ROUND(I349*H349,2)</f>
        <v>0</v>
      </c>
      <c r="K349" s="218" t="s">
        <v>141</v>
      </c>
      <c r="L349" s="71"/>
      <c r="M349" s="223" t="s">
        <v>34</v>
      </c>
      <c r="N349" s="224" t="s">
        <v>49</v>
      </c>
      <c r="O349" s="46"/>
      <c r="P349" s="225">
        <f>O349*H349</f>
        <v>0</v>
      </c>
      <c r="Q349" s="225">
        <v>0</v>
      </c>
      <c r="R349" s="225">
        <f>Q349*H349</f>
        <v>0</v>
      </c>
      <c r="S349" s="225">
        <v>0</v>
      </c>
      <c r="T349" s="226">
        <f>S349*H349</f>
        <v>0</v>
      </c>
      <c r="AR349" s="23" t="s">
        <v>355</v>
      </c>
      <c r="AT349" s="23" t="s">
        <v>137</v>
      </c>
      <c r="AU349" s="23" t="s">
        <v>153</v>
      </c>
      <c r="AY349" s="23" t="s">
        <v>134</v>
      </c>
      <c r="BE349" s="227">
        <f>IF(N349="základní",J349,0)</f>
        <v>0</v>
      </c>
      <c r="BF349" s="227">
        <f>IF(N349="snížená",J349,0)</f>
        <v>0</v>
      </c>
      <c r="BG349" s="227">
        <f>IF(N349="zákl. přenesená",J349,0)</f>
        <v>0</v>
      </c>
      <c r="BH349" s="227">
        <f>IF(N349="sníž. přenesená",J349,0)</f>
        <v>0</v>
      </c>
      <c r="BI349" s="227">
        <f>IF(N349="nulová",J349,0)</f>
        <v>0</v>
      </c>
      <c r="BJ349" s="23" t="s">
        <v>25</v>
      </c>
      <c r="BK349" s="227">
        <f>ROUND(I349*H349,2)</f>
        <v>0</v>
      </c>
      <c r="BL349" s="23" t="s">
        <v>355</v>
      </c>
      <c r="BM349" s="23" t="s">
        <v>482</v>
      </c>
    </row>
    <row r="350" spans="2:51" s="12" customFormat="1" ht="13.5">
      <c r="B350" s="252"/>
      <c r="C350" s="253"/>
      <c r="D350" s="228" t="s">
        <v>146</v>
      </c>
      <c r="E350" s="254" t="s">
        <v>34</v>
      </c>
      <c r="F350" s="255" t="s">
        <v>357</v>
      </c>
      <c r="G350" s="253"/>
      <c r="H350" s="254" t="s">
        <v>34</v>
      </c>
      <c r="I350" s="256"/>
      <c r="J350" s="253"/>
      <c r="K350" s="253"/>
      <c r="L350" s="257"/>
      <c r="M350" s="258"/>
      <c r="N350" s="259"/>
      <c r="O350" s="259"/>
      <c r="P350" s="259"/>
      <c r="Q350" s="259"/>
      <c r="R350" s="259"/>
      <c r="S350" s="259"/>
      <c r="T350" s="260"/>
      <c r="AT350" s="261" t="s">
        <v>146</v>
      </c>
      <c r="AU350" s="261" t="s">
        <v>153</v>
      </c>
      <c r="AV350" s="12" t="s">
        <v>25</v>
      </c>
      <c r="AW350" s="12" t="s">
        <v>41</v>
      </c>
      <c r="AX350" s="12" t="s">
        <v>78</v>
      </c>
      <c r="AY350" s="261" t="s">
        <v>134</v>
      </c>
    </row>
    <row r="351" spans="2:51" s="11" customFormat="1" ht="13.5">
      <c r="B351" s="231"/>
      <c r="C351" s="232"/>
      <c r="D351" s="228" t="s">
        <v>146</v>
      </c>
      <c r="E351" s="233" t="s">
        <v>34</v>
      </c>
      <c r="F351" s="234" t="s">
        <v>25</v>
      </c>
      <c r="G351" s="232"/>
      <c r="H351" s="235">
        <v>1</v>
      </c>
      <c r="I351" s="236"/>
      <c r="J351" s="232"/>
      <c r="K351" s="232"/>
      <c r="L351" s="237"/>
      <c r="M351" s="238"/>
      <c r="N351" s="239"/>
      <c r="O351" s="239"/>
      <c r="P351" s="239"/>
      <c r="Q351" s="239"/>
      <c r="R351" s="239"/>
      <c r="S351" s="239"/>
      <c r="T351" s="240"/>
      <c r="AT351" s="241" t="s">
        <v>146</v>
      </c>
      <c r="AU351" s="241" t="s">
        <v>153</v>
      </c>
      <c r="AV351" s="11" t="s">
        <v>88</v>
      </c>
      <c r="AW351" s="11" t="s">
        <v>41</v>
      </c>
      <c r="AX351" s="11" t="s">
        <v>78</v>
      </c>
      <c r="AY351" s="241" t="s">
        <v>134</v>
      </c>
    </row>
    <row r="352" spans="2:51" s="13" customFormat="1" ht="13.5">
      <c r="B352" s="262"/>
      <c r="C352" s="263"/>
      <c r="D352" s="228" t="s">
        <v>146</v>
      </c>
      <c r="E352" s="264" t="s">
        <v>34</v>
      </c>
      <c r="F352" s="265" t="s">
        <v>358</v>
      </c>
      <c r="G352" s="263"/>
      <c r="H352" s="266">
        <v>1</v>
      </c>
      <c r="I352" s="267"/>
      <c r="J352" s="263"/>
      <c r="K352" s="263"/>
      <c r="L352" s="268"/>
      <c r="M352" s="269"/>
      <c r="N352" s="270"/>
      <c r="O352" s="270"/>
      <c r="P352" s="270"/>
      <c r="Q352" s="270"/>
      <c r="R352" s="270"/>
      <c r="S352" s="270"/>
      <c r="T352" s="271"/>
      <c r="AT352" s="272" t="s">
        <v>146</v>
      </c>
      <c r="AU352" s="272" t="s">
        <v>153</v>
      </c>
      <c r="AV352" s="13" t="s">
        <v>142</v>
      </c>
      <c r="AW352" s="13" t="s">
        <v>41</v>
      </c>
      <c r="AX352" s="13" t="s">
        <v>25</v>
      </c>
      <c r="AY352" s="272" t="s">
        <v>134</v>
      </c>
    </row>
    <row r="353" spans="2:65" s="1" customFormat="1" ht="16.5" customHeight="1">
      <c r="B353" s="45"/>
      <c r="C353" s="242" t="s">
        <v>355</v>
      </c>
      <c r="D353" s="242" t="s">
        <v>261</v>
      </c>
      <c r="E353" s="243" t="s">
        <v>483</v>
      </c>
      <c r="F353" s="244" t="s">
        <v>484</v>
      </c>
      <c r="G353" s="245" t="s">
        <v>485</v>
      </c>
      <c r="H353" s="246">
        <v>1</v>
      </c>
      <c r="I353" s="247"/>
      <c r="J353" s="248">
        <f>ROUND(I353*H353,2)</f>
        <v>0</v>
      </c>
      <c r="K353" s="244" t="s">
        <v>34</v>
      </c>
      <c r="L353" s="249"/>
      <c r="M353" s="250" t="s">
        <v>34</v>
      </c>
      <c r="N353" s="251" t="s">
        <v>49</v>
      </c>
      <c r="O353" s="46"/>
      <c r="P353" s="225">
        <f>O353*H353</f>
        <v>0</v>
      </c>
      <c r="Q353" s="225">
        <v>0</v>
      </c>
      <c r="R353" s="225">
        <f>Q353*H353</f>
        <v>0</v>
      </c>
      <c r="S353" s="225">
        <v>0</v>
      </c>
      <c r="T353" s="226">
        <f>S353*H353</f>
        <v>0</v>
      </c>
      <c r="AR353" s="23" t="s">
        <v>366</v>
      </c>
      <c r="AT353" s="23" t="s">
        <v>261</v>
      </c>
      <c r="AU353" s="23" t="s">
        <v>153</v>
      </c>
      <c r="AY353" s="23" t="s">
        <v>134</v>
      </c>
      <c r="BE353" s="227">
        <f>IF(N353="základní",J353,0)</f>
        <v>0</v>
      </c>
      <c r="BF353" s="227">
        <f>IF(N353="snížená",J353,0)</f>
        <v>0</v>
      </c>
      <c r="BG353" s="227">
        <f>IF(N353="zákl. přenesená",J353,0)</f>
        <v>0</v>
      </c>
      <c r="BH353" s="227">
        <f>IF(N353="sníž. přenesená",J353,0)</f>
        <v>0</v>
      </c>
      <c r="BI353" s="227">
        <f>IF(N353="nulová",J353,0)</f>
        <v>0</v>
      </c>
      <c r="BJ353" s="23" t="s">
        <v>25</v>
      </c>
      <c r="BK353" s="227">
        <f>ROUND(I353*H353,2)</f>
        <v>0</v>
      </c>
      <c r="BL353" s="23" t="s">
        <v>355</v>
      </c>
      <c r="BM353" s="23" t="s">
        <v>486</v>
      </c>
    </row>
    <row r="354" spans="2:47" s="1" customFormat="1" ht="13.5">
      <c r="B354" s="45"/>
      <c r="C354" s="73"/>
      <c r="D354" s="228" t="s">
        <v>382</v>
      </c>
      <c r="E354" s="73"/>
      <c r="F354" s="229" t="s">
        <v>383</v>
      </c>
      <c r="G354" s="73"/>
      <c r="H354" s="73"/>
      <c r="I354" s="186"/>
      <c r="J354" s="73"/>
      <c r="K354" s="73"/>
      <c r="L354" s="71"/>
      <c r="M354" s="230"/>
      <c r="N354" s="46"/>
      <c r="O354" s="46"/>
      <c r="P354" s="46"/>
      <c r="Q354" s="46"/>
      <c r="R354" s="46"/>
      <c r="S354" s="46"/>
      <c r="T354" s="94"/>
      <c r="AT354" s="23" t="s">
        <v>382</v>
      </c>
      <c r="AU354" s="23" t="s">
        <v>153</v>
      </c>
    </row>
    <row r="355" spans="2:51" s="12" customFormat="1" ht="13.5">
      <c r="B355" s="252"/>
      <c r="C355" s="253"/>
      <c r="D355" s="228" t="s">
        <v>146</v>
      </c>
      <c r="E355" s="254" t="s">
        <v>34</v>
      </c>
      <c r="F355" s="255" t="s">
        <v>357</v>
      </c>
      <c r="G355" s="253"/>
      <c r="H355" s="254" t="s">
        <v>34</v>
      </c>
      <c r="I355" s="256"/>
      <c r="J355" s="253"/>
      <c r="K355" s="253"/>
      <c r="L355" s="257"/>
      <c r="M355" s="258"/>
      <c r="N355" s="259"/>
      <c r="O355" s="259"/>
      <c r="P355" s="259"/>
      <c r="Q355" s="259"/>
      <c r="R355" s="259"/>
      <c r="S355" s="259"/>
      <c r="T355" s="260"/>
      <c r="AT355" s="261" t="s">
        <v>146</v>
      </c>
      <c r="AU355" s="261" t="s">
        <v>153</v>
      </c>
      <c r="AV355" s="12" t="s">
        <v>25</v>
      </c>
      <c r="AW355" s="12" t="s">
        <v>41</v>
      </c>
      <c r="AX355" s="12" t="s">
        <v>78</v>
      </c>
      <c r="AY355" s="261" t="s">
        <v>134</v>
      </c>
    </row>
    <row r="356" spans="2:51" s="11" customFormat="1" ht="13.5">
      <c r="B356" s="231"/>
      <c r="C356" s="232"/>
      <c r="D356" s="228" t="s">
        <v>146</v>
      </c>
      <c r="E356" s="233" t="s">
        <v>34</v>
      </c>
      <c r="F356" s="234" t="s">
        <v>25</v>
      </c>
      <c r="G356" s="232"/>
      <c r="H356" s="235">
        <v>1</v>
      </c>
      <c r="I356" s="236"/>
      <c r="J356" s="232"/>
      <c r="K356" s="232"/>
      <c r="L356" s="237"/>
      <c r="M356" s="238"/>
      <c r="N356" s="239"/>
      <c r="O356" s="239"/>
      <c r="P356" s="239"/>
      <c r="Q356" s="239"/>
      <c r="R356" s="239"/>
      <c r="S356" s="239"/>
      <c r="T356" s="240"/>
      <c r="AT356" s="241" t="s">
        <v>146</v>
      </c>
      <c r="AU356" s="241" t="s">
        <v>153</v>
      </c>
      <c r="AV356" s="11" t="s">
        <v>88</v>
      </c>
      <c r="AW356" s="11" t="s">
        <v>41</v>
      </c>
      <c r="AX356" s="11" t="s">
        <v>78</v>
      </c>
      <c r="AY356" s="241" t="s">
        <v>134</v>
      </c>
    </row>
    <row r="357" spans="2:51" s="13" customFormat="1" ht="13.5">
      <c r="B357" s="262"/>
      <c r="C357" s="263"/>
      <c r="D357" s="228" t="s">
        <v>146</v>
      </c>
      <c r="E357" s="264" t="s">
        <v>34</v>
      </c>
      <c r="F357" s="265" t="s">
        <v>358</v>
      </c>
      <c r="G357" s="263"/>
      <c r="H357" s="266">
        <v>1</v>
      </c>
      <c r="I357" s="267"/>
      <c r="J357" s="263"/>
      <c r="K357" s="263"/>
      <c r="L357" s="268"/>
      <c r="M357" s="269"/>
      <c r="N357" s="270"/>
      <c r="O357" s="270"/>
      <c r="P357" s="270"/>
      <c r="Q357" s="270"/>
      <c r="R357" s="270"/>
      <c r="S357" s="270"/>
      <c r="T357" s="271"/>
      <c r="AT357" s="272" t="s">
        <v>146</v>
      </c>
      <c r="AU357" s="272" t="s">
        <v>153</v>
      </c>
      <c r="AV357" s="13" t="s">
        <v>142</v>
      </c>
      <c r="AW357" s="13" t="s">
        <v>41</v>
      </c>
      <c r="AX357" s="13" t="s">
        <v>25</v>
      </c>
      <c r="AY357" s="272" t="s">
        <v>134</v>
      </c>
    </row>
    <row r="358" spans="2:65" s="1" customFormat="1" ht="25.5" customHeight="1">
      <c r="B358" s="45"/>
      <c r="C358" s="216" t="s">
        <v>487</v>
      </c>
      <c r="D358" s="216" t="s">
        <v>137</v>
      </c>
      <c r="E358" s="217" t="s">
        <v>488</v>
      </c>
      <c r="F358" s="218" t="s">
        <v>489</v>
      </c>
      <c r="G358" s="219" t="s">
        <v>156</v>
      </c>
      <c r="H358" s="220">
        <v>2</v>
      </c>
      <c r="I358" s="221"/>
      <c r="J358" s="222">
        <f>ROUND(I358*H358,2)</f>
        <v>0</v>
      </c>
      <c r="K358" s="218" t="s">
        <v>141</v>
      </c>
      <c r="L358" s="71"/>
      <c r="M358" s="223" t="s">
        <v>34</v>
      </c>
      <c r="N358" s="224" t="s">
        <v>49</v>
      </c>
      <c r="O358" s="46"/>
      <c r="P358" s="225">
        <f>O358*H358</f>
        <v>0</v>
      </c>
      <c r="Q358" s="225">
        <v>0</v>
      </c>
      <c r="R358" s="225">
        <f>Q358*H358</f>
        <v>0</v>
      </c>
      <c r="S358" s="225">
        <v>0</v>
      </c>
      <c r="T358" s="226">
        <f>S358*H358</f>
        <v>0</v>
      </c>
      <c r="AR358" s="23" t="s">
        <v>355</v>
      </c>
      <c r="AT358" s="23" t="s">
        <v>137</v>
      </c>
      <c r="AU358" s="23" t="s">
        <v>153</v>
      </c>
      <c r="AY358" s="23" t="s">
        <v>134</v>
      </c>
      <c r="BE358" s="227">
        <f>IF(N358="základní",J358,0)</f>
        <v>0</v>
      </c>
      <c r="BF358" s="227">
        <f>IF(N358="snížená",J358,0)</f>
        <v>0</v>
      </c>
      <c r="BG358" s="227">
        <f>IF(N358="zákl. přenesená",J358,0)</f>
        <v>0</v>
      </c>
      <c r="BH358" s="227">
        <f>IF(N358="sníž. přenesená",J358,0)</f>
        <v>0</v>
      </c>
      <c r="BI358" s="227">
        <f>IF(N358="nulová",J358,0)</f>
        <v>0</v>
      </c>
      <c r="BJ358" s="23" t="s">
        <v>25</v>
      </c>
      <c r="BK358" s="227">
        <f>ROUND(I358*H358,2)</f>
        <v>0</v>
      </c>
      <c r="BL358" s="23" t="s">
        <v>355</v>
      </c>
      <c r="BM358" s="23" t="s">
        <v>490</v>
      </c>
    </row>
    <row r="359" spans="2:51" s="12" customFormat="1" ht="13.5">
      <c r="B359" s="252"/>
      <c r="C359" s="253"/>
      <c r="D359" s="228" t="s">
        <v>146</v>
      </c>
      <c r="E359" s="254" t="s">
        <v>34</v>
      </c>
      <c r="F359" s="255" t="s">
        <v>357</v>
      </c>
      <c r="G359" s="253"/>
      <c r="H359" s="254" t="s">
        <v>34</v>
      </c>
      <c r="I359" s="256"/>
      <c r="J359" s="253"/>
      <c r="K359" s="253"/>
      <c r="L359" s="257"/>
      <c r="M359" s="258"/>
      <c r="N359" s="259"/>
      <c r="O359" s="259"/>
      <c r="P359" s="259"/>
      <c r="Q359" s="259"/>
      <c r="R359" s="259"/>
      <c r="S359" s="259"/>
      <c r="T359" s="260"/>
      <c r="AT359" s="261" t="s">
        <v>146</v>
      </c>
      <c r="AU359" s="261" t="s">
        <v>153</v>
      </c>
      <c r="AV359" s="12" t="s">
        <v>25</v>
      </c>
      <c r="AW359" s="12" t="s">
        <v>41</v>
      </c>
      <c r="AX359" s="12" t="s">
        <v>78</v>
      </c>
      <c r="AY359" s="261" t="s">
        <v>134</v>
      </c>
    </row>
    <row r="360" spans="2:51" s="11" customFormat="1" ht="13.5">
      <c r="B360" s="231"/>
      <c r="C360" s="232"/>
      <c r="D360" s="228" t="s">
        <v>146</v>
      </c>
      <c r="E360" s="233" t="s">
        <v>34</v>
      </c>
      <c r="F360" s="234" t="s">
        <v>88</v>
      </c>
      <c r="G360" s="232"/>
      <c r="H360" s="235">
        <v>2</v>
      </c>
      <c r="I360" s="236"/>
      <c r="J360" s="232"/>
      <c r="K360" s="232"/>
      <c r="L360" s="237"/>
      <c r="M360" s="238"/>
      <c r="N360" s="239"/>
      <c r="O360" s="239"/>
      <c r="P360" s="239"/>
      <c r="Q360" s="239"/>
      <c r="R360" s="239"/>
      <c r="S360" s="239"/>
      <c r="T360" s="240"/>
      <c r="AT360" s="241" t="s">
        <v>146</v>
      </c>
      <c r="AU360" s="241" t="s">
        <v>153</v>
      </c>
      <c r="AV360" s="11" t="s">
        <v>88</v>
      </c>
      <c r="AW360" s="11" t="s">
        <v>41</v>
      </c>
      <c r="AX360" s="11" t="s">
        <v>78</v>
      </c>
      <c r="AY360" s="241" t="s">
        <v>134</v>
      </c>
    </row>
    <row r="361" spans="2:51" s="13" customFormat="1" ht="13.5">
      <c r="B361" s="262"/>
      <c r="C361" s="263"/>
      <c r="D361" s="228" t="s">
        <v>146</v>
      </c>
      <c r="E361" s="264" t="s">
        <v>34</v>
      </c>
      <c r="F361" s="265" t="s">
        <v>358</v>
      </c>
      <c r="G361" s="263"/>
      <c r="H361" s="266">
        <v>2</v>
      </c>
      <c r="I361" s="267"/>
      <c r="J361" s="263"/>
      <c r="K361" s="263"/>
      <c r="L361" s="268"/>
      <c r="M361" s="269"/>
      <c r="N361" s="270"/>
      <c r="O361" s="270"/>
      <c r="P361" s="270"/>
      <c r="Q361" s="270"/>
      <c r="R361" s="270"/>
      <c r="S361" s="270"/>
      <c r="T361" s="271"/>
      <c r="AT361" s="272" t="s">
        <v>146</v>
      </c>
      <c r="AU361" s="272" t="s">
        <v>153</v>
      </c>
      <c r="AV361" s="13" t="s">
        <v>142</v>
      </c>
      <c r="AW361" s="13" t="s">
        <v>41</v>
      </c>
      <c r="AX361" s="13" t="s">
        <v>25</v>
      </c>
      <c r="AY361" s="272" t="s">
        <v>134</v>
      </c>
    </row>
    <row r="362" spans="2:65" s="1" customFormat="1" ht="25.5" customHeight="1">
      <c r="B362" s="45"/>
      <c r="C362" s="242" t="s">
        <v>388</v>
      </c>
      <c r="D362" s="242" t="s">
        <v>261</v>
      </c>
      <c r="E362" s="243" t="s">
        <v>491</v>
      </c>
      <c r="F362" s="244" t="s">
        <v>492</v>
      </c>
      <c r="G362" s="245" t="s">
        <v>485</v>
      </c>
      <c r="H362" s="246">
        <v>2</v>
      </c>
      <c r="I362" s="247"/>
      <c r="J362" s="248">
        <f>ROUND(I362*H362,2)</f>
        <v>0</v>
      </c>
      <c r="K362" s="244" t="s">
        <v>34</v>
      </c>
      <c r="L362" s="249"/>
      <c r="M362" s="250" t="s">
        <v>34</v>
      </c>
      <c r="N362" s="251" t="s">
        <v>49</v>
      </c>
      <c r="O362" s="46"/>
      <c r="P362" s="225">
        <f>O362*H362</f>
        <v>0</v>
      </c>
      <c r="Q362" s="225">
        <v>0</v>
      </c>
      <c r="R362" s="225">
        <f>Q362*H362</f>
        <v>0</v>
      </c>
      <c r="S362" s="225">
        <v>0</v>
      </c>
      <c r="T362" s="226">
        <f>S362*H362</f>
        <v>0</v>
      </c>
      <c r="AR362" s="23" t="s">
        <v>366</v>
      </c>
      <c r="AT362" s="23" t="s">
        <v>261</v>
      </c>
      <c r="AU362" s="23" t="s">
        <v>153</v>
      </c>
      <c r="AY362" s="23" t="s">
        <v>134</v>
      </c>
      <c r="BE362" s="227">
        <f>IF(N362="základní",J362,0)</f>
        <v>0</v>
      </c>
      <c r="BF362" s="227">
        <f>IF(N362="snížená",J362,0)</f>
        <v>0</v>
      </c>
      <c r="BG362" s="227">
        <f>IF(N362="zákl. přenesená",J362,0)</f>
        <v>0</v>
      </c>
      <c r="BH362" s="227">
        <f>IF(N362="sníž. přenesená",J362,0)</f>
        <v>0</v>
      </c>
      <c r="BI362" s="227">
        <f>IF(N362="nulová",J362,0)</f>
        <v>0</v>
      </c>
      <c r="BJ362" s="23" t="s">
        <v>25</v>
      </c>
      <c r="BK362" s="227">
        <f>ROUND(I362*H362,2)</f>
        <v>0</v>
      </c>
      <c r="BL362" s="23" t="s">
        <v>355</v>
      </c>
      <c r="BM362" s="23" t="s">
        <v>493</v>
      </c>
    </row>
    <row r="363" spans="2:47" s="1" customFormat="1" ht="13.5">
      <c r="B363" s="45"/>
      <c r="C363" s="73"/>
      <c r="D363" s="228" t="s">
        <v>382</v>
      </c>
      <c r="E363" s="73"/>
      <c r="F363" s="229" t="s">
        <v>383</v>
      </c>
      <c r="G363" s="73"/>
      <c r="H363" s="73"/>
      <c r="I363" s="186"/>
      <c r="J363" s="73"/>
      <c r="K363" s="73"/>
      <c r="L363" s="71"/>
      <c r="M363" s="230"/>
      <c r="N363" s="46"/>
      <c r="O363" s="46"/>
      <c r="P363" s="46"/>
      <c r="Q363" s="46"/>
      <c r="R363" s="46"/>
      <c r="S363" s="46"/>
      <c r="T363" s="94"/>
      <c r="AT363" s="23" t="s">
        <v>382</v>
      </c>
      <c r="AU363" s="23" t="s">
        <v>153</v>
      </c>
    </row>
    <row r="364" spans="2:51" s="12" customFormat="1" ht="13.5">
      <c r="B364" s="252"/>
      <c r="C364" s="253"/>
      <c r="D364" s="228" t="s">
        <v>146</v>
      </c>
      <c r="E364" s="254" t="s">
        <v>34</v>
      </c>
      <c r="F364" s="255" t="s">
        <v>357</v>
      </c>
      <c r="G364" s="253"/>
      <c r="H364" s="254" t="s">
        <v>34</v>
      </c>
      <c r="I364" s="256"/>
      <c r="J364" s="253"/>
      <c r="K364" s="253"/>
      <c r="L364" s="257"/>
      <c r="M364" s="258"/>
      <c r="N364" s="259"/>
      <c r="O364" s="259"/>
      <c r="P364" s="259"/>
      <c r="Q364" s="259"/>
      <c r="R364" s="259"/>
      <c r="S364" s="259"/>
      <c r="T364" s="260"/>
      <c r="AT364" s="261" t="s">
        <v>146</v>
      </c>
      <c r="AU364" s="261" t="s">
        <v>153</v>
      </c>
      <c r="AV364" s="12" t="s">
        <v>25</v>
      </c>
      <c r="AW364" s="12" t="s">
        <v>41</v>
      </c>
      <c r="AX364" s="12" t="s">
        <v>78</v>
      </c>
      <c r="AY364" s="261" t="s">
        <v>134</v>
      </c>
    </row>
    <row r="365" spans="2:51" s="11" customFormat="1" ht="13.5">
      <c r="B365" s="231"/>
      <c r="C365" s="232"/>
      <c r="D365" s="228" t="s">
        <v>146</v>
      </c>
      <c r="E365" s="233" t="s">
        <v>34</v>
      </c>
      <c r="F365" s="234" t="s">
        <v>88</v>
      </c>
      <c r="G365" s="232"/>
      <c r="H365" s="235">
        <v>2</v>
      </c>
      <c r="I365" s="236"/>
      <c r="J365" s="232"/>
      <c r="K365" s="232"/>
      <c r="L365" s="237"/>
      <c r="M365" s="238"/>
      <c r="N365" s="239"/>
      <c r="O365" s="239"/>
      <c r="P365" s="239"/>
      <c r="Q365" s="239"/>
      <c r="R365" s="239"/>
      <c r="S365" s="239"/>
      <c r="T365" s="240"/>
      <c r="AT365" s="241" t="s">
        <v>146</v>
      </c>
      <c r="AU365" s="241" t="s">
        <v>153</v>
      </c>
      <c r="AV365" s="11" t="s">
        <v>88</v>
      </c>
      <c r="AW365" s="11" t="s">
        <v>41</v>
      </c>
      <c r="AX365" s="11" t="s">
        <v>78</v>
      </c>
      <c r="AY365" s="241" t="s">
        <v>134</v>
      </c>
    </row>
    <row r="366" spans="2:51" s="13" customFormat="1" ht="13.5">
      <c r="B366" s="262"/>
      <c r="C366" s="263"/>
      <c r="D366" s="228" t="s">
        <v>146</v>
      </c>
      <c r="E366" s="264" t="s">
        <v>34</v>
      </c>
      <c r="F366" s="265" t="s">
        <v>358</v>
      </c>
      <c r="G366" s="263"/>
      <c r="H366" s="266">
        <v>2</v>
      </c>
      <c r="I366" s="267"/>
      <c r="J366" s="263"/>
      <c r="K366" s="263"/>
      <c r="L366" s="268"/>
      <c r="M366" s="269"/>
      <c r="N366" s="270"/>
      <c r="O366" s="270"/>
      <c r="P366" s="270"/>
      <c r="Q366" s="270"/>
      <c r="R366" s="270"/>
      <c r="S366" s="270"/>
      <c r="T366" s="271"/>
      <c r="AT366" s="272" t="s">
        <v>146</v>
      </c>
      <c r="AU366" s="272" t="s">
        <v>153</v>
      </c>
      <c r="AV366" s="13" t="s">
        <v>142</v>
      </c>
      <c r="AW366" s="13" t="s">
        <v>41</v>
      </c>
      <c r="AX366" s="13" t="s">
        <v>25</v>
      </c>
      <c r="AY366" s="272" t="s">
        <v>134</v>
      </c>
    </row>
    <row r="367" spans="2:65" s="1" customFormat="1" ht="25.5" customHeight="1">
      <c r="B367" s="45"/>
      <c r="C367" s="216" t="s">
        <v>494</v>
      </c>
      <c r="D367" s="216" t="s">
        <v>137</v>
      </c>
      <c r="E367" s="217" t="s">
        <v>495</v>
      </c>
      <c r="F367" s="218" t="s">
        <v>496</v>
      </c>
      <c r="G367" s="219" t="s">
        <v>156</v>
      </c>
      <c r="H367" s="220">
        <v>7</v>
      </c>
      <c r="I367" s="221"/>
      <c r="J367" s="222">
        <f>ROUND(I367*H367,2)</f>
        <v>0</v>
      </c>
      <c r="K367" s="218" t="s">
        <v>141</v>
      </c>
      <c r="L367" s="71"/>
      <c r="M367" s="223" t="s">
        <v>34</v>
      </c>
      <c r="N367" s="224" t="s">
        <v>49</v>
      </c>
      <c r="O367" s="46"/>
      <c r="P367" s="225">
        <f>O367*H367</f>
        <v>0</v>
      </c>
      <c r="Q367" s="225">
        <v>0</v>
      </c>
      <c r="R367" s="225">
        <f>Q367*H367</f>
        <v>0</v>
      </c>
      <c r="S367" s="225">
        <v>0</v>
      </c>
      <c r="T367" s="226">
        <f>S367*H367</f>
        <v>0</v>
      </c>
      <c r="AR367" s="23" t="s">
        <v>355</v>
      </c>
      <c r="AT367" s="23" t="s">
        <v>137</v>
      </c>
      <c r="AU367" s="23" t="s">
        <v>153</v>
      </c>
      <c r="AY367" s="23" t="s">
        <v>134</v>
      </c>
      <c r="BE367" s="227">
        <f>IF(N367="základní",J367,0)</f>
        <v>0</v>
      </c>
      <c r="BF367" s="227">
        <f>IF(N367="snížená",J367,0)</f>
        <v>0</v>
      </c>
      <c r="BG367" s="227">
        <f>IF(N367="zákl. přenesená",J367,0)</f>
        <v>0</v>
      </c>
      <c r="BH367" s="227">
        <f>IF(N367="sníž. přenesená",J367,0)</f>
        <v>0</v>
      </c>
      <c r="BI367" s="227">
        <f>IF(N367="nulová",J367,0)</f>
        <v>0</v>
      </c>
      <c r="BJ367" s="23" t="s">
        <v>25</v>
      </c>
      <c r="BK367" s="227">
        <f>ROUND(I367*H367,2)</f>
        <v>0</v>
      </c>
      <c r="BL367" s="23" t="s">
        <v>355</v>
      </c>
      <c r="BM367" s="23" t="s">
        <v>497</v>
      </c>
    </row>
    <row r="368" spans="2:51" s="12" customFormat="1" ht="13.5">
      <c r="B368" s="252"/>
      <c r="C368" s="253"/>
      <c r="D368" s="228" t="s">
        <v>146</v>
      </c>
      <c r="E368" s="254" t="s">
        <v>34</v>
      </c>
      <c r="F368" s="255" t="s">
        <v>357</v>
      </c>
      <c r="G368" s="253"/>
      <c r="H368" s="254" t="s">
        <v>34</v>
      </c>
      <c r="I368" s="256"/>
      <c r="J368" s="253"/>
      <c r="K368" s="253"/>
      <c r="L368" s="257"/>
      <c r="M368" s="258"/>
      <c r="N368" s="259"/>
      <c r="O368" s="259"/>
      <c r="P368" s="259"/>
      <c r="Q368" s="259"/>
      <c r="R368" s="259"/>
      <c r="S368" s="259"/>
      <c r="T368" s="260"/>
      <c r="AT368" s="261" t="s">
        <v>146</v>
      </c>
      <c r="AU368" s="261" t="s">
        <v>153</v>
      </c>
      <c r="AV368" s="12" t="s">
        <v>25</v>
      </c>
      <c r="AW368" s="12" t="s">
        <v>41</v>
      </c>
      <c r="AX368" s="12" t="s">
        <v>78</v>
      </c>
      <c r="AY368" s="261" t="s">
        <v>134</v>
      </c>
    </row>
    <row r="369" spans="2:51" s="11" customFormat="1" ht="13.5">
      <c r="B369" s="231"/>
      <c r="C369" s="232"/>
      <c r="D369" s="228" t="s">
        <v>146</v>
      </c>
      <c r="E369" s="233" t="s">
        <v>34</v>
      </c>
      <c r="F369" s="234" t="s">
        <v>177</v>
      </c>
      <c r="G369" s="232"/>
      <c r="H369" s="235">
        <v>7</v>
      </c>
      <c r="I369" s="236"/>
      <c r="J369" s="232"/>
      <c r="K369" s="232"/>
      <c r="L369" s="237"/>
      <c r="M369" s="238"/>
      <c r="N369" s="239"/>
      <c r="O369" s="239"/>
      <c r="P369" s="239"/>
      <c r="Q369" s="239"/>
      <c r="R369" s="239"/>
      <c r="S369" s="239"/>
      <c r="T369" s="240"/>
      <c r="AT369" s="241" t="s">
        <v>146</v>
      </c>
      <c r="AU369" s="241" t="s">
        <v>153</v>
      </c>
      <c r="AV369" s="11" t="s">
        <v>88</v>
      </c>
      <c r="AW369" s="11" t="s">
        <v>41</v>
      </c>
      <c r="AX369" s="11" t="s">
        <v>78</v>
      </c>
      <c r="AY369" s="241" t="s">
        <v>134</v>
      </c>
    </row>
    <row r="370" spans="2:51" s="13" customFormat="1" ht="13.5">
      <c r="B370" s="262"/>
      <c r="C370" s="263"/>
      <c r="D370" s="228" t="s">
        <v>146</v>
      </c>
      <c r="E370" s="264" t="s">
        <v>34</v>
      </c>
      <c r="F370" s="265" t="s">
        <v>358</v>
      </c>
      <c r="G370" s="263"/>
      <c r="H370" s="266">
        <v>7</v>
      </c>
      <c r="I370" s="267"/>
      <c r="J370" s="263"/>
      <c r="K370" s="263"/>
      <c r="L370" s="268"/>
      <c r="M370" s="269"/>
      <c r="N370" s="270"/>
      <c r="O370" s="270"/>
      <c r="P370" s="270"/>
      <c r="Q370" s="270"/>
      <c r="R370" s="270"/>
      <c r="S370" s="270"/>
      <c r="T370" s="271"/>
      <c r="AT370" s="272" t="s">
        <v>146</v>
      </c>
      <c r="AU370" s="272" t="s">
        <v>153</v>
      </c>
      <c r="AV370" s="13" t="s">
        <v>142</v>
      </c>
      <c r="AW370" s="13" t="s">
        <v>41</v>
      </c>
      <c r="AX370" s="13" t="s">
        <v>25</v>
      </c>
      <c r="AY370" s="272" t="s">
        <v>134</v>
      </c>
    </row>
    <row r="371" spans="2:65" s="1" customFormat="1" ht="25.5" customHeight="1">
      <c r="B371" s="45"/>
      <c r="C371" s="242" t="s">
        <v>498</v>
      </c>
      <c r="D371" s="242" t="s">
        <v>261</v>
      </c>
      <c r="E371" s="243" t="s">
        <v>499</v>
      </c>
      <c r="F371" s="244" t="s">
        <v>500</v>
      </c>
      <c r="G371" s="245" t="s">
        <v>485</v>
      </c>
      <c r="H371" s="246">
        <v>7</v>
      </c>
      <c r="I371" s="247"/>
      <c r="J371" s="248">
        <f>ROUND(I371*H371,2)</f>
        <v>0</v>
      </c>
      <c r="K371" s="244" t="s">
        <v>34</v>
      </c>
      <c r="L371" s="249"/>
      <c r="M371" s="250" t="s">
        <v>34</v>
      </c>
      <c r="N371" s="251" t="s">
        <v>49</v>
      </c>
      <c r="O371" s="46"/>
      <c r="P371" s="225">
        <f>O371*H371</f>
        <v>0</v>
      </c>
      <c r="Q371" s="225">
        <v>0</v>
      </c>
      <c r="R371" s="225">
        <f>Q371*H371</f>
        <v>0</v>
      </c>
      <c r="S371" s="225">
        <v>0</v>
      </c>
      <c r="T371" s="226">
        <f>S371*H371</f>
        <v>0</v>
      </c>
      <c r="AR371" s="23" t="s">
        <v>366</v>
      </c>
      <c r="AT371" s="23" t="s">
        <v>261</v>
      </c>
      <c r="AU371" s="23" t="s">
        <v>153</v>
      </c>
      <c r="AY371" s="23" t="s">
        <v>134</v>
      </c>
      <c r="BE371" s="227">
        <f>IF(N371="základní",J371,0)</f>
        <v>0</v>
      </c>
      <c r="BF371" s="227">
        <f>IF(N371="snížená",J371,0)</f>
        <v>0</v>
      </c>
      <c r="BG371" s="227">
        <f>IF(N371="zákl. přenesená",J371,0)</f>
        <v>0</v>
      </c>
      <c r="BH371" s="227">
        <f>IF(N371="sníž. přenesená",J371,0)</f>
        <v>0</v>
      </c>
      <c r="BI371" s="227">
        <f>IF(N371="nulová",J371,0)</f>
        <v>0</v>
      </c>
      <c r="BJ371" s="23" t="s">
        <v>25</v>
      </c>
      <c r="BK371" s="227">
        <f>ROUND(I371*H371,2)</f>
        <v>0</v>
      </c>
      <c r="BL371" s="23" t="s">
        <v>355</v>
      </c>
      <c r="BM371" s="23" t="s">
        <v>501</v>
      </c>
    </row>
    <row r="372" spans="2:47" s="1" customFormat="1" ht="13.5">
      <c r="B372" s="45"/>
      <c r="C372" s="73"/>
      <c r="D372" s="228" t="s">
        <v>382</v>
      </c>
      <c r="E372" s="73"/>
      <c r="F372" s="229" t="s">
        <v>383</v>
      </c>
      <c r="G372" s="73"/>
      <c r="H372" s="73"/>
      <c r="I372" s="186"/>
      <c r="J372" s="73"/>
      <c r="K372" s="73"/>
      <c r="L372" s="71"/>
      <c r="M372" s="230"/>
      <c r="N372" s="46"/>
      <c r="O372" s="46"/>
      <c r="P372" s="46"/>
      <c r="Q372" s="46"/>
      <c r="R372" s="46"/>
      <c r="S372" s="46"/>
      <c r="T372" s="94"/>
      <c r="AT372" s="23" t="s">
        <v>382</v>
      </c>
      <c r="AU372" s="23" t="s">
        <v>153</v>
      </c>
    </row>
    <row r="373" spans="2:51" s="12" customFormat="1" ht="13.5">
      <c r="B373" s="252"/>
      <c r="C373" s="253"/>
      <c r="D373" s="228" t="s">
        <v>146</v>
      </c>
      <c r="E373" s="254" t="s">
        <v>34</v>
      </c>
      <c r="F373" s="255" t="s">
        <v>357</v>
      </c>
      <c r="G373" s="253"/>
      <c r="H373" s="254" t="s">
        <v>34</v>
      </c>
      <c r="I373" s="256"/>
      <c r="J373" s="253"/>
      <c r="K373" s="253"/>
      <c r="L373" s="257"/>
      <c r="M373" s="258"/>
      <c r="N373" s="259"/>
      <c r="O373" s="259"/>
      <c r="P373" s="259"/>
      <c r="Q373" s="259"/>
      <c r="R373" s="259"/>
      <c r="S373" s="259"/>
      <c r="T373" s="260"/>
      <c r="AT373" s="261" t="s">
        <v>146</v>
      </c>
      <c r="AU373" s="261" t="s">
        <v>153</v>
      </c>
      <c r="AV373" s="12" t="s">
        <v>25</v>
      </c>
      <c r="AW373" s="12" t="s">
        <v>41</v>
      </c>
      <c r="AX373" s="12" t="s">
        <v>78</v>
      </c>
      <c r="AY373" s="261" t="s">
        <v>134</v>
      </c>
    </row>
    <row r="374" spans="2:51" s="11" customFormat="1" ht="13.5">
      <c r="B374" s="231"/>
      <c r="C374" s="232"/>
      <c r="D374" s="228" t="s">
        <v>146</v>
      </c>
      <c r="E374" s="233" t="s">
        <v>34</v>
      </c>
      <c r="F374" s="234" t="s">
        <v>177</v>
      </c>
      <c r="G374" s="232"/>
      <c r="H374" s="235">
        <v>7</v>
      </c>
      <c r="I374" s="236"/>
      <c r="J374" s="232"/>
      <c r="K374" s="232"/>
      <c r="L374" s="237"/>
      <c r="M374" s="238"/>
      <c r="N374" s="239"/>
      <c r="O374" s="239"/>
      <c r="P374" s="239"/>
      <c r="Q374" s="239"/>
      <c r="R374" s="239"/>
      <c r="S374" s="239"/>
      <c r="T374" s="240"/>
      <c r="AT374" s="241" t="s">
        <v>146</v>
      </c>
      <c r="AU374" s="241" t="s">
        <v>153</v>
      </c>
      <c r="AV374" s="11" t="s">
        <v>88</v>
      </c>
      <c r="AW374" s="11" t="s">
        <v>41</v>
      </c>
      <c r="AX374" s="11" t="s">
        <v>78</v>
      </c>
      <c r="AY374" s="241" t="s">
        <v>134</v>
      </c>
    </row>
    <row r="375" spans="2:51" s="13" customFormat="1" ht="13.5">
      <c r="B375" s="262"/>
      <c r="C375" s="263"/>
      <c r="D375" s="228" t="s">
        <v>146</v>
      </c>
      <c r="E375" s="264" t="s">
        <v>34</v>
      </c>
      <c r="F375" s="265" t="s">
        <v>358</v>
      </c>
      <c r="G375" s="263"/>
      <c r="H375" s="266">
        <v>7</v>
      </c>
      <c r="I375" s="267"/>
      <c r="J375" s="263"/>
      <c r="K375" s="263"/>
      <c r="L375" s="268"/>
      <c r="M375" s="269"/>
      <c r="N375" s="270"/>
      <c r="O375" s="270"/>
      <c r="P375" s="270"/>
      <c r="Q375" s="270"/>
      <c r="R375" s="270"/>
      <c r="S375" s="270"/>
      <c r="T375" s="271"/>
      <c r="AT375" s="272" t="s">
        <v>146</v>
      </c>
      <c r="AU375" s="272" t="s">
        <v>153</v>
      </c>
      <c r="AV375" s="13" t="s">
        <v>142</v>
      </c>
      <c r="AW375" s="13" t="s">
        <v>41</v>
      </c>
      <c r="AX375" s="13" t="s">
        <v>25</v>
      </c>
      <c r="AY375" s="272" t="s">
        <v>134</v>
      </c>
    </row>
    <row r="376" spans="2:65" s="1" customFormat="1" ht="38.25" customHeight="1">
      <c r="B376" s="45"/>
      <c r="C376" s="216" t="s">
        <v>502</v>
      </c>
      <c r="D376" s="216" t="s">
        <v>137</v>
      </c>
      <c r="E376" s="217" t="s">
        <v>503</v>
      </c>
      <c r="F376" s="218" t="s">
        <v>504</v>
      </c>
      <c r="G376" s="219" t="s">
        <v>156</v>
      </c>
      <c r="H376" s="220">
        <v>67</v>
      </c>
      <c r="I376" s="221"/>
      <c r="J376" s="222">
        <f>ROUND(I376*H376,2)</f>
        <v>0</v>
      </c>
      <c r="K376" s="218" t="s">
        <v>141</v>
      </c>
      <c r="L376" s="71"/>
      <c r="M376" s="223" t="s">
        <v>34</v>
      </c>
      <c r="N376" s="224" t="s">
        <v>49</v>
      </c>
      <c r="O376" s="46"/>
      <c r="P376" s="225">
        <f>O376*H376</f>
        <v>0</v>
      </c>
      <c r="Q376" s="225">
        <v>0</v>
      </c>
      <c r="R376" s="225">
        <f>Q376*H376</f>
        <v>0</v>
      </c>
      <c r="S376" s="225">
        <v>0</v>
      </c>
      <c r="T376" s="226">
        <f>S376*H376</f>
        <v>0</v>
      </c>
      <c r="AR376" s="23" t="s">
        <v>355</v>
      </c>
      <c r="AT376" s="23" t="s">
        <v>137</v>
      </c>
      <c r="AU376" s="23" t="s">
        <v>153</v>
      </c>
      <c r="AY376" s="23" t="s">
        <v>134</v>
      </c>
      <c r="BE376" s="227">
        <f>IF(N376="základní",J376,0)</f>
        <v>0</v>
      </c>
      <c r="BF376" s="227">
        <f>IF(N376="snížená",J376,0)</f>
        <v>0</v>
      </c>
      <c r="BG376" s="227">
        <f>IF(N376="zákl. přenesená",J376,0)</f>
        <v>0</v>
      </c>
      <c r="BH376" s="227">
        <f>IF(N376="sníž. přenesená",J376,0)</f>
        <v>0</v>
      </c>
      <c r="BI376" s="227">
        <f>IF(N376="nulová",J376,0)</f>
        <v>0</v>
      </c>
      <c r="BJ376" s="23" t="s">
        <v>25</v>
      </c>
      <c r="BK376" s="227">
        <f>ROUND(I376*H376,2)</f>
        <v>0</v>
      </c>
      <c r="BL376" s="23" t="s">
        <v>355</v>
      </c>
      <c r="BM376" s="23" t="s">
        <v>505</v>
      </c>
    </row>
    <row r="377" spans="2:51" s="12" customFormat="1" ht="13.5">
      <c r="B377" s="252"/>
      <c r="C377" s="253"/>
      <c r="D377" s="228" t="s">
        <v>146</v>
      </c>
      <c r="E377" s="254" t="s">
        <v>34</v>
      </c>
      <c r="F377" s="255" t="s">
        <v>357</v>
      </c>
      <c r="G377" s="253"/>
      <c r="H377" s="254" t="s">
        <v>34</v>
      </c>
      <c r="I377" s="256"/>
      <c r="J377" s="253"/>
      <c r="K377" s="253"/>
      <c r="L377" s="257"/>
      <c r="M377" s="258"/>
      <c r="N377" s="259"/>
      <c r="O377" s="259"/>
      <c r="P377" s="259"/>
      <c r="Q377" s="259"/>
      <c r="R377" s="259"/>
      <c r="S377" s="259"/>
      <c r="T377" s="260"/>
      <c r="AT377" s="261" t="s">
        <v>146</v>
      </c>
      <c r="AU377" s="261" t="s">
        <v>153</v>
      </c>
      <c r="AV377" s="12" t="s">
        <v>25</v>
      </c>
      <c r="AW377" s="12" t="s">
        <v>41</v>
      </c>
      <c r="AX377" s="12" t="s">
        <v>78</v>
      </c>
      <c r="AY377" s="261" t="s">
        <v>134</v>
      </c>
    </row>
    <row r="378" spans="2:51" s="11" customFormat="1" ht="13.5">
      <c r="B378" s="231"/>
      <c r="C378" s="232"/>
      <c r="D378" s="228" t="s">
        <v>146</v>
      </c>
      <c r="E378" s="233" t="s">
        <v>34</v>
      </c>
      <c r="F378" s="234" t="s">
        <v>494</v>
      </c>
      <c r="G378" s="232"/>
      <c r="H378" s="235">
        <v>67</v>
      </c>
      <c r="I378" s="236"/>
      <c r="J378" s="232"/>
      <c r="K378" s="232"/>
      <c r="L378" s="237"/>
      <c r="M378" s="238"/>
      <c r="N378" s="239"/>
      <c r="O378" s="239"/>
      <c r="P378" s="239"/>
      <c r="Q378" s="239"/>
      <c r="R378" s="239"/>
      <c r="S378" s="239"/>
      <c r="T378" s="240"/>
      <c r="AT378" s="241" t="s">
        <v>146</v>
      </c>
      <c r="AU378" s="241" t="s">
        <v>153</v>
      </c>
      <c r="AV378" s="11" t="s">
        <v>88</v>
      </c>
      <c r="AW378" s="11" t="s">
        <v>41</v>
      </c>
      <c r="AX378" s="11" t="s">
        <v>78</v>
      </c>
      <c r="AY378" s="241" t="s">
        <v>134</v>
      </c>
    </row>
    <row r="379" spans="2:51" s="13" customFormat="1" ht="13.5">
      <c r="B379" s="262"/>
      <c r="C379" s="263"/>
      <c r="D379" s="228" t="s">
        <v>146</v>
      </c>
      <c r="E379" s="264" t="s">
        <v>34</v>
      </c>
      <c r="F379" s="265" t="s">
        <v>358</v>
      </c>
      <c r="G379" s="263"/>
      <c r="H379" s="266">
        <v>67</v>
      </c>
      <c r="I379" s="267"/>
      <c r="J379" s="263"/>
      <c r="K379" s="263"/>
      <c r="L379" s="268"/>
      <c r="M379" s="269"/>
      <c r="N379" s="270"/>
      <c r="O379" s="270"/>
      <c r="P379" s="270"/>
      <c r="Q379" s="270"/>
      <c r="R379" s="270"/>
      <c r="S379" s="270"/>
      <c r="T379" s="271"/>
      <c r="AT379" s="272" t="s">
        <v>146</v>
      </c>
      <c r="AU379" s="272" t="s">
        <v>153</v>
      </c>
      <c r="AV379" s="13" t="s">
        <v>142</v>
      </c>
      <c r="AW379" s="13" t="s">
        <v>41</v>
      </c>
      <c r="AX379" s="13" t="s">
        <v>25</v>
      </c>
      <c r="AY379" s="272" t="s">
        <v>134</v>
      </c>
    </row>
    <row r="380" spans="2:65" s="1" customFormat="1" ht="25.5" customHeight="1">
      <c r="B380" s="45"/>
      <c r="C380" s="242" t="s">
        <v>506</v>
      </c>
      <c r="D380" s="242" t="s">
        <v>261</v>
      </c>
      <c r="E380" s="243" t="s">
        <v>507</v>
      </c>
      <c r="F380" s="244" t="s">
        <v>508</v>
      </c>
      <c r="G380" s="245" t="s">
        <v>485</v>
      </c>
      <c r="H380" s="246">
        <v>67</v>
      </c>
      <c r="I380" s="247"/>
      <c r="J380" s="248">
        <f>ROUND(I380*H380,2)</f>
        <v>0</v>
      </c>
      <c r="K380" s="244" t="s">
        <v>34</v>
      </c>
      <c r="L380" s="249"/>
      <c r="M380" s="250" t="s">
        <v>34</v>
      </c>
      <c r="N380" s="251" t="s">
        <v>49</v>
      </c>
      <c r="O380" s="46"/>
      <c r="P380" s="225">
        <f>O380*H380</f>
        <v>0</v>
      </c>
      <c r="Q380" s="225">
        <v>0</v>
      </c>
      <c r="R380" s="225">
        <f>Q380*H380</f>
        <v>0</v>
      </c>
      <c r="S380" s="225">
        <v>0</v>
      </c>
      <c r="T380" s="226">
        <f>S380*H380</f>
        <v>0</v>
      </c>
      <c r="AR380" s="23" t="s">
        <v>366</v>
      </c>
      <c r="AT380" s="23" t="s">
        <v>261</v>
      </c>
      <c r="AU380" s="23" t="s">
        <v>153</v>
      </c>
      <c r="AY380" s="23" t="s">
        <v>134</v>
      </c>
      <c r="BE380" s="227">
        <f>IF(N380="základní",J380,0)</f>
        <v>0</v>
      </c>
      <c r="BF380" s="227">
        <f>IF(N380="snížená",J380,0)</f>
        <v>0</v>
      </c>
      <c r="BG380" s="227">
        <f>IF(N380="zákl. přenesená",J380,0)</f>
        <v>0</v>
      </c>
      <c r="BH380" s="227">
        <f>IF(N380="sníž. přenesená",J380,0)</f>
        <v>0</v>
      </c>
      <c r="BI380" s="227">
        <f>IF(N380="nulová",J380,0)</f>
        <v>0</v>
      </c>
      <c r="BJ380" s="23" t="s">
        <v>25</v>
      </c>
      <c r="BK380" s="227">
        <f>ROUND(I380*H380,2)</f>
        <v>0</v>
      </c>
      <c r="BL380" s="23" t="s">
        <v>355</v>
      </c>
      <c r="BM380" s="23" t="s">
        <v>509</v>
      </c>
    </row>
    <row r="381" spans="2:47" s="1" customFormat="1" ht="13.5">
      <c r="B381" s="45"/>
      <c r="C381" s="73"/>
      <c r="D381" s="228" t="s">
        <v>382</v>
      </c>
      <c r="E381" s="73"/>
      <c r="F381" s="229" t="s">
        <v>383</v>
      </c>
      <c r="G381" s="73"/>
      <c r="H381" s="73"/>
      <c r="I381" s="186"/>
      <c r="J381" s="73"/>
      <c r="K381" s="73"/>
      <c r="L381" s="71"/>
      <c r="M381" s="230"/>
      <c r="N381" s="46"/>
      <c r="O381" s="46"/>
      <c r="P381" s="46"/>
      <c r="Q381" s="46"/>
      <c r="R381" s="46"/>
      <c r="S381" s="46"/>
      <c r="T381" s="94"/>
      <c r="AT381" s="23" t="s">
        <v>382</v>
      </c>
      <c r="AU381" s="23" t="s">
        <v>153</v>
      </c>
    </row>
    <row r="382" spans="2:51" s="12" customFormat="1" ht="13.5">
      <c r="B382" s="252"/>
      <c r="C382" s="253"/>
      <c r="D382" s="228" t="s">
        <v>146</v>
      </c>
      <c r="E382" s="254" t="s">
        <v>34</v>
      </c>
      <c r="F382" s="255" t="s">
        <v>357</v>
      </c>
      <c r="G382" s="253"/>
      <c r="H382" s="254" t="s">
        <v>34</v>
      </c>
      <c r="I382" s="256"/>
      <c r="J382" s="253"/>
      <c r="K382" s="253"/>
      <c r="L382" s="257"/>
      <c r="M382" s="258"/>
      <c r="N382" s="259"/>
      <c r="O382" s="259"/>
      <c r="P382" s="259"/>
      <c r="Q382" s="259"/>
      <c r="R382" s="259"/>
      <c r="S382" s="259"/>
      <c r="T382" s="260"/>
      <c r="AT382" s="261" t="s">
        <v>146</v>
      </c>
      <c r="AU382" s="261" t="s">
        <v>153</v>
      </c>
      <c r="AV382" s="12" t="s">
        <v>25</v>
      </c>
      <c r="AW382" s="12" t="s">
        <v>41</v>
      </c>
      <c r="AX382" s="12" t="s">
        <v>78</v>
      </c>
      <c r="AY382" s="261" t="s">
        <v>134</v>
      </c>
    </row>
    <row r="383" spans="2:51" s="11" customFormat="1" ht="13.5">
      <c r="B383" s="231"/>
      <c r="C383" s="232"/>
      <c r="D383" s="228" t="s">
        <v>146</v>
      </c>
      <c r="E383" s="233" t="s">
        <v>34</v>
      </c>
      <c r="F383" s="234" t="s">
        <v>494</v>
      </c>
      <c r="G383" s="232"/>
      <c r="H383" s="235">
        <v>67</v>
      </c>
      <c r="I383" s="236"/>
      <c r="J383" s="232"/>
      <c r="K383" s="232"/>
      <c r="L383" s="237"/>
      <c r="M383" s="238"/>
      <c r="N383" s="239"/>
      <c r="O383" s="239"/>
      <c r="P383" s="239"/>
      <c r="Q383" s="239"/>
      <c r="R383" s="239"/>
      <c r="S383" s="239"/>
      <c r="T383" s="240"/>
      <c r="AT383" s="241" t="s">
        <v>146</v>
      </c>
      <c r="AU383" s="241" t="s">
        <v>153</v>
      </c>
      <c r="AV383" s="11" t="s">
        <v>88</v>
      </c>
      <c r="AW383" s="11" t="s">
        <v>41</v>
      </c>
      <c r="AX383" s="11" t="s">
        <v>78</v>
      </c>
      <c r="AY383" s="241" t="s">
        <v>134</v>
      </c>
    </row>
    <row r="384" spans="2:51" s="13" customFormat="1" ht="13.5">
      <c r="B384" s="262"/>
      <c r="C384" s="263"/>
      <c r="D384" s="228" t="s">
        <v>146</v>
      </c>
      <c r="E384" s="264" t="s">
        <v>34</v>
      </c>
      <c r="F384" s="265" t="s">
        <v>358</v>
      </c>
      <c r="G384" s="263"/>
      <c r="H384" s="266">
        <v>67</v>
      </c>
      <c r="I384" s="267"/>
      <c r="J384" s="263"/>
      <c r="K384" s="263"/>
      <c r="L384" s="268"/>
      <c r="M384" s="269"/>
      <c r="N384" s="270"/>
      <c r="O384" s="270"/>
      <c r="P384" s="270"/>
      <c r="Q384" s="270"/>
      <c r="R384" s="270"/>
      <c r="S384" s="270"/>
      <c r="T384" s="271"/>
      <c r="AT384" s="272" t="s">
        <v>146</v>
      </c>
      <c r="AU384" s="272" t="s">
        <v>153</v>
      </c>
      <c r="AV384" s="13" t="s">
        <v>142</v>
      </c>
      <c r="AW384" s="13" t="s">
        <v>41</v>
      </c>
      <c r="AX384" s="13" t="s">
        <v>25</v>
      </c>
      <c r="AY384" s="272" t="s">
        <v>134</v>
      </c>
    </row>
    <row r="385" spans="2:65" s="1" customFormat="1" ht="16.5" customHeight="1">
      <c r="B385" s="45"/>
      <c r="C385" s="242" t="s">
        <v>510</v>
      </c>
      <c r="D385" s="242" t="s">
        <v>261</v>
      </c>
      <c r="E385" s="243" t="s">
        <v>511</v>
      </c>
      <c r="F385" s="244" t="s">
        <v>512</v>
      </c>
      <c r="G385" s="245" t="s">
        <v>485</v>
      </c>
      <c r="H385" s="246">
        <v>67</v>
      </c>
      <c r="I385" s="247"/>
      <c r="J385" s="248">
        <f>ROUND(I385*H385,2)</f>
        <v>0</v>
      </c>
      <c r="K385" s="244" t="s">
        <v>34</v>
      </c>
      <c r="L385" s="249"/>
      <c r="M385" s="250" t="s">
        <v>34</v>
      </c>
      <c r="N385" s="251" t="s">
        <v>49</v>
      </c>
      <c r="O385" s="46"/>
      <c r="P385" s="225">
        <f>O385*H385</f>
        <v>0</v>
      </c>
      <c r="Q385" s="225">
        <v>0</v>
      </c>
      <c r="R385" s="225">
        <f>Q385*H385</f>
        <v>0</v>
      </c>
      <c r="S385" s="225">
        <v>0</v>
      </c>
      <c r="T385" s="226">
        <f>S385*H385</f>
        <v>0</v>
      </c>
      <c r="AR385" s="23" t="s">
        <v>366</v>
      </c>
      <c r="AT385" s="23" t="s">
        <v>261</v>
      </c>
      <c r="AU385" s="23" t="s">
        <v>153</v>
      </c>
      <c r="AY385" s="23" t="s">
        <v>134</v>
      </c>
      <c r="BE385" s="227">
        <f>IF(N385="základní",J385,0)</f>
        <v>0</v>
      </c>
      <c r="BF385" s="227">
        <f>IF(N385="snížená",J385,0)</f>
        <v>0</v>
      </c>
      <c r="BG385" s="227">
        <f>IF(N385="zákl. přenesená",J385,0)</f>
        <v>0</v>
      </c>
      <c r="BH385" s="227">
        <f>IF(N385="sníž. přenesená",J385,0)</f>
        <v>0</v>
      </c>
      <c r="BI385" s="227">
        <f>IF(N385="nulová",J385,0)</f>
        <v>0</v>
      </c>
      <c r="BJ385" s="23" t="s">
        <v>25</v>
      </c>
      <c r="BK385" s="227">
        <f>ROUND(I385*H385,2)</f>
        <v>0</v>
      </c>
      <c r="BL385" s="23" t="s">
        <v>355</v>
      </c>
      <c r="BM385" s="23" t="s">
        <v>513</v>
      </c>
    </row>
    <row r="386" spans="2:47" s="1" customFormat="1" ht="13.5">
      <c r="B386" s="45"/>
      <c r="C386" s="73"/>
      <c r="D386" s="228" t="s">
        <v>382</v>
      </c>
      <c r="E386" s="73"/>
      <c r="F386" s="229" t="s">
        <v>383</v>
      </c>
      <c r="G386" s="73"/>
      <c r="H386" s="73"/>
      <c r="I386" s="186"/>
      <c r="J386" s="73"/>
      <c r="K386" s="73"/>
      <c r="L386" s="71"/>
      <c r="M386" s="230"/>
      <c r="N386" s="46"/>
      <c r="O386" s="46"/>
      <c r="P386" s="46"/>
      <c r="Q386" s="46"/>
      <c r="R386" s="46"/>
      <c r="S386" s="46"/>
      <c r="T386" s="94"/>
      <c r="AT386" s="23" t="s">
        <v>382</v>
      </c>
      <c r="AU386" s="23" t="s">
        <v>153</v>
      </c>
    </row>
    <row r="387" spans="2:51" s="12" customFormat="1" ht="13.5">
      <c r="B387" s="252"/>
      <c r="C387" s="253"/>
      <c r="D387" s="228" t="s">
        <v>146</v>
      </c>
      <c r="E387" s="254" t="s">
        <v>34</v>
      </c>
      <c r="F387" s="255" t="s">
        <v>357</v>
      </c>
      <c r="G387" s="253"/>
      <c r="H387" s="254" t="s">
        <v>34</v>
      </c>
      <c r="I387" s="256"/>
      <c r="J387" s="253"/>
      <c r="K387" s="253"/>
      <c r="L387" s="257"/>
      <c r="M387" s="258"/>
      <c r="N387" s="259"/>
      <c r="O387" s="259"/>
      <c r="P387" s="259"/>
      <c r="Q387" s="259"/>
      <c r="R387" s="259"/>
      <c r="S387" s="259"/>
      <c r="T387" s="260"/>
      <c r="AT387" s="261" t="s">
        <v>146</v>
      </c>
      <c r="AU387" s="261" t="s">
        <v>153</v>
      </c>
      <c r="AV387" s="12" t="s">
        <v>25</v>
      </c>
      <c r="AW387" s="12" t="s">
        <v>41</v>
      </c>
      <c r="AX387" s="12" t="s">
        <v>78</v>
      </c>
      <c r="AY387" s="261" t="s">
        <v>134</v>
      </c>
    </row>
    <row r="388" spans="2:51" s="11" customFormat="1" ht="13.5">
      <c r="B388" s="231"/>
      <c r="C388" s="232"/>
      <c r="D388" s="228" t="s">
        <v>146</v>
      </c>
      <c r="E388" s="233" t="s">
        <v>34</v>
      </c>
      <c r="F388" s="234" t="s">
        <v>494</v>
      </c>
      <c r="G388" s="232"/>
      <c r="H388" s="235">
        <v>67</v>
      </c>
      <c r="I388" s="236"/>
      <c r="J388" s="232"/>
      <c r="K388" s="232"/>
      <c r="L388" s="237"/>
      <c r="M388" s="238"/>
      <c r="N388" s="239"/>
      <c r="O388" s="239"/>
      <c r="P388" s="239"/>
      <c r="Q388" s="239"/>
      <c r="R388" s="239"/>
      <c r="S388" s="239"/>
      <c r="T388" s="240"/>
      <c r="AT388" s="241" t="s">
        <v>146</v>
      </c>
      <c r="AU388" s="241" t="s">
        <v>153</v>
      </c>
      <c r="AV388" s="11" t="s">
        <v>88</v>
      </c>
      <c r="AW388" s="11" t="s">
        <v>41</v>
      </c>
      <c r="AX388" s="11" t="s">
        <v>78</v>
      </c>
      <c r="AY388" s="241" t="s">
        <v>134</v>
      </c>
    </row>
    <row r="389" spans="2:51" s="13" customFormat="1" ht="13.5">
      <c r="B389" s="262"/>
      <c r="C389" s="263"/>
      <c r="D389" s="228" t="s">
        <v>146</v>
      </c>
      <c r="E389" s="264" t="s">
        <v>34</v>
      </c>
      <c r="F389" s="265" t="s">
        <v>358</v>
      </c>
      <c r="G389" s="263"/>
      <c r="H389" s="266">
        <v>67</v>
      </c>
      <c r="I389" s="267"/>
      <c r="J389" s="263"/>
      <c r="K389" s="263"/>
      <c r="L389" s="268"/>
      <c r="M389" s="269"/>
      <c r="N389" s="270"/>
      <c r="O389" s="270"/>
      <c r="P389" s="270"/>
      <c r="Q389" s="270"/>
      <c r="R389" s="270"/>
      <c r="S389" s="270"/>
      <c r="T389" s="271"/>
      <c r="AT389" s="272" t="s">
        <v>146</v>
      </c>
      <c r="AU389" s="272" t="s">
        <v>153</v>
      </c>
      <c r="AV389" s="13" t="s">
        <v>142</v>
      </c>
      <c r="AW389" s="13" t="s">
        <v>41</v>
      </c>
      <c r="AX389" s="13" t="s">
        <v>25</v>
      </c>
      <c r="AY389" s="272" t="s">
        <v>134</v>
      </c>
    </row>
    <row r="390" spans="2:65" s="1" customFormat="1" ht="16.5" customHeight="1">
      <c r="B390" s="45"/>
      <c r="C390" s="242" t="s">
        <v>514</v>
      </c>
      <c r="D390" s="242" t="s">
        <v>261</v>
      </c>
      <c r="E390" s="243" t="s">
        <v>515</v>
      </c>
      <c r="F390" s="244" t="s">
        <v>516</v>
      </c>
      <c r="G390" s="245" t="s">
        <v>485</v>
      </c>
      <c r="H390" s="246">
        <v>240</v>
      </c>
      <c r="I390" s="247"/>
      <c r="J390" s="248">
        <f>ROUND(I390*H390,2)</f>
        <v>0</v>
      </c>
      <c r="K390" s="244" t="s">
        <v>34</v>
      </c>
      <c r="L390" s="249"/>
      <c r="M390" s="250" t="s">
        <v>34</v>
      </c>
      <c r="N390" s="251" t="s">
        <v>49</v>
      </c>
      <c r="O390" s="46"/>
      <c r="P390" s="225">
        <f>O390*H390</f>
        <v>0</v>
      </c>
      <c r="Q390" s="225">
        <v>0</v>
      </c>
      <c r="R390" s="225">
        <f>Q390*H390</f>
        <v>0</v>
      </c>
      <c r="S390" s="225">
        <v>0</v>
      </c>
      <c r="T390" s="226">
        <f>S390*H390</f>
        <v>0</v>
      </c>
      <c r="AR390" s="23" t="s">
        <v>366</v>
      </c>
      <c r="AT390" s="23" t="s">
        <v>261</v>
      </c>
      <c r="AU390" s="23" t="s">
        <v>153</v>
      </c>
      <c r="AY390" s="23" t="s">
        <v>134</v>
      </c>
      <c r="BE390" s="227">
        <f>IF(N390="základní",J390,0)</f>
        <v>0</v>
      </c>
      <c r="BF390" s="227">
        <f>IF(N390="snížená",J390,0)</f>
        <v>0</v>
      </c>
      <c r="BG390" s="227">
        <f>IF(N390="zákl. přenesená",J390,0)</f>
        <v>0</v>
      </c>
      <c r="BH390" s="227">
        <f>IF(N390="sníž. přenesená",J390,0)</f>
        <v>0</v>
      </c>
      <c r="BI390" s="227">
        <f>IF(N390="nulová",J390,0)</f>
        <v>0</v>
      </c>
      <c r="BJ390" s="23" t="s">
        <v>25</v>
      </c>
      <c r="BK390" s="227">
        <f>ROUND(I390*H390,2)</f>
        <v>0</v>
      </c>
      <c r="BL390" s="23" t="s">
        <v>355</v>
      </c>
      <c r="BM390" s="23" t="s">
        <v>517</v>
      </c>
    </row>
    <row r="391" spans="2:47" s="1" customFormat="1" ht="13.5">
      <c r="B391" s="45"/>
      <c r="C391" s="73"/>
      <c r="D391" s="228" t="s">
        <v>382</v>
      </c>
      <c r="E391" s="73"/>
      <c r="F391" s="229" t="s">
        <v>383</v>
      </c>
      <c r="G391" s="73"/>
      <c r="H391" s="73"/>
      <c r="I391" s="186"/>
      <c r="J391" s="73"/>
      <c r="K391" s="73"/>
      <c r="L391" s="71"/>
      <c r="M391" s="230"/>
      <c r="N391" s="46"/>
      <c r="O391" s="46"/>
      <c r="P391" s="46"/>
      <c r="Q391" s="46"/>
      <c r="R391" s="46"/>
      <c r="S391" s="46"/>
      <c r="T391" s="94"/>
      <c r="AT391" s="23" t="s">
        <v>382</v>
      </c>
      <c r="AU391" s="23" t="s">
        <v>153</v>
      </c>
    </row>
    <row r="392" spans="2:51" s="12" customFormat="1" ht="13.5">
      <c r="B392" s="252"/>
      <c r="C392" s="253"/>
      <c r="D392" s="228" t="s">
        <v>146</v>
      </c>
      <c r="E392" s="254" t="s">
        <v>34</v>
      </c>
      <c r="F392" s="255" t="s">
        <v>357</v>
      </c>
      <c r="G392" s="253"/>
      <c r="H392" s="254" t="s">
        <v>34</v>
      </c>
      <c r="I392" s="256"/>
      <c r="J392" s="253"/>
      <c r="K392" s="253"/>
      <c r="L392" s="257"/>
      <c r="M392" s="258"/>
      <c r="N392" s="259"/>
      <c r="O392" s="259"/>
      <c r="P392" s="259"/>
      <c r="Q392" s="259"/>
      <c r="R392" s="259"/>
      <c r="S392" s="259"/>
      <c r="T392" s="260"/>
      <c r="AT392" s="261" t="s">
        <v>146</v>
      </c>
      <c r="AU392" s="261" t="s">
        <v>153</v>
      </c>
      <c r="AV392" s="12" t="s">
        <v>25</v>
      </c>
      <c r="AW392" s="12" t="s">
        <v>41</v>
      </c>
      <c r="AX392" s="12" t="s">
        <v>78</v>
      </c>
      <c r="AY392" s="261" t="s">
        <v>134</v>
      </c>
    </row>
    <row r="393" spans="2:51" s="11" customFormat="1" ht="13.5">
      <c r="B393" s="231"/>
      <c r="C393" s="232"/>
      <c r="D393" s="228" t="s">
        <v>146</v>
      </c>
      <c r="E393" s="233" t="s">
        <v>34</v>
      </c>
      <c r="F393" s="234" t="s">
        <v>518</v>
      </c>
      <c r="G393" s="232"/>
      <c r="H393" s="235">
        <v>240</v>
      </c>
      <c r="I393" s="236"/>
      <c r="J393" s="232"/>
      <c r="K393" s="232"/>
      <c r="L393" s="237"/>
      <c r="M393" s="238"/>
      <c r="N393" s="239"/>
      <c r="O393" s="239"/>
      <c r="P393" s="239"/>
      <c r="Q393" s="239"/>
      <c r="R393" s="239"/>
      <c r="S393" s="239"/>
      <c r="T393" s="240"/>
      <c r="AT393" s="241" t="s">
        <v>146</v>
      </c>
      <c r="AU393" s="241" t="s">
        <v>153</v>
      </c>
      <c r="AV393" s="11" t="s">
        <v>88</v>
      </c>
      <c r="AW393" s="11" t="s">
        <v>41</v>
      </c>
      <c r="AX393" s="11" t="s">
        <v>78</v>
      </c>
      <c r="AY393" s="241" t="s">
        <v>134</v>
      </c>
    </row>
    <row r="394" spans="2:51" s="13" customFormat="1" ht="13.5">
      <c r="B394" s="262"/>
      <c r="C394" s="263"/>
      <c r="D394" s="228" t="s">
        <v>146</v>
      </c>
      <c r="E394" s="264" t="s">
        <v>34</v>
      </c>
      <c r="F394" s="265" t="s">
        <v>358</v>
      </c>
      <c r="G394" s="263"/>
      <c r="H394" s="266">
        <v>240</v>
      </c>
      <c r="I394" s="267"/>
      <c r="J394" s="263"/>
      <c r="K394" s="263"/>
      <c r="L394" s="268"/>
      <c r="M394" s="269"/>
      <c r="N394" s="270"/>
      <c r="O394" s="270"/>
      <c r="P394" s="270"/>
      <c r="Q394" s="270"/>
      <c r="R394" s="270"/>
      <c r="S394" s="270"/>
      <c r="T394" s="271"/>
      <c r="AT394" s="272" t="s">
        <v>146</v>
      </c>
      <c r="AU394" s="272" t="s">
        <v>153</v>
      </c>
      <c r="AV394" s="13" t="s">
        <v>142</v>
      </c>
      <c r="AW394" s="13" t="s">
        <v>41</v>
      </c>
      <c r="AX394" s="13" t="s">
        <v>25</v>
      </c>
      <c r="AY394" s="272" t="s">
        <v>134</v>
      </c>
    </row>
    <row r="395" spans="2:65" s="1" customFormat="1" ht="16.5" customHeight="1">
      <c r="B395" s="45"/>
      <c r="C395" s="242" t="s">
        <v>519</v>
      </c>
      <c r="D395" s="242" t="s">
        <v>261</v>
      </c>
      <c r="E395" s="243" t="s">
        <v>520</v>
      </c>
      <c r="F395" s="244" t="s">
        <v>521</v>
      </c>
      <c r="G395" s="245" t="s">
        <v>485</v>
      </c>
      <c r="H395" s="246">
        <v>36</v>
      </c>
      <c r="I395" s="247"/>
      <c r="J395" s="248">
        <f>ROUND(I395*H395,2)</f>
        <v>0</v>
      </c>
      <c r="K395" s="244" t="s">
        <v>34</v>
      </c>
      <c r="L395" s="249"/>
      <c r="M395" s="250" t="s">
        <v>34</v>
      </c>
      <c r="N395" s="251" t="s">
        <v>49</v>
      </c>
      <c r="O395" s="46"/>
      <c r="P395" s="225">
        <f>O395*H395</f>
        <v>0</v>
      </c>
      <c r="Q395" s="225">
        <v>0</v>
      </c>
      <c r="R395" s="225">
        <f>Q395*H395</f>
        <v>0</v>
      </c>
      <c r="S395" s="225">
        <v>0</v>
      </c>
      <c r="T395" s="226">
        <f>S395*H395</f>
        <v>0</v>
      </c>
      <c r="AR395" s="23" t="s">
        <v>366</v>
      </c>
      <c r="AT395" s="23" t="s">
        <v>261</v>
      </c>
      <c r="AU395" s="23" t="s">
        <v>153</v>
      </c>
      <c r="AY395" s="23" t="s">
        <v>134</v>
      </c>
      <c r="BE395" s="227">
        <f>IF(N395="základní",J395,0)</f>
        <v>0</v>
      </c>
      <c r="BF395" s="227">
        <f>IF(N395="snížená",J395,0)</f>
        <v>0</v>
      </c>
      <c r="BG395" s="227">
        <f>IF(N395="zákl. přenesená",J395,0)</f>
        <v>0</v>
      </c>
      <c r="BH395" s="227">
        <f>IF(N395="sníž. přenesená",J395,0)</f>
        <v>0</v>
      </c>
      <c r="BI395" s="227">
        <f>IF(N395="nulová",J395,0)</f>
        <v>0</v>
      </c>
      <c r="BJ395" s="23" t="s">
        <v>25</v>
      </c>
      <c r="BK395" s="227">
        <f>ROUND(I395*H395,2)</f>
        <v>0</v>
      </c>
      <c r="BL395" s="23" t="s">
        <v>355</v>
      </c>
      <c r="BM395" s="23" t="s">
        <v>522</v>
      </c>
    </row>
    <row r="396" spans="2:47" s="1" customFormat="1" ht="13.5">
      <c r="B396" s="45"/>
      <c r="C396" s="73"/>
      <c r="D396" s="228" t="s">
        <v>382</v>
      </c>
      <c r="E396" s="73"/>
      <c r="F396" s="229" t="s">
        <v>383</v>
      </c>
      <c r="G396" s="73"/>
      <c r="H396" s="73"/>
      <c r="I396" s="186"/>
      <c r="J396" s="73"/>
      <c r="K396" s="73"/>
      <c r="L396" s="71"/>
      <c r="M396" s="230"/>
      <c r="N396" s="46"/>
      <c r="O396" s="46"/>
      <c r="P396" s="46"/>
      <c r="Q396" s="46"/>
      <c r="R396" s="46"/>
      <c r="S396" s="46"/>
      <c r="T396" s="94"/>
      <c r="AT396" s="23" t="s">
        <v>382</v>
      </c>
      <c r="AU396" s="23" t="s">
        <v>153</v>
      </c>
    </row>
    <row r="397" spans="2:51" s="12" customFormat="1" ht="13.5">
      <c r="B397" s="252"/>
      <c r="C397" s="253"/>
      <c r="D397" s="228" t="s">
        <v>146</v>
      </c>
      <c r="E397" s="254" t="s">
        <v>34</v>
      </c>
      <c r="F397" s="255" t="s">
        <v>357</v>
      </c>
      <c r="G397" s="253"/>
      <c r="H397" s="254" t="s">
        <v>34</v>
      </c>
      <c r="I397" s="256"/>
      <c r="J397" s="253"/>
      <c r="K397" s="253"/>
      <c r="L397" s="257"/>
      <c r="M397" s="258"/>
      <c r="N397" s="259"/>
      <c r="O397" s="259"/>
      <c r="P397" s="259"/>
      <c r="Q397" s="259"/>
      <c r="R397" s="259"/>
      <c r="S397" s="259"/>
      <c r="T397" s="260"/>
      <c r="AT397" s="261" t="s">
        <v>146</v>
      </c>
      <c r="AU397" s="261" t="s">
        <v>153</v>
      </c>
      <c r="AV397" s="12" t="s">
        <v>25</v>
      </c>
      <c r="AW397" s="12" t="s">
        <v>41</v>
      </c>
      <c r="AX397" s="12" t="s">
        <v>78</v>
      </c>
      <c r="AY397" s="261" t="s">
        <v>134</v>
      </c>
    </row>
    <row r="398" spans="2:51" s="11" customFormat="1" ht="13.5">
      <c r="B398" s="231"/>
      <c r="C398" s="232"/>
      <c r="D398" s="228" t="s">
        <v>146</v>
      </c>
      <c r="E398" s="233" t="s">
        <v>34</v>
      </c>
      <c r="F398" s="234" t="s">
        <v>368</v>
      </c>
      <c r="G398" s="232"/>
      <c r="H398" s="235">
        <v>36</v>
      </c>
      <c r="I398" s="236"/>
      <c r="J398" s="232"/>
      <c r="K398" s="232"/>
      <c r="L398" s="237"/>
      <c r="M398" s="238"/>
      <c r="N398" s="239"/>
      <c r="O398" s="239"/>
      <c r="P398" s="239"/>
      <c r="Q398" s="239"/>
      <c r="R398" s="239"/>
      <c r="S398" s="239"/>
      <c r="T398" s="240"/>
      <c r="AT398" s="241" t="s">
        <v>146</v>
      </c>
      <c r="AU398" s="241" t="s">
        <v>153</v>
      </c>
      <c r="AV398" s="11" t="s">
        <v>88</v>
      </c>
      <c r="AW398" s="11" t="s">
        <v>41</v>
      </c>
      <c r="AX398" s="11" t="s">
        <v>78</v>
      </c>
      <c r="AY398" s="241" t="s">
        <v>134</v>
      </c>
    </row>
    <row r="399" spans="2:51" s="13" customFormat="1" ht="13.5">
      <c r="B399" s="262"/>
      <c r="C399" s="263"/>
      <c r="D399" s="228" t="s">
        <v>146</v>
      </c>
      <c r="E399" s="264" t="s">
        <v>34</v>
      </c>
      <c r="F399" s="265" t="s">
        <v>358</v>
      </c>
      <c r="G399" s="263"/>
      <c r="H399" s="266">
        <v>36</v>
      </c>
      <c r="I399" s="267"/>
      <c r="J399" s="263"/>
      <c r="K399" s="263"/>
      <c r="L399" s="268"/>
      <c r="M399" s="269"/>
      <c r="N399" s="270"/>
      <c r="O399" s="270"/>
      <c r="P399" s="270"/>
      <c r="Q399" s="270"/>
      <c r="R399" s="270"/>
      <c r="S399" s="270"/>
      <c r="T399" s="271"/>
      <c r="AT399" s="272" t="s">
        <v>146</v>
      </c>
      <c r="AU399" s="272" t="s">
        <v>153</v>
      </c>
      <c r="AV399" s="13" t="s">
        <v>142</v>
      </c>
      <c r="AW399" s="13" t="s">
        <v>41</v>
      </c>
      <c r="AX399" s="13" t="s">
        <v>25</v>
      </c>
      <c r="AY399" s="272" t="s">
        <v>134</v>
      </c>
    </row>
    <row r="400" spans="2:65" s="1" customFormat="1" ht="16.5" customHeight="1">
      <c r="B400" s="45"/>
      <c r="C400" s="242" t="s">
        <v>523</v>
      </c>
      <c r="D400" s="242" t="s">
        <v>261</v>
      </c>
      <c r="E400" s="243" t="s">
        <v>524</v>
      </c>
      <c r="F400" s="244" t="s">
        <v>525</v>
      </c>
      <c r="G400" s="245" t="s">
        <v>485</v>
      </c>
      <c r="H400" s="246">
        <v>11</v>
      </c>
      <c r="I400" s="247"/>
      <c r="J400" s="248">
        <f>ROUND(I400*H400,2)</f>
        <v>0</v>
      </c>
      <c r="K400" s="244" t="s">
        <v>34</v>
      </c>
      <c r="L400" s="249"/>
      <c r="M400" s="250" t="s">
        <v>34</v>
      </c>
      <c r="N400" s="251" t="s">
        <v>49</v>
      </c>
      <c r="O400" s="46"/>
      <c r="P400" s="225">
        <f>O400*H400</f>
        <v>0</v>
      </c>
      <c r="Q400" s="225">
        <v>0</v>
      </c>
      <c r="R400" s="225">
        <f>Q400*H400</f>
        <v>0</v>
      </c>
      <c r="S400" s="225">
        <v>0</v>
      </c>
      <c r="T400" s="226">
        <f>S400*H400</f>
        <v>0</v>
      </c>
      <c r="AR400" s="23" t="s">
        <v>366</v>
      </c>
      <c r="AT400" s="23" t="s">
        <v>261</v>
      </c>
      <c r="AU400" s="23" t="s">
        <v>153</v>
      </c>
      <c r="AY400" s="23" t="s">
        <v>134</v>
      </c>
      <c r="BE400" s="227">
        <f>IF(N400="základní",J400,0)</f>
        <v>0</v>
      </c>
      <c r="BF400" s="227">
        <f>IF(N400="snížená",J400,0)</f>
        <v>0</v>
      </c>
      <c r="BG400" s="227">
        <f>IF(N400="zákl. přenesená",J400,0)</f>
        <v>0</v>
      </c>
      <c r="BH400" s="227">
        <f>IF(N400="sníž. přenesená",J400,0)</f>
        <v>0</v>
      </c>
      <c r="BI400" s="227">
        <f>IF(N400="nulová",J400,0)</f>
        <v>0</v>
      </c>
      <c r="BJ400" s="23" t="s">
        <v>25</v>
      </c>
      <c r="BK400" s="227">
        <f>ROUND(I400*H400,2)</f>
        <v>0</v>
      </c>
      <c r="BL400" s="23" t="s">
        <v>355</v>
      </c>
      <c r="BM400" s="23" t="s">
        <v>526</v>
      </c>
    </row>
    <row r="401" spans="2:47" s="1" customFormat="1" ht="13.5">
      <c r="B401" s="45"/>
      <c r="C401" s="73"/>
      <c r="D401" s="228" t="s">
        <v>382</v>
      </c>
      <c r="E401" s="73"/>
      <c r="F401" s="229" t="s">
        <v>383</v>
      </c>
      <c r="G401" s="73"/>
      <c r="H401" s="73"/>
      <c r="I401" s="186"/>
      <c r="J401" s="73"/>
      <c r="K401" s="73"/>
      <c r="L401" s="71"/>
      <c r="M401" s="230"/>
      <c r="N401" s="46"/>
      <c r="O401" s="46"/>
      <c r="P401" s="46"/>
      <c r="Q401" s="46"/>
      <c r="R401" s="46"/>
      <c r="S401" s="46"/>
      <c r="T401" s="94"/>
      <c r="AT401" s="23" t="s">
        <v>382</v>
      </c>
      <c r="AU401" s="23" t="s">
        <v>153</v>
      </c>
    </row>
    <row r="402" spans="2:51" s="12" customFormat="1" ht="13.5">
      <c r="B402" s="252"/>
      <c r="C402" s="253"/>
      <c r="D402" s="228" t="s">
        <v>146</v>
      </c>
      <c r="E402" s="254" t="s">
        <v>34</v>
      </c>
      <c r="F402" s="255" t="s">
        <v>357</v>
      </c>
      <c r="G402" s="253"/>
      <c r="H402" s="254" t="s">
        <v>34</v>
      </c>
      <c r="I402" s="256"/>
      <c r="J402" s="253"/>
      <c r="K402" s="253"/>
      <c r="L402" s="257"/>
      <c r="M402" s="258"/>
      <c r="N402" s="259"/>
      <c r="O402" s="259"/>
      <c r="P402" s="259"/>
      <c r="Q402" s="259"/>
      <c r="R402" s="259"/>
      <c r="S402" s="259"/>
      <c r="T402" s="260"/>
      <c r="AT402" s="261" t="s">
        <v>146</v>
      </c>
      <c r="AU402" s="261" t="s">
        <v>153</v>
      </c>
      <c r="AV402" s="12" t="s">
        <v>25</v>
      </c>
      <c r="AW402" s="12" t="s">
        <v>41</v>
      </c>
      <c r="AX402" s="12" t="s">
        <v>78</v>
      </c>
      <c r="AY402" s="261" t="s">
        <v>134</v>
      </c>
    </row>
    <row r="403" spans="2:51" s="11" customFormat="1" ht="13.5">
      <c r="B403" s="231"/>
      <c r="C403" s="232"/>
      <c r="D403" s="228" t="s">
        <v>146</v>
      </c>
      <c r="E403" s="233" t="s">
        <v>34</v>
      </c>
      <c r="F403" s="234" t="s">
        <v>193</v>
      </c>
      <c r="G403" s="232"/>
      <c r="H403" s="235">
        <v>11</v>
      </c>
      <c r="I403" s="236"/>
      <c r="J403" s="232"/>
      <c r="K403" s="232"/>
      <c r="L403" s="237"/>
      <c r="M403" s="238"/>
      <c r="N403" s="239"/>
      <c r="O403" s="239"/>
      <c r="P403" s="239"/>
      <c r="Q403" s="239"/>
      <c r="R403" s="239"/>
      <c r="S403" s="239"/>
      <c r="T403" s="240"/>
      <c r="AT403" s="241" t="s">
        <v>146</v>
      </c>
      <c r="AU403" s="241" t="s">
        <v>153</v>
      </c>
      <c r="AV403" s="11" t="s">
        <v>88</v>
      </c>
      <c r="AW403" s="11" t="s">
        <v>41</v>
      </c>
      <c r="AX403" s="11" t="s">
        <v>78</v>
      </c>
      <c r="AY403" s="241" t="s">
        <v>134</v>
      </c>
    </row>
    <row r="404" spans="2:51" s="13" customFormat="1" ht="13.5">
      <c r="B404" s="262"/>
      <c r="C404" s="263"/>
      <c r="D404" s="228" t="s">
        <v>146</v>
      </c>
      <c r="E404" s="264" t="s">
        <v>34</v>
      </c>
      <c r="F404" s="265" t="s">
        <v>358</v>
      </c>
      <c r="G404" s="263"/>
      <c r="H404" s="266">
        <v>11</v>
      </c>
      <c r="I404" s="267"/>
      <c r="J404" s="263"/>
      <c r="K404" s="263"/>
      <c r="L404" s="268"/>
      <c r="M404" s="269"/>
      <c r="N404" s="270"/>
      <c r="O404" s="270"/>
      <c r="P404" s="270"/>
      <c r="Q404" s="270"/>
      <c r="R404" s="270"/>
      <c r="S404" s="270"/>
      <c r="T404" s="271"/>
      <c r="AT404" s="272" t="s">
        <v>146</v>
      </c>
      <c r="AU404" s="272" t="s">
        <v>153</v>
      </c>
      <c r="AV404" s="13" t="s">
        <v>142</v>
      </c>
      <c r="AW404" s="13" t="s">
        <v>41</v>
      </c>
      <c r="AX404" s="13" t="s">
        <v>25</v>
      </c>
      <c r="AY404" s="272" t="s">
        <v>134</v>
      </c>
    </row>
    <row r="405" spans="2:65" s="1" customFormat="1" ht="25.5" customHeight="1">
      <c r="B405" s="45"/>
      <c r="C405" s="216" t="s">
        <v>527</v>
      </c>
      <c r="D405" s="216" t="s">
        <v>137</v>
      </c>
      <c r="E405" s="217" t="s">
        <v>528</v>
      </c>
      <c r="F405" s="218" t="s">
        <v>529</v>
      </c>
      <c r="G405" s="219" t="s">
        <v>156</v>
      </c>
      <c r="H405" s="220">
        <v>1</v>
      </c>
      <c r="I405" s="221"/>
      <c r="J405" s="222">
        <f>ROUND(I405*H405,2)</f>
        <v>0</v>
      </c>
      <c r="K405" s="218" t="s">
        <v>141</v>
      </c>
      <c r="L405" s="71"/>
      <c r="M405" s="223" t="s">
        <v>34</v>
      </c>
      <c r="N405" s="224" t="s">
        <v>49</v>
      </c>
      <c r="O405" s="46"/>
      <c r="P405" s="225">
        <f>O405*H405</f>
        <v>0</v>
      </c>
      <c r="Q405" s="225">
        <v>0</v>
      </c>
      <c r="R405" s="225">
        <f>Q405*H405</f>
        <v>0</v>
      </c>
      <c r="S405" s="225">
        <v>0</v>
      </c>
      <c r="T405" s="226">
        <f>S405*H405</f>
        <v>0</v>
      </c>
      <c r="AR405" s="23" t="s">
        <v>355</v>
      </c>
      <c r="AT405" s="23" t="s">
        <v>137</v>
      </c>
      <c r="AU405" s="23" t="s">
        <v>153</v>
      </c>
      <c r="AY405" s="23" t="s">
        <v>134</v>
      </c>
      <c r="BE405" s="227">
        <f>IF(N405="základní",J405,0)</f>
        <v>0</v>
      </c>
      <c r="BF405" s="227">
        <f>IF(N405="snížená",J405,0)</f>
        <v>0</v>
      </c>
      <c r="BG405" s="227">
        <f>IF(N405="zákl. přenesená",J405,0)</f>
        <v>0</v>
      </c>
      <c r="BH405" s="227">
        <f>IF(N405="sníž. přenesená",J405,0)</f>
        <v>0</v>
      </c>
      <c r="BI405" s="227">
        <f>IF(N405="nulová",J405,0)</f>
        <v>0</v>
      </c>
      <c r="BJ405" s="23" t="s">
        <v>25</v>
      </c>
      <c r="BK405" s="227">
        <f>ROUND(I405*H405,2)</f>
        <v>0</v>
      </c>
      <c r="BL405" s="23" t="s">
        <v>355</v>
      </c>
      <c r="BM405" s="23" t="s">
        <v>530</v>
      </c>
    </row>
    <row r="406" spans="2:51" s="12" customFormat="1" ht="13.5">
      <c r="B406" s="252"/>
      <c r="C406" s="253"/>
      <c r="D406" s="228" t="s">
        <v>146</v>
      </c>
      <c r="E406" s="254" t="s">
        <v>34</v>
      </c>
      <c r="F406" s="255" t="s">
        <v>357</v>
      </c>
      <c r="G406" s="253"/>
      <c r="H406" s="254" t="s">
        <v>34</v>
      </c>
      <c r="I406" s="256"/>
      <c r="J406" s="253"/>
      <c r="K406" s="253"/>
      <c r="L406" s="257"/>
      <c r="M406" s="258"/>
      <c r="N406" s="259"/>
      <c r="O406" s="259"/>
      <c r="P406" s="259"/>
      <c r="Q406" s="259"/>
      <c r="R406" s="259"/>
      <c r="S406" s="259"/>
      <c r="T406" s="260"/>
      <c r="AT406" s="261" t="s">
        <v>146</v>
      </c>
      <c r="AU406" s="261" t="s">
        <v>153</v>
      </c>
      <c r="AV406" s="12" t="s">
        <v>25</v>
      </c>
      <c r="AW406" s="12" t="s">
        <v>41</v>
      </c>
      <c r="AX406" s="12" t="s">
        <v>78</v>
      </c>
      <c r="AY406" s="261" t="s">
        <v>134</v>
      </c>
    </row>
    <row r="407" spans="2:51" s="11" customFormat="1" ht="13.5">
      <c r="B407" s="231"/>
      <c r="C407" s="232"/>
      <c r="D407" s="228" t="s">
        <v>146</v>
      </c>
      <c r="E407" s="233" t="s">
        <v>34</v>
      </c>
      <c r="F407" s="234" t="s">
        <v>25</v>
      </c>
      <c r="G407" s="232"/>
      <c r="H407" s="235">
        <v>1</v>
      </c>
      <c r="I407" s="236"/>
      <c r="J407" s="232"/>
      <c r="K407" s="232"/>
      <c r="L407" s="237"/>
      <c r="M407" s="238"/>
      <c r="N407" s="239"/>
      <c r="O407" s="239"/>
      <c r="P407" s="239"/>
      <c r="Q407" s="239"/>
      <c r="R407" s="239"/>
      <c r="S407" s="239"/>
      <c r="T407" s="240"/>
      <c r="AT407" s="241" t="s">
        <v>146</v>
      </c>
      <c r="AU407" s="241" t="s">
        <v>153</v>
      </c>
      <c r="AV407" s="11" t="s">
        <v>88</v>
      </c>
      <c r="AW407" s="11" t="s">
        <v>41</v>
      </c>
      <c r="AX407" s="11" t="s">
        <v>78</v>
      </c>
      <c r="AY407" s="241" t="s">
        <v>134</v>
      </c>
    </row>
    <row r="408" spans="2:51" s="13" customFormat="1" ht="13.5">
      <c r="B408" s="262"/>
      <c r="C408" s="263"/>
      <c r="D408" s="228" t="s">
        <v>146</v>
      </c>
      <c r="E408" s="264" t="s">
        <v>34</v>
      </c>
      <c r="F408" s="265" t="s">
        <v>358</v>
      </c>
      <c r="G408" s="263"/>
      <c r="H408" s="266">
        <v>1</v>
      </c>
      <c r="I408" s="267"/>
      <c r="J408" s="263"/>
      <c r="K408" s="263"/>
      <c r="L408" s="268"/>
      <c r="M408" s="269"/>
      <c r="N408" s="270"/>
      <c r="O408" s="270"/>
      <c r="P408" s="270"/>
      <c r="Q408" s="270"/>
      <c r="R408" s="270"/>
      <c r="S408" s="270"/>
      <c r="T408" s="271"/>
      <c r="AT408" s="272" t="s">
        <v>146</v>
      </c>
      <c r="AU408" s="272" t="s">
        <v>153</v>
      </c>
      <c r="AV408" s="13" t="s">
        <v>142</v>
      </c>
      <c r="AW408" s="13" t="s">
        <v>41</v>
      </c>
      <c r="AX408" s="13" t="s">
        <v>25</v>
      </c>
      <c r="AY408" s="272" t="s">
        <v>134</v>
      </c>
    </row>
    <row r="409" spans="2:65" s="1" customFormat="1" ht="16.5" customHeight="1">
      <c r="B409" s="45"/>
      <c r="C409" s="242" t="s">
        <v>531</v>
      </c>
      <c r="D409" s="242" t="s">
        <v>261</v>
      </c>
      <c r="E409" s="243" t="s">
        <v>532</v>
      </c>
      <c r="F409" s="244" t="s">
        <v>533</v>
      </c>
      <c r="G409" s="245" t="s">
        <v>485</v>
      </c>
      <c r="H409" s="246">
        <v>1</v>
      </c>
      <c r="I409" s="247"/>
      <c r="J409" s="248">
        <f>ROUND(I409*H409,2)</f>
        <v>0</v>
      </c>
      <c r="K409" s="244" t="s">
        <v>34</v>
      </c>
      <c r="L409" s="249"/>
      <c r="M409" s="250" t="s">
        <v>34</v>
      </c>
      <c r="N409" s="251" t="s">
        <v>49</v>
      </c>
      <c r="O409" s="46"/>
      <c r="P409" s="225">
        <f>O409*H409</f>
        <v>0</v>
      </c>
      <c r="Q409" s="225">
        <v>0</v>
      </c>
      <c r="R409" s="225">
        <f>Q409*H409</f>
        <v>0</v>
      </c>
      <c r="S409" s="225">
        <v>0</v>
      </c>
      <c r="T409" s="226">
        <f>S409*H409</f>
        <v>0</v>
      </c>
      <c r="AR409" s="23" t="s">
        <v>366</v>
      </c>
      <c r="AT409" s="23" t="s">
        <v>261</v>
      </c>
      <c r="AU409" s="23" t="s">
        <v>153</v>
      </c>
      <c r="AY409" s="23" t="s">
        <v>134</v>
      </c>
      <c r="BE409" s="227">
        <f>IF(N409="základní",J409,0)</f>
        <v>0</v>
      </c>
      <c r="BF409" s="227">
        <f>IF(N409="snížená",J409,0)</f>
        <v>0</v>
      </c>
      <c r="BG409" s="227">
        <f>IF(N409="zákl. přenesená",J409,0)</f>
        <v>0</v>
      </c>
      <c r="BH409" s="227">
        <f>IF(N409="sníž. přenesená",J409,0)</f>
        <v>0</v>
      </c>
      <c r="BI409" s="227">
        <f>IF(N409="nulová",J409,0)</f>
        <v>0</v>
      </c>
      <c r="BJ409" s="23" t="s">
        <v>25</v>
      </c>
      <c r="BK409" s="227">
        <f>ROUND(I409*H409,2)</f>
        <v>0</v>
      </c>
      <c r="BL409" s="23" t="s">
        <v>355</v>
      </c>
      <c r="BM409" s="23" t="s">
        <v>534</v>
      </c>
    </row>
    <row r="410" spans="2:47" s="1" customFormat="1" ht="13.5">
      <c r="B410" s="45"/>
      <c r="C410" s="73"/>
      <c r="D410" s="228" t="s">
        <v>382</v>
      </c>
      <c r="E410" s="73"/>
      <c r="F410" s="229" t="s">
        <v>383</v>
      </c>
      <c r="G410" s="73"/>
      <c r="H410" s="73"/>
      <c r="I410" s="186"/>
      <c r="J410" s="73"/>
      <c r="K410" s="73"/>
      <c r="L410" s="71"/>
      <c r="M410" s="230"/>
      <c r="N410" s="46"/>
      <c r="O410" s="46"/>
      <c r="P410" s="46"/>
      <c r="Q410" s="46"/>
      <c r="R410" s="46"/>
      <c r="S410" s="46"/>
      <c r="T410" s="94"/>
      <c r="AT410" s="23" t="s">
        <v>382</v>
      </c>
      <c r="AU410" s="23" t="s">
        <v>153</v>
      </c>
    </row>
    <row r="411" spans="2:51" s="12" customFormat="1" ht="13.5">
      <c r="B411" s="252"/>
      <c r="C411" s="253"/>
      <c r="D411" s="228" t="s">
        <v>146</v>
      </c>
      <c r="E411" s="254" t="s">
        <v>34</v>
      </c>
      <c r="F411" s="255" t="s">
        <v>357</v>
      </c>
      <c r="G411" s="253"/>
      <c r="H411" s="254" t="s">
        <v>34</v>
      </c>
      <c r="I411" s="256"/>
      <c r="J411" s="253"/>
      <c r="K411" s="253"/>
      <c r="L411" s="257"/>
      <c r="M411" s="258"/>
      <c r="N411" s="259"/>
      <c r="O411" s="259"/>
      <c r="P411" s="259"/>
      <c r="Q411" s="259"/>
      <c r="R411" s="259"/>
      <c r="S411" s="259"/>
      <c r="T411" s="260"/>
      <c r="AT411" s="261" t="s">
        <v>146</v>
      </c>
      <c r="AU411" s="261" t="s">
        <v>153</v>
      </c>
      <c r="AV411" s="12" t="s">
        <v>25</v>
      </c>
      <c r="AW411" s="12" t="s">
        <v>41</v>
      </c>
      <c r="AX411" s="12" t="s">
        <v>78</v>
      </c>
      <c r="AY411" s="261" t="s">
        <v>134</v>
      </c>
    </row>
    <row r="412" spans="2:51" s="11" customFormat="1" ht="13.5">
      <c r="B412" s="231"/>
      <c r="C412" s="232"/>
      <c r="D412" s="228" t="s">
        <v>146</v>
      </c>
      <c r="E412" s="233" t="s">
        <v>34</v>
      </c>
      <c r="F412" s="234" t="s">
        <v>25</v>
      </c>
      <c r="G412" s="232"/>
      <c r="H412" s="235">
        <v>1</v>
      </c>
      <c r="I412" s="236"/>
      <c r="J412" s="232"/>
      <c r="K412" s="232"/>
      <c r="L412" s="237"/>
      <c r="M412" s="238"/>
      <c r="N412" s="239"/>
      <c r="O412" s="239"/>
      <c r="P412" s="239"/>
      <c r="Q412" s="239"/>
      <c r="R412" s="239"/>
      <c r="S412" s="239"/>
      <c r="T412" s="240"/>
      <c r="AT412" s="241" t="s">
        <v>146</v>
      </c>
      <c r="AU412" s="241" t="s">
        <v>153</v>
      </c>
      <c r="AV412" s="11" t="s">
        <v>88</v>
      </c>
      <c r="AW412" s="11" t="s">
        <v>41</v>
      </c>
      <c r="AX412" s="11" t="s">
        <v>78</v>
      </c>
      <c r="AY412" s="241" t="s">
        <v>134</v>
      </c>
    </row>
    <row r="413" spans="2:51" s="13" customFormat="1" ht="13.5">
      <c r="B413" s="262"/>
      <c r="C413" s="263"/>
      <c r="D413" s="228" t="s">
        <v>146</v>
      </c>
      <c r="E413" s="264" t="s">
        <v>34</v>
      </c>
      <c r="F413" s="265" t="s">
        <v>358</v>
      </c>
      <c r="G413" s="263"/>
      <c r="H413" s="266">
        <v>1</v>
      </c>
      <c r="I413" s="267"/>
      <c r="J413" s="263"/>
      <c r="K413" s="263"/>
      <c r="L413" s="268"/>
      <c r="M413" s="269"/>
      <c r="N413" s="270"/>
      <c r="O413" s="270"/>
      <c r="P413" s="270"/>
      <c r="Q413" s="270"/>
      <c r="R413" s="270"/>
      <c r="S413" s="270"/>
      <c r="T413" s="271"/>
      <c r="AT413" s="272" t="s">
        <v>146</v>
      </c>
      <c r="AU413" s="272" t="s">
        <v>153</v>
      </c>
      <c r="AV413" s="13" t="s">
        <v>142</v>
      </c>
      <c r="AW413" s="13" t="s">
        <v>41</v>
      </c>
      <c r="AX413" s="13" t="s">
        <v>25</v>
      </c>
      <c r="AY413" s="272" t="s">
        <v>134</v>
      </c>
    </row>
    <row r="414" spans="2:65" s="1" customFormat="1" ht="25.5" customHeight="1">
      <c r="B414" s="45"/>
      <c r="C414" s="216" t="s">
        <v>415</v>
      </c>
      <c r="D414" s="216" t="s">
        <v>137</v>
      </c>
      <c r="E414" s="217" t="s">
        <v>535</v>
      </c>
      <c r="F414" s="218" t="s">
        <v>536</v>
      </c>
      <c r="G414" s="219" t="s">
        <v>156</v>
      </c>
      <c r="H414" s="220">
        <v>2</v>
      </c>
      <c r="I414" s="221"/>
      <c r="J414" s="222">
        <f>ROUND(I414*H414,2)</f>
        <v>0</v>
      </c>
      <c r="K414" s="218" t="s">
        <v>141</v>
      </c>
      <c r="L414" s="71"/>
      <c r="M414" s="223" t="s">
        <v>34</v>
      </c>
      <c r="N414" s="224" t="s">
        <v>49</v>
      </c>
      <c r="O414" s="46"/>
      <c r="P414" s="225">
        <f>O414*H414</f>
        <v>0</v>
      </c>
      <c r="Q414" s="225">
        <v>0</v>
      </c>
      <c r="R414" s="225">
        <f>Q414*H414</f>
        <v>0</v>
      </c>
      <c r="S414" s="225">
        <v>0</v>
      </c>
      <c r="T414" s="226">
        <f>S414*H414</f>
        <v>0</v>
      </c>
      <c r="AR414" s="23" t="s">
        <v>355</v>
      </c>
      <c r="AT414" s="23" t="s">
        <v>137</v>
      </c>
      <c r="AU414" s="23" t="s">
        <v>153</v>
      </c>
      <c r="AY414" s="23" t="s">
        <v>134</v>
      </c>
      <c r="BE414" s="227">
        <f>IF(N414="základní",J414,0)</f>
        <v>0</v>
      </c>
      <c r="BF414" s="227">
        <f>IF(N414="snížená",J414,0)</f>
        <v>0</v>
      </c>
      <c r="BG414" s="227">
        <f>IF(N414="zákl. přenesená",J414,0)</f>
        <v>0</v>
      </c>
      <c r="BH414" s="227">
        <f>IF(N414="sníž. přenesená",J414,0)</f>
        <v>0</v>
      </c>
      <c r="BI414" s="227">
        <f>IF(N414="nulová",J414,0)</f>
        <v>0</v>
      </c>
      <c r="BJ414" s="23" t="s">
        <v>25</v>
      </c>
      <c r="BK414" s="227">
        <f>ROUND(I414*H414,2)</f>
        <v>0</v>
      </c>
      <c r="BL414" s="23" t="s">
        <v>355</v>
      </c>
      <c r="BM414" s="23" t="s">
        <v>537</v>
      </c>
    </row>
    <row r="415" spans="2:51" s="12" customFormat="1" ht="13.5">
      <c r="B415" s="252"/>
      <c r="C415" s="253"/>
      <c r="D415" s="228" t="s">
        <v>146</v>
      </c>
      <c r="E415" s="254" t="s">
        <v>34</v>
      </c>
      <c r="F415" s="255" t="s">
        <v>357</v>
      </c>
      <c r="G415" s="253"/>
      <c r="H415" s="254" t="s">
        <v>34</v>
      </c>
      <c r="I415" s="256"/>
      <c r="J415" s="253"/>
      <c r="K415" s="253"/>
      <c r="L415" s="257"/>
      <c r="M415" s="258"/>
      <c r="N415" s="259"/>
      <c r="O415" s="259"/>
      <c r="P415" s="259"/>
      <c r="Q415" s="259"/>
      <c r="R415" s="259"/>
      <c r="S415" s="259"/>
      <c r="T415" s="260"/>
      <c r="AT415" s="261" t="s">
        <v>146</v>
      </c>
      <c r="AU415" s="261" t="s">
        <v>153</v>
      </c>
      <c r="AV415" s="12" t="s">
        <v>25</v>
      </c>
      <c r="AW415" s="12" t="s">
        <v>41</v>
      </c>
      <c r="AX415" s="12" t="s">
        <v>78</v>
      </c>
      <c r="AY415" s="261" t="s">
        <v>134</v>
      </c>
    </row>
    <row r="416" spans="2:51" s="11" customFormat="1" ht="13.5">
      <c r="B416" s="231"/>
      <c r="C416" s="232"/>
      <c r="D416" s="228" t="s">
        <v>146</v>
      </c>
      <c r="E416" s="233" t="s">
        <v>34</v>
      </c>
      <c r="F416" s="234" t="s">
        <v>88</v>
      </c>
      <c r="G416" s="232"/>
      <c r="H416" s="235">
        <v>2</v>
      </c>
      <c r="I416" s="236"/>
      <c r="J416" s="232"/>
      <c r="K416" s="232"/>
      <c r="L416" s="237"/>
      <c r="M416" s="238"/>
      <c r="N416" s="239"/>
      <c r="O416" s="239"/>
      <c r="P416" s="239"/>
      <c r="Q416" s="239"/>
      <c r="R416" s="239"/>
      <c r="S416" s="239"/>
      <c r="T416" s="240"/>
      <c r="AT416" s="241" t="s">
        <v>146</v>
      </c>
      <c r="AU416" s="241" t="s">
        <v>153</v>
      </c>
      <c r="AV416" s="11" t="s">
        <v>88</v>
      </c>
      <c r="AW416" s="11" t="s">
        <v>41</v>
      </c>
      <c r="AX416" s="11" t="s">
        <v>78</v>
      </c>
      <c r="AY416" s="241" t="s">
        <v>134</v>
      </c>
    </row>
    <row r="417" spans="2:51" s="13" customFormat="1" ht="13.5">
      <c r="B417" s="262"/>
      <c r="C417" s="263"/>
      <c r="D417" s="228" t="s">
        <v>146</v>
      </c>
      <c r="E417" s="264" t="s">
        <v>34</v>
      </c>
      <c r="F417" s="265" t="s">
        <v>358</v>
      </c>
      <c r="G417" s="263"/>
      <c r="H417" s="266">
        <v>2</v>
      </c>
      <c r="I417" s="267"/>
      <c r="J417" s="263"/>
      <c r="K417" s="263"/>
      <c r="L417" s="268"/>
      <c r="M417" s="269"/>
      <c r="N417" s="270"/>
      <c r="O417" s="270"/>
      <c r="P417" s="270"/>
      <c r="Q417" s="270"/>
      <c r="R417" s="270"/>
      <c r="S417" s="270"/>
      <c r="T417" s="271"/>
      <c r="AT417" s="272" t="s">
        <v>146</v>
      </c>
      <c r="AU417" s="272" t="s">
        <v>153</v>
      </c>
      <c r="AV417" s="13" t="s">
        <v>142</v>
      </c>
      <c r="AW417" s="13" t="s">
        <v>41</v>
      </c>
      <c r="AX417" s="13" t="s">
        <v>25</v>
      </c>
      <c r="AY417" s="272" t="s">
        <v>134</v>
      </c>
    </row>
    <row r="418" spans="2:65" s="1" customFormat="1" ht="25.5" customHeight="1">
      <c r="B418" s="45"/>
      <c r="C418" s="242" t="s">
        <v>538</v>
      </c>
      <c r="D418" s="242" t="s">
        <v>261</v>
      </c>
      <c r="E418" s="243" t="s">
        <v>539</v>
      </c>
      <c r="F418" s="244" t="s">
        <v>540</v>
      </c>
      <c r="G418" s="245" t="s">
        <v>485</v>
      </c>
      <c r="H418" s="246">
        <v>2</v>
      </c>
      <c r="I418" s="247"/>
      <c r="J418" s="248">
        <f>ROUND(I418*H418,2)</f>
        <v>0</v>
      </c>
      <c r="K418" s="244" t="s">
        <v>34</v>
      </c>
      <c r="L418" s="249"/>
      <c r="M418" s="250" t="s">
        <v>34</v>
      </c>
      <c r="N418" s="251" t="s">
        <v>49</v>
      </c>
      <c r="O418" s="46"/>
      <c r="P418" s="225">
        <f>O418*H418</f>
        <v>0</v>
      </c>
      <c r="Q418" s="225">
        <v>0</v>
      </c>
      <c r="R418" s="225">
        <f>Q418*H418</f>
        <v>0</v>
      </c>
      <c r="S418" s="225">
        <v>0</v>
      </c>
      <c r="T418" s="226">
        <f>S418*H418</f>
        <v>0</v>
      </c>
      <c r="AR418" s="23" t="s">
        <v>366</v>
      </c>
      <c r="AT418" s="23" t="s">
        <v>261</v>
      </c>
      <c r="AU418" s="23" t="s">
        <v>153</v>
      </c>
      <c r="AY418" s="23" t="s">
        <v>134</v>
      </c>
      <c r="BE418" s="227">
        <f>IF(N418="základní",J418,0)</f>
        <v>0</v>
      </c>
      <c r="BF418" s="227">
        <f>IF(N418="snížená",J418,0)</f>
        <v>0</v>
      </c>
      <c r="BG418" s="227">
        <f>IF(N418="zákl. přenesená",J418,0)</f>
        <v>0</v>
      </c>
      <c r="BH418" s="227">
        <f>IF(N418="sníž. přenesená",J418,0)</f>
        <v>0</v>
      </c>
      <c r="BI418" s="227">
        <f>IF(N418="nulová",J418,0)</f>
        <v>0</v>
      </c>
      <c r="BJ418" s="23" t="s">
        <v>25</v>
      </c>
      <c r="BK418" s="227">
        <f>ROUND(I418*H418,2)</f>
        <v>0</v>
      </c>
      <c r="BL418" s="23" t="s">
        <v>355</v>
      </c>
      <c r="BM418" s="23" t="s">
        <v>541</v>
      </c>
    </row>
    <row r="419" spans="2:47" s="1" customFormat="1" ht="13.5">
      <c r="B419" s="45"/>
      <c r="C419" s="73"/>
      <c r="D419" s="228" t="s">
        <v>382</v>
      </c>
      <c r="E419" s="73"/>
      <c r="F419" s="229" t="s">
        <v>383</v>
      </c>
      <c r="G419" s="73"/>
      <c r="H419" s="73"/>
      <c r="I419" s="186"/>
      <c r="J419" s="73"/>
      <c r="K419" s="73"/>
      <c r="L419" s="71"/>
      <c r="M419" s="230"/>
      <c r="N419" s="46"/>
      <c r="O419" s="46"/>
      <c r="P419" s="46"/>
      <c r="Q419" s="46"/>
      <c r="R419" s="46"/>
      <c r="S419" s="46"/>
      <c r="T419" s="94"/>
      <c r="AT419" s="23" t="s">
        <v>382</v>
      </c>
      <c r="AU419" s="23" t="s">
        <v>153</v>
      </c>
    </row>
    <row r="420" spans="2:51" s="12" customFormat="1" ht="13.5">
      <c r="B420" s="252"/>
      <c r="C420" s="253"/>
      <c r="D420" s="228" t="s">
        <v>146</v>
      </c>
      <c r="E420" s="254" t="s">
        <v>34</v>
      </c>
      <c r="F420" s="255" t="s">
        <v>357</v>
      </c>
      <c r="G420" s="253"/>
      <c r="H420" s="254" t="s">
        <v>34</v>
      </c>
      <c r="I420" s="256"/>
      <c r="J420" s="253"/>
      <c r="K420" s="253"/>
      <c r="L420" s="257"/>
      <c r="M420" s="258"/>
      <c r="N420" s="259"/>
      <c r="O420" s="259"/>
      <c r="P420" s="259"/>
      <c r="Q420" s="259"/>
      <c r="R420" s="259"/>
      <c r="S420" s="259"/>
      <c r="T420" s="260"/>
      <c r="AT420" s="261" t="s">
        <v>146</v>
      </c>
      <c r="AU420" s="261" t="s">
        <v>153</v>
      </c>
      <c r="AV420" s="12" t="s">
        <v>25</v>
      </c>
      <c r="AW420" s="12" t="s">
        <v>41</v>
      </c>
      <c r="AX420" s="12" t="s">
        <v>78</v>
      </c>
      <c r="AY420" s="261" t="s">
        <v>134</v>
      </c>
    </row>
    <row r="421" spans="2:51" s="11" customFormat="1" ht="13.5">
      <c r="B421" s="231"/>
      <c r="C421" s="232"/>
      <c r="D421" s="228" t="s">
        <v>146</v>
      </c>
      <c r="E421" s="233" t="s">
        <v>34</v>
      </c>
      <c r="F421" s="234" t="s">
        <v>88</v>
      </c>
      <c r="G421" s="232"/>
      <c r="H421" s="235">
        <v>2</v>
      </c>
      <c r="I421" s="236"/>
      <c r="J421" s="232"/>
      <c r="K421" s="232"/>
      <c r="L421" s="237"/>
      <c r="M421" s="238"/>
      <c r="N421" s="239"/>
      <c r="O421" s="239"/>
      <c r="P421" s="239"/>
      <c r="Q421" s="239"/>
      <c r="R421" s="239"/>
      <c r="S421" s="239"/>
      <c r="T421" s="240"/>
      <c r="AT421" s="241" t="s">
        <v>146</v>
      </c>
      <c r="AU421" s="241" t="s">
        <v>153</v>
      </c>
      <c r="AV421" s="11" t="s">
        <v>88</v>
      </c>
      <c r="AW421" s="11" t="s">
        <v>41</v>
      </c>
      <c r="AX421" s="11" t="s">
        <v>78</v>
      </c>
      <c r="AY421" s="241" t="s">
        <v>134</v>
      </c>
    </row>
    <row r="422" spans="2:51" s="13" customFormat="1" ht="13.5">
      <c r="B422" s="262"/>
      <c r="C422" s="263"/>
      <c r="D422" s="228" t="s">
        <v>146</v>
      </c>
      <c r="E422" s="264" t="s">
        <v>34</v>
      </c>
      <c r="F422" s="265" t="s">
        <v>358</v>
      </c>
      <c r="G422" s="263"/>
      <c r="H422" s="266">
        <v>2</v>
      </c>
      <c r="I422" s="267"/>
      <c r="J422" s="263"/>
      <c r="K422" s="263"/>
      <c r="L422" s="268"/>
      <c r="M422" s="269"/>
      <c r="N422" s="270"/>
      <c r="O422" s="270"/>
      <c r="P422" s="270"/>
      <c r="Q422" s="270"/>
      <c r="R422" s="270"/>
      <c r="S422" s="270"/>
      <c r="T422" s="271"/>
      <c r="AT422" s="272" t="s">
        <v>146</v>
      </c>
      <c r="AU422" s="272" t="s">
        <v>153</v>
      </c>
      <c r="AV422" s="13" t="s">
        <v>142</v>
      </c>
      <c r="AW422" s="13" t="s">
        <v>41</v>
      </c>
      <c r="AX422" s="13" t="s">
        <v>25</v>
      </c>
      <c r="AY422" s="272" t="s">
        <v>134</v>
      </c>
    </row>
    <row r="423" spans="2:65" s="1" customFormat="1" ht="25.5" customHeight="1">
      <c r="B423" s="45"/>
      <c r="C423" s="216" t="s">
        <v>542</v>
      </c>
      <c r="D423" s="216" t="s">
        <v>137</v>
      </c>
      <c r="E423" s="217" t="s">
        <v>543</v>
      </c>
      <c r="F423" s="218" t="s">
        <v>544</v>
      </c>
      <c r="G423" s="219" t="s">
        <v>156</v>
      </c>
      <c r="H423" s="220">
        <v>1</v>
      </c>
      <c r="I423" s="221"/>
      <c r="J423" s="222">
        <f>ROUND(I423*H423,2)</f>
        <v>0</v>
      </c>
      <c r="K423" s="218" t="s">
        <v>141</v>
      </c>
      <c r="L423" s="71"/>
      <c r="M423" s="223" t="s">
        <v>34</v>
      </c>
      <c r="N423" s="224" t="s">
        <v>49</v>
      </c>
      <c r="O423" s="46"/>
      <c r="P423" s="225">
        <f>O423*H423</f>
        <v>0</v>
      </c>
      <c r="Q423" s="225">
        <v>0</v>
      </c>
      <c r="R423" s="225">
        <f>Q423*H423</f>
        <v>0</v>
      </c>
      <c r="S423" s="225">
        <v>0</v>
      </c>
      <c r="T423" s="226">
        <f>S423*H423</f>
        <v>0</v>
      </c>
      <c r="AR423" s="23" t="s">
        <v>355</v>
      </c>
      <c r="AT423" s="23" t="s">
        <v>137</v>
      </c>
      <c r="AU423" s="23" t="s">
        <v>153</v>
      </c>
      <c r="AY423" s="23" t="s">
        <v>134</v>
      </c>
      <c r="BE423" s="227">
        <f>IF(N423="základní",J423,0)</f>
        <v>0</v>
      </c>
      <c r="BF423" s="227">
        <f>IF(N423="snížená",J423,0)</f>
        <v>0</v>
      </c>
      <c r="BG423" s="227">
        <f>IF(N423="zákl. přenesená",J423,0)</f>
        <v>0</v>
      </c>
      <c r="BH423" s="227">
        <f>IF(N423="sníž. přenesená",J423,0)</f>
        <v>0</v>
      </c>
      <c r="BI423" s="227">
        <f>IF(N423="nulová",J423,0)</f>
        <v>0</v>
      </c>
      <c r="BJ423" s="23" t="s">
        <v>25</v>
      </c>
      <c r="BK423" s="227">
        <f>ROUND(I423*H423,2)</f>
        <v>0</v>
      </c>
      <c r="BL423" s="23" t="s">
        <v>355</v>
      </c>
      <c r="BM423" s="23" t="s">
        <v>545</v>
      </c>
    </row>
    <row r="424" spans="2:51" s="12" customFormat="1" ht="13.5">
      <c r="B424" s="252"/>
      <c r="C424" s="253"/>
      <c r="D424" s="228" t="s">
        <v>146</v>
      </c>
      <c r="E424" s="254" t="s">
        <v>34</v>
      </c>
      <c r="F424" s="255" t="s">
        <v>357</v>
      </c>
      <c r="G424" s="253"/>
      <c r="H424" s="254" t="s">
        <v>34</v>
      </c>
      <c r="I424" s="256"/>
      <c r="J424" s="253"/>
      <c r="K424" s="253"/>
      <c r="L424" s="257"/>
      <c r="M424" s="258"/>
      <c r="N424" s="259"/>
      <c r="O424" s="259"/>
      <c r="P424" s="259"/>
      <c r="Q424" s="259"/>
      <c r="R424" s="259"/>
      <c r="S424" s="259"/>
      <c r="T424" s="260"/>
      <c r="AT424" s="261" t="s">
        <v>146</v>
      </c>
      <c r="AU424" s="261" t="s">
        <v>153</v>
      </c>
      <c r="AV424" s="12" t="s">
        <v>25</v>
      </c>
      <c r="AW424" s="12" t="s">
        <v>41</v>
      </c>
      <c r="AX424" s="12" t="s">
        <v>78</v>
      </c>
      <c r="AY424" s="261" t="s">
        <v>134</v>
      </c>
    </row>
    <row r="425" spans="2:51" s="11" customFormat="1" ht="13.5">
      <c r="B425" s="231"/>
      <c r="C425" s="232"/>
      <c r="D425" s="228" t="s">
        <v>146</v>
      </c>
      <c r="E425" s="233" t="s">
        <v>34</v>
      </c>
      <c r="F425" s="234" t="s">
        <v>25</v>
      </c>
      <c r="G425" s="232"/>
      <c r="H425" s="235">
        <v>1</v>
      </c>
      <c r="I425" s="236"/>
      <c r="J425" s="232"/>
      <c r="K425" s="232"/>
      <c r="L425" s="237"/>
      <c r="M425" s="238"/>
      <c r="N425" s="239"/>
      <c r="O425" s="239"/>
      <c r="P425" s="239"/>
      <c r="Q425" s="239"/>
      <c r="R425" s="239"/>
      <c r="S425" s="239"/>
      <c r="T425" s="240"/>
      <c r="AT425" s="241" t="s">
        <v>146</v>
      </c>
      <c r="AU425" s="241" t="s">
        <v>153</v>
      </c>
      <c r="AV425" s="11" t="s">
        <v>88</v>
      </c>
      <c r="AW425" s="11" t="s">
        <v>41</v>
      </c>
      <c r="AX425" s="11" t="s">
        <v>78</v>
      </c>
      <c r="AY425" s="241" t="s">
        <v>134</v>
      </c>
    </row>
    <row r="426" spans="2:51" s="13" customFormat="1" ht="13.5">
      <c r="B426" s="262"/>
      <c r="C426" s="263"/>
      <c r="D426" s="228" t="s">
        <v>146</v>
      </c>
      <c r="E426" s="264" t="s">
        <v>34</v>
      </c>
      <c r="F426" s="265" t="s">
        <v>358</v>
      </c>
      <c r="G426" s="263"/>
      <c r="H426" s="266">
        <v>1</v>
      </c>
      <c r="I426" s="267"/>
      <c r="J426" s="263"/>
      <c r="K426" s="263"/>
      <c r="L426" s="268"/>
      <c r="M426" s="269"/>
      <c r="N426" s="270"/>
      <c r="O426" s="270"/>
      <c r="P426" s="270"/>
      <c r="Q426" s="270"/>
      <c r="R426" s="270"/>
      <c r="S426" s="270"/>
      <c r="T426" s="271"/>
      <c r="AT426" s="272" t="s">
        <v>146</v>
      </c>
      <c r="AU426" s="272" t="s">
        <v>153</v>
      </c>
      <c r="AV426" s="13" t="s">
        <v>142</v>
      </c>
      <c r="AW426" s="13" t="s">
        <v>41</v>
      </c>
      <c r="AX426" s="13" t="s">
        <v>25</v>
      </c>
      <c r="AY426" s="272" t="s">
        <v>134</v>
      </c>
    </row>
    <row r="427" spans="2:65" s="1" customFormat="1" ht="16.5" customHeight="1">
      <c r="B427" s="45"/>
      <c r="C427" s="242" t="s">
        <v>546</v>
      </c>
      <c r="D427" s="242" t="s">
        <v>261</v>
      </c>
      <c r="E427" s="243" t="s">
        <v>547</v>
      </c>
      <c r="F427" s="244" t="s">
        <v>548</v>
      </c>
      <c r="G427" s="245" t="s">
        <v>485</v>
      </c>
      <c r="H427" s="246">
        <v>1</v>
      </c>
      <c r="I427" s="247"/>
      <c r="J427" s="248">
        <f>ROUND(I427*H427,2)</f>
        <v>0</v>
      </c>
      <c r="K427" s="244" t="s">
        <v>34</v>
      </c>
      <c r="L427" s="249"/>
      <c r="M427" s="250" t="s">
        <v>34</v>
      </c>
      <c r="N427" s="251" t="s">
        <v>49</v>
      </c>
      <c r="O427" s="46"/>
      <c r="P427" s="225">
        <f>O427*H427</f>
        <v>0</v>
      </c>
      <c r="Q427" s="225">
        <v>0</v>
      </c>
      <c r="R427" s="225">
        <f>Q427*H427</f>
        <v>0</v>
      </c>
      <c r="S427" s="225">
        <v>0</v>
      </c>
      <c r="T427" s="226">
        <f>S427*H427</f>
        <v>0</v>
      </c>
      <c r="AR427" s="23" t="s">
        <v>366</v>
      </c>
      <c r="AT427" s="23" t="s">
        <v>261</v>
      </c>
      <c r="AU427" s="23" t="s">
        <v>153</v>
      </c>
      <c r="AY427" s="23" t="s">
        <v>134</v>
      </c>
      <c r="BE427" s="227">
        <f>IF(N427="základní",J427,0)</f>
        <v>0</v>
      </c>
      <c r="BF427" s="227">
        <f>IF(N427="snížená",J427,0)</f>
        <v>0</v>
      </c>
      <c r="BG427" s="227">
        <f>IF(N427="zákl. přenesená",J427,0)</f>
        <v>0</v>
      </c>
      <c r="BH427" s="227">
        <f>IF(N427="sníž. přenesená",J427,0)</f>
        <v>0</v>
      </c>
      <c r="BI427" s="227">
        <f>IF(N427="nulová",J427,0)</f>
        <v>0</v>
      </c>
      <c r="BJ427" s="23" t="s">
        <v>25</v>
      </c>
      <c r="BK427" s="227">
        <f>ROUND(I427*H427,2)</f>
        <v>0</v>
      </c>
      <c r="BL427" s="23" t="s">
        <v>355</v>
      </c>
      <c r="BM427" s="23" t="s">
        <v>549</v>
      </c>
    </row>
    <row r="428" spans="2:47" s="1" customFormat="1" ht="13.5">
      <c r="B428" s="45"/>
      <c r="C428" s="73"/>
      <c r="D428" s="228" t="s">
        <v>382</v>
      </c>
      <c r="E428" s="73"/>
      <c r="F428" s="229" t="s">
        <v>383</v>
      </c>
      <c r="G428" s="73"/>
      <c r="H428" s="73"/>
      <c r="I428" s="186"/>
      <c r="J428" s="73"/>
      <c r="K428" s="73"/>
      <c r="L428" s="71"/>
      <c r="M428" s="230"/>
      <c r="N428" s="46"/>
      <c r="O428" s="46"/>
      <c r="P428" s="46"/>
      <c r="Q428" s="46"/>
      <c r="R428" s="46"/>
      <c r="S428" s="46"/>
      <c r="T428" s="94"/>
      <c r="AT428" s="23" t="s">
        <v>382</v>
      </c>
      <c r="AU428" s="23" t="s">
        <v>153</v>
      </c>
    </row>
    <row r="429" spans="2:51" s="12" customFormat="1" ht="13.5">
      <c r="B429" s="252"/>
      <c r="C429" s="253"/>
      <c r="D429" s="228" t="s">
        <v>146</v>
      </c>
      <c r="E429" s="254" t="s">
        <v>34</v>
      </c>
      <c r="F429" s="255" t="s">
        <v>357</v>
      </c>
      <c r="G429" s="253"/>
      <c r="H429" s="254" t="s">
        <v>34</v>
      </c>
      <c r="I429" s="256"/>
      <c r="J429" s="253"/>
      <c r="K429" s="253"/>
      <c r="L429" s="257"/>
      <c r="M429" s="258"/>
      <c r="N429" s="259"/>
      <c r="O429" s="259"/>
      <c r="P429" s="259"/>
      <c r="Q429" s="259"/>
      <c r="R429" s="259"/>
      <c r="S429" s="259"/>
      <c r="T429" s="260"/>
      <c r="AT429" s="261" t="s">
        <v>146</v>
      </c>
      <c r="AU429" s="261" t="s">
        <v>153</v>
      </c>
      <c r="AV429" s="12" t="s">
        <v>25</v>
      </c>
      <c r="AW429" s="12" t="s">
        <v>41</v>
      </c>
      <c r="AX429" s="12" t="s">
        <v>78</v>
      </c>
      <c r="AY429" s="261" t="s">
        <v>134</v>
      </c>
    </row>
    <row r="430" spans="2:51" s="11" customFormat="1" ht="13.5">
      <c r="B430" s="231"/>
      <c r="C430" s="232"/>
      <c r="D430" s="228" t="s">
        <v>146</v>
      </c>
      <c r="E430" s="233" t="s">
        <v>34</v>
      </c>
      <c r="F430" s="234" t="s">
        <v>25</v>
      </c>
      <c r="G430" s="232"/>
      <c r="H430" s="235">
        <v>1</v>
      </c>
      <c r="I430" s="236"/>
      <c r="J430" s="232"/>
      <c r="K430" s="232"/>
      <c r="L430" s="237"/>
      <c r="M430" s="238"/>
      <c r="N430" s="239"/>
      <c r="O430" s="239"/>
      <c r="P430" s="239"/>
      <c r="Q430" s="239"/>
      <c r="R430" s="239"/>
      <c r="S430" s="239"/>
      <c r="T430" s="240"/>
      <c r="AT430" s="241" t="s">
        <v>146</v>
      </c>
      <c r="AU430" s="241" t="s">
        <v>153</v>
      </c>
      <c r="AV430" s="11" t="s">
        <v>88</v>
      </c>
      <c r="AW430" s="11" t="s">
        <v>41</v>
      </c>
      <c r="AX430" s="11" t="s">
        <v>78</v>
      </c>
      <c r="AY430" s="241" t="s">
        <v>134</v>
      </c>
    </row>
    <row r="431" spans="2:51" s="13" customFormat="1" ht="13.5">
      <c r="B431" s="262"/>
      <c r="C431" s="263"/>
      <c r="D431" s="228" t="s">
        <v>146</v>
      </c>
      <c r="E431" s="264" t="s">
        <v>34</v>
      </c>
      <c r="F431" s="265" t="s">
        <v>358</v>
      </c>
      <c r="G431" s="263"/>
      <c r="H431" s="266">
        <v>1</v>
      </c>
      <c r="I431" s="267"/>
      <c r="J431" s="263"/>
      <c r="K431" s="263"/>
      <c r="L431" s="268"/>
      <c r="M431" s="269"/>
      <c r="N431" s="270"/>
      <c r="O431" s="270"/>
      <c r="P431" s="270"/>
      <c r="Q431" s="270"/>
      <c r="R431" s="270"/>
      <c r="S431" s="270"/>
      <c r="T431" s="271"/>
      <c r="AT431" s="272" t="s">
        <v>146</v>
      </c>
      <c r="AU431" s="272" t="s">
        <v>153</v>
      </c>
      <c r="AV431" s="13" t="s">
        <v>142</v>
      </c>
      <c r="AW431" s="13" t="s">
        <v>41</v>
      </c>
      <c r="AX431" s="13" t="s">
        <v>25</v>
      </c>
      <c r="AY431" s="272" t="s">
        <v>134</v>
      </c>
    </row>
    <row r="432" spans="2:65" s="1" customFormat="1" ht="38.25" customHeight="1">
      <c r="B432" s="45"/>
      <c r="C432" s="216" t="s">
        <v>550</v>
      </c>
      <c r="D432" s="216" t="s">
        <v>137</v>
      </c>
      <c r="E432" s="217" t="s">
        <v>551</v>
      </c>
      <c r="F432" s="218" t="s">
        <v>552</v>
      </c>
      <c r="G432" s="219" t="s">
        <v>156</v>
      </c>
      <c r="H432" s="220">
        <v>10</v>
      </c>
      <c r="I432" s="221"/>
      <c r="J432" s="222">
        <f>ROUND(I432*H432,2)</f>
        <v>0</v>
      </c>
      <c r="K432" s="218" t="s">
        <v>141</v>
      </c>
      <c r="L432" s="71"/>
      <c r="M432" s="223" t="s">
        <v>34</v>
      </c>
      <c r="N432" s="224" t="s">
        <v>49</v>
      </c>
      <c r="O432" s="46"/>
      <c r="P432" s="225">
        <f>O432*H432</f>
        <v>0</v>
      </c>
      <c r="Q432" s="225">
        <v>0</v>
      </c>
      <c r="R432" s="225">
        <f>Q432*H432</f>
        <v>0</v>
      </c>
      <c r="S432" s="225">
        <v>0</v>
      </c>
      <c r="T432" s="226">
        <f>S432*H432</f>
        <v>0</v>
      </c>
      <c r="AR432" s="23" t="s">
        <v>355</v>
      </c>
      <c r="AT432" s="23" t="s">
        <v>137</v>
      </c>
      <c r="AU432" s="23" t="s">
        <v>153</v>
      </c>
      <c r="AY432" s="23" t="s">
        <v>134</v>
      </c>
      <c r="BE432" s="227">
        <f>IF(N432="základní",J432,0)</f>
        <v>0</v>
      </c>
      <c r="BF432" s="227">
        <f>IF(N432="snížená",J432,0)</f>
        <v>0</v>
      </c>
      <c r="BG432" s="227">
        <f>IF(N432="zákl. přenesená",J432,0)</f>
        <v>0</v>
      </c>
      <c r="BH432" s="227">
        <f>IF(N432="sníž. přenesená",J432,0)</f>
        <v>0</v>
      </c>
      <c r="BI432" s="227">
        <f>IF(N432="nulová",J432,0)</f>
        <v>0</v>
      </c>
      <c r="BJ432" s="23" t="s">
        <v>25</v>
      </c>
      <c r="BK432" s="227">
        <f>ROUND(I432*H432,2)</f>
        <v>0</v>
      </c>
      <c r="BL432" s="23" t="s">
        <v>355</v>
      </c>
      <c r="BM432" s="23" t="s">
        <v>553</v>
      </c>
    </row>
    <row r="433" spans="2:51" s="12" customFormat="1" ht="13.5">
      <c r="B433" s="252"/>
      <c r="C433" s="253"/>
      <c r="D433" s="228" t="s">
        <v>146</v>
      </c>
      <c r="E433" s="254" t="s">
        <v>34</v>
      </c>
      <c r="F433" s="255" t="s">
        <v>357</v>
      </c>
      <c r="G433" s="253"/>
      <c r="H433" s="254" t="s">
        <v>34</v>
      </c>
      <c r="I433" s="256"/>
      <c r="J433" s="253"/>
      <c r="K433" s="253"/>
      <c r="L433" s="257"/>
      <c r="M433" s="258"/>
      <c r="N433" s="259"/>
      <c r="O433" s="259"/>
      <c r="P433" s="259"/>
      <c r="Q433" s="259"/>
      <c r="R433" s="259"/>
      <c r="S433" s="259"/>
      <c r="T433" s="260"/>
      <c r="AT433" s="261" t="s">
        <v>146</v>
      </c>
      <c r="AU433" s="261" t="s">
        <v>153</v>
      </c>
      <c r="AV433" s="12" t="s">
        <v>25</v>
      </c>
      <c r="AW433" s="12" t="s">
        <v>41</v>
      </c>
      <c r="AX433" s="12" t="s">
        <v>78</v>
      </c>
      <c r="AY433" s="261" t="s">
        <v>134</v>
      </c>
    </row>
    <row r="434" spans="2:51" s="11" customFormat="1" ht="13.5">
      <c r="B434" s="231"/>
      <c r="C434" s="232"/>
      <c r="D434" s="228" t="s">
        <v>146</v>
      </c>
      <c r="E434" s="233" t="s">
        <v>34</v>
      </c>
      <c r="F434" s="234" t="s">
        <v>30</v>
      </c>
      <c r="G434" s="232"/>
      <c r="H434" s="235">
        <v>10</v>
      </c>
      <c r="I434" s="236"/>
      <c r="J434" s="232"/>
      <c r="K434" s="232"/>
      <c r="L434" s="237"/>
      <c r="M434" s="238"/>
      <c r="N434" s="239"/>
      <c r="O434" s="239"/>
      <c r="P434" s="239"/>
      <c r="Q434" s="239"/>
      <c r="R434" s="239"/>
      <c r="S434" s="239"/>
      <c r="T434" s="240"/>
      <c r="AT434" s="241" t="s">
        <v>146</v>
      </c>
      <c r="AU434" s="241" t="s">
        <v>153</v>
      </c>
      <c r="AV434" s="11" t="s">
        <v>88</v>
      </c>
      <c r="AW434" s="11" t="s">
        <v>41</v>
      </c>
      <c r="AX434" s="11" t="s">
        <v>78</v>
      </c>
      <c r="AY434" s="241" t="s">
        <v>134</v>
      </c>
    </row>
    <row r="435" spans="2:51" s="13" customFormat="1" ht="13.5">
      <c r="B435" s="262"/>
      <c r="C435" s="263"/>
      <c r="D435" s="228" t="s">
        <v>146</v>
      </c>
      <c r="E435" s="264" t="s">
        <v>34</v>
      </c>
      <c r="F435" s="265" t="s">
        <v>358</v>
      </c>
      <c r="G435" s="263"/>
      <c r="H435" s="266">
        <v>10</v>
      </c>
      <c r="I435" s="267"/>
      <c r="J435" s="263"/>
      <c r="K435" s="263"/>
      <c r="L435" s="268"/>
      <c r="M435" s="269"/>
      <c r="N435" s="270"/>
      <c r="O435" s="270"/>
      <c r="P435" s="270"/>
      <c r="Q435" s="270"/>
      <c r="R435" s="270"/>
      <c r="S435" s="270"/>
      <c r="T435" s="271"/>
      <c r="AT435" s="272" t="s">
        <v>146</v>
      </c>
      <c r="AU435" s="272" t="s">
        <v>153</v>
      </c>
      <c r="AV435" s="13" t="s">
        <v>142</v>
      </c>
      <c r="AW435" s="13" t="s">
        <v>41</v>
      </c>
      <c r="AX435" s="13" t="s">
        <v>25</v>
      </c>
      <c r="AY435" s="272" t="s">
        <v>134</v>
      </c>
    </row>
    <row r="436" spans="2:65" s="1" customFormat="1" ht="25.5" customHeight="1">
      <c r="B436" s="45"/>
      <c r="C436" s="242" t="s">
        <v>554</v>
      </c>
      <c r="D436" s="242" t="s">
        <v>261</v>
      </c>
      <c r="E436" s="243" t="s">
        <v>555</v>
      </c>
      <c r="F436" s="244" t="s">
        <v>556</v>
      </c>
      <c r="G436" s="245" t="s">
        <v>485</v>
      </c>
      <c r="H436" s="246">
        <v>10</v>
      </c>
      <c r="I436" s="247"/>
      <c r="J436" s="248">
        <f>ROUND(I436*H436,2)</f>
        <v>0</v>
      </c>
      <c r="K436" s="244" t="s">
        <v>34</v>
      </c>
      <c r="L436" s="249"/>
      <c r="M436" s="250" t="s">
        <v>34</v>
      </c>
      <c r="N436" s="251" t="s">
        <v>49</v>
      </c>
      <c r="O436" s="46"/>
      <c r="P436" s="225">
        <f>O436*H436</f>
        <v>0</v>
      </c>
      <c r="Q436" s="225">
        <v>0</v>
      </c>
      <c r="R436" s="225">
        <f>Q436*H436</f>
        <v>0</v>
      </c>
      <c r="S436" s="225">
        <v>0</v>
      </c>
      <c r="T436" s="226">
        <f>S436*H436</f>
        <v>0</v>
      </c>
      <c r="AR436" s="23" t="s">
        <v>366</v>
      </c>
      <c r="AT436" s="23" t="s">
        <v>261</v>
      </c>
      <c r="AU436" s="23" t="s">
        <v>153</v>
      </c>
      <c r="AY436" s="23" t="s">
        <v>134</v>
      </c>
      <c r="BE436" s="227">
        <f>IF(N436="základní",J436,0)</f>
        <v>0</v>
      </c>
      <c r="BF436" s="227">
        <f>IF(N436="snížená",J436,0)</f>
        <v>0</v>
      </c>
      <c r="BG436" s="227">
        <f>IF(N436="zákl. přenesená",J436,0)</f>
        <v>0</v>
      </c>
      <c r="BH436" s="227">
        <f>IF(N436="sníž. přenesená",J436,0)</f>
        <v>0</v>
      </c>
      <c r="BI436" s="227">
        <f>IF(N436="nulová",J436,0)</f>
        <v>0</v>
      </c>
      <c r="BJ436" s="23" t="s">
        <v>25</v>
      </c>
      <c r="BK436" s="227">
        <f>ROUND(I436*H436,2)</f>
        <v>0</v>
      </c>
      <c r="BL436" s="23" t="s">
        <v>355</v>
      </c>
      <c r="BM436" s="23" t="s">
        <v>557</v>
      </c>
    </row>
    <row r="437" spans="2:47" s="1" customFormat="1" ht="13.5">
      <c r="B437" s="45"/>
      <c r="C437" s="73"/>
      <c r="D437" s="228" t="s">
        <v>382</v>
      </c>
      <c r="E437" s="73"/>
      <c r="F437" s="229" t="s">
        <v>383</v>
      </c>
      <c r="G437" s="73"/>
      <c r="H437" s="73"/>
      <c r="I437" s="186"/>
      <c r="J437" s="73"/>
      <c r="K437" s="73"/>
      <c r="L437" s="71"/>
      <c r="M437" s="230"/>
      <c r="N437" s="46"/>
      <c r="O437" s="46"/>
      <c r="P437" s="46"/>
      <c r="Q437" s="46"/>
      <c r="R437" s="46"/>
      <c r="S437" s="46"/>
      <c r="T437" s="94"/>
      <c r="AT437" s="23" t="s">
        <v>382</v>
      </c>
      <c r="AU437" s="23" t="s">
        <v>153</v>
      </c>
    </row>
    <row r="438" spans="2:51" s="12" customFormat="1" ht="13.5">
      <c r="B438" s="252"/>
      <c r="C438" s="253"/>
      <c r="D438" s="228" t="s">
        <v>146</v>
      </c>
      <c r="E438" s="254" t="s">
        <v>34</v>
      </c>
      <c r="F438" s="255" t="s">
        <v>357</v>
      </c>
      <c r="G438" s="253"/>
      <c r="H438" s="254" t="s">
        <v>34</v>
      </c>
      <c r="I438" s="256"/>
      <c r="J438" s="253"/>
      <c r="K438" s="253"/>
      <c r="L438" s="257"/>
      <c r="M438" s="258"/>
      <c r="N438" s="259"/>
      <c r="O438" s="259"/>
      <c r="P438" s="259"/>
      <c r="Q438" s="259"/>
      <c r="R438" s="259"/>
      <c r="S438" s="259"/>
      <c r="T438" s="260"/>
      <c r="AT438" s="261" t="s">
        <v>146</v>
      </c>
      <c r="AU438" s="261" t="s">
        <v>153</v>
      </c>
      <c r="AV438" s="12" t="s">
        <v>25</v>
      </c>
      <c r="AW438" s="12" t="s">
        <v>41</v>
      </c>
      <c r="AX438" s="12" t="s">
        <v>78</v>
      </c>
      <c r="AY438" s="261" t="s">
        <v>134</v>
      </c>
    </row>
    <row r="439" spans="2:51" s="11" customFormat="1" ht="13.5">
      <c r="B439" s="231"/>
      <c r="C439" s="232"/>
      <c r="D439" s="228" t="s">
        <v>146</v>
      </c>
      <c r="E439" s="233" t="s">
        <v>34</v>
      </c>
      <c r="F439" s="234" t="s">
        <v>30</v>
      </c>
      <c r="G439" s="232"/>
      <c r="H439" s="235">
        <v>10</v>
      </c>
      <c r="I439" s="236"/>
      <c r="J439" s="232"/>
      <c r="K439" s="232"/>
      <c r="L439" s="237"/>
      <c r="M439" s="238"/>
      <c r="N439" s="239"/>
      <c r="O439" s="239"/>
      <c r="P439" s="239"/>
      <c r="Q439" s="239"/>
      <c r="R439" s="239"/>
      <c r="S439" s="239"/>
      <c r="T439" s="240"/>
      <c r="AT439" s="241" t="s">
        <v>146</v>
      </c>
      <c r="AU439" s="241" t="s">
        <v>153</v>
      </c>
      <c r="AV439" s="11" t="s">
        <v>88</v>
      </c>
      <c r="AW439" s="11" t="s">
        <v>41</v>
      </c>
      <c r="AX439" s="11" t="s">
        <v>78</v>
      </c>
      <c r="AY439" s="241" t="s">
        <v>134</v>
      </c>
    </row>
    <row r="440" spans="2:51" s="13" customFormat="1" ht="13.5">
      <c r="B440" s="262"/>
      <c r="C440" s="263"/>
      <c r="D440" s="228" t="s">
        <v>146</v>
      </c>
      <c r="E440" s="264" t="s">
        <v>34</v>
      </c>
      <c r="F440" s="265" t="s">
        <v>358</v>
      </c>
      <c r="G440" s="263"/>
      <c r="H440" s="266">
        <v>10</v>
      </c>
      <c r="I440" s="267"/>
      <c r="J440" s="263"/>
      <c r="K440" s="263"/>
      <c r="L440" s="268"/>
      <c r="M440" s="269"/>
      <c r="N440" s="270"/>
      <c r="O440" s="270"/>
      <c r="P440" s="270"/>
      <c r="Q440" s="270"/>
      <c r="R440" s="270"/>
      <c r="S440" s="270"/>
      <c r="T440" s="271"/>
      <c r="AT440" s="272" t="s">
        <v>146</v>
      </c>
      <c r="AU440" s="272" t="s">
        <v>153</v>
      </c>
      <c r="AV440" s="13" t="s">
        <v>142</v>
      </c>
      <c r="AW440" s="13" t="s">
        <v>41</v>
      </c>
      <c r="AX440" s="13" t="s">
        <v>25</v>
      </c>
      <c r="AY440" s="272" t="s">
        <v>134</v>
      </c>
    </row>
    <row r="441" spans="2:65" s="1" customFormat="1" ht="38.25" customHeight="1">
      <c r="B441" s="45"/>
      <c r="C441" s="216" t="s">
        <v>558</v>
      </c>
      <c r="D441" s="216" t="s">
        <v>137</v>
      </c>
      <c r="E441" s="217" t="s">
        <v>559</v>
      </c>
      <c r="F441" s="218" t="s">
        <v>560</v>
      </c>
      <c r="G441" s="219" t="s">
        <v>156</v>
      </c>
      <c r="H441" s="220">
        <v>22</v>
      </c>
      <c r="I441" s="221"/>
      <c r="J441" s="222">
        <f>ROUND(I441*H441,2)</f>
        <v>0</v>
      </c>
      <c r="K441" s="218" t="s">
        <v>141</v>
      </c>
      <c r="L441" s="71"/>
      <c r="M441" s="223" t="s">
        <v>34</v>
      </c>
      <c r="N441" s="224" t="s">
        <v>49</v>
      </c>
      <c r="O441" s="46"/>
      <c r="P441" s="225">
        <f>O441*H441</f>
        <v>0</v>
      </c>
      <c r="Q441" s="225">
        <v>0</v>
      </c>
      <c r="R441" s="225">
        <f>Q441*H441</f>
        <v>0</v>
      </c>
      <c r="S441" s="225">
        <v>0</v>
      </c>
      <c r="T441" s="226">
        <f>S441*H441</f>
        <v>0</v>
      </c>
      <c r="AR441" s="23" t="s">
        <v>355</v>
      </c>
      <c r="AT441" s="23" t="s">
        <v>137</v>
      </c>
      <c r="AU441" s="23" t="s">
        <v>153</v>
      </c>
      <c r="AY441" s="23" t="s">
        <v>134</v>
      </c>
      <c r="BE441" s="227">
        <f>IF(N441="základní",J441,0)</f>
        <v>0</v>
      </c>
      <c r="BF441" s="227">
        <f>IF(N441="snížená",J441,0)</f>
        <v>0</v>
      </c>
      <c r="BG441" s="227">
        <f>IF(N441="zákl. přenesená",J441,0)</f>
        <v>0</v>
      </c>
      <c r="BH441" s="227">
        <f>IF(N441="sníž. přenesená",J441,0)</f>
        <v>0</v>
      </c>
      <c r="BI441" s="227">
        <f>IF(N441="nulová",J441,0)</f>
        <v>0</v>
      </c>
      <c r="BJ441" s="23" t="s">
        <v>25</v>
      </c>
      <c r="BK441" s="227">
        <f>ROUND(I441*H441,2)</f>
        <v>0</v>
      </c>
      <c r="BL441" s="23" t="s">
        <v>355</v>
      </c>
      <c r="BM441" s="23" t="s">
        <v>561</v>
      </c>
    </row>
    <row r="442" spans="2:51" s="12" customFormat="1" ht="13.5">
      <c r="B442" s="252"/>
      <c r="C442" s="253"/>
      <c r="D442" s="228" t="s">
        <v>146</v>
      </c>
      <c r="E442" s="254" t="s">
        <v>34</v>
      </c>
      <c r="F442" s="255" t="s">
        <v>357</v>
      </c>
      <c r="G442" s="253"/>
      <c r="H442" s="254" t="s">
        <v>34</v>
      </c>
      <c r="I442" s="256"/>
      <c r="J442" s="253"/>
      <c r="K442" s="253"/>
      <c r="L442" s="257"/>
      <c r="M442" s="258"/>
      <c r="N442" s="259"/>
      <c r="O442" s="259"/>
      <c r="P442" s="259"/>
      <c r="Q442" s="259"/>
      <c r="R442" s="259"/>
      <c r="S442" s="259"/>
      <c r="T442" s="260"/>
      <c r="AT442" s="261" t="s">
        <v>146</v>
      </c>
      <c r="AU442" s="261" t="s">
        <v>153</v>
      </c>
      <c r="AV442" s="12" t="s">
        <v>25</v>
      </c>
      <c r="AW442" s="12" t="s">
        <v>41</v>
      </c>
      <c r="AX442" s="12" t="s">
        <v>78</v>
      </c>
      <c r="AY442" s="261" t="s">
        <v>134</v>
      </c>
    </row>
    <row r="443" spans="2:51" s="11" customFormat="1" ht="13.5">
      <c r="B443" s="231"/>
      <c r="C443" s="232"/>
      <c r="D443" s="228" t="s">
        <v>146</v>
      </c>
      <c r="E443" s="233" t="s">
        <v>34</v>
      </c>
      <c r="F443" s="234" t="s">
        <v>260</v>
      </c>
      <c r="G443" s="232"/>
      <c r="H443" s="235">
        <v>22</v>
      </c>
      <c r="I443" s="236"/>
      <c r="J443" s="232"/>
      <c r="K443" s="232"/>
      <c r="L443" s="237"/>
      <c r="M443" s="238"/>
      <c r="N443" s="239"/>
      <c r="O443" s="239"/>
      <c r="P443" s="239"/>
      <c r="Q443" s="239"/>
      <c r="R443" s="239"/>
      <c r="S443" s="239"/>
      <c r="T443" s="240"/>
      <c r="AT443" s="241" t="s">
        <v>146</v>
      </c>
      <c r="AU443" s="241" t="s">
        <v>153</v>
      </c>
      <c r="AV443" s="11" t="s">
        <v>88</v>
      </c>
      <c r="AW443" s="11" t="s">
        <v>41</v>
      </c>
      <c r="AX443" s="11" t="s">
        <v>78</v>
      </c>
      <c r="AY443" s="241" t="s">
        <v>134</v>
      </c>
    </row>
    <row r="444" spans="2:51" s="13" customFormat="1" ht="13.5">
      <c r="B444" s="262"/>
      <c r="C444" s="263"/>
      <c r="D444" s="228" t="s">
        <v>146</v>
      </c>
      <c r="E444" s="264" t="s">
        <v>34</v>
      </c>
      <c r="F444" s="265" t="s">
        <v>358</v>
      </c>
      <c r="G444" s="263"/>
      <c r="H444" s="266">
        <v>22</v>
      </c>
      <c r="I444" s="267"/>
      <c r="J444" s="263"/>
      <c r="K444" s="263"/>
      <c r="L444" s="268"/>
      <c r="M444" s="269"/>
      <c r="N444" s="270"/>
      <c r="O444" s="270"/>
      <c r="P444" s="270"/>
      <c r="Q444" s="270"/>
      <c r="R444" s="270"/>
      <c r="S444" s="270"/>
      <c r="T444" s="271"/>
      <c r="AT444" s="272" t="s">
        <v>146</v>
      </c>
      <c r="AU444" s="272" t="s">
        <v>153</v>
      </c>
      <c r="AV444" s="13" t="s">
        <v>142</v>
      </c>
      <c r="AW444" s="13" t="s">
        <v>41</v>
      </c>
      <c r="AX444" s="13" t="s">
        <v>25</v>
      </c>
      <c r="AY444" s="272" t="s">
        <v>134</v>
      </c>
    </row>
    <row r="445" spans="2:65" s="1" customFormat="1" ht="25.5" customHeight="1">
      <c r="B445" s="45"/>
      <c r="C445" s="242" t="s">
        <v>562</v>
      </c>
      <c r="D445" s="242" t="s">
        <v>261</v>
      </c>
      <c r="E445" s="243" t="s">
        <v>563</v>
      </c>
      <c r="F445" s="244" t="s">
        <v>564</v>
      </c>
      <c r="G445" s="245" t="s">
        <v>485</v>
      </c>
      <c r="H445" s="246">
        <v>22</v>
      </c>
      <c r="I445" s="247"/>
      <c r="J445" s="248">
        <f>ROUND(I445*H445,2)</f>
        <v>0</v>
      </c>
      <c r="K445" s="244" t="s">
        <v>34</v>
      </c>
      <c r="L445" s="249"/>
      <c r="M445" s="250" t="s">
        <v>34</v>
      </c>
      <c r="N445" s="251" t="s">
        <v>49</v>
      </c>
      <c r="O445" s="46"/>
      <c r="P445" s="225">
        <f>O445*H445</f>
        <v>0</v>
      </c>
      <c r="Q445" s="225">
        <v>0</v>
      </c>
      <c r="R445" s="225">
        <f>Q445*H445</f>
        <v>0</v>
      </c>
      <c r="S445" s="225">
        <v>0</v>
      </c>
      <c r="T445" s="226">
        <f>S445*H445</f>
        <v>0</v>
      </c>
      <c r="AR445" s="23" t="s">
        <v>366</v>
      </c>
      <c r="AT445" s="23" t="s">
        <v>261</v>
      </c>
      <c r="AU445" s="23" t="s">
        <v>153</v>
      </c>
      <c r="AY445" s="23" t="s">
        <v>134</v>
      </c>
      <c r="BE445" s="227">
        <f>IF(N445="základní",J445,0)</f>
        <v>0</v>
      </c>
      <c r="BF445" s="227">
        <f>IF(N445="snížená",J445,0)</f>
        <v>0</v>
      </c>
      <c r="BG445" s="227">
        <f>IF(N445="zákl. přenesená",J445,0)</f>
        <v>0</v>
      </c>
      <c r="BH445" s="227">
        <f>IF(N445="sníž. přenesená",J445,0)</f>
        <v>0</v>
      </c>
      <c r="BI445" s="227">
        <f>IF(N445="nulová",J445,0)</f>
        <v>0</v>
      </c>
      <c r="BJ445" s="23" t="s">
        <v>25</v>
      </c>
      <c r="BK445" s="227">
        <f>ROUND(I445*H445,2)</f>
        <v>0</v>
      </c>
      <c r="BL445" s="23" t="s">
        <v>355</v>
      </c>
      <c r="BM445" s="23" t="s">
        <v>565</v>
      </c>
    </row>
    <row r="446" spans="2:47" s="1" customFormat="1" ht="13.5">
      <c r="B446" s="45"/>
      <c r="C446" s="73"/>
      <c r="D446" s="228" t="s">
        <v>382</v>
      </c>
      <c r="E446" s="73"/>
      <c r="F446" s="229" t="s">
        <v>566</v>
      </c>
      <c r="G446" s="73"/>
      <c r="H446" s="73"/>
      <c r="I446" s="186"/>
      <c r="J446" s="73"/>
      <c r="K446" s="73"/>
      <c r="L446" s="71"/>
      <c r="M446" s="230"/>
      <c r="N446" s="46"/>
      <c r="O446" s="46"/>
      <c r="P446" s="46"/>
      <c r="Q446" s="46"/>
      <c r="R446" s="46"/>
      <c r="S446" s="46"/>
      <c r="T446" s="94"/>
      <c r="AT446" s="23" t="s">
        <v>382</v>
      </c>
      <c r="AU446" s="23" t="s">
        <v>153</v>
      </c>
    </row>
    <row r="447" spans="2:51" s="12" customFormat="1" ht="13.5">
      <c r="B447" s="252"/>
      <c r="C447" s="253"/>
      <c r="D447" s="228" t="s">
        <v>146</v>
      </c>
      <c r="E447" s="254" t="s">
        <v>34</v>
      </c>
      <c r="F447" s="255" t="s">
        <v>357</v>
      </c>
      <c r="G447" s="253"/>
      <c r="H447" s="254" t="s">
        <v>34</v>
      </c>
      <c r="I447" s="256"/>
      <c r="J447" s="253"/>
      <c r="K447" s="253"/>
      <c r="L447" s="257"/>
      <c r="M447" s="258"/>
      <c r="N447" s="259"/>
      <c r="O447" s="259"/>
      <c r="P447" s="259"/>
      <c r="Q447" s="259"/>
      <c r="R447" s="259"/>
      <c r="S447" s="259"/>
      <c r="T447" s="260"/>
      <c r="AT447" s="261" t="s">
        <v>146</v>
      </c>
      <c r="AU447" s="261" t="s">
        <v>153</v>
      </c>
      <c r="AV447" s="12" t="s">
        <v>25</v>
      </c>
      <c r="AW447" s="12" t="s">
        <v>41</v>
      </c>
      <c r="AX447" s="12" t="s">
        <v>78</v>
      </c>
      <c r="AY447" s="261" t="s">
        <v>134</v>
      </c>
    </row>
    <row r="448" spans="2:51" s="11" customFormat="1" ht="13.5">
      <c r="B448" s="231"/>
      <c r="C448" s="232"/>
      <c r="D448" s="228" t="s">
        <v>146</v>
      </c>
      <c r="E448" s="233" t="s">
        <v>34</v>
      </c>
      <c r="F448" s="234" t="s">
        <v>260</v>
      </c>
      <c r="G448" s="232"/>
      <c r="H448" s="235">
        <v>22</v>
      </c>
      <c r="I448" s="236"/>
      <c r="J448" s="232"/>
      <c r="K448" s="232"/>
      <c r="L448" s="237"/>
      <c r="M448" s="238"/>
      <c r="N448" s="239"/>
      <c r="O448" s="239"/>
      <c r="P448" s="239"/>
      <c r="Q448" s="239"/>
      <c r="R448" s="239"/>
      <c r="S448" s="239"/>
      <c r="T448" s="240"/>
      <c r="AT448" s="241" t="s">
        <v>146</v>
      </c>
      <c r="AU448" s="241" t="s">
        <v>153</v>
      </c>
      <c r="AV448" s="11" t="s">
        <v>88</v>
      </c>
      <c r="AW448" s="11" t="s">
        <v>41</v>
      </c>
      <c r="AX448" s="11" t="s">
        <v>78</v>
      </c>
      <c r="AY448" s="241" t="s">
        <v>134</v>
      </c>
    </row>
    <row r="449" spans="2:51" s="13" customFormat="1" ht="13.5">
      <c r="B449" s="262"/>
      <c r="C449" s="263"/>
      <c r="D449" s="228" t="s">
        <v>146</v>
      </c>
      <c r="E449" s="264" t="s">
        <v>34</v>
      </c>
      <c r="F449" s="265" t="s">
        <v>358</v>
      </c>
      <c r="G449" s="263"/>
      <c r="H449" s="266">
        <v>22</v>
      </c>
      <c r="I449" s="267"/>
      <c r="J449" s="263"/>
      <c r="K449" s="263"/>
      <c r="L449" s="268"/>
      <c r="M449" s="269"/>
      <c r="N449" s="270"/>
      <c r="O449" s="270"/>
      <c r="P449" s="270"/>
      <c r="Q449" s="270"/>
      <c r="R449" s="270"/>
      <c r="S449" s="270"/>
      <c r="T449" s="271"/>
      <c r="AT449" s="272" t="s">
        <v>146</v>
      </c>
      <c r="AU449" s="272" t="s">
        <v>153</v>
      </c>
      <c r="AV449" s="13" t="s">
        <v>142</v>
      </c>
      <c r="AW449" s="13" t="s">
        <v>41</v>
      </c>
      <c r="AX449" s="13" t="s">
        <v>25</v>
      </c>
      <c r="AY449" s="272" t="s">
        <v>134</v>
      </c>
    </row>
    <row r="450" spans="2:65" s="1" customFormat="1" ht="38.25" customHeight="1">
      <c r="B450" s="45"/>
      <c r="C450" s="216" t="s">
        <v>567</v>
      </c>
      <c r="D450" s="216" t="s">
        <v>137</v>
      </c>
      <c r="E450" s="217" t="s">
        <v>568</v>
      </c>
      <c r="F450" s="218" t="s">
        <v>569</v>
      </c>
      <c r="G450" s="219" t="s">
        <v>156</v>
      </c>
      <c r="H450" s="220">
        <v>2</v>
      </c>
      <c r="I450" s="221"/>
      <c r="J450" s="222">
        <f>ROUND(I450*H450,2)</f>
        <v>0</v>
      </c>
      <c r="K450" s="218" t="s">
        <v>141</v>
      </c>
      <c r="L450" s="71"/>
      <c r="M450" s="223" t="s">
        <v>34</v>
      </c>
      <c r="N450" s="224" t="s">
        <v>49</v>
      </c>
      <c r="O450" s="46"/>
      <c r="P450" s="225">
        <f>O450*H450</f>
        <v>0</v>
      </c>
      <c r="Q450" s="225">
        <v>0</v>
      </c>
      <c r="R450" s="225">
        <f>Q450*H450</f>
        <v>0</v>
      </c>
      <c r="S450" s="225">
        <v>0</v>
      </c>
      <c r="T450" s="226">
        <f>S450*H450</f>
        <v>0</v>
      </c>
      <c r="AR450" s="23" t="s">
        <v>355</v>
      </c>
      <c r="AT450" s="23" t="s">
        <v>137</v>
      </c>
      <c r="AU450" s="23" t="s">
        <v>153</v>
      </c>
      <c r="AY450" s="23" t="s">
        <v>134</v>
      </c>
      <c r="BE450" s="227">
        <f>IF(N450="základní",J450,0)</f>
        <v>0</v>
      </c>
      <c r="BF450" s="227">
        <f>IF(N450="snížená",J450,0)</f>
        <v>0</v>
      </c>
      <c r="BG450" s="227">
        <f>IF(N450="zákl. přenesená",J450,0)</f>
        <v>0</v>
      </c>
      <c r="BH450" s="227">
        <f>IF(N450="sníž. přenesená",J450,0)</f>
        <v>0</v>
      </c>
      <c r="BI450" s="227">
        <f>IF(N450="nulová",J450,0)</f>
        <v>0</v>
      </c>
      <c r="BJ450" s="23" t="s">
        <v>25</v>
      </c>
      <c r="BK450" s="227">
        <f>ROUND(I450*H450,2)</f>
        <v>0</v>
      </c>
      <c r="BL450" s="23" t="s">
        <v>355</v>
      </c>
      <c r="BM450" s="23" t="s">
        <v>570</v>
      </c>
    </row>
    <row r="451" spans="2:51" s="12" customFormat="1" ht="13.5">
      <c r="B451" s="252"/>
      <c r="C451" s="253"/>
      <c r="D451" s="228" t="s">
        <v>146</v>
      </c>
      <c r="E451" s="254" t="s">
        <v>34</v>
      </c>
      <c r="F451" s="255" t="s">
        <v>357</v>
      </c>
      <c r="G451" s="253"/>
      <c r="H451" s="254" t="s">
        <v>34</v>
      </c>
      <c r="I451" s="256"/>
      <c r="J451" s="253"/>
      <c r="K451" s="253"/>
      <c r="L451" s="257"/>
      <c r="M451" s="258"/>
      <c r="N451" s="259"/>
      <c r="O451" s="259"/>
      <c r="P451" s="259"/>
      <c r="Q451" s="259"/>
      <c r="R451" s="259"/>
      <c r="S451" s="259"/>
      <c r="T451" s="260"/>
      <c r="AT451" s="261" t="s">
        <v>146</v>
      </c>
      <c r="AU451" s="261" t="s">
        <v>153</v>
      </c>
      <c r="AV451" s="12" t="s">
        <v>25</v>
      </c>
      <c r="AW451" s="12" t="s">
        <v>41</v>
      </c>
      <c r="AX451" s="12" t="s">
        <v>78</v>
      </c>
      <c r="AY451" s="261" t="s">
        <v>134</v>
      </c>
    </row>
    <row r="452" spans="2:51" s="11" customFormat="1" ht="13.5">
      <c r="B452" s="231"/>
      <c r="C452" s="232"/>
      <c r="D452" s="228" t="s">
        <v>146</v>
      </c>
      <c r="E452" s="233" t="s">
        <v>34</v>
      </c>
      <c r="F452" s="234" t="s">
        <v>88</v>
      </c>
      <c r="G452" s="232"/>
      <c r="H452" s="235">
        <v>2</v>
      </c>
      <c r="I452" s="236"/>
      <c r="J452" s="232"/>
      <c r="K452" s="232"/>
      <c r="L452" s="237"/>
      <c r="M452" s="238"/>
      <c r="N452" s="239"/>
      <c r="O452" s="239"/>
      <c r="P452" s="239"/>
      <c r="Q452" s="239"/>
      <c r="R452" s="239"/>
      <c r="S452" s="239"/>
      <c r="T452" s="240"/>
      <c r="AT452" s="241" t="s">
        <v>146</v>
      </c>
      <c r="AU452" s="241" t="s">
        <v>153</v>
      </c>
      <c r="AV452" s="11" t="s">
        <v>88</v>
      </c>
      <c r="AW452" s="11" t="s">
        <v>41</v>
      </c>
      <c r="AX452" s="11" t="s">
        <v>78</v>
      </c>
      <c r="AY452" s="241" t="s">
        <v>134</v>
      </c>
    </row>
    <row r="453" spans="2:51" s="13" customFormat="1" ht="13.5">
      <c r="B453" s="262"/>
      <c r="C453" s="263"/>
      <c r="D453" s="228" t="s">
        <v>146</v>
      </c>
      <c r="E453" s="264" t="s">
        <v>34</v>
      </c>
      <c r="F453" s="265" t="s">
        <v>358</v>
      </c>
      <c r="G453" s="263"/>
      <c r="H453" s="266">
        <v>2</v>
      </c>
      <c r="I453" s="267"/>
      <c r="J453" s="263"/>
      <c r="K453" s="263"/>
      <c r="L453" s="268"/>
      <c r="M453" s="269"/>
      <c r="N453" s="270"/>
      <c r="O453" s="270"/>
      <c r="P453" s="270"/>
      <c r="Q453" s="270"/>
      <c r="R453" s="270"/>
      <c r="S453" s="270"/>
      <c r="T453" s="271"/>
      <c r="AT453" s="272" t="s">
        <v>146</v>
      </c>
      <c r="AU453" s="272" t="s">
        <v>153</v>
      </c>
      <c r="AV453" s="13" t="s">
        <v>142</v>
      </c>
      <c r="AW453" s="13" t="s">
        <v>41</v>
      </c>
      <c r="AX453" s="13" t="s">
        <v>25</v>
      </c>
      <c r="AY453" s="272" t="s">
        <v>134</v>
      </c>
    </row>
    <row r="454" spans="2:65" s="1" customFormat="1" ht="25.5" customHeight="1">
      <c r="B454" s="45"/>
      <c r="C454" s="242" t="s">
        <v>571</v>
      </c>
      <c r="D454" s="242" t="s">
        <v>261</v>
      </c>
      <c r="E454" s="243" t="s">
        <v>572</v>
      </c>
      <c r="F454" s="244" t="s">
        <v>573</v>
      </c>
      <c r="G454" s="245" t="s">
        <v>485</v>
      </c>
      <c r="H454" s="246">
        <v>2</v>
      </c>
      <c r="I454" s="247"/>
      <c r="J454" s="248">
        <f>ROUND(I454*H454,2)</f>
        <v>0</v>
      </c>
      <c r="K454" s="244" t="s">
        <v>34</v>
      </c>
      <c r="L454" s="249"/>
      <c r="M454" s="250" t="s">
        <v>34</v>
      </c>
      <c r="N454" s="251" t="s">
        <v>49</v>
      </c>
      <c r="O454" s="46"/>
      <c r="P454" s="225">
        <f>O454*H454</f>
        <v>0</v>
      </c>
      <c r="Q454" s="225">
        <v>0</v>
      </c>
      <c r="R454" s="225">
        <f>Q454*H454</f>
        <v>0</v>
      </c>
      <c r="S454" s="225">
        <v>0</v>
      </c>
      <c r="T454" s="226">
        <f>S454*H454</f>
        <v>0</v>
      </c>
      <c r="AR454" s="23" t="s">
        <v>366</v>
      </c>
      <c r="AT454" s="23" t="s">
        <v>261</v>
      </c>
      <c r="AU454" s="23" t="s">
        <v>153</v>
      </c>
      <c r="AY454" s="23" t="s">
        <v>134</v>
      </c>
      <c r="BE454" s="227">
        <f>IF(N454="základní",J454,0)</f>
        <v>0</v>
      </c>
      <c r="BF454" s="227">
        <f>IF(N454="snížená",J454,0)</f>
        <v>0</v>
      </c>
      <c r="BG454" s="227">
        <f>IF(N454="zákl. přenesená",J454,0)</f>
        <v>0</v>
      </c>
      <c r="BH454" s="227">
        <f>IF(N454="sníž. přenesená",J454,0)</f>
        <v>0</v>
      </c>
      <c r="BI454" s="227">
        <f>IF(N454="nulová",J454,0)</f>
        <v>0</v>
      </c>
      <c r="BJ454" s="23" t="s">
        <v>25</v>
      </c>
      <c r="BK454" s="227">
        <f>ROUND(I454*H454,2)</f>
        <v>0</v>
      </c>
      <c r="BL454" s="23" t="s">
        <v>355</v>
      </c>
      <c r="BM454" s="23" t="s">
        <v>574</v>
      </c>
    </row>
    <row r="455" spans="2:47" s="1" customFormat="1" ht="13.5">
      <c r="B455" s="45"/>
      <c r="C455" s="73"/>
      <c r="D455" s="228" t="s">
        <v>382</v>
      </c>
      <c r="E455" s="73"/>
      <c r="F455" s="229" t="s">
        <v>383</v>
      </c>
      <c r="G455" s="73"/>
      <c r="H455" s="73"/>
      <c r="I455" s="186"/>
      <c r="J455" s="73"/>
      <c r="K455" s="73"/>
      <c r="L455" s="71"/>
      <c r="M455" s="230"/>
      <c r="N455" s="46"/>
      <c r="O455" s="46"/>
      <c r="P455" s="46"/>
      <c r="Q455" s="46"/>
      <c r="R455" s="46"/>
      <c r="S455" s="46"/>
      <c r="T455" s="94"/>
      <c r="AT455" s="23" t="s">
        <v>382</v>
      </c>
      <c r="AU455" s="23" t="s">
        <v>153</v>
      </c>
    </row>
    <row r="456" spans="2:51" s="12" customFormat="1" ht="13.5">
      <c r="B456" s="252"/>
      <c r="C456" s="253"/>
      <c r="D456" s="228" t="s">
        <v>146</v>
      </c>
      <c r="E456" s="254" t="s">
        <v>34</v>
      </c>
      <c r="F456" s="255" t="s">
        <v>357</v>
      </c>
      <c r="G456" s="253"/>
      <c r="H456" s="254" t="s">
        <v>34</v>
      </c>
      <c r="I456" s="256"/>
      <c r="J456" s="253"/>
      <c r="K456" s="253"/>
      <c r="L456" s="257"/>
      <c r="M456" s="258"/>
      <c r="N456" s="259"/>
      <c r="O456" s="259"/>
      <c r="P456" s="259"/>
      <c r="Q456" s="259"/>
      <c r="R456" s="259"/>
      <c r="S456" s="259"/>
      <c r="T456" s="260"/>
      <c r="AT456" s="261" t="s">
        <v>146</v>
      </c>
      <c r="AU456" s="261" t="s">
        <v>153</v>
      </c>
      <c r="AV456" s="12" t="s">
        <v>25</v>
      </c>
      <c r="AW456" s="12" t="s">
        <v>41</v>
      </c>
      <c r="AX456" s="12" t="s">
        <v>78</v>
      </c>
      <c r="AY456" s="261" t="s">
        <v>134</v>
      </c>
    </row>
    <row r="457" spans="2:51" s="11" customFormat="1" ht="13.5">
      <c r="B457" s="231"/>
      <c r="C457" s="232"/>
      <c r="D457" s="228" t="s">
        <v>146</v>
      </c>
      <c r="E457" s="233" t="s">
        <v>34</v>
      </c>
      <c r="F457" s="234" t="s">
        <v>88</v>
      </c>
      <c r="G457" s="232"/>
      <c r="H457" s="235">
        <v>2</v>
      </c>
      <c r="I457" s="236"/>
      <c r="J457" s="232"/>
      <c r="K457" s="232"/>
      <c r="L457" s="237"/>
      <c r="M457" s="238"/>
      <c r="N457" s="239"/>
      <c r="O457" s="239"/>
      <c r="P457" s="239"/>
      <c r="Q457" s="239"/>
      <c r="R457" s="239"/>
      <c r="S457" s="239"/>
      <c r="T457" s="240"/>
      <c r="AT457" s="241" t="s">
        <v>146</v>
      </c>
      <c r="AU457" s="241" t="s">
        <v>153</v>
      </c>
      <c r="AV457" s="11" t="s">
        <v>88</v>
      </c>
      <c r="AW457" s="11" t="s">
        <v>41</v>
      </c>
      <c r="AX457" s="11" t="s">
        <v>78</v>
      </c>
      <c r="AY457" s="241" t="s">
        <v>134</v>
      </c>
    </row>
    <row r="458" spans="2:51" s="13" customFormat="1" ht="13.5">
      <c r="B458" s="262"/>
      <c r="C458" s="263"/>
      <c r="D458" s="228" t="s">
        <v>146</v>
      </c>
      <c r="E458" s="264" t="s">
        <v>34</v>
      </c>
      <c r="F458" s="265" t="s">
        <v>358</v>
      </c>
      <c r="G458" s="263"/>
      <c r="H458" s="266">
        <v>2</v>
      </c>
      <c r="I458" s="267"/>
      <c r="J458" s="263"/>
      <c r="K458" s="263"/>
      <c r="L458" s="268"/>
      <c r="M458" s="269"/>
      <c r="N458" s="270"/>
      <c r="O458" s="270"/>
      <c r="P458" s="270"/>
      <c r="Q458" s="270"/>
      <c r="R458" s="270"/>
      <c r="S458" s="270"/>
      <c r="T458" s="271"/>
      <c r="AT458" s="272" t="s">
        <v>146</v>
      </c>
      <c r="AU458" s="272" t="s">
        <v>153</v>
      </c>
      <c r="AV458" s="13" t="s">
        <v>142</v>
      </c>
      <c r="AW458" s="13" t="s">
        <v>41</v>
      </c>
      <c r="AX458" s="13" t="s">
        <v>25</v>
      </c>
      <c r="AY458" s="272" t="s">
        <v>134</v>
      </c>
    </row>
    <row r="459" spans="2:65" s="1" customFormat="1" ht="25.5" customHeight="1">
      <c r="B459" s="45"/>
      <c r="C459" s="216" t="s">
        <v>575</v>
      </c>
      <c r="D459" s="216" t="s">
        <v>137</v>
      </c>
      <c r="E459" s="217" t="s">
        <v>576</v>
      </c>
      <c r="F459" s="218" t="s">
        <v>577</v>
      </c>
      <c r="G459" s="219" t="s">
        <v>156</v>
      </c>
      <c r="H459" s="220">
        <v>6</v>
      </c>
      <c r="I459" s="221"/>
      <c r="J459" s="222">
        <f>ROUND(I459*H459,2)</f>
        <v>0</v>
      </c>
      <c r="K459" s="218" t="s">
        <v>141</v>
      </c>
      <c r="L459" s="71"/>
      <c r="M459" s="223" t="s">
        <v>34</v>
      </c>
      <c r="N459" s="224" t="s">
        <v>49</v>
      </c>
      <c r="O459" s="46"/>
      <c r="P459" s="225">
        <f>O459*H459</f>
        <v>0</v>
      </c>
      <c r="Q459" s="225">
        <v>0</v>
      </c>
      <c r="R459" s="225">
        <f>Q459*H459</f>
        <v>0</v>
      </c>
      <c r="S459" s="225">
        <v>0</v>
      </c>
      <c r="T459" s="226">
        <f>S459*H459</f>
        <v>0</v>
      </c>
      <c r="AR459" s="23" t="s">
        <v>355</v>
      </c>
      <c r="AT459" s="23" t="s">
        <v>137</v>
      </c>
      <c r="AU459" s="23" t="s">
        <v>153</v>
      </c>
      <c r="AY459" s="23" t="s">
        <v>134</v>
      </c>
      <c r="BE459" s="227">
        <f>IF(N459="základní",J459,0)</f>
        <v>0</v>
      </c>
      <c r="BF459" s="227">
        <f>IF(N459="snížená",J459,0)</f>
        <v>0</v>
      </c>
      <c r="BG459" s="227">
        <f>IF(N459="zákl. přenesená",J459,0)</f>
        <v>0</v>
      </c>
      <c r="BH459" s="227">
        <f>IF(N459="sníž. přenesená",J459,0)</f>
        <v>0</v>
      </c>
      <c r="BI459" s="227">
        <f>IF(N459="nulová",J459,0)</f>
        <v>0</v>
      </c>
      <c r="BJ459" s="23" t="s">
        <v>25</v>
      </c>
      <c r="BK459" s="227">
        <f>ROUND(I459*H459,2)</f>
        <v>0</v>
      </c>
      <c r="BL459" s="23" t="s">
        <v>355</v>
      </c>
      <c r="BM459" s="23" t="s">
        <v>578</v>
      </c>
    </row>
    <row r="460" spans="2:51" s="12" customFormat="1" ht="13.5">
      <c r="B460" s="252"/>
      <c r="C460" s="253"/>
      <c r="D460" s="228" t="s">
        <v>146</v>
      </c>
      <c r="E460" s="254" t="s">
        <v>34</v>
      </c>
      <c r="F460" s="255" t="s">
        <v>357</v>
      </c>
      <c r="G460" s="253"/>
      <c r="H460" s="254" t="s">
        <v>34</v>
      </c>
      <c r="I460" s="256"/>
      <c r="J460" s="253"/>
      <c r="K460" s="253"/>
      <c r="L460" s="257"/>
      <c r="M460" s="258"/>
      <c r="N460" s="259"/>
      <c r="O460" s="259"/>
      <c r="P460" s="259"/>
      <c r="Q460" s="259"/>
      <c r="R460" s="259"/>
      <c r="S460" s="259"/>
      <c r="T460" s="260"/>
      <c r="AT460" s="261" t="s">
        <v>146</v>
      </c>
      <c r="AU460" s="261" t="s">
        <v>153</v>
      </c>
      <c r="AV460" s="12" t="s">
        <v>25</v>
      </c>
      <c r="AW460" s="12" t="s">
        <v>41</v>
      </c>
      <c r="AX460" s="12" t="s">
        <v>78</v>
      </c>
      <c r="AY460" s="261" t="s">
        <v>134</v>
      </c>
    </row>
    <row r="461" spans="2:51" s="11" customFormat="1" ht="13.5">
      <c r="B461" s="231"/>
      <c r="C461" s="232"/>
      <c r="D461" s="228" t="s">
        <v>146</v>
      </c>
      <c r="E461" s="233" t="s">
        <v>34</v>
      </c>
      <c r="F461" s="234" t="s">
        <v>135</v>
      </c>
      <c r="G461" s="232"/>
      <c r="H461" s="235">
        <v>6</v>
      </c>
      <c r="I461" s="236"/>
      <c r="J461" s="232"/>
      <c r="K461" s="232"/>
      <c r="L461" s="237"/>
      <c r="M461" s="238"/>
      <c r="N461" s="239"/>
      <c r="O461" s="239"/>
      <c r="P461" s="239"/>
      <c r="Q461" s="239"/>
      <c r="R461" s="239"/>
      <c r="S461" s="239"/>
      <c r="T461" s="240"/>
      <c r="AT461" s="241" t="s">
        <v>146</v>
      </c>
      <c r="AU461" s="241" t="s">
        <v>153</v>
      </c>
      <c r="AV461" s="11" t="s">
        <v>88</v>
      </c>
      <c r="AW461" s="11" t="s">
        <v>41</v>
      </c>
      <c r="AX461" s="11" t="s">
        <v>78</v>
      </c>
      <c r="AY461" s="241" t="s">
        <v>134</v>
      </c>
    </row>
    <row r="462" spans="2:51" s="13" customFormat="1" ht="13.5">
      <c r="B462" s="262"/>
      <c r="C462" s="263"/>
      <c r="D462" s="228" t="s">
        <v>146</v>
      </c>
      <c r="E462" s="264" t="s">
        <v>34</v>
      </c>
      <c r="F462" s="265" t="s">
        <v>358</v>
      </c>
      <c r="G462" s="263"/>
      <c r="H462" s="266">
        <v>6</v>
      </c>
      <c r="I462" s="267"/>
      <c r="J462" s="263"/>
      <c r="K462" s="263"/>
      <c r="L462" s="268"/>
      <c r="M462" s="269"/>
      <c r="N462" s="270"/>
      <c r="O462" s="270"/>
      <c r="P462" s="270"/>
      <c r="Q462" s="270"/>
      <c r="R462" s="270"/>
      <c r="S462" s="270"/>
      <c r="T462" s="271"/>
      <c r="AT462" s="272" t="s">
        <v>146</v>
      </c>
      <c r="AU462" s="272" t="s">
        <v>153</v>
      </c>
      <c r="AV462" s="13" t="s">
        <v>142</v>
      </c>
      <c r="AW462" s="13" t="s">
        <v>41</v>
      </c>
      <c r="AX462" s="13" t="s">
        <v>25</v>
      </c>
      <c r="AY462" s="272" t="s">
        <v>134</v>
      </c>
    </row>
    <row r="463" spans="2:65" s="1" customFormat="1" ht="25.5" customHeight="1">
      <c r="B463" s="45"/>
      <c r="C463" s="242" t="s">
        <v>579</v>
      </c>
      <c r="D463" s="242" t="s">
        <v>261</v>
      </c>
      <c r="E463" s="243" t="s">
        <v>580</v>
      </c>
      <c r="F463" s="244" t="s">
        <v>581</v>
      </c>
      <c r="G463" s="245" t="s">
        <v>485</v>
      </c>
      <c r="H463" s="246">
        <v>6</v>
      </c>
      <c r="I463" s="247"/>
      <c r="J463" s="248">
        <f>ROUND(I463*H463,2)</f>
        <v>0</v>
      </c>
      <c r="K463" s="244" t="s">
        <v>34</v>
      </c>
      <c r="L463" s="249"/>
      <c r="M463" s="250" t="s">
        <v>34</v>
      </c>
      <c r="N463" s="251" t="s">
        <v>49</v>
      </c>
      <c r="O463" s="46"/>
      <c r="P463" s="225">
        <f>O463*H463</f>
        <v>0</v>
      </c>
      <c r="Q463" s="225">
        <v>0</v>
      </c>
      <c r="R463" s="225">
        <f>Q463*H463</f>
        <v>0</v>
      </c>
      <c r="S463" s="225">
        <v>0</v>
      </c>
      <c r="T463" s="226">
        <f>S463*H463</f>
        <v>0</v>
      </c>
      <c r="AR463" s="23" t="s">
        <v>366</v>
      </c>
      <c r="AT463" s="23" t="s">
        <v>261</v>
      </c>
      <c r="AU463" s="23" t="s">
        <v>153</v>
      </c>
      <c r="AY463" s="23" t="s">
        <v>134</v>
      </c>
      <c r="BE463" s="227">
        <f>IF(N463="základní",J463,0)</f>
        <v>0</v>
      </c>
      <c r="BF463" s="227">
        <f>IF(N463="snížená",J463,0)</f>
        <v>0</v>
      </c>
      <c r="BG463" s="227">
        <f>IF(N463="zákl. přenesená",J463,0)</f>
        <v>0</v>
      </c>
      <c r="BH463" s="227">
        <f>IF(N463="sníž. přenesená",J463,0)</f>
        <v>0</v>
      </c>
      <c r="BI463" s="227">
        <f>IF(N463="nulová",J463,0)</f>
        <v>0</v>
      </c>
      <c r="BJ463" s="23" t="s">
        <v>25</v>
      </c>
      <c r="BK463" s="227">
        <f>ROUND(I463*H463,2)</f>
        <v>0</v>
      </c>
      <c r="BL463" s="23" t="s">
        <v>355</v>
      </c>
      <c r="BM463" s="23" t="s">
        <v>582</v>
      </c>
    </row>
    <row r="464" spans="2:47" s="1" customFormat="1" ht="13.5">
      <c r="B464" s="45"/>
      <c r="C464" s="73"/>
      <c r="D464" s="228" t="s">
        <v>382</v>
      </c>
      <c r="E464" s="73"/>
      <c r="F464" s="229" t="s">
        <v>566</v>
      </c>
      <c r="G464" s="73"/>
      <c r="H464" s="73"/>
      <c r="I464" s="186"/>
      <c r="J464" s="73"/>
      <c r="K464" s="73"/>
      <c r="L464" s="71"/>
      <c r="M464" s="230"/>
      <c r="N464" s="46"/>
      <c r="O464" s="46"/>
      <c r="P464" s="46"/>
      <c r="Q464" s="46"/>
      <c r="R464" s="46"/>
      <c r="S464" s="46"/>
      <c r="T464" s="94"/>
      <c r="AT464" s="23" t="s">
        <v>382</v>
      </c>
      <c r="AU464" s="23" t="s">
        <v>153</v>
      </c>
    </row>
    <row r="465" spans="2:51" s="12" customFormat="1" ht="13.5">
      <c r="B465" s="252"/>
      <c r="C465" s="253"/>
      <c r="D465" s="228" t="s">
        <v>146</v>
      </c>
      <c r="E465" s="254" t="s">
        <v>34</v>
      </c>
      <c r="F465" s="255" t="s">
        <v>357</v>
      </c>
      <c r="G465" s="253"/>
      <c r="H465" s="254" t="s">
        <v>34</v>
      </c>
      <c r="I465" s="256"/>
      <c r="J465" s="253"/>
      <c r="K465" s="253"/>
      <c r="L465" s="257"/>
      <c r="M465" s="258"/>
      <c r="N465" s="259"/>
      <c r="O465" s="259"/>
      <c r="P465" s="259"/>
      <c r="Q465" s="259"/>
      <c r="R465" s="259"/>
      <c r="S465" s="259"/>
      <c r="T465" s="260"/>
      <c r="AT465" s="261" t="s">
        <v>146</v>
      </c>
      <c r="AU465" s="261" t="s">
        <v>153</v>
      </c>
      <c r="AV465" s="12" t="s">
        <v>25</v>
      </c>
      <c r="AW465" s="12" t="s">
        <v>41</v>
      </c>
      <c r="AX465" s="12" t="s">
        <v>78</v>
      </c>
      <c r="AY465" s="261" t="s">
        <v>134</v>
      </c>
    </row>
    <row r="466" spans="2:51" s="11" customFormat="1" ht="13.5">
      <c r="B466" s="231"/>
      <c r="C466" s="232"/>
      <c r="D466" s="228" t="s">
        <v>146</v>
      </c>
      <c r="E466" s="233" t="s">
        <v>34</v>
      </c>
      <c r="F466" s="234" t="s">
        <v>135</v>
      </c>
      <c r="G466" s="232"/>
      <c r="H466" s="235">
        <v>6</v>
      </c>
      <c r="I466" s="236"/>
      <c r="J466" s="232"/>
      <c r="K466" s="232"/>
      <c r="L466" s="237"/>
      <c r="M466" s="238"/>
      <c r="N466" s="239"/>
      <c r="O466" s="239"/>
      <c r="P466" s="239"/>
      <c r="Q466" s="239"/>
      <c r="R466" s="239"/>
      <c r="S466" s="239"/>
      <c r="T466" s="240"/>
      <c r="AT466" s="241" t="s">
        <v>146</v>
      </c>
      <c r="AU466" s="241" t="s">
        <v>153</v>
      </c>
      <c r="AV466" s="11" t="s">
        <v>88</v>
      </c>
      <c r="AW466" s="11" t="s">
        <v>41</v>
      </c>
      <c r="AX466" s="11" t="s">
        <v>78</v>
      </c>
      <c r="AY466" s="241" t="s">
        <v>134</v>
      </c>
    </row>
    <row r="467" spans="2:51" s="13" customFormat="1" ht="13.5">
      <c r="B467" s="262"/>
      <c r="C467" s="263"/>
      <c r="D467" s="228" t="s">
        <v>146</v>
      </c>
      <c r="E467" s="264" t="s">
        <v>34</v>
      </c>
      <c r="F467" s="265" t="s">
        <v>358</v>
      </c>
      <c r="G467" s="263"/>
      <c r="H467" s="266">
        <v>6</v>
      </c>
      <c r="I467" s="267"/>
      <c r="J467" s="263"/>
      <c r="K467" s="263"/>
      <c r="L467" s="268"/>
      <c r="M467" s="269"/>
      <c r="N467" s="270"/>
      <c r="O467" s="270"/>
      <c r="P467" s="270"/>
      <c r="Q467" s="270"/>
      <c r="R467" s="270"/>
      <c r="S467" s="270"/>
      <c r="T467" s="271"/>
      <c r="AT467" s="272" t="s">
        <v>146</v>
      </c>
      <c r="AU467" s="272" t="s">
        <v>153</v>
      </c>
      <c r="AV467" s="13" t="s">
        <v>142</v>
      </c>
      <c r="AW467" s="13" t="s">
        <v>41</v>
      </c>
      <c r="AX467" s="13" t="s">
        <v>25</v>
      </c>
      <c r="AY467" s="272" t="s">
        <v>134</v>
      </c>
    </row>
    <row r="468" spans="2:65" s="1" customFormat="1" ht="25.5" customHeight="1">
      <c r="B468" s="45"/>
      <c r="C468" s="216" t="s">
        <v>583</v>
      </c>
      <c r="D468" s="216" t="s">
        <v>137</v>
      </c>
      <c r="E468" s="217" t="s">
        <v>584</v>
      </c>
      <c r="F468" s="218" t="s">
        <v>585</v>
      </c>
      <c r="G468" s="219" t="s">
        <v>156</v>
      </c>
      <c r="H468" s="220">
        <v>11</v>
      </c>
      <c r="I468" s="221"/>
      <c r="J468" s="222">
        <f>ROUND(I468*H468,2)</f>
        <v>0</v>
      </c>
      <c r="K468" s="218" t="s">
        <v>141</v>
      </c>
      <c r="L468" s="71"/>
      <c r="M468" s="223" t="s">
        <v>34</v>
      </c>
      <c r="N468" s="224" t="s">
        <v>49</v>
      </c>
      <c r="O468" s="46"/>
      <c r="P468" s="225">
        <f>O468*H468</f>
        <v>0</v>
      </c>
      <c r="Q468" s="225">
        <v>0</v>
      </c>
      <c r="R468" s="225">
        <f>Q468*H468</f>
        <v>0</v>
      </c>
      <c r="S468" s="225">
        <v>0</v>
      </c>
      <c r="T468" s="226">
        <f>S468*H468</f>
        <v>0</v>
      </c>
      <c r="AR468" s="23" t="s">
        <v>355</v>
      </c>
      <c r="AT468" s="23" t="s">
        <v>137</v>
      </c>
      <c r="AU468" s="23" t="s">
        <v>153</v>
      </c>
      <c r="AY468" s="23" t="s">
        <v>134</v>
      </c>
      <c r="BE468" s="227">
        <f>IF(N468="základní",J468,0)</f>
        <v>0</v>
      </c>
      <c r="BF468" s="227">
        <f>IF(N468="snížená",J468,0)</f>
        <v>0</v>
      </c>
      <c r="BG468" s="227">
        <f>IF(N468="zákl. přenesená",J468,0)</f>
        <v>0</v>
      </c>
      <c r="BH468" s="227">
        <f>IF(N468="sníž. přenesená",J468,0)</f>
        <v>0</v>
      </c>
      <c r="BI468" s="227">
        <f>IF(N468="nulová",J468,0)</f>
        <v>0</v>
      </c>
      <c r="BJ468" s="23" t="s">
        <v>25</v>
      </c>
      <c r="BK468" s="227">
        <f>ROUND(I468*H468,2)</f>
        <v>0</v>
      </c>
      <c r="BL468" s="23" t="s">
        <v>355</v>
      </c>
      <c r="BM468" s="23" t="s">
        <v>586</v>
      </c>
    </row>
    <row r="469" spans="2:51" s="12" customFormat="1" ht="13.5">
      <c r="B469" s="252"/>
      <c r="C469" s="253"/>
      <c r="D469" s="228" t="s">
        <v>146</v>
      </c>
      <c r="E469" s="254" t="s">
        <v>34</v>
      </c>
      <c r="F469" s="255" t="s">
        <v>357</v>
      </c>
      <c r="G469" s="253"/>
      <c r="H469" s="254" t="s">
        <v>34</v>
      </c>
      <c r="I469" s="256"/>
      <c r="J469" s="253"/>
      <c r="K469" s="253"/>
      <c r="L469" s="257"/>
      <c r="M469" s="258"/>
      <c r="N469" s="259"/>
      <c r="O469" s="259"/>
      <c r="P469" s="259"/>
      <c r="Q469" s="259"/>
      <c r="R469" s="259"/>
      <c r="S469" s="259"/>
      <c r="T469" s="260"/>
      <c r="AT469" s="261" t="s">
        <v>146</v>
      </c>
      <c r="AU469" s="261" t="s">
        <v>153</v>
      </c>
      <c r="AV469" s="12" t="s">
        <v>25</v>
      </c>
      <c r="AW469" s="12" t="s">
        <v>41</v>
      </c>
      <c r="AX469" s="12" t="s">
        <v>78</v>
      </c>
      <c r="AY469" s="261" t="s">
        <v>134</v>
      </c>
    </row>
    <row r="470" spans="2:51" s="11" customFormat="1" ht="13.5">
      <c r="B470" s="231"/>
      <c r="C470" s="232"/>
      <c r="D470" s="228" t="s">
        <v>146</v>
      </c>
      <c r="E470" s="233" t="s">
        <v>34</v>
      </c>
      <c r="F470" s="234" t="s">
        <v>193</v>
      </c>
      <c r="G470" s="232"/>
      <c r="H470" s="235">
        <v>11</v>
      </c>
      <c r="I470" s="236"/>
      <c r="J470" s="232"/>
      <c r="K470" s="232"/>
      <c r="L470" s="237"/>
      <c r="M470" s="238"/>
      <c r="N470" s="239"/>
      <c r="O470" s="239"/>
      <c r="P470" s="239"/>
      <c r="Q470" s="239"/>
      <c r="R470" s="239"/>
      <c r="S470" s="239"/>
      <c r="T470" s="240"/>
      <c r="AT470" s="241" t="s">
        <v>146</v>
      </c>
      <c r="AU470" s="241" t="s">
        <v>153</v>
      </c>
      <c r="AV470" s="11" t="s">
        <v>88</v>
      </c>
      <c r="AW470" s="11" t="s">
        <v>41</v>
      </c>
      <c r="AX470" s="11" t="s">
        <v>78</v>
      </c>
      <c r="AY470" s="241" t="s">
        <v>134</v>
      </c>
    </row>
    <row r="471" spans="2:51" s="13" customFormat="1" ht="13.5">
      <c r="B471" s="262"/>
      <c r="C471" s="263"/>
      <c r="D471" s="228" t="s">
        <v>146</v>
      </c>
      <c r="E471" s="264" t="s">
        <v>34</v>
      </c>
      <c r="F471" s="265" t="s">
        <v>358</v>
      </c>
      <c r="G471" s="263"/>
      <c r="H471" s="266">
        <v>11</v>
      </c>
      <c r="I471" s="267"/>
      <c r="J471" s="263"/>
      <c r="K471" s="263"/>
      <c r="L471" s="268"/>
      <c r="M471" s="269"/>
      <c r="N471" s="270"/>
      <c r="O471" s="270"/>
      <c r="P471" s="270"/>
      <c r="Q471" s="270"/>
      <c r="R471" s="270"/>
      <c r="S471" s="270"/>
      <c r="T471" s="271"/>
      <c r="AT471" s="272" t="s">
        <v>146</v>
      </c>
      <c r="AU471" s="272" t="s">
        <v>153</v>
      </c>
      <c r="AV471" s="13" t="s">
        <v>142</v>
      </c>
      <c r="AW471" s="13" t="s">
        <v>41</v>
      </c>
      <c r="AX471" s="13" t="s">
        <v>25</v>
      </c>
      <c r="AY471" s="272" t="s">
        <v>134</v>
      </c>
    </row>
    <row r="472" spans="2:65" s="1" customFormat="1" ht="16.5" customHeight="1">
      <c r="B472" s="45"/>
      <c r="C472" s="242" t="s">
        <v>587</v>
      </c>
      <c r="D472" s="242" t="s">
        <v>261</v>
      </c>
      <c r="E472" s="243" t="s">
        <v>588</v>
      </c>
      <c r="F472" s="244" t="s">
        <v>589</v>
      </c>
      <c r="G472" s="245" t="s">
        <v>485</v>
      </c>
      <c r="H472" s="246">
        <v>11</v>
      </c>
      <c r="I472" s="247"/>
      <c r="J472" s="248">
        <f>ROUND(I472*H472,2)</f>
        <v>0</v>
      </c>
      <c r="K472" s="244" t="s">
        <v>34</v>
      </c>
      <c r="L472" s="249"/>
      <c r="M472" s="250" t="s">
        <v>34</v>
      </c>
      <c r="N472" s="251" t="s">
        <v>49</v>
      </c>
      <c r="O472" s="46"/>
      <c r="P472" s="225">
        <f>O472*H472</f>
        <v>0</v>
      </c>
      <c r="Q472" s="225">
        <v>0</v>
      </c>
      <c r="R472" s="225">
        <f>Q472*H472</f>
        <v>0</v>
      </c>
      <c r="S472" s="225">
        <v>0</v>
      </c>
      <c r="T472" s="226">
        <f>S472*H472</f>
        <v>0</v>
      </c>
      <c r="AR472" s="23" t="s">
        <v>366</v>
      </c>
      <c r="AT472" s="23" t="s">
        <v>261</v>
      </c>
      <c r="AU472" s="23" t="s">
        <v>153</v>
      </c>
      <c r="AY472" s="23" t="s">
        <v>134</v>
      </c>
      <c r="BE472" s="227">
        <f>IF(N472="základní",J472,0)</f>
        <v>0</v>
      </c>
      <c r="BF472" s="227">
        <f>IF(N472="snížená",J472,0)</f>
        <v>0</v>
      </c>
      <c r="BG472" s="227">
        <f>IF(N472="zákl. přenesená",J472,0)</f>
        <v>0</v>
      </c>
      <c r="BH472" s="227">
        <f>IF(N472="sníž. přenesená",J472,0)</f>
        <v>0</v>
      </c>
      <c r="BI472" s="227">
        <f>IF(N472="nulová",J472,0)</f>
        <v>0</v>
      </c>
      <c r="BJ472" s="23" t="s">
        <v>25</v>
      </c>
      <c r="BK472" s="227">
        <f>ROUND(I472*H472,2)</f>
        <v>0</v>
      </c>
      <c r="BL472" s="23" t="s">
        <v>355</v>
      </c>
      <c r="BM472" s="23" t="s">
        <v>590</v>
      </c>
    </row>
    <row r="473" spans="2:47" s="1" customFormat="1" ht="13.5">
      <c r="B473" s="45"/>
      <c r="C473" s="73"/>
      <c r="D473" s="228" t="s">
        <v>382</v>
      </c>
      <c r="E473" s="73"/>
      <c r="F473" s="229" t="s">
        <v>383</v>
      </c>
      <c r="G473" s="73"/>
      <c r="H473" s="73"/>
      <c r="I473" s="186"/>
      <c r="J473" s="73"/>
      <c r="K473" s="73"/>
      <c r="L473" s="71"/>
      <c r="M473" s="230"/>
      <c r="N473" s="46"/>
      <c r="O473" s="46"/>
      <c r="P473" s="46"/>
      <c r="Q473" s="46"/>
      <c r="R473" s="46"/>
      <c r="S473" s="46"/>
      <c r="T473" s="94"/>
      <c r="AT473" s="23" t="s">
        <v>382</v>
      </c>
      <c r="AU473" s="23" t="s">
        <v>153</v>
      </c>
    </row>
    <row r="474" spans="2:51" s="12" customFormat="1" ht="13.5">
      <c r="B474" s="252"/>
      <c r="C474" s="253"/>
      <c r="D474" s="228" t="s">
        <v>146</v>
      </c>
      <c r="E474" s="254" t="s">
        <v>34</v>
      </c>
      <c r="F474" s="255" t="s">
        <v>357</v>
      </c>
      <c r="G474" s="253"/>
      <c r="H474" s="254" t="s">
        <v>34</v>
      </c>
      <c r="I474" s="256"/>
      <c r="J474" s="253"/>
      <c r="K474" s="253"/>
      <c r="L474" s="257"/>
      <c r="M474" s="258"/>
      <c r="N474" s="259"/>
      <c r="O474" s="259"/>
      <c r="P474" s="259"/>
      <c r="Q474" s="259"/>
      <c r="R474" s="259"/>
      <c r="S474" s="259"/>
      <c r="T474" s="260"/>
      <c r="AT474" s="261" t="s">
        <v>146</v>
      </c>
      <c r="AU474" s="261" t="s">
        <v>153</v>
      </c>
      <c r="AV474" s="12" t="s">
        <v>25</v>
      </c>
      <c r="AW474" s="12" t="s">
        <v>41</v>
      </c>
      <c r="AX474" s="12" t="s">
        <v>78</v>
      </c>
      <c r="AY474" s="261" t="s">
        <v>134</v>
      </c>
    </row>
    <row r="475" spans="2:51" s="11" customFormat="1" ht="13.5">
      <c r="B475" s="231"/>
      <c r="C475" s="232"/>
      <c r="D475" s="228" t="s">
        <v>146</v>
      </c>
      <c r="E475" s="233" t="s">
        <v>34</v>
      </c>
      <c r="F475" s="234" t="s">
        <v>193</v>
      </c>
      <c r="G475" s="232"/>
      <c r="H475" s="235">
        <v>11</v>
      </c>
      <c r="I475" s="236"/>
      <c r="J475" s="232"/>
      <c r="K475" s="232"/>
      <c r="L475" s="237"/>
      <c r="M475" s="238"/>
      <c r="N475" s="239"/>
      <c r="O475" s="239"/>
      <c r="P475" s="239"/>
      <c r="Q475" s="239"/>
      <c r="R475" s="239"/>
      <c r="S475" s="239"/>
      <c r="T475" s="240"/>
      <c r="AT475" s="241" t="s">
        <v>146</v>
      </c>
      <c r="AU475" s="241" t="s">
        <v>153</v>
      </c>
      <c r="AV475" s="11" t="s">
        <v>88</v>
      </c>
      <c r="AW475" s="11" t="s">
        <v>41</v>
      </c>
      <c r="AX475" s="11" t="s">
        <v>78</v>
      </c>
      <c r="AY475" s="241" t="s">
        <v>134</v>
      </c>
    </row>
    <row r="476" spans="2:51" s="13" customFormat="1" ht="13.5">
      <c r="B476" s="262"/>
      <c r="C476" s="263"/>
      <c r="D476" s="228" t="s">
        <v>146</v>
      </c>
      <c r="E476" s="264" t="s">
        <v>34</v>
      </c>
      <c r="F476" s="265" t="s">
        <v>358</v>
      </c>
      <c r="G476" s="263"/>
      <c r="H476" s="266">
        <v>11</v>
      </c>
      <c r="I476" s="267"/>
      <c r="J476" s="263"/>
      <c r="K476" s="263"/>
      <c r="L476" s="268"/>
      <c r="M476" s="269"/>
      <c r="N476" s="270"/>
      <c r="O476" s="270"/>
      <c r="P476" s="270"/>
      <c r="Q476" s="270"/>
      <c r="R476" s="270"/>
      <c r="S476" s="270"/>
      <c r="T476" s="271"/>
      <c r="AT476" s="272" t="s">
        <v>146</v>
      </c>
      <c r="AU476" s="272" t="s">
        <v>153</v>
      </c>
      <c r="AV476" s="13" t="s">
        <v>142</v>
      </c>
      <c r="AW476" s="13" t="s">
        <v>41</v>
      </c>
      <c r="AX476" s="13" t="s">
        <v>25</v>
      </c>
      <c r="AY476" s="272" t="s">
        <v>134</v>
      </c>
    </row>
    <row r="477" spans="2:65" s="1" customFormat="1" ht="25.5" customHeight="1">
      <c r="B477" s="45"/>
      <c r="C477" s="216" t="s">
        <v>591</v>
      </c>
      <c r="D477" s="216" t="s">
        <v>137</v>
      </c>
      <c r="E477" s="217" t="s">
        <v>592</v>
      </c>
      <c r="F477" s="218" t="s">
        <v>593</v>
      </c>
      <c r="G477" s="219" t="s">
        <v>156</v>
      </c>
      <c r="H477" s="220">
        <v>14</v>
      </c>
      <c r="I477" s="221"/>
      <c r="J477" s="222">
        <f>ROUND(I477*H477,2)</f>
        <v>0</v>
      </c>
      <c r="K477" s="218" t="s">
        <v>141</v>
      </c>
      <c r="L477" s="71"/>
      <c r="M477" s="223" t="s">
        <v>34</v>
      </c>
      <c r="N477" s="224" t="s">
        <v>49</v>
      </c>
      <c r="O477" s="46"/>
      <c r="P477" s="225">
        <f>O477*H477</f>
        <v>0</v>
      </c>
      <c r="Q477" s="225">
        <v>0</v>
      </c>
      <c r="R477" s="225">
        <f>Q477*H477</f>
        <v>0</v>
      </c>
      <c r="S477" s="225">
        <v>0</v>
      </c>
      <c r="T477" s="226">
        <f>S477*H477</f>
        <v>0</v>
      </c>
      <c r="AR477" s="23" t="s">
        <v>355</v>
      </c>
      <c r="AT477" s="23" t="s">
        <v>137</v>
      </c>
      <c r="AU477" s="23" t="s">
        <v>153</v>
      </c>
      <c r="AY477" s="23" t="s">
        <v>134</v>
      </c>
      <c r="BE477" s="227">
        <f>IF(N477="základní",J477,0)</f>
        <v>0</v>
      </c>
      <c r="BF477" s="227">
        <f>IF(N477="snížená",J477,0)</f>
        <v>0</v>
      </c>
      <c r="BG477" s="227">
        <f>IF(N477="zákl. přenesená",J477,0)</f>
        <v>0</v>
      </c>
      <c r="BH477" s="227">
        <f>IF(N477="sníž. přenesená",J477,0)</f>
        <v>0</v>
      </c>
      <c r="BI477" s="227">
        <f>IF(N477="nulová",J477,0)</f>
        <v>0</v>
      </c>
      <c r="BJ477" s="23" t="s">
        <v>25</v>
      </c>
      <c r="BK477" s="227">
        <f>ROUND(I477*H477,2)</f>
        <v>0</v>
      </c>
      <c r="BL477" s="23" t="s">
        <v>355</v>
      </c>
      <c r="BM477" s="23" t="s">
        <v>594</v>
      </c>
    </row>
    <row r="478" spans="2:51" s="12" customFormat="1" ht="13.5">
      <c r="B478" s="252"/>
      <c r="C478" s="253"/>
      <c r="D478" s="228" t="s">
        <v>146</v>
      </c>
      <c r="E478" s="254" t="s">
        <v>34</v>
      </c>
      <c r="F478" s="255" t="s">
        <v>357</v>
      </c>
      <c r="G478" s="253"/>
      <c r="H478" s="254" t="s">
        <v>34</v>
      </c>
      <c r="I478" s="256"/>
      <c r="J478" s="253"/>
      <c r="K478" s="253"/>
      <c r="L478" s="257"/>
      <c r="M478" s="258"/>
      <c r="N478" s="259"/>
      <c r="O478" s="259"/>
      <c r="P478" s="259"/>
      <c r="Q478" s="259"/>
      <c r="R478" s="259"/>
      <c r="S478" s="259"/>
      <c r="T478" s="260"/>
      <c r="AT478" s="261" t="s">
        <v>146</v>
      </c>
      <c r="AU478" s="261" t="s">
        <v>153</v>
      </c>
      <c r="AV478" s="12" t="s">
        <v>25</v>
      </c>
      <c r="AW478" s="12" t="s">
        <v>41</v>
      </c>
      <c r="AX478" s="12" t="s">
        <v>78</v>
      </c>
      <c r="AY478" s="261" t="s">
        <v>134</v>
      </c>
    </row>
    <row r="479" spans="2:51" s="11" customFormat="1" ht="13.5">
      <c r="B479" s="231"/>
      <c r="C479" s="232"/>
      <c r="D479" s="228" t="s">
        <v>146</v>
      </c>
      <c r="E479" s="233" t="s">
        <v>34</v>
      </c>
      <c r="F479" s="234" t="s">
        <v>208</v>
      </c>
      <c r="G479" s="232"/>
      <c r="H479" s="235">
        <v>14</v>
      </c>
      <c r="I479" s="236"/>
      <c r="J479" s="232"/>
      <c r="K479" s="232"/>
      <c r="L479" s="237"/>
      <c r="M479" s="238"/>
      <c r="N479" s="239"/>
      <c r="O479" s="239"/>
      <c r="P479" s="239"/>
      <c r="Q479" s="239"/>
      <c r="R479" s="239"/>
      <c r="S479" s="239"/>
      <c r="T479" s="240"/>
      <c r="AT479" s="241" t="s">
        <v>146</v>
      </c>
      <c r="AU479" s="241" t="s">
        <v>153</v>
      </c>
      <c r="AV479" s="11" t="s">
        <v>88</v>
      </c>
      <c r="AW479" s="11" t="s">
        <v>41</v>
      </c>
      <c r="AX479" s="11" t="s">
        <v>78</v>
      </c>
      <c r="AY479" s="241" t="s">
        <v>134</v>
      </c>
    </row>
    <row r="480" spans="2:51" s="13" customFormat="1" ht="13.5">
      <c r="B480" s="262"/>
      <c r="C480" s="263"/>
      <c r="D480" s="228" t="s">
        <v>146</v>
      </c>
      <c r="E480" s="264" t="s">
        <v>34</v>
      </c>
      <c r="F480" s="265" t="s">
        <v>358</v>
      </c>
      <c r="G480" s="263"/>
      <c r="H480" s="266">
        <v>14</v>
      </c>
      <c r="I480" s="267"/>
      <c r="J480" s="263"/>
      <c r="K480" s="263"/>
      <c r="L480" s="268"/>
      <c r="M480" s="269"/>
      <c r="N480" s="270"/>
      <c r="O480" s="270"/>
      <c r="P480" s="270"/>
      <c r="Q480" s="270"/>
      <c r="R480" s="270"/>
      <c r="S480" s="270"/>
      <c r="T480" s="271"/>
      <c r="AT480" s="272" t="s">
        <v>146</v>
      </c>
      <c r="AU480" s="272" t="s">
        <v>153</v>
      </c>
      <c r="AV480" s="13" t="s">
        <v>142</v>
      </c>
      <c r="AW480" s="13" t="s">
        <v>41</v>
      </c>
      <c r="AX480" s="13" t="s">
        <v>25</v>
      </c>
      <c r="AY480" s="272" t="s">
        <v>134</v>
      </c>
    </row>
    <row r="481" spans="2:65" s="1" customFormat="1" ht="25.5" customHeight="1">
      <c r="B481" s="45"/>
      <c r="C481" s="242" t="s">
        <v>595</v>
      </c>
      <c r="D481" s="242" t="s">
        <v>261</v>
      </c>
      <c r="E481" s="243" t="s">
        <v>596</v>
      </c>
      <c r="F481" s="244" t="s">
        <v>597</v>
      </c>
      <c r="G481" s="245" t="s">
        <v>485</v>
      </c>
      <c r="H481" s="246">
        <v>14</v>
      </c>
      <c r="I481" s="247"/>
      <c r="J481" s="248">
        <f>ROUND(I481*H481,2)</f>
        <v>0</v>
      </c>
      <c r="K481" s="244" t="s">
        <v>34</v>
      </c>
      <c r="L481" s="249"/>
      <c r="M481" s="250" t="s">
        <v>34</v>
      </c>
      <c r="N481" s="251" t="s">
        <v>49</v>
      </c>
      <c r="O481" s="46"/>
      <c r="P481" s="225">
        <f>O481*H481</f>
        <v>0</v>
      </c>
      <c r="Q481" s="225">
        <v>0</v>
      </c>
      <c r="R481" s="225">
        <f>Q481*H481</f>
        <v>0</v>
      </c>
      <c r="S481" s="225">
        <v>0</v>
      </c>
      <c r="T481" s="226">
        <f>S481*H481</f>
        <v>0</v>
      </c>
      <c r="AR481" s="23" t="s">
        <v>366</v>
      </c>
      <c r="AT481" s="23" t="s">
        <v>261</v>
      </c>
      <c r="AU481" s="23" t="s">
        <v>153</v>
      </c>
      <c r="AY481" s="23" t="s">
        <v>134</v>
      </c>
      <c r="BE481" s="227">
        <f>IF(N481="základní",J481,0)</f>
        <v>0</v>
      </c>
      <c r="BF481" s="227">
        <f>IF(N481="snížená",J481,0)</f>
        <v>0</v>
      </c>
      <c r="BG481" s="227">
        <f>IF(N481="zákl. přenesená",J481,0)</f>
        <v>0</v>
      </c>
      <c r="BH481" s="227">
        <f>IF(N481="sníž. přenesená",J481,0)</f>
        <v>0</v>
      </c>
      <c r="BI481" s="227">
        <f>IF(N481="nulová",J481,0)</f>
        <v>0</v>
      </c>
      <c r="BJ481" s="23" t="s">
        <v>25</v>
      </c>
      <c r="BK481" s="227">
        <f>ROUND(I481*H481,2)</f>
        <v>0</v>
      </c>
      <c r="BL481" s="23" t="s">
        <v>355</v>
      </c>
      <c r="BM481" s="23" t="s">
        <v>598</v>
      </c>
    </row>
    <row r="482" spans="2:47" s="1" customFormat="1" ht="13.5">
      <c r="B482" s="45"/>
      <c r="C482" s="73"/>
      <c r="D482" s="228" t="s">
        <v>382</v>
      </c>
      <c r="E482" s="73"/>
      <c r="F482" s="229" t="s">
        <v>383</v>
      </c>
      <c r="G482" s="73"/>
      <c r="H482" s="73"/>
      <c r="I482" s="186"/>
      <c r="J482" s="73"/>
      <c r="K482" s="73"/>
      <c r="L482" s="71"/>
      <c r="M482" s="230"/>
      <c r="N482" s="46"/>
      <c r="O482" s="46"/>
      <c r="P482" s="46"/>
      <c r="Q482" s="46"/>
      <c r="R482" s="46"/>
      <c r="S482" s="46"/>
      <c r="T482" s="94"/>
      <c r="AT482" s="23" t="s">
        <v>382</v>
      </c>
      <c r="AU482" s="23" t="s">
        <v>153</v>
      </c>
    </row>
    <row r="483" spans="2:51" s="12" customFormat="1" ht="13.5">
      <c r="B483" s="252"/>
      <c r="C483" s="253"/>
      <c r="D483" s="228" t="s">
        <v>146</v>
      </c>
      <c r="E483" s="254" t="s">
        <v>34</v>
      </c>
      <c r="F483" s="255" t="s">
        <v>357</v>
      </c>
      <c r="G483" s="253"/>
      <c r="H483" s="254" t="s">
        <v>34</v>
      </c>
      <c r="I483" s="256"/>
      <c r="J483" s="253"/>
      <c r="K483" s="253"/>
      <c r="L483" s="257"/>
      <c r="M483" s="258"/>
      <c r="N483" s="259"/>
      <c r="O483" s="259"/>
      <c r="P483" s="259"/>
      <c r="Q483" s="259"/>
      <c r="R483" s="259"/>
      <c r="S483" s="259"/>
      <c r="T483" s="260"/>
      <c r="AT483" s="261" t="s">
        <v>146</v>
      </c>
      <c r="AU483" s="261" t="s">
        <v>153</v>
      </c>
      <c r="AV483" s="12" t="s">
        <v>25</v>
      </c>
      <c r="AW483" s="12" t="s">
        <v>41</v>
      </c>
      <c r="AX483" s="12" t="s">
        <v>78</v>
      </c>
      <c r="AY483" s="261" t="s">
        <v>134</v>
      </c>
    </row>
    <row r="484" spans="2:51" s="11" customFormat="1" ht="13.5">
      <c r="B484" s="231"/>
      <c r="C484" s="232"/>
      <c r="D484" s="228" t="s">
        <v>146</v>
      </c>
      <c r="E484" s="233" t="s">
        <v>34</v>
      </c>
      <c r="F484" s="234" t="s">
        <v>208</v>
      </c>
      <c r="G484" s="232"/>
      <c r="H484" s="235">
        <v>14</v>
      </c>
      <c r="I484" s="236"/>
      <c r="J484" s="232"/>
      <c r="K484" s="232"/>
      <c r="L484" s="237"/>
      <c r="M484" s="238"/>
      <c r="N484" s="239"/>
      <c r="O484" s="239"/>
      <c r="P484" s="239"/>
      <c r="Q484" s="239"/>
      <c r="R484" s="239"/>
      <c r="S484" s="239"/>
      <c r="T484" s="240"/>
      <c r="AT484" s="241" t="s">
        <v>146</v>
      </c>
      <c r="AU484" s="241" t="s">
        <v>153</v>
      </c>
      <c r="AV484" s="11" t="s">
        <v>88</v>
      </c>
      <c r="AW484" s="11" t="s">
        <v>41</v>
      </c>
      <c r="AX484" s="11" t="s">
        <v>78</v>
      </c>
      <c r="AY484" s="241" t="s">
        <v>134</v>
      </c>
    </row>
    <row r="485" spans="2:51" s="13" customFormat="1" ht="13.5">
      <c r="B485" s="262"/>
      <c r="C485" s="263"/>
      <c r="D485" s="228" t="s">
        <v>146</v>
      </c>
      <c r="E485" s="264" t="s">
        <v>34</v>
      </c>
      <c r="F485" s="265" t="s">
        <v>358</v>
      </c>
      <c r="G485" s="263"/>
      <c r="H485" s="266">
        <v>14</v>
      </c>
      <c r="I485" s="267"/>
      <c r="J485" s="263"/>
      <c r="K485" s="263"/>
      <c r="L485" s="268"/>
      <c r="M485" s="269"/>
      <c r="N485" s="270"/>
      <c r="O485" s="270"/>
      <c r="P485" s="270"/>
      <c r="Q485" s="270"/>
      <c r="R485" s="270"/>
      <c r="S485" s="270"/>
      <c r="T485" s="271"/>
      <c r="AT485" s="272" t="s">
        <v>146</v>
      </c>
      <c r="AU485" s="272" t="s">
        <v>153</v>
      </c>
      <c r="AV485" s="13" t="s">
        <v>142</v>
      </c>
      <c r="AW485" s="13" t="s">
        <v>41</v>
      </c>
      <c r="AX485" s="13" t="s">
        <v>25</v>
      </c>
      <c r="AY485" s="272" t="s">
        <v>134</v>
      </c>
    </row>
    <row r="486" spans="2:65" s="1" customFormat="1" ht="25.5" customHeight="1">
      <c r="B486" s="45"/>
      <c r="C486" s="216" t="s">
        <v>599</v>
      </c>
      <c r="D486" s="216" t="s">
        <v>137</v>
      </c>
      <c r="E486" s="217" t="s">
        <v>600</v>
      </c>
      <c r="F486" s="218" t="s">
        <v>601</v>
      </c>
      <c r="G486" s="219" t="s">
        <v>156</v>
      </c>
      <c r="H486" s="220">
        <v>8</v>
      </c>
      <c r="I486" s="221"/>
      <c r="J486" s="222">
        <f>ROUND(I486*H486,2)</f>
        <v>0</v>
      </c>
      <c r="K486" s="218" t="s">
        <v>141</v>
      </c>
      <c r="L486" s="71"/>
      <c r="M486" s="223" t="s">
        <v>34</v>
      </c>
      <c r="N486" s="224" t="s">
        <v>49</v>
      </c>
      <c r="O486" s="46"/>
      <c r="P486" s="225">
        <f>O486*H486</f>
        <v>0</v>
      </c>
      <c r="Q486" s="225">
        <v>0</v>
      </c>
      <c r="R486" s="225">
        <f>Q486*H486</f>
        <v>0</v>
      </c>
      <c r="S486" s="225">
        <v>0</v>
      </c>
      <c r="T486" s="226">
        <f>S486*H486</f>
        <v>0</v>
      </c>
      <c r="AR486" s="23" t="s">
        <v>355</v>
      </c>
      <c r="AT486" s="23" t="s">
        <v>137</v>
      </c>
      <c r="AU486" s="23" t="s">
        <v>153</v>
      </c>
      <c r="AY486" s="23" t="s">
        <v>134</v>
      </c>
      <c r="BE486" s="227">
        <f>IF(N486="základní",J486,0)</f>
        <v>0</v>
      </c>
      <c r="BF486" s="227">
        <f>IF(N486="snížená",J486,0)</f>
        <v>0</v>
      </c>
      <c r="BG486" s="227">
        <f>IF(N486="zákl. přenesená",J486,0)</f>
        <v>0</v>
      </c>
      <c r="BH486" s="227">
        <f>IF(N486="sníž. přenesená",J486,0)</f>
        <v>0</v>
      </c>
      <c r="BI486" s="227">
        <f>IF(N486="nulová",J486,0)</f>
        <v>0</v>
      </c>
      <c r="BJ486" s="23" t="s">
        <v>25</v>
      </c>
      <c r="BK486" s="227">
        <f>ROUND(I486*H486,2)</f>
        <v>0</v>
      </c>
      <c r="BL486" s="23" t="s">
        <v>355</v>
      </c>
      <c r="BM486" s="23" t="s">
        <v>602</v>
      </c>
    </row>
    <row r="487" spans="2:51" s="12" customFormat="1" ht="13.5">
      <c r="B487" s="252"/>
      <c r="C487" s="253"/>
      <c r="D487" s="228" t="s">
        <v>146</v>
      </c>
      <c r="E487" s="254" t="s">
        <v>34</v>
      </c>
      <c r="F487" s="255" t="s">
        <v>357</v>
      </c>
      <c r="G487" s="253"/>
      <c r="H487" s="254" t="s">
        <v>34</v>
      </c>
      <c r="I487" s="256"/>
      <c r="J487" s="253"/>
      <c r="K487" s="253"/>
      <c r="L487" s="257"/>
      <c r="M487" s="258"/>
      <c r="N487" s="259"/>
      <c r="O487" s="259"/>
      <c r="P487" s="259"/>
      <c r="Q487" s="259"/>
      <c r="R487" s="259"/>
      <c r="S487" s="259"/>
      <c r="T487" s="260"/>
      <c r="AT487" s="261" t="s">
        <v>146</v>
      </c>
      <c r="AU487" s="261" t="s">
        <v>153</v>
      </c>
      <c r="AV487" s="12" t="s">
        <v>25</v>
      </c>
      <c r="AW487" s="12" t="s">
        <v>41</v>
      </c>
      <c r="AX487" s="12" t="s">
        <v>78</v>
      </c>
      <c r="AY487" s="261" t="s">
        <v>134</v>
      </c>
    </row>
    <row r="488" spans="2:51" s="11" customFormat="1" ht="13.5">
      <c r="B488" s="231"/>
      <c r="C488" s="232"/>
      <c r="D488" s="228" t="s">
        <v>146</v>
      </c>
      <c r="E488" s="233" t="s">
        <v>34</v>
      </c>
      <c r="F488" s="234" t="s">
        <v>182</v>
      </c>
      <c r="G488" s="232"/>
      <c r="H488" s="235">
        <v>8</v>
      </c>
      <c r="I488" s="236"/>
      <c r="J488" s="232"/>
      <c r="K488" s="232"/>
      <c r="L488" s="237"/>
      <c r="M488" s="238"/>
      <c r="N488" s="239"/>
      <c r="O488" s="239"/>
      <c r="P488" s="239"/>
      <c r="Q488" s="239"/>
      <c r="R488" s="239"/>
      <c r="S488" s="239"/>
      <c r="T488" s="240"/>
      <c r="AT488" s="241" t="s">
        <v>146</v>
      </c>
      <c r="AU488" s="241" t="s">
        <v>153</v>
      </c>
      <c r="AV488" s="11" t="s">
        <v>88</v>
      </c>
      <c r="AW488" s="11" t="s">
        <v>41</v>
      </c>
      <c r="AX488" s="11" t="s">
        <v>78</v>
      </c>
      <c r="AY488" s="241" t="s">
        <v>134</v>
      </c>
    </row>
    <row r="489" spans="2:51" s="13" customFormat="1" ht="13.5">
      <c r="B489" s="262"/>
      <c r="C489" s="263"/>
      <c r="D489" s="228" t="s">
        <v>146</v>
      </c>
      <c r="E489" s="264" t="s">
        <v>34</v>
      </c>
      <c r="F489" s="265" t="s">
        <v>358</v>
      </c>
      <c r="G489" s="263"/>
      <c r="H489" s="266">
        <v>8</v>
      </c>
      <c r="I489" s="267"/>
      <c r="J489" s="263"/>
      <c r="K489" s="263"/>
      <c r="L489" s="268"/>
      <c r="M489" s="269"/>
      <c r="N489" s="270"/>
      <c r="O489" s="270"/>
      <c r="P489" s="270"/>
      <c r="Q489" s="270"/>
      <c r="R489" s="270"/>
      <c r="S489" s="270"/>
      <c r="T489" s="271"/>
      <c r="AT489" s="272" t="s">
        <v>146</v>
      </c>
      <c r="AU489" s="272" t="s">
        <v>153</v>
      </c>
      <c r="AV489" s="13" t="s">
        <v>142</v>
      </c>
      <c r="AW489" s="13" t="s">
        <v>41</v>
      </c>
      <c r="AX489" s="13" t="s">
        <v>25</v>
      </c>
      <c r="AY489" s="272" t="s">
        <v>134</v>
      </c>
    </row>
    <row r="490" spans="2:65" s="1" customFormat="1" ht="25.5" customHeight="1">
      <c r="B490" s="45"/>
      <c r="C490" s="242" t="s">
        <v>603</v>
      </c>
      <c r="D490" s="242" t="s">
        <v>261</v>
      </c>
      <c r="E490" s="243" t="s">
        <v>604</v>
      </c>
      <c r="F490" s="244" t="s">
        <v>605</v>
      </c>
      <c r="G490" s="245" t="s">
        <v>485</v>
      </c>
      <c r="H490" s="246">
        <v>8</v>
      </c>
      <c r="I490" s="247"/>
      <c r="J490" s="248">
        <f>ROUND(I490*H490,2)</f>
        <v>0</v>
      </c>
      <c r="K490" s="244" t="s">
        <v>34</v>
      </c>
      <c r="L490" s="249"/>
      <c r="M490" s="250" t="s">
        <v>34</v>
      </c>
      <c r="N490" s="251" t="s">
        <v>49</v>
      </c>
      <c r="O490" s="46"/>
      <c r="P490" s="225">
        <f>O490*H490</f>
        <v>0</v>
      </c>
      <c r="Q490" s="225">
        <v>0</v>
      </c>
      <c r="R490" s="225">
        <f>Q490*H490</f>
        <v>0</v>
      </c>
      <c r="S490" s="225">
        <v>0</v>
      </c>
      <c r="T490" s="226">
        <f>S490*H490</f>
        <v>0</v>
      </c>
      <c r="AR490" s="23" t="s">
        <v>366</v>
      </c>
      <c r="AT490" s="23" t="s">
        <v>261</v>
      </c>
      <c r="AU490" s="23" t="s">
        <v>153</v>
      </c>
      <c r="AY490" s="23" t="s">
        <v>134</v>
      </c>
      <c r="BE490" s="227">
        <f>IF(N490="základní",J490,0)</f>
        <v>0</v>
      </c>
      <c r="BF490" s="227">
        <f>IF(N490="snížená",J490,0)</f>
        <v>0</v>
      </c>
      <c r="BG490" s="227">
        <f>IF(N490="zákl. přenesená",J490,0)</f>
        <v>0</v>
      </c>
      <c r="BH490" s="227">
        <f>IF(N490="sníž. přenesená",J490,0)</f>
        <v>0</v>
      </c>
      <c r="BI490" s="227">
        <f>IF(N490="nulová",J490,0)</f>
        <v>0</v>
      </c>
      <c r="BJ490" s="23" t="s">
        <v>25</v>
      </c>
      <c r="BK490" s="227">
        <f>ROUND(I490*H490,2)</f>
        <v>0</v>
      </c>
      <c r="BL490" s="23" t="s">
        <v>355</v>
      </c>
      <c r="BM490" s="23" t="s">
        <v>606</v>
      </c>
    </row>
    <row r="491" spans="2:47" s="1" customFormat="1" ht="13.5">
      <c r="B491" s="45"/>
      <c r="C491" s="73"/>
      <c r="D491" s="228" t="s">
        <v>382</v>
      </c>
      <c r="E491" s="73"/>
      <c r="F491" s="229" t="s">
        <v>383</v>
      </c>
      <c r="G491" s="73"/>
      <c r="H491" s="73"/>
      <c r="I491" s="186"/>
      <c r="J491" s="73"/>
      <c r="K491" s="73"/>
      <c r="L491" s="71"/>
      <c r="M491" s="230"/>
      <c r="N491" s="46"/>
      <c r="O491" s="46"/>
      <c r="P491" s="46"/>
      <c r="Q491" s="46"/>
      <c r="R491" s="46"/>
      <c r="S491" s="46"/>
      <c r="T491" s="94"/>
      <c r="AT491" s="23" t="s">
        <v>382</v>
      </c>
      <c r="AU491" s="23" t="s">
        <v>153</v>
      </c>
    </row>
    <row r="492" spans="2:51" s="12" customFormat="1" ht="13.5">
      <c r="B492" s="252"/>
      <c r="C492" s="253"/>
      <c r="D492" s="228" t="s">
        <v>146</v>
      </c>
      <c r="E492" s="254" t="s">
        <v>34</v>
      </c>
      <c r="F492" s="255" t="s">
        <v>357</v>
      </c>
      <c r="G492" s="253"/>
      <c r="H492" s="254" t="s">
        <v>34</v>
      </c>
      <c r="I492" s="256"/>
      <c r="J492" s="253"/>
      <c r="K492" s="253"/>
      <c r="L492" s="257"/>
      <c r="M492" s="258"/>
      <c r="N492" s="259"/>
      <c r="O492" s="259"/>
      <c r="P492" s="259"/>
      <c r="Q492" s="259"/>
      <c r="R492" s="259"/>
      <c r="S492" s="259"/>
      <c r="T492" s="260"/>
      <c r="AT492" s="261" t="s">
        <v>146</v>
      </c>
      <c r="AU492" s="261" t="s">
        <v>153</v>
      </c>
      <c r="AV492" s="12" t="s">
        <v>25</v>
      </c>
      <c r="AW492" s="12" t="s">
        <v>41</v>
      </c>
      <c r="AX492" s="12" t="s">
        <v>78</v>
      </c>
      <c r="AY492" s="261" t="s">
        <v>134</v>
      </c>
    </row>
    <row r="493" spans="2:51" s="11" customFormat="1" ht="13.5">
      <c r="B493" s="231"/>
      <c r="C493" s="232"/>
      <c r="D493" s="228" t="s">
        <v>146</v>
      </c>
      <c r="E493" s="233" t="s">
        <v>34</v>
      </c>
      <c r="F493" s="234" t="s">
        <v>182</v>
      </c>
      <c r="G493" s="232"/>
      <c r="H493" s="235">
        <v>8</v>
      </c>
      <c r="I493" s="236"/>
      <c r="J493" s="232"/>
      <c r="K493" s="232"/>
      <c r="L493" s="237"/>
      <c r="M493" s="238"/>
      <c r="N493" s="239"/>
      <c r="O493" s="239"/>
      <c r="P493" s="239"/>
      <c r="Q493" s="239"/>
      <c r="R493" s="239"/>
      <c r="S493" s="239"/>
      <c r="T493" s="240"/>
      <c r="AT493" s="241" t="s">
        <v>146</v>
      </c>
      <c r="AU493" s="241" t="s">
        <v>153</v>
      </c>
      <c r="AV493" s="11" t="s">
        <v>88</v>
      </c>
      <c r="AW493" s="11" t="s">
        <v>41</v>
      </c>
      <c r="AX493" s="11" t="s">
        <v>78</v>
      </c>
      <c r="AY493" s="241" t="s">
        <v>134</v>
      </c>
    </row>
    <row r="494" spans="2:51" s="13" customFormat="1" ht="13.5">
      <c r="B494" s="262"/>
      <c r="C494" s="263"/>
      <c r="D494" s="228" t="s">
        <v>146</v>
      </c>
      <c r="E494" s="264" t="s">
        <v>34</v>
      </c>
      <c r="F494" s="265" t="s">
        <v>358</v>
      </c>
      <c r="G494" s="263"/>
      <c r="H494" s="266">
        <v>8</v>
      </c>
      <c r="I494" s="267"/>
      <c r="J494" s="263"/>
      <c r="K494" s="263"/>
      <c r="L494" s="268"/>
      <c r="M494" s="269"/>
      <c r="N494" s="270"/>
      <c r="O494" s="270"/>
      <c r="P494" s="270"/>
      <c r="Q494" s="270"/>
      <c r="R494" s="270"/>
      <c r="S494" s="270"/>
      <c r="T494" s="271"/>
      <c r="AT494" s="272" t="s">
        <v>146</v>
      </c>
      <c r="AU494" s="272" t="s">
        <v>153</v>
      </c>
      <c r="AV494" s="13" t="s">
        <v>142</v>
      </c>
      <c r="AW494" s="13" t="s">
        <v>41</v>
      </c>
      <c r="AX494" s="13" t="s">
        <v>25</v>
      </c>
      <c r="AY494" s="272" t="s">
        <v>134</v>
      </c>
    </row>
    <row r="495" spans="2:65" s="1" customFormat="1" ht="38.25" customHeight="1">
      <c r="B495" s="45"/>
      <c r="C495" s="216" t="s">
        <v>607</v>
      </c>
      <c r="D495" s="216" t="s">
        <v>137</v>
      </c>
      <c r="E495" s="217" t="s">
        <v>608</v>
      </c>
      <c r="F495" s="218" t="s">
        <v>609</v>
      </c>
      <c r="G495" s="219" t="s">
        <v>156</v>
      </c>
      <c r="H495" s="220">
        <v>8</v>
      </c>
      <c r="I495" s="221"/>
      <c r="J495" s="222">
        <f>ROUND(I495*H495,2)</f>
        <v>0</v>
      </c>
      <c r="K495" s="218" t="s">
        <v>141</v>
      </c>
      <c r="L495" s="71"/>
      <c r="M495" s="223" t="s">
        <v>34</v>
      </c>
      <c r="N495" s="224" t="s">
        <v>49</v>
      </c>
      <c r="O495" s="46"/>
      <c r="P495" s="225">
        <f>O495*H495</f>
        <v>0</v>
      </c>
      <c r="Q495" s="225">
        <v>0</v>
      </c>
      <c r="R495" s="225">
        <f>Q495*H495</f>
        <v>0</v>
      </c>
      <c r="S495" s="225">
        <v>0</v>
      </c>
      <c r="T495" s="226">
        <f>S495*H495</f>
        <v>0</v>
      </c>
      <c r="AR495" s="23" t="s">
        <v>355</v>
      </c>
      <c r="AT495" s="23" t="s">
        <v>137</v>
      </c>
      <c r="AU495" s="23" t="s">
        <v>153</v>
      </c>
      <c r="AY495" s="23" t="s">
        <v>134</v>
      </c>
      <c r="BE495" s="227">
        <f>IF(N495="základní",J495,0)</f>
        <v>0</v>
      </c>
      <c r="BF495" s="227">
        <f>IF(N495="snížená",J495,0)</f>
        <v>0</v>
      </c>
      <c r="BG495" s="227">
        <f>IF(N495="zákl. přenesená",J495,0)</f>
        <v>0</v>
      </c>
      <c r="BH495" s="227">
        <f>IF(N495="sníž. přenesená",J495,0)</f>
        <v>0</v>
      </c>
      <c r="BI495" s="227">
        <f>IF(N495="nulová",J495,0)</f>
        <v>0</v>
      </c>
      <c r="BJ495" s="23" t="s">
        <v>25</v>
      </c>
      <c r="BK495" s="227">
        <f>ROUND(I495*H495,2)</f>
        <v>0</v>
      </c>
      <c r="BL495" s="23" t="s">
        <v>355</v>
      </c>
      <c r="BM495" s="23" t="s">
        <v>610</v>
      </c>
    </row>
    <row r="496" spans="2:51" s="12" customFormat="1" ht="13.5">
      <c r="B496" s="252"/>
      <c r="C496" s="253"/>
      <c r="D496" s="228" t="s">
        <v>146</v>
      </c>
      <c r="E496" s="254" t="s">
        <v>34</v>
      </c>
      <c r="F496" s="255" t="s">
        <v>357</v>
      </c>
      <c r="G496" s="253"/>
      <c r="H496" s="254" t="s">
        <v>34</v>
      </c>
      <c r="I496" s="256"/>
      <c r="J496" s="253"/>
      <c r="K496" s="253"/>
      <c r="L496" s="257"/>
      <c r="M496" s="258"/>
      <c r="N496" s="259"/>
      <c r="O496" s="259"/>
      <c r="P496" s="259"/>
      <c r="Q496" s="259"/>
      <c r="R496" s="259"/>
      <c r="S496" s="259"/>
      <c r="T496" s="260"/>
      <c r="AT496" s="261" t="s">
        <v>146</v>
      </c>
      <c r="AU496" s="261" t="s">
        <v>153</v>
      </c>
      <c r="AV496" s="12" t="s">
        <v>25</v>
      </c>
      <c r="AW496" s="12" t="s">
        <v>41</v>
      </c>
      <c r="AX496" s="12" t="s">
        <v>78</v>
      </c>
      <c r="AY496" s="261" t="s">
        <v>134</v>
      </c>
    </row>
    <row r="497" spans="2:51" s="11" customFormat="1" ht="13.5">
      <c r="B497" s="231"/>
      <c r="C497" s="232"/>
      <c r="D497" s="228" t="s">
        <v>146</v>
      </c>
      <c r="E497" s="233" t="s">
        <v>34</v>
      </c>
      <c r="F497" s="234" t="s">
        <v>182</v>
      </c>
      <c r="G497" s="232"/>
      <c r="H497" s="235">
        <v>8</v>
      </c>
      <c r="I497" s="236"/>
      <c r="J497" s="232"/>
      <c r="K497" s="232"/>
      <c r="L497" s="237"/>
      <c r="M497" s="238"/>
      <c r="N497" s="239"/>
      <c r="O497" s="239"/>
      <c r="P497" s="239"/>
      <c r="Q497" s="239"/>
      <c r="R497" s="239"/>
      <c r="S497" s="239"/>
      <c r="T497" s="240"/>
      <c r="AT497" s="241" t="s">
        <v>146</v>
      </c>
      <c r="AU497" s="241" t="s">
        <v>153</v>
      </c>
      <c r="AV497" s="11" t="s">
        <v>88</v>
      </c>
      <c r="AW497" s="11" t="s">
        <v>41</v>
      </c>
      <c r="AX497" s="11" t="s">
        <v>78</v>
      </c>
      <c r="AY497" s="241" t="s">
        <v>134</v>
      </c>
    </row>
    <row r="498" spans="2:51" s="13" customFormat="1" ht="13.5">
      <c r="B498" s="262"/>
      <c r="C498" s="263"/>
      <c r="D498" s="228" t="s">
        <v>146</v>
      </c>
      <c r="E498" s="264" t="s">
        <v>34</v>
      </c>
      <c r="F498" s="265" t="s">
        <v>358</v>
      </c>
      <c r="G498" s="263"/>
      <c r="H498" s="266">
        <v>8</v>
      </c>
      <c r="I498" s="267"/>
      <c r="J498" s="263"/>
      <c r="K498" s="263"/>
      <c r="L498" s="268"/>
      <c r="M498" s="269"/>
      <c r="N498" s="270"/>
      <c r="O498" s="270"/>
      <c r="P498" s="270"/>
      <c r="Q498" s="270"/>
      <c r="R498" s="270"/>
      <c r="S498" s="270"/>
      <c r="T498" s="271"/>
      <c r="AT498" s="272" t="s">
        <v>146</v>
      </c>
      <c r="AU498" s="272" t="s">
        <v>153</v>
      </c>
      <c r="AV498" s="13" t="s">
        <v>142</v>
      </c>
      <c r="AW498" s="13" t="s">
        <v>41</v>
      </c>
      <c r="AX498" s="13" t="s">
        <v>25</v>
      </c>
      <c r="AY498" s="272" t="s">
        <v>134</v>
      </c>
    </row>
    <row r="499" spans="2:65" s="1" customFormat="1" ht="25.5" customHeight="1">
      <c r="B499" s="45"/>
      <c r="C499" s="242" t="s">
        <v>611</v>
      </c>
      <c r="D499" s="242" t="s">
        <v>261</v>
      </c>
      <c r="E499" s="243" t="s">
        <v>612</v>
      </c>
      <c r="F499" s="244" t="s">
        <v>613</v>
      </c>
      <c r="G499" s="245" t="s">
        <v>485</v>
      </c>
      <c r="H499" s="246">
        <v>8</v>
      </c>
      <c r="I499" s="247"/>
      <c r="J499" s="248">
        <f>ROUND(I499*H499,2)</f>
        <v>0</v>
      </c>
      <c r="K499" s="244" t="s">
        <v>34</v>
      </c>
      <c r="L499" s="249"/>
      <c r="M499" s="250" t="s">
        <v>34</v>
      </c>
      <c r="N499" s="251" t="s">
        <v>49</v>
      </c>
      <c r="O499" s="46"/>
      <c r="P499" s="225">
        <f>O499*H499</f>
        <v>0</v>
      </c>
      <c r="Q499" s="225">
        <v>0</v>
      </c>
      <c r="R499" s="225">
        <f>Q499*H499</f>
        <v>0</v>
      </c>
      <c r="S499" s="225">
        <v>0</v>
      </c>
      <c r="T499" s="226">
        <f>S499*H499</f>
        <v>0</v>
      </c>
      <c r="AR499" s="23" t="s">
        <v>366</v>
      </c>
      <c r="AT499" s="23" t="s">
        <v>261</v>
      </c>
      <c r="AU499" s="23" t="s">
        <v>153</v>
      </c>
      <c r="AY499" s="23" t="s">
        <v>134</v>
      </c>
      <c r="BE499" s="227">
        <f>IF(N499="základní",J499,0)</f>
        <v>0</v>
      </c>
      <c r="BF499" s="227">
        <f>IF(N499="snížená",J499,0)</f>
        <v>0</v>
      </c>
      <c r="BG499" s="227">
        <f>IF(N499="zákl. přenesená",J499,0)</f>
        <v>0</v>
      </c>
      <c r="BH499" s="227">
        <f>IF(N499="sníž. přenesená",J499,0)</f>
        <v>0</v>
      </c>
      <c r="BI499" s="227">
        <f>IF(N499="nulová",J499,0)</f>
        <v>0</v>
      </c>
      <c r="BJ499" s="23" t="s">
        <v>25</v>
      </c>
      <c r="BK499" s="227">
        <f>ROUND(I499*H499,2)</f>
        <v>0</v>
      </c>
      <c r="BL499" s="23" t="s">
        <v>355</v>
      </c>
      <c r="BM499" s="23" t="s">
        <v>614</v>
      </c>
    </row>
    <row r="500" spans="2:47" s="1" customFormat="1" ht="13.5">
      <c r="B500" s="45"/>
      <c r="C500" s="73"/>
      <c r="D500" s="228" t="s">
        <v>382</v>
      </c>
      <c r="E500" s="73"/>
      <c r="F500" s="229" t="s">
        <v>383</v>
      </c>
      <c r="G500" s="73"/>
      <c r="H500" s="73"/>
      <c r="I500" s="186"/>
      <c r="J500" s="73"/>
      <c r="K500" s="73"/>
      <c r="L500" s="71"/>
      <c r="M500" s="230"/>
      <c r="N500" s="46"/>
      <c r="O500" s="46"/>
      <c r="P500" s="46"/>
      <c r="Q500" s="46"/>
      <c r="R500" s="46"/>
      <c r="S500" s="46"/>
      <c r="T500" s="94"/>
      <c r="AT500" s="23" t="s">
        <v>382</v>
      </c>
      <c r="AU500" s="23" t="s">
        <v>153</v>
      </c>
    </row>
    <row r="501" spans="2:51" s="12" customFormat="1" ht="13.5">
      <c r="B501" s="252"/>
      <c r="C501" s="253"/>
      <c r="D501" s="228" t="s">
        <v>146</v>
      </c>
      <c r="E501" s="254" t="s">
        <v>34</v>
      </c>
      <c r="F501" s="255" t="s">
        <v>357</v>
      </c>
      <c r="G501" s="253"/>
      <c r="H501" s="254" t="s">
        <v>34</v>
      </c>
      <c r="I501" s="256"/>
      <c r="J501" s="253"/>
      <c r="K501" s="253"/>
      <c r="L501" s="257"/>
      <c r="M501" s="258"/>
      <c r="N501" s="259"/>
      <c r="O501" s="259"/>
      <c r="P501" s="259"/>
      <c r="Q501" s="259"/>
      <c r="R501" s="259"/>
      <c r="S501" s="259"/>
      <c r="T501" s="260"/>
      <c r="AT501" s="261" t="s">
        <v>146</v>
      </c>
      <c r="AU501" s="261" t="s">
        <v>153</v>
      </c>
      <c r="AV501" s="12" t="s">
        <v>25</v>
      </c>
      <c r="AW501" s="12" t="s">
        <v>41</v>
      </c>
      <c r="AX501" s="12" t="s">
        <v>78</v>
      </c>
      <c r="AY501" s="261" t="s">
        <v>134</v>
      </c>
    </row>
    <row r="502" spans="2:51" s="11" customFormat="1" ht="13.5">
      <c r="B502" s="231"/>
      <c r="C502" s="232"/>
      <c r="D502" s="228" t="s">
        <v>146</v>
      </c>
      <c r="E502" s="233" t="s">
        <v>34</v>
      </c>
      <c r="F502" s="234" t="s">
        <v>182</v>
      </c>
      <c r="G502" s="232"/>
      <c r="H502" s="235">
        <v>8</v>
      </c>
      <c r="I502" s="236"/>
      <c r="J502" s="232"/>
      <c r="K502" s="232"/>
      <c r="L502" s="237"/>
      <c r="M502" s="238"/>
      <c r="N502" s="239"/>
      <c r="O502" s="239"/>
      <c r="P502" s="239"/>
      <c r="Q502" s="239"/>
      <c r="R502" s="239"/>
      <c r="S502" s="239"/>
      <c r="T502" s="240"/>
      <c r="AT502" s="241" t="s">
        <v>146</v>
      </c>
      <c r="AU502" s="241" t="s">
        <v>153</v>
      </c>
      <c r="AV502" s="11" t="s">
        <v>88</v>
      </c>
      <c r="AW502" s="11" t="s">
        <v>41</v>
      </c>
      <c r="AX502" s="11" t="s">
        <v>78</v>
      </c>
      <c r="AY502" s="241" t="s">
        <v>134</v>
      </c>
    </row>
    <row r="503" spans="2:51" s="13" customFormat="1" ht="13.5">
      <c r="B503" s="262"/>
      <c r="C503" s="263"/>
      <c r="D503" s="228" t="s">
        <v>146</v>
      </c>
      <c r="E503" s="264" t="s">
        <v>34</v>
      </c>
      <c r="F503" s="265" t="s">
        <v>358</v>
      </c>
      <c r="G503" s="263"/>
      <c r="H503" s="266">
        <v>8</v>
      </c>
      <c r="I503" s="267"/>
      <c r="J503" s="263"/>
      <c r="K503" s="263"/>
      <c r="L503" s="268"/>
      <c r="M503" s="269"/>
      <c r="N503" s="270"/>
      <c r="O503" s="270"/>
      <c r="P503" s="270"/>
      <c r="Q503" s="270"/>
      <c r="R503" s="270"/>
      <c r="S503" s="270"/>
      <c r="T503" s="271"/>
      <c r="AT503" s="272" t="s">
        <v>146</v>
      </c>
      <c r="AU503" s="272" t="s">
        <v>153</v>
      </c>
      <c r="AV503" s="13" t="s">
        <v>142</v>
      </c>
      <c r="AW503" s="13" t="s">
        <v>41</v>
      </c>
      <c r="AX503" s="13" t="s">
        <v>25</v>
      </c>
      <c r="AY503" s="272" t="s">
        <v>134</v>
      </c>
    </row>
    <row r="504" spans="2:65" s="1" customFormat="1" ht="16.5" customHeight="1">
      <c r="B504" s="45"/>
      <c r="C504" s="242" t="s">
        <v>452</v>
      </c>
      <c r="D504" s="242" t="s">
        <v>261</v>
      </c>
      <c r="E504" s="243" t="s">
        <v>615</v>
      </c>
      <c r="F504" s="244" t="s">
        <v>616</v>
      </c>
      <c r="G504" s="245" t="s">
        <v>485</v>
      </c>
      <c r="H504" s="246">
        <v>8</v>
      </c>
      <c r="I504" s="247"/>
      <c r="J504" s="248">
        <f>ROUND(I504*H504,2)</f>
        <v>0</v>
      </c>
      <c r="K504" s="244" t="s">
        <v>34</v>
      </c>
      <c r="L504" s="249"/>
      <c r="M504" s="250" t="s">
        <v>34</v>
      </c>
      <c r="N504" s="251" t="s">
        <v>49</v>
      </c>
      <c r="O504" s="46"/>
      <c r="P504" s="225">
        <f>O504*H504</f>
        <v>0</v>
      </c>
      <c r="Q504" s="225">
        <v>0</v>
      </c>
      <c r="R504" s="225">
        <f>Q504*H504</f>
        <v>0</v>
      </c>
      <c r="S504" s="225">
        <v>0</v>
      </c>
      <c r="T504" s="226">
        <f>S504*H504</f>
        <v>0</v>
      </c>
      <c r="AR504" s="23" t="s">
        <v>366</v>
      </c>
      <c r="AT504" s="23" t="s">
        <v>261</v>
      </c>
      <c r="AU504" s="23" t="s">
        <v>153</v>
      </c>
      <c r="AY504" s="23" t="s">
        <v>134</v>
      </c>
      <c r="BE504" s="227">
        <f>IF(N504="základní",J504,0)</f>
        <v>0</v>
      </c>
      <c r="BF504" s="227">
        <f>IF(N504="snížená",J504,0)</f>
        <v>0</v>
      </c>
      <c r="BG504" s="227">
        <f>IF(N504="zákl. přenesená",J504,0)</f>
        <v>0</v>
      </c>
      <c r="BH504" s="227">
        <f>IF(N504="sníž. přenesená",J504,0)</f>
        <v>0</v>
      </c>
      <c r="BI504" s="227">
        <f>IF(N504="nulová",J504,0)</f>
        <v>0</v>
      </c>
      <c r="BJ504" s="23" t="s">
        <v>25</v>
      </c>
      <c r="BK504" s="227">
        <f>ROUND(I504*H504,2)</f>
        <v>0</v>
      </c>
      <c r="BL504" s="23" t="s">
        <v>355</v>
      </c>
      <c r="BM504" s="23" t="s">
        <v>617</v>
      </c>
    </row>
    <row r="505" spans="2:47" s="1" customFormat="1" ht="13.5">
      <c r="B505" s="45"/>
      <c r="C505" s="73"/>
      <c r="D505" s="228" t="s">
        <v>382</v>
      </c>
      <c r="E505" s="73"/>
      <c r="F505" s="229" t="s">
        <v>383</v>
      </c>
      <c r="G505" s="73"/>
      <c r="H505" s="73"/>
      <c r="I505" s="186"/>
      <c r="J505" s="73"/>
      <c r="K505" s="73"/>
      <c r="L505" s="71"/>
      <c r="M505" s="230"/>
      <c r="N505" s="46"/>
      <c r="O505" s="46"/>
      <c r="P505" s="46"/>
      <c r="Q505" s="46"/>
      <c r="R505" s="46"/>
      <c r="S505" s="46"/>
      <c r="T505" s="94"/>
      <c r="AT505" s="23" t="s">
        <v>382</v>
      </c>
      <c r="AU505" s="23" t="s">
        <v>153</v>
      </c>
    </row>
    <row r="506" spans="2:51" s="12" customFormat="1" ht="13.5">
      <c r="B506" s="252"/>
      <c r="C506" s="253"/>
      <c r="D506" s="228" t="s">
        <v>146</v>
      </c>
      <c r="E506" s="254" t="s">
        <v>34</v>
      </c>
      <c r="F506" s="255" t="s">
        <v>357</v>
      </c>
      <c r="G506" s="253"/>
      <c r="H506" s="254" t="s">
        <v>34</v>
      </c>
      <c r="I506" s="256"/>
      <c r="J506" s="253"/>
      <c r="K506" s="253"/>
      <c r="L506" s="257"/>
      <c r="M506" s="258"/>
      <c r="N506" s="259"/>
      <c r="O506" s="259"/>
      <c r="P506" s="259"/>
      <c r="Q506" s="259"/>
      <c r="R506" s="259"/>
      <c r="S506" s="259"/>
      <c r="T506" s="260"/>
      <c r="AT506" s="261" t="s">
        <v>146</v>
      </c>
      <c r="AU506" s="261" t="s">
        <v>153</v>
      </c>
      <c r="AV506" s="12" t="s">
        <v>25</v>
      </c>
      <c r="AW506" s="12" t="s">
        <v>41</v>
      </c>
      <c r="AX506" s="12" t="s">
        <v>78</v>
      </c>
      <c r="AY506" s="261" t="s">
        <v>134</v>
      </c>
    </row>
    <row r="507" spans="2:51" s="11" customFormat="1" ht="13.5">
      <c r="B507" s="231"/>
      <c r="C507" s="232"/>
      <c r="D507" s="228" t="s">
        <v>146</v>
      </c>
      <c r="E507" s="233" t="s">
        <v>34</v>
      </c>
      <c r="F507" s="234" t="s">
        <v>182</v>
      </c>
      <c r="G507" s="232"/>
      <c r="H507" s="235">
        <v>8</v>
      </c>
      <c r="I507" s="236"/>
      <c r="J507" s="232"/>
      <c r="K507" s="232"/>
      <c r="L507" s="237"/>
      <c r="M507" s="238"/>
      <c r="N507" s="239"/>
      <c r="O507" s="239"/>
      <c r="P507" s="239"/>
      <c r="Q507" s="239"/>
      <c r="R507" s="239"/>
      <c r="S507" s="239"/>
      <c r="T507" s="240"/>
      <c r="AT507" s="241" t="s">
        <v>146</v>
      </c>
      <c r="AU507" s="241" t="s">
        <v>153</v>
      </c>
      <c r="AV507" s="11" t="s">
        <v>88</v>
      </c>
      <c r="AW507" s="11" t="s">
        <v>41</v>
      </c>
      <c r="AX507" s="11" t="s">
        <v>78</v>
      </c>
      <c r="AY507" s="241" t="s">
        <v>134</v>
      </c>
    </row>
    <row r="508" spans="2:51" s="13" customFormat="1" ht="13.5">
      <c r="B508" s="262"/>
      <c r="C508" s="263"/>
      <c r="D508" s="228" t="s">
        <v>146</v>
      </c>
      <c r="E508" s="264" t="s">
        <v>34</v>
      </c>
      <c r="F508" s="265" t="s">
        <v>358</v>
      </c>
      <c r="G508" s="263"/>
      <c r="H508" s="266">
        <v>8</v>
      </c>
      <c r="I508" s="267"/>
      <c r="J508" s="263"/>
      <c r="K508" s="263"/>
      <c r="L508" s="268"/>
      <c r="M508" s="269"/>
      <c r="N508" s="270"/>
      <c r="O508" s="270"/>
      <c r="P508" s="270"/>
      <c r="Q508" s="270"/>
      <c r="R508" s="270"/>
      <c r="S508" s="270"/>
      <c r="T508" s="271"/>
      <c r="AT508" s="272" t="s">
        <v>146</v>
      </c>
      <c r="AU508" s="272" t="s">
        <v>153</v>
      </c>
      <c r="AV508" s="13" t="s">
        <v>142</v>
      </c>
      <c r="AW508" s="13" t="s">
        <v>41</v>
      </c>
      <c r="AX508" s="13" t="s">
        <v>25</v>
      </c>
      <c r="AY508" s="272" t="s">
        <v>134</v>
      </c>
    </row>
    <row r="509" spans="2:65" s="1" customFormat="1" ht="25.5" customHeight="1">
      <c r="B509" s="45"/>
      <c r="C509" s="216" t="s">
        <v>618</v>
      </c>
      <c r="D509" s="216" t="s">
        <v>137</v>
      </c>
      <c r="E509" s="217" t="s">
        <v>619</v>
      </c>
      <c r="F509" s="218" t="s">
        <v>620</v>
      </c>
      <c r="G509" s="219" t="s">
        <v>485</v>
      </c>
      <c r="H509" s="220">
        <v>2</v>
      </c>
      <c r="I509" s="221"/>
      <c r="J509" s="222">
        <f>ROUND(I509*H509,2)</f>
        <v>0</v>
      </c>
      <c r="K509" s="218" t="s">
        <v>34</v>
      </c>
      <c r="L509" s="71"/>
      <c r="M509" s="223" t="s">
        <v>34</v>
      </c>
      <c r="N509" s="224" t="s">
        <v>49</v>
      </c>
      <c r="O509" s="46"/>
      <c r="P509" s="225">
        <f>O509*H509</f>
        <v>0</v>
      </c>
      <c r="Q509" s="225">
        <v>0</v>
      </c>
      <c r="R509" s="225">
        <f>Q509*H509</f>
        <v>0</v>
      </c>
      <c r="S509" s="225">
        <v>0</v>
      </c>
      <c r="T509" s="226">
        <f>S509*H509</f>
        <v>0</v>
      </c>
      <c r="AR509" s="23" t="s">
        <v>355</v>
      </c>
      <c r="AT509" s="23" t="s">
        <v>137</v>
      </c>
      <c r="AU509" s="23" t="s">
        <v>153</v>
      </c>
      <c r="AY509" s="23" t="s">
        <v>134</v>
      </c>
      <c r="BE509" s="227">
        <f>IF(N509="základní",J509,0)</f>
        <v>0</v>
      </c>
      <c r="BF509" s="227">
        <f>IF(N509="snížená",J509,0)</f>
        <v>0</v>
      </c>
      <c r="BG509" s="227">
        <f>IF(N509="zákl. přenesená",J509,0)</f>
        <v>0</v>
      </c>
      <c r="BH509" s="227">
        <f>IF(N509="sníž. přenesená",J509,0)</f>
        <v>0</v>
      </c>
      <c r="BI509" s="227">
        <f>IF(N509="nulová",J509,0)</f>
        <v>0</v>
      </c>
      <c r="BJ509" s="23" t="s">
        <v>25</v>
      </c>
      <c r="BK509" s="227">
        <f>ROUND(I509*H509,2)</f>
        <v>0</v>
      </c>
      <c r="BL509" s="23" t="s">
        <v>355</v>
      </c>
      <c r="BM509" s="23" t="s">
        <v>621</v>
      </c>
    </row>
    <row r="510" spans="2:51" s="12" customFormat="1" ht="13.5">
      <c r="B510" s="252"/>
      <c r="C510" s="253"/>
      <c r="D510" s="228" t="s">
        <v>146</v>
      </c>
      <c r="E510" s="254" t="s">
        <v>34</v>
      </c>
      <c r="F510" s="255" t="s">
        <v>357</v>
      </c>
      <c r="G510" s="253"/>
      <c r="H510" s="254" t="s">
        <v>34</v>
      </c>
      <c r="I510" s="256"/>
      <c r="J510" s="253"/>
      <c r="K510" s="253"/>
      <c r="L510" s="257"/>
      <c r="M510" s="258"/>
      <c r="N510" s="259"/>
      <c r="O510" s="259"/>
      <c r="P510" s="259"/>
      <c r="Q510" s="259"/>
      <c r="R510" s="259"/>
      <c r="S510" s="259"/>
      <c r="T510" s="260"/>
      <c r="AT510" s="261" t="s">
        <v>146</v>
      </c>
      <c r="AU510" s="261" t="s">
        <v>153</v>
      </c>
      <c r="AV510" s="12" t="s">
        <v>25</v>
      </c>
      <c r="AW510" s="12" t="s">
        <v>41</v>
      </c>
      <c r="AX510" s="12" t="s">
        <v>78</v>
      </c>
      <c r="AY510" s="261" t="s">
        <v>134</v>
      </c>
    </row>
    <row r="511" spans="2:51" s="11" customFormat="1" ht="13.5">
      <c r="B511" s="231"/>
      <c r="C511" s="232"/>
      <c r="D511" s="228" t="s">
        <v>146</v>
      </c>
      <c r="E511" s="233" t="s">
        <v>34</v>
      </c>
      <c r="F511" s="234" t="s">
        <v>88</v>
      </c>
      <c r="G511" s="232"/>
      <c r="H511" s="235">
        <v>2</v>
      </c>
      <c r="I511" s="236"/>
      <c r="J511" s="232"/>
      <c r="K511" s="232"/>
      <c r="L511" s="237"/>
      <c r="M511" s="238"/>
      <c r="N511" s="239"/>
      <c r="O511" s="239"/>
      <c r="P511" s="239"/>
      <c r="Q511" s="239"/>
      <c r="R511" s="239"/>
      <c r="S511" s="239"/>
      <c r="T511" s="240"/>
      <c r="AT511" s="241" t="s">
        <v>146</v>
      </c>
      <c r="AU511" s="241" t="s">
        <v>153</v>
      </c>
      <c r="AV511" s="11" t="s">
        <v>88</v>
      </c>
      <c r="AW511" s="11" t="s">
        <v>41</v>
      </c>
      <c r="AX511" s="11" t="s">
        <v>78</v>
      </c>
      <c r="AY511" s="241" t="s">
        <v>134</v>
      </c>
    </row>
    <row r="512" spans="2:51" s="13" customFormat="1" ht="13.5">
      <c r="B512" s="262"/>
      <c r="C512" s="263"/>
      <c r="D512" s="228" t="s">
        <v>146</v>
      </c>
      <c r="E512" s="264" t="s">
        <v>34</v>
      </c>
      <c r="F512" s="265" t="s">
        <v>358</v>
      </c>
      <c r="G512" s="263"/>
      <c r="H512" s="266">
        <v>2</v>
      </c>
      <c r="I512" s="267"/>
      <c r="J512" s="263"/>
      <c r="K512" s="263"/>
      <c r="L512" s="268"/>
      <c r="M512" s="269"/>
      <c r="N512" s="270"/>
      <c r="O512" s="270"/>
      <c r="P512" s="270"/>
      <c r="Q512" s="270"/>
      <c r="R512" s="270"/>
      <c r="S512" s="270"/>
      <c r="T512" s="271"/>
      <c r="AT512" s="272" t="s">
        <v>146</v>
      </c>
      <c r="AU512" s="272" t="s">
        <v>153</v>
      </c>
      <c r="AV512" s="13" t="s">
        <v>142</v>
      </c>
      <c r="AW512" s="13" t="s">
        <v>41</v>
      </c>
      <c r="AX512" s="13" t="s">
        <v>25</v>
      </c>
      <c r="AY512" s="272" t="s">
        <v>134</v>
      </c>
    </row>
    <row r="513" spans="2:65" s="1" customFormat="1" ht="16.5" customHeight="1">
      <c r="B513" s="45"/>
      <c r="C513" s="242" t="s">
        <v>622</v>
      </c>
      <c r="D513" s="242" t="s">
        <v>261</v>
      </c>
      <c r="E513" s="243" t="s">
        <v>623</v>
      </c>
      <c r="F513" s="244" t="s">
        <v>624</v>
      </c>
      <c r="G513" s="245" t="s">
        <v>485</v>
      </c>
      <c r="H513" s="246">
        <v>2</v>
      </c>
      <c r="I513" s="247"/>
      <c r="J513" s="248">
        <f>ROUND(I513*H513,2)</f>
        <v>0</v>
      </c>
      <c r="K513" s="244" t="s">
        <v>34</v>
      </c>
      <c r="L513" s="249"/>
      <c r="M513" s="250" t="s">
        <v>34</v>
      </c>
      <c r="N513" s="251" t="s">
        <v>49</v>
      </c>
      <c r="O513" s="46"/>
      <c r="P513" s="225">
        <f>O513*H513</f>
        <v>0</v>
      </c>
      <c r="Q513" s="225">
        <v>0</v>
      </c>
      <c r="R513" s="225">
        <f>Q513*H513</f>
        <v>0</v>
      </c>
      <c r="S513" s="225">
        <v>0</v>
      </c>
      <c r="T513" s="226">
        <f>S513*H513</f>
        <v>0</v>
      </c>
      <c r="AR513" s="23" t="s">
        <v>366</v>
      </c>
      <c r="AT513" s="23" t="s">
        <v>261</v>
      </c>
      <c r="AU513" s="23" t="s">
        <v>153</v>
      </c>
      <c r="AY513" s="23" t="s">
        <v>134</v>
      </c>
      <c r="BE513" s="227">
        <f>IF(N513="základní",J513,0)</f>
        <v>0</v>
      </c>
      <c r="BF513" s="227">
        <f>IF(N513="snížená",J513,0)</f>
        <v>0</v>
      </c>
      <c r="BG513" s="227">
        <f>IF(N513="zákl. přenesená",J513,0)</f>
        <v>0</v>
      </c>
      <c r="BH513" s="227">
        <f>IF(N513="sníž. přenesená",J513,0)</f>
        <v>0</v>
      </c>
      <c r="BI513" s="227">
        <f>IF(N513="nulová",J513,0)</f>
        <v>0</v>
      </c>
      <c r="BJ513" s="23" t="s">
        <v>25</v>
      </c>
      <c r="BK513" s="227">
        <f>ROUND(I513*H513,2)</f>
        <v>0</v>
      </c>
      <c r="BL513" s="23" t="s">
        <v>355</v>
      </c>
      <c r="BM513" s="23" t="s">
        <v>625</v>
      </c>
    </row>
    <row r="514" spans="2:47" s="1" customFormat="1" ht="13.5">
      <c r="B514" s="45"/>
      <c r="C514" s="73"/>
      <c r="D514" s="228" t="s">
        <v>382</v>
      </c>
      <c r="E514" s="73"/>
      <c r="F514" s="229" t="s">
        <v>383</v>
      </c>
      <c r="G514" s="73"/>
      <c r="H514" s="73"/>
      <c r="I514" s="186"/>
      <c r="J514" s="73"/>
      <c r="K514" s="73"/>
      <c r="L514" s="71"/>
      <c r="M514" s="230"/>
      <c r="N514" s="46"/>
      <c r="O514" s="46"/>
      <c r="P514" s="46"/>
      <c r="Q514" s="46"/>
      <c r="R514" s="46"/>
      <c r="S514" s="46"/>
      <c r="T514" s="94"/>
      <c r="AT514" s="23" t="s">
        <v>382</v>
      </c>
      <c r="AU514" s="23" t="s">
        <v>153</v>
      </c>
    </row>
    <row r="515" spans="2:51" s="12" customFormat="1" ht="13.5">
      <c r="B515" s="252"/>
      <c r="C515" s="253"/>
      <c r="D515" s="228" t="s">
        <v>146</v>
      </c>
      <c r="E515" s="254" t="s">
        <v>34</v>
      </c>
      <c r="F515" s="255" t="s">
        <v>357</v>
      </c>
      <c r="G515" s="253"/>
      <c r="H515" s="254" t="s">
        <v>34</v>
      </c>
      <c r="I515" s="256"/>
      <c r="J515" s="253"/>
      <c r="K515" s="253"/>
      <c r="L515" s="257"/>
      <c r="M515" s="258"/>
      <c r="N515" s="259"/>
      <c r="O515" s="259"/>
      <c r="P515" s="259"/>
      <c r="Q515" s="259"/>
      <c r="R515" s="259"/>
      <c r="S515" s="259"/>
      <c r="T515" s="260"/>
      <c r="AT515" s="261" t="s">
        <v>146</v>
      </c>
      <c r="AU515" s="261" t="s">
        <v>153</v>
      </c>
      <c r="AV515" s="12" t="s">
        <v>25</v>
      </c>
      <c r="AW515" s="12" t="s">
        <v>41</v>
      </c>
      <c r="AX515" s="12" t="s">
        <v>78</v>
      </c>
      <c r="AY515" s="261" t="s">
        <v>134</v>
      </c>
    </row>
    <row r="516" spans="2:51" s="11" customFormat="1" ht="13.5">
      <c r="B516" s="231"/>
      <c r="C516" s="232"/>
      <c r="D516" s="228" t="s">
        <v>146</v>
      </c>
      <c r="E516" s="233" t="s">
        <v>34</v>
      </c>
      <c r="F516" s="234" t="s">
        <v>88</v>
      </c>
      <c r="G516" s="232"/>
      <c r="H516" s="235">
        <v>2</v>
      </c>
      <c r="I516" s="236"/>
      <c r="J516" s="232"/>
      <c r="K516" s="232"/>
      <c r="L516" s="237"/>
      <c r="M516" s="238"/>
      <c r="N516" s="239"/>
      <c r="O516" s="239"/>
      <c r="P516" s="239"/>
      <c r="Q516" s="239"/>
      <c r="R516" s="239"/>
      <c r="S516" s="239"/>
      <c r="T516" s="240"/>
      <c r="AT516" s="241" t="s">
        <v>146</v>
      </c>
      <c r="AU516" s="241" t="s">
        <v>153</v>
      </c>
      <c r="AV516" s="11" t="s">
        <v>88</v>
      </c>
      <c r="AW516" s="11" t="s">
        <v>41</v>
      </c>
      <c r="AX516" s="11" t="s">
        <v>78</v>
      </c>
      <c r="AY516" s="241" t="s">
        <v>134</v>
      </c>
    </row>
    <row r="517" spans="2:51" s="13" customFormat="1" ht="13.5">
      <c r="B517" s="262"/>
      <c r="C517" s="263"/>
      <c r="D517" s="228" t="s">
        <v>146</v>
      </c>
      <c r="E517" s="264" t="s">
        <v>34</v>
      </c>
      <c r="F517" s="265" t="s">
        <v>358</v>
      </c>
      <c r="G517" s="263"/>
      <c r="H517" s="266">
        <v>2</v>
      </c>
      <c r="I517" s="267"/>
      <c r="J517" s="263"/>
      <c r="K517" s="263"/>
      <c r="L517" s="268"/>
      <c r="M517" s="269"/>
      <c r="N517" s="270"/>
      <c r="O517" s="270"/>
      <c r="P517" s="270"/>
      <c r="Q517" s="270"/>
      <c r="R517" s="270"/>
      <c r="S517" s="270"/>
      <c r="T517" s="271"/>
      <c r="AT517" s="272" t="s">
        <v>146</v>
      </c>
      <c r="AU517" s="272" t="s">
        <v>153</v>
      </c>
      <c r="AV517" s="13" t="s">
        <v>142</v>
      </c>
      <c r="AW517" s="13" t="s">
        <v>41</v>
      </c>
      <c r="AX517" s="13" t="s">
        <v>25</v>
      </c>
      <c r="AY517" s="272" t="s">
        <v>134</v>
      </c>
    </row>
    <row r="518" spans="2:65" s="1" customFormat="1" ht="16.5" customHeight="1">
      <c r="B518" s="45"/>
      <c r="C518" s="242" t="s">
        <v>31</v>
      </c>
      <c r="D518" s="242" t="s">
        <v>261</v>
      </c>
      <c r="E518" s="243" t="s">
        <v>626</v>
      </c>
      <c r="F518" s="244" t="s">
        <v>627</v>
      </c>
      <c r="G518" s="245" t="s">
        <v>485</v>
      </c>
      <c r="H518" s="246">
        <v>29</v>
      </c>
      <c r="I518" s="247"/>
      <c r="J518" s="248">
        <f>ROUND(I518*H518,2)</f>
        <v>0</v>
      </c>
      <c r="K518" s="244" t="s">
        <v>34</v>
      </c>
      <c r="L518" s="249"/>
      <c r="M518" s="250" t="s">
        <v>34</v>
      </c>
      <c r="N518" s="251" t="s">
        <v>49</v>
      </c>
      <c r="O518" s="46"/>
      <c r="P518" s="225">
        <f>O518*H518</f>
        <v>0</v>
      </c>
      <c r="Q518" s="225">
        <v>0</v>
      </c>
      <c r="R518" s="225">
        <f>Q518*H518</f>
        <v>0</v>
      </c>
      <c r="S518" s="225">
        <v>0</v>
      </c>
      <c r="T518" s="226">
        <f>S518*H518</f>
        <v>0</v>
      </c>
      <c r="AR518" s="23" t="s">
        <v>366</v>
      </c>
      <c r="AT518" s="23" t="s">
        <v>261</v>
      </c>
      <c r="AU518" s="23" t="s">
        <v>153</v>
      </c>
      <c r="AY518" s="23" t="s">
        <v>134</v>
      </c>
      <c r="BE518" s="227">
        <f>IF(N518="základní",J518,0)</f>
        <v>0</v>
      </c>
      <c r="BF518" s="227">
        <f>IF(N518="snížená",J518,0)</f>
        <v>0</v>
      </c>
      <c r="BG518" s="227">
        <f>IF(N518="zákl. přenesená",J518,0)</f>
        <v>0</v>
      </c>
      <c r="BH518" s="227">
        <f>IF(N518="sníž. přenesená",J518,0)</f>
        <v>0</v>
      </c>
      <c r="BI518" s="227">
        <f>IF(N518="nulová",J518,0)</f>
        <v>0</v>
      </c>
      <c r="BJ518" s="23" t="s">
        <v>25</v>
      </c>
      <c r="BK518" s="227">
        <f>ROUND(I518*H518,2)</f>
        <v>0</v>
      </c>
      <c r="BL518" s="23" t="s">
        <v>355</v>
      </c>
      <c r="BM518" s="23" t="s">
        <v>628</v>
      </c>
    </row>
    <row r="519" spans="2:47" s="1" customFormat="1" ht="13.5">
      <c r="B519" s="45"/>
      <c r="C519" s="73"/>
      <c r="D519" s="228" t="s">
        <v>382</v>
      </c>
      <c r="E519" s="73"/>
      <c r="F519" s="229" t="s">
        <v>383</v>
      </c>
      <c r="G519" s="73"/>
      <c r="H519" s="73"/>
      <c r="I519" s="186"/>
      <c r="J519" s="73"/>
      <c r="K519" s="73"/>
      <c r="L519" s="71"/>
      <c r="M519" s="230"/>
      <c r="N519" s="46"/>
      <c r="O519" s="46"/>
      <c r="P519" s="46"/>
      <c r="Q519" s="46"/>
      <c r="R519" s="46"/>
      <c r="S519" s="46"/>
      <c r="T519" s="94"/>
      <c r="AT519" s="23" t="s">
        <v>382</v>
      </c>
      <c r="AU519" s="23" t="s">
        <v>153</v>
      </c>
    </row>
    <row r="520" spans="2:51" s="12" customFormat="1" ht="13.5">
      <c r="B520" s="252"/>
      <c r="C520" s="253"/>
      <c r="D520" s="228" t="s">
        <v>146</v>
      </c>
      <c r="E520" s="254" t="s">
        <v>34</v>
      </c>
      <c r="F520" s="255" t="s">
        <v>357</v>
      </c>
      <c r="G520" s="253"/>
      <c r="H520" s="254" t="s">
        <v>34</v>
      </c>
      <c r="I520" s="256"/>
      <c r="J520" s="253"/>
      <c r="K520" s="253"/>
      <c r="L520" s="257"/>
      <c r="M520" s="258"/>
      <c r="N520" s="259"/>
      <c r="O520" s="259"/>
      <c r="P520" s="259"/>
      <c r="Q520" s="259"/>
      <c r="R520" s="259"/>
      <c r="S520" s="259"/>
      <c r="T520" s="260"/>
      <c r="AT520" s="261" t="s">
        <v>146</v>
      </c>
      <c r="AU520" s="261" t="s">
        <v>153</v>
      </c>
      <c r="AV520" s="12" t="s">
        <v>25</v>
      </c>
      <c r="AW520" s="12" t="s">
        <v>41</v>
      </c>
      <c r="AX520" s="12" t="s">
        <v>78</v>
      </c>
      <c r="AY520" s="261" t="s">
        <v>134</v>
      </c>
    </row>
    <row r="521" spans="2:51" s="11" customFormat="1" ht="13.5">
      <c r="B521" s="231"/>
      <c r="C521" s="232"/>
      <c r="D521" s="228" t="s">
        <v>146</v>
      </c>
      <c r="E521" s="233" t="s">
        <v>34</v>
      </c>
      <c r="F521" s="234" t="s">
        <v>327</v>
      </c>
      <c r="G521" s="232"/>
      <c r="H521" s="235">
        <v>29</v>
      </c>
      <c r="I521" s="236"/>
      <c r="J521" s="232"/>
      <c r="K521" s="232"/>
      <c r="L521" s="237"/>
      <c r="M521" s="238"/>
      <c r="N521" s="239"/>
      <c r="O521" s="239"/>
      <c r="P521" s="239"/>
      <c r="Q521" s="239"/>
      <c r="R521" s="239"/>
      <c r="S521" s="239"/>
      <c r="T521" s="240"/>
      <c r="AT521" s="241" t="s">
        <v>146</v>
      </c>
      <c r="AU521" s="241" t="s">
        <v>153</v>
      </c>
      <c r="AV521" s="11" t="s">
        <v>88</v>
      </c>
      <c r="AW521" s="11" t="s">
        <v>41</v>
      </c>
      <c r="AX521" s="11" t="s">
        <v>78</v>
      </c>
      <c r="AY521" s="241" t="s">
        <v>134</v>
      </c>
    </row>
    <row r="522" spans="2:51" s="13" customFormat="1" ht="13.5">
      <c r="B522" s="262"/>
      <c r="C522" s="263"/>
      <c r="D522" s="228" t="s">
        <v>146</v>
      </c>
      <c r="E522" s="264" t="s">
        <v>34</v>
      </c>
      <c r="F522" s="265" t="s">
        <v>358</v>
      </c>
      <c r="G522" s="263"/>
      <c r="H522" s="266">
        <v>29</v>
      </c>
      <c r="I522" s="267"/>
      <c r="J522" s="263"/>
      <c r="K522" s="263"/>
      <c r="L522" s="268"/>
      <c r="M522" s="269"/>
      <c r="N522" s="270"/>
      <c r="O522" s="270"/>
      <c r="P522" s="270"/>
      <c r="Q522" s="270"/>
      <c r="R522" s="270"/>
      <c r="S522" s="270"/>
      <c r="T522" s="271"/>
      <c r="AT522" s="272" t="s">
        <v>146</v>
      </c>
      <c r="AU522" s="272" t="s">
        <v>153</v>
      </c>
      <c r="AV522" s="13" t="s">
        <v>142</v>
      </c>
      <c r="AW522" s="13" t="s">
        <v>41</v>
      </c>
      <c r="AX522" s="13" t="s">
        <v>25</v>
      </c>
      <c r="AY522" s="272" t="s">
        <v>134</v>
      </c>
    </row>
    <row r="523" spans="2:65" s="1" customFormat="1" ht="16.5" customHeight="1">
      <c r="B523" s="45"/>
      <c r="C523" s="242" t="s">
        <v>629</v>
      </c>
      <c r="D523" s="242" t="s">
        <v>261</v>
      </c>
      <c r="E523" s="243" t="s">
        <v>630</v>
      </c>
      <c r="F523" s="244" t="s">
        <v>631</v>
      </c>
      <c r="G523" s="245" t="s">
        <v>485</v>
      </c>
      <c r="H523" s="246">
        <v>5</v>
      </c>
      <c r="I523" s="247"/>
      <c r="J523" s="248">
        <f>ROUND(I523*H523,2)</f>
        <v>0</v>
      </c>
      <c r="K523" s="244" t="s">
        <v>34</v>
      </c>
      <c r="L523" s="249"/>
      <c r="M523" s="250" t="s">
        <v>34</v>
      </c>
      <c r="N523" s="251" t="s">
        <v>49</v>
      </c>
      <c r="O523" s="46"/>
      <c r="P523" s="225">
        <f>O523*H523</f>
        <v>0</v>
      </c>
      <c r="Q523" s="225">
        <v>0</v>
      </c>
      <c r="R523" s="225">
        <f>Q523*H523</f>
        <v>0</v>
      </c>
      <c r="S523" s="225">
        <v>0</v>
      </c>
      <c r="T523" s="226">
        <f>S523*H523</f>
        <v>0</v>
      </c>
      <c r="AR523" s="23" t="s">
        <v>366</v>
      </c>
      <c r="AT523" s="23" t="s">
        <v>261</v>
      </c>
      <c r="AU523" s="23" t="s">
        <v>153</v>
      </c>
      <c r="AY523" s="23" t="s">
        <v>134</v>
      </c>
      <c r="BE523" s="227">
        <f>IF(N523="základní",J523,0)</f>
        <v>0</v>
      </c>
      <c r="BF523" s="227">
        <f>IF(N523="snížená",J523,0)</f>
        <v>0</v>
      </c>
      <c r="BG523" s="227">
        <f>IF(N523="zákl. přenesená",J523,0)</f>
        <v>0</v>
      </c>
      <c r="BH523" s="227">
        <f>IF(N523="sníž. přenesená",J523,0)</f>
        <v>0</v>
      </c>
      <c r="BI523" s="227">
        <f>IF(N523="nulová",J523,0)</f>
        <v>0</v>
      </c>
      <c r="BJ523" s="23" t="s">
        <v>25</v>
      </c>
      <c r="BK523" s="227">
        <f>ROUND(I523*H523,2)</f>
        <v>0</v>
      </c>
      <c r="BL523" s="23" t="s">
        <v>355</v>
      </c>
      <c r="BM523" s="23" t="s">
        <v>632</v>
      </c>
    </row>
    <row r="524" spans="2:47" s="1" customFormat="1" ht="13.5">
      <c r="B524" s="45"/>
      <c r="C524" s="73"/>
      <c r="D524" s="228" t="s">
        <v>382</v>
      </c>
      <c r="E524" s="73"/>
      <c r="F524" s="229" t="s">
        <v>383</v>
      </c>
      <c r="G524" s="73"/>
      <c r="H524" s="73"/>
      <c r="I524" s="186"/>
      <c r="J524" s="73"/>
      <c r="K524" s="73"/>
      <c r="L524" s="71"/>
      <c r="M524" s="230"/>
      <c r="N524" s="46"/>
      <c r="O524" s="46"/>
      <c r="P524" s="46"/>
      <c r="Q524" s="46"/>
      <c r="R524" s="46"/>
      <c r="S524" s="46"/>
      <c r="T524" s="94"/>
      <c r="AT524" s="23" t="s">
        <v>382</v>
      </c>
      <c r="AU524" s="23" t="s">
        <v>153</v>
      </c>
    </row>
    <row r="525" spans="2:51" s="12" customFormat="1" ht="13.5">
      <c r="B525" s="252"/>
      <c r="C525" s="253"/>
      <c r="D525" s="228" t="s">
        <v>146</v>
      </c>
      <c r="E525" s="254" t="s">
        <v>34</v>
      </c>
      <c r="F525" s="255" t="s">
        <v>357</v>
      </c>
      <c r="G525" s="253"/>
      <c r="H525" s="254" t="s">
        <v>34</v>
      </c>
      <c r="I525" s="256"/>
      <c r="J525" s="253"/>
      <c r="K525" s="253"/>
      <c r="L525" s="257"/>
      <c r="M525" s="258"/>
      <c r="N525" s="259"/>
      <c r="O525" s="259"/>
      <c r="P525" s="259"/>
      <c r="Q525" s="259"/>
      <c r="R525" s="259"/>
      <c r="S525" s="259"/>
      <c r="T525" s="260"/>
      <c r="AT525" s="261" t="s">
        <v>146</v>
      </c>
      <c r="AU525" s="261" t="s">
        <v>153</v>
      </c>
      <c r="AV525" s="12" t="s">
        <v>25</v>
      </c>
      <c r="AW525" s="12" t="s">
        <v>41</v>
      </c>
      <c r="AX525" s="12" t="s">
        <v>78</v>
      </c>
      <c r="AY525" s="261" t="s">
        <v>134</v>
      </c>
    </row>
    <row r="526" spans="2:51" s="11" customFormat="1" ht="13.5">
      <c r="B526" s="231"/>
      <c r="C526" s="232"/>
      <c r="D526" s="228" t="s">
        <v>146</v>
      </c>
      <c r="E526" s="233" t="s">
        <v>34</v>
      </c>
      <c r="F526" s="234" t="s">
        <v>165</v>
      </c>
      <c r="G526" s="232"/>
      <c r="H526" s="235">
        <v>5</v>
      </c>
      <c r="I526" s="236"/>
      <c r="J526" s="232"/>
      <c r="K526" s="232"/>
      <c r="L526" s="237"/>
      <c r="M526" s="238"/>
      <c r="N526" s="239"/>
      <c r="O526" s="239"/>
      <c r="P526" s="239"/>
      <c r="Q526" s="239"/>
      <c r="R526" s="239"/>
      <c r="S526" s="239"/>
      <c r="T526" s="240"/>
      <c r="AT526" s="241" t="s">
        <v>146</v>
      </c>
      <c r="AU526" s="241" t="s">
        <v>153</v>
      </c>
      <c r="AV526" s="11" t="s">
        <v>88</v>
      </c>
      <c r="AW526" s="11" t="s">
        <v>41</v>
      </c>
      <c r="AX526" s="11" t="s">
        <v>78</v>
      </c>
      <c r="AY526" s="241" t="s">
        <v>134</v>
      </c>
    </row>
    <row r="527" spans="2:51" s="13" customFormat="1" ht="13.5">
      <c r="B527" s="262"/>
      <c r="C527" s="263"/>
      <c r="D527" s="228" t="s">
        <v>146</v>
      </c>
      <c r="E527" s="264" t="s">
        <v>34</v>
      </c>
      <c r="F527" s="265" t="s">
        <v>358</v>
      </c>
      <c r="G527" s="263"/>
      <c r="H527" s="266">
        <v>5</v>
      </c>
      <c r="I527" s="267"/>
      <c r="J527" s="263"/>
      <c r="K527" s="263"/>
      <c r="L527" s="268"/>
      <c r="M527" s="269"/>
      <c r="N527" s="270"/>
      <c r="O527" s="270"/>
      <c r="P527" s="270"/>
      <c r="Q527" s="270"/>
      <c r="R527" s="270"/>
      <c r="S527" s="270"/>
      <c r="T527" s="271"/>
      <c r="AT527" s="272" t="s">
        <v>146</v>
      </c>
      <c r="AU527" s="272" t="s">
        <v>153</v>
      </c>
      <c r="AV527" s="13" t="s">
        <v>142</v>
      </c>
      <c r="AW527" s="13" t="s">
        <v>41</v>
      </c>
      <c r="AX527" s="13" t="s">
        <v>25</v>
      </c>
      <c r="AY527" s="272" t="s">
        <v>134</v>
      </c>
    </row>
    <row r="528" spans="2:65" s="1" customFormat="1" ht="16.5" customHeight="1">
      <c r="B528" s="45"/>
      <c r="C528" s="242" t="s">
        <v>633</v>
      </c>
      <c r="D528" s="242" t="s">
        <v>261</v>
      </c>
      <c r="E528" s="243" t="s">
        <v>634</v>
      </c>
      <c r="F528" s="244" t="s">
        <v>635</v>
      </c>
      <c r="G528" s="245" t="s">
        <v>485</v>
      </c>
      <c r="H528" s="246">
        <v>2</v>
      </c>
      <c r="I528" s="247"/>
      <c r="J528" s="248">
        <f>ROUND(I528*H528,2)</f>
        <v>0</v>
      </c>
      <c r="K528" s="244" t="s">
        <v>34</v>
      </c>
      <c r="L528" s="249"/>
      <c r="M528" s="250" t="s">
        <v>34</v>
      </c>
      <c r="N528" s="251" t="s">
        <v>49</v>
      </c>
      <c r="O528" s="46"/>
      <c r="P528" s="225">
        <f>O528*H528</f>
        <v>0</v>
      </c>
      <c r="Q528" s="225">
        <v>0</v>
      </c>
      <c r="R528" s="225">
        <f>Q528*H528</f>
        <v>0</v>
      </c>
      <c r="S528" s="225">
        <v>0</v>
      </c>
      <c r="T528" s="226">
        <f>S528*H528</f>
        <v>0</v>
      </c>
      <c r="AR528" s="23" t="s">
        <v>366</v>
      </c>
      <c r="AT528" s="23" t="s">
        <v>261</v>
      </c>
      <c r="AU528" s="23" t="s">
        <v>153</v>
      </c>
      <c r="AY528" s="23" t="s">
        <v>134</v>
      </c>
      <c r="BE528" s="227">
        <f>IF(N528="základní",J528,0)</f>
        <v>0</v>
      </c>
      <c r="BF528" s="227">
        <f>IF(N528="snížená",J528,0)</f>
        <v>0</v>
      </c>
      <c r="BG528" s="227">
        <f>IF(N528="zákl. přenesená",J528,0)</f>
        <v>0</v>
      </c>
      <c r="BH528" s="227">
        <f>IF(N528="sníž. přenesená",J528,0)</f>
        <v>0</v>
      </c>
      <c r="BI528" s="227">
        <f>IF(N528="nulová",J528,0)</f>
        <v>0</v>
      </c>
      <c r="BJ528" s="23" t="s">
        <v>25</v>
      </c>
      <c r="BK528" s="227">
        <f>ROUND(I528*H528,2)</f>
        <v>0</v>
      </c>
      <c r="BL528" s="23" t="s">
        <v>355</v>
      </c>
      <c r="BM528" s="23" t="s">
        <v>636</v>
      </c>
    </row>
    <row r="529" spans="2:47" s="1" customFormat="1" ht="13.5">
      <c r="B529" s="45"/>
      <c r="C529" s="73"/>
      <c r="D529" s="228" t="s">
        <v>382</v>
      </c>
      <c r="E529" s="73"/>
      <c r="F529" s="229" t="s">
        <v>383</v>
      </c>
      <c r="G529" s="73"/>
      <c r="H529" s="73"/>
      <c r="I529" s="186"/>
      <c r="J529" s="73"/>
      <c r="K529" s="73"/>
      <c r="L529" s="71"/>
      <c r="M529" s="230"/>
      <c r="N529" s="46"/>
      <c r="O529" s="46"/>
      <c r="P529" s="46"/>
      <c r="Q529" s="46"/>
      <c r="R529" s="46"/>
      <c r="S529" s="46"/>
      <c r="T529" s="94"/>
      <c r="AT529" s="23" t="s">
        <v>382</v>
      </c>
      <c r="AU529" s="23" t="s">
        <v>153</v>
      </c>
    </row>
    <row r="530" spans="2:51" s="12" customFormat="1" ht="13.5">
      <c r="B530" s="252"/>
      <c r="C530" s="253"/>
      <c r="D530" s="228" t="s">
        <v>146</v>
      </c>
      <c r="E530" s="254" t="s">
        <v>34</v>
      </c>
      <c r="F530" s="255" t="s">
        <v>357</v>
      </c>
      <c r="G530" s="253"/>
      <c r="H530" s="254" t="s">
        <v>34</v>
      </c>
      <c r="I530" s="256"/>
      <c r="J530" s="253"/>
      <c r="K530" s="253"/>
      <c r="L530" s="257"/>
      <c r="M530" s="258"/>
      <c r="N530" s="259"/>
      <c r="O530" s="259"/>
      <c r="P530" s="259"/>
      <c r="Q530" s="259"/>
      <c r="R530" s="259"/>
      <c r="S530" s="259"/>
      <c r="T530" s="260"/>
      <c r="AT530" s="261" t="s">
        <v>146</v>
      </c>
      <c r="AU530" s="261" t="s">
        <v>153</v>
      </c>
      <c r="AV530" s="12" t="s">
        <v>25</v>
      </c>
      <c r="AW530" s="12" t="s">
        <v>41</v>
      </c>
      <c r="AX530" s="12" t="s">
        <v>78</v>
      </c>
      <c r="AY530" s="261" t="s">
        <v>134</v>
      </c>
    </row>
    <row r="531" spans="2:51" s="11" customFormat="1" ht="13.5">
      <c r="B531" s="231"/>
      <c r="C531" s="232"/>
      <c r="D531" s="228" t="s">
        <v>146</v>
      </c>
      <c r="E531" s="233" t="s">
        <v>34</v>
      </c>
      <c r="F531" s="234" t="s">
        <v>88</v>
      </c>
      <c r="G531" s="232"/>
      <c r="H531" s="235">
        <v>2</v>
      </c>
      <c r="I531" s="236"/>
      <c r="J531" s="232"/>
      <c r="K531" s="232"/>
      <c r="L531" s="237"/>
      <c r="M531" s="238"/>
      <c r="N531" s="239"/>
      <c r="O531" s="239"/>
      <c r="P531" s="239"/>
      <c r="Q531" s="239"/>
      <c r="R531" s="239"/>
      <c r="S531" s="239"/>
      <c r="T531" s="240"/>
      <c r="AT531" s="241" t="s">
        <v>146</v>
      </c>
      <c r="AU531" s="241" t="s">
        <v>153</v>
      </c>
      <c r="AV531" s="11" t="s">
        <v>88</v>
      </c>
      <c r="AW531" s="11" t="s">
        <v>41</v>
      </c>
      <c r="AX531" s="11" t="s">
        <v>78</v>
      </c>
      <c r="AY531" s="241" t="s">
        <v>134</v>
      </c>
    </row>
    <row r="532" spans="2:51" s="13" customFormat="1" ht="13.5">
      <c r="B532" s="262"/>
      <c r="C532" s="263"/>
      <c r="D532" s="228" t="s">
        <v>146</v>
      </c>
      <c r="E532" s="264" t="s">
        <v>34</v>
      </c>
      <c r="F532" s="265" t="s">
        <v>358</v>
      </c>
      <c r="G532" s="263"/>
      <c r="H532" s="266">
        <v>2</v>
      </c>
      <c r="I532" s="267"/>
      <c r="J532" s="263"/>
      <c r="K532" s="263"/>
      <c r="L532" s="268"/>
      <c r="M532" s="269"/>
      <c r="N532" s="270"/>
      <c r="O532" s="270"/>
      <c r="P532" s="270"/>
      <c r="Q532" s="270"/>
      <c r="R532" s="270"/>
      <c r="S532" s="270"/>
      <c r="T532" s="271"/>
      <c r="AT532" s="272" t="s">
        <v>146</v>
      </c>
      <c r="AU532" s="272" t="s">
        <v>153</v>
      </c>
      <c r="AV532" s="13" t="s">
        <v>142</v>
      </c>
      <c r="AW532" s="13" t="s">
        <v>41</v>
      </c>
      <c r="AX532" s="13" t="s">
        <v>25</v>
      </c>
      <c r="AY532" s="272" t="s">
        <v>134</v>
      </c>
    </row>
    <row r="533" spans="2:65" s="1" customFormat="1" ht="16.5" customHeight="1">
      <c r="B533" s="45"/>
      <c r="C533" s="242" t="s">
        <v>637</v>
      </c>
      <c r="D533" s="242" t="s">
        <v>261</v>
      </c>
      <c r="E533" s="243" t="s">
        <v>638</v>
      </c>
      <c r="F533" s="244" t="s">
        <v>639</v>
      </c>
      <c r="G533" s="245" t="s">
        <v>485</v>
      </c>
      <c r="H533" s="246">
        <v>2</v>
      </c>
      <c r="I533" s="247"/>
      <c r="J533" s="248">
        <f>ROUND(I533*H533,2)</f>
        <v>0</v>
      </c>
      <c r="K533" s="244" t="s">
        <v>34</v>
      </c>
      <c r="L533" s="249"/>
      <c r="M533" s="250" t="s">
        <v>34</v>
      </c>
      <c r="N533" s="251" t="s">
        <v>49</v>
      </c>
      <c r="O533" s="46"/>
      <c r="P533" s="225">
        <f>O533*H533</f>
        <v>0</v>
      </c>
      <c r="Q533" s="225">
        <v>0</v>
      </c>
      <c r="R533" s="225">
        <f>Q533*H533</f>
        <v>0</v>
      </c>
      <c r="S533" s="225">
        <v>0</v>
      </c>
      <c r="T533" s="226">
        <f>S533*H533</f>
        <v>0</v>
      </c>
      <c r="AR533" s="23" t="s">
        <v>366</v>
      </c>
      <c r="AT533" s="23" t="s">
        <v>261</v>
      </c>
      <c r="AU533" s="23" t="s">
        <v>153</v>
      </c>
      <c r="AY533" s="23" t="s">
        <v>134</v>
      </c>
      <c r="BE533" s="227">
        <f>IF(N533="základní",J533,0)</f>
        <v>0</v>
      </c>
      <c r="BF533" s="227">
        <f>IF(N533="snížená",J533,0)</f>
        <v>0</v>
      </c>
      <c r="BG533" s="227">
        <f>IF(N533="zákl. přenesená",J533,0)</f>
        <v>0</v>
      </c>
      <c r="BH533" s="227">
        <f>IF(N533="sníž. přenesená",J533,0)</f>
        <v>0</v>
      </c>
      <c r="BI533" s="227">
        <f>IF(N533="nulová",J533,0)</f>
        <v>0</v>
      </c>
      <c r="BJ533" s="23" t="s">
        <v>25</v>
      </c>
      <c r="BK533" s="227">
        <f>ROUND(I533*H533,2)</f>
        <v>0</v>
      </c>
      <c r="BL533" s="23" t="s">
        <v>355</v>
      </c>
      <c r="BM533" s="23" t="s">
        <v>640</v>
      </c>
    </row>
    <row r="534" spans="2:47" s="1" customFormat="1" ht="13.5">
      <c r="B534" s="45"/>
      <c r="C534" s="73"/>
      <c r="D534" s="228" t="s">
        <v>382</v>
      </c>
      <c r="E534" s="73"/>
      <c r="F534" s="229" t="s">
        <v>383</v>
      </c>
      <c r="G534" s="73"/>
      <c r="H534" s="73"/>
      <c r="I534" s="186"/>
      <c r="J534" s="73"/>
      <c r="K534" s="73"/>
      <c r="L534" s="71"/>
      <c r="M534" s="230"/>
      <c r="N534" s="46"/>
      <c r="O534" s="46"/>
      <c r="P534" s="46"/>
      <c r="Q534" s="46"/>
      <c r="R534" s="46"/>
      <c r="S534" s="46"/>
      <c r="T534" s="94"/>
      <c r="AT534" s="23" t="s">
        <v>382</v>
      </c>
      <c r="AU534" s="23" t="s">
        <v>153</v>
      </c>
    </row>
    <row r="535" spans="2:51" s="12" customFormat="1" ht="13.5">
      <c r="B535" s="252"/>
      <c r="C535" s="253"/>
      <c r="D535" s="228" t="s">
        <v>146</v>
      </c>
      <c r="E535" s="254" t="s">
        <v>34</v>
      </c>
      <c r="F535" s="255" t="s">
        <v>357</v>
      </c>
      <c r="G535" s="253"/>
      <c r="H535" s="254" t="s">
        <v>34</v>
      </c>
      <c r="I535" s="256"/>
      <c r="J535" s="253"/>
      <c r="K535" s="253"/>
      <c r="L535" s="257"/>
      <c r="M535" s="258"/>
      <c r="N535" s="259"/>
      <c r="O535" s="259"/>
      <c r="P535" s="259"/>
      <c r="Q535" s="259"/>
      <c r="R535" s="259"/>
      <c r="S535" s="259"/>
      <c r="T535" s="260"/>
      <c r="AT535" s="261" t="s">
        <v>146</v>
      </c>
      <c r="AU535" s="261" t="s">
        <v>153</v>
      </c>
      <c r="AV535" s="12" t="s">
        <v>25</v>
      </c>
      <c r="AW535" s="12" t="s">
        <v>41</v>
      </c>
      <c r="AX535" s="12" t="s">
        <v>78</v>
      </c>
      <c r="AY535" s="261" t="s">
        <v>134</v>
      </c>
    </row>
    <row r="536" spans="2:51" s="11" customFormat="1" ht="13.5">
      <c r="B536" s="231"/>
      <c r="C536" s="232"/>
      <c r="D536" s="228" t="s">
        <v>146</v>
      </c>
      <c r="E536" s="233" t="s">
        <v>34</v>
      </c>
      <c r="F536" s="234" t="s">
        <v>88</v>
      </c>
      <c r="G536" s="232"/>
      <c r="H536" s="235">
        <v>2</v>
      </c>
      <c r="I536" s="236"/>
      <c r="J536" s="232"/>
      <c r="K536" s="232"/>
      <c r="L536" s="237"/>
      <c r="M536" s="238"/>
      <c r="N536" s="239"/>
      <c r="O536" s="239"/>
      <c r="P536" s="239"/>
      <c r="Q536" s="239"/>
      <c r="R536" s="239"/>
      <c r="S536" s="239"/>
      <c r="T536" s="240"/>
      <c r="AT536" s="241" t="s">
        <v>146</v>
      </c>
      <c r="AU536" s="241" t="s">
        <v>153</v>
      </c>
      <c r="AV536" s="11" t="s">
        <v>88</v>
      </c>
      <c r="AW536" s="11" t="s">
        <v>41</v>
      </c>
      <c r="AX536" s="11" t="s">
        <v>78</v>
      </c>
      <c r="AY536" s="241" t="s">
        <v>134</v>
      </c>
    </row>
    <row r="537" spans="2:51" s="13" customFormat="1" ht="13.5">
      <c r="B537" s="262"/>
      <c r="C537" s="263"/>
      <c r="D537" s="228" t="s">
        <v>146</v>
      </c>
      <c r="E537" s="264" t="s">
        <v>34</v>
      </c>
      <c r="F537" s="265" t="s">
        <v>358</v>
      </c>
      <c r="G537" s="263"/>
      <c r="H537" s="266">
        <v>2</v>
      </c>
      <c r="I537" s="267"/>
      <c r="J537" s="263"/>
      <c r="K537" s="263"/>
      <c r="L537" s="268"/>
      <c r="M537" s="269"/>
      <c r="N537" s="270"/>
      <c r="O537" s="270"/>
      <c r="P537" s="270"/>
      <c r="Q537" s="270"/>
      <c r="R537" s="270"/>
      <c r="S537" s="270"/>
      <c r="T537" s="271"/>
      <c r="AT537" s="272" t="s">
        <v>146</v>
      </c>
      <c r="AU537" s="272" t="s">
        <v>153</v>
      </c>
      <c r="AV537" s="13" t="s">
        <v>142</v>
      </c>
      <c r="AW537" s="13" t="s">
        <v>41</v>
      </c>
      <c r="AX537" s="13" t="s">
        <v>25</v>
      </c>
      <c r="AY537" s="272" t="s">
        <v>134</v>
      </c>
    </row>
    <row r="538" spans="2:65" s="1" customFormat="1" ht="25.5" customHeight="1">
      <c r="B538" s="45"/>
      <c r="C538" s="216" t="s">
        <v>641</v>
      </c>
      <c r="D538" s="216" t="s">
        <v>137</v>
      </c>
      <c r="E538" s="217" t="s">
        <v>642</v>
      </c>
      <c r="F538" s="218" t="s">
        <v>643</v>
      </c>
      <c r="G538" s="219" t="s">
        <v>156</v>
      </c>
      <c r="H538" s="220">
        <v>2</v>
      </c>
      <c r="I538" s="221"/>
      <c r="J538" s="222">
        <f>ROUND(I538*H538,2)</f>
        <v>0</v>
      </c>
      <c r="K538" s="218" t="s">
        <v>141</v>
      </c>
      <c r="L538" s="71"/>
      <c r="M538" s="223" t="s">
        <v>34</v>
      </c>
      <c r="N538" s="224" t="s">
        <v>49</v>
      </c>
      <c r="O538" s="46"/>
      <c r="P538" s="225">
        <f>O538*H538</f>
        <v>0</v>
      </c>
      <c r="Q538" s="225">
        <v>0</v>
      </c>
      <c r="R538" s="225">
        <f>Q538*H538</f>
        <v>0</v>
      </c>
      <c r="S538" s="225">
        <v>0</v>
      </c>
      <c r="T538" s="226">
        <f>S538*H538</f>
        <v>0</v>
      </c>
      <c r="AR538" s="23" t="s">
        <v>355</v>
      </c>
      <c r="AT538" s="23" t="s">
        <v>137</v>
      </c>
      <c r="AU538" s="23" t="s">
        <v>153</v>
      </c>
      <c r="AY538" s="23" t="s">
        <v>134</v>
      </c>
      <c r="BE538" s="227">
        <f>IF(N538="základní",J538,0)</f>
        <v>0</v>
      </c>
      <c r="BF538" s="227">
        <f>IF(N538="snížená",J538,0)</f>
        <v>0</v>
      </c>
      <c r="BG538" s="227">
        <f>IF(N538="zákl. přenesená",J538,0)</f>
        <v>0</v>
      </c>
      <c r="BH538" s="227">
        <f>IF(N538="sníž. přenesená",J538,0)</f>
        <v>0</v>
      </c>
      <c r="BI538" s="227">
        <f>IF(N538="nulová",J538,0)</f>
        <v>0</v>
      </c>
      <c r="BJ538" s="23" t="s">
        <v>25</v>
      </c>
      <c r="BK538" s="227">
        <f>ROUND(I538*H538,2)</f>
        <v>0</v>
      </c>
      <c r="BL538" s="23" t="s">
        <v>355</v>
      </c>
      <c r="BM538" s="23" t="s">
        <v>644</v>
      </c>
    </row>
    <row r="539" spans="2:51" s="12" customFormat="1" ht="13.5">
      <c r="B539" s="252"/>
      <c r="C539" s="253"/>
      <c r="D539" s="228" t="s">
        <v>146</v>
      </c>
      <c r="E539" s="254" t="s">
        <v>34</v>
      </c>
      <c r="F539" s="255" t="s">
        <v>357</v>
      </c>
      <c r="G539" s="253"/>
      <c r="H539" s="254" t="s">
        <v>34</v>
      </c>
      <c r="I539" s="256"/>
      <c r="J539" s="253"/>
      <c r="K539" s="253"/>
      <c r="L539" s="257"/>
      <c r="M539" s="258"/>
      <c r="N539" s="259"/>
      <c r="O539" s="259"/>
      <c r="P539" s="259"/>
      <c r="Q539" s="259"/>
      <c r="R539" s="259"/>
      <c r="S539" s="259"/>
      <c r="T539" s="260"/>
      <c r="AT539" s="261" t="s">
        <v>146</v>
      </c>
      <c r="AU539" s="261" t="s">
        <v>153</v>
      </c>
      <c r="AV539" s="12" t="s">
        <v>25</v>
      </c>
      <c r="AW539" s="12" t="s">
        <v>41</v>
      </c>
      <c r="AX539" s="12" t="s">
        <v>78</v>
      </c>
      <c r="AY539" s="261" t="s">
        <v>134</v>
      </c>
    </row>
    <row r="540" spans="2:51" s="11" customFormat="1" ht="13.5">
      <c r="B540" s="231"/>
      <c r="C540" s="232"/>
      <c r="D540" s="228" t="s">
        <v>146</v>
      </c>
      <c r="E540" s="233" t="s">
        <v>34</v>
      </c>
      <c r="F540" s="234" t="s">
        <v>88</v>
      </c>
      <c r="G540" s="232"/>
      <c r="H540" s="235">
        <v>2</v>
      </c>
      <c r="I540" s="236"/>
      <c r="J540" s="232"/>
      <c r="K540" s="232"/>
      <c r="L540" s="237"/>
      <c r="M540" s="238"/>
      <c r="N540" s="239"/>
      <c r="O540" s="239"/>
      <c r="P540" s="239"/>
      <c r="Q540" s="239"/>
      <c r="R540" s="239"/>
      <c r="S540" s="239"/>
      <c r="T540" s="240"/>
      <c r="AT540" s="241" t="s">
        <v>146</v>
      </c>
      <c r="AU540" s="241" t="s">
        <v>153</v>
      </c>
      <c r="AV540" s="11" t="s">
        <v>88</v>
      </c>
      <c r="AW540" s="11" t="s">
        <v>41</v>
      </c>
      <c r="AX540" s="11" t="s">
        <v>78</v>
      </c>
      <c r="AY540" s="241" t="s">
        <v>134</v>
      </c>
    </row>
    <row r="541" spans="2:51" s="13" customFormat="1" ht="13.5">
      <c r="B541" s="262"/>
      <c r="C541" s="263"/>
      <c r="D541" s="228" t="s">
        <v>146</v>
      </c>
      <c r="E541" s="264" t="s">
        <v>34</v>
      </c>
      <c r="F541" s="265" t="s">
        <v>358</v>
      </c>
      <c r="G541" s="263"/>
      <c r="H541" s="266">
        <v>2</v>
      </c>
      <c r="I541" s="267"/>
      <c r="J541" s="263"/>
      <c r="K541" s="263"/>
      <c r="L541" s="268"/>
      <c r="M541" s="269"/>
      <c r="N541" s="270"/>
      <c r="O541" s="270"/>
      <c r="P541" s="270"/>
      <c r="Q541" s="270"/>
      <c r="R541" s="270"/>
      <c r="S541" s="270"/>
      <c r="T541" s="271"/>
      <c r="AT541" s="272" t="s">
        <v>146</v>
      </c>
      <c r="AU541" s="272" t="s">
        <v>153</v>
      </c>
      <c r="AV541" s="13" t="s">
        <v>142</v>
      </c>
      <c r="AW541" s="13" t="s">
        <v>41</v>
      </c>
      <c r="AX541" s="13" t="s">
        <v>25</v>
      </c>
      <c r="AY541" s="272" t="s">
        <v>134</v>
      </c>
    </row>
    <row r="542" spans="2:65" s="1" customFormat="1" ht="16.5" customHeight="1">
      <c r="B542" s="45"/>
      <c r="C542" s="242" t="s">
        <v>645</v>
      </c>
      <c r="D542" s="242" t="s">
        <v>261</v>
      </c>
      <c r="E542" s="243" t="s">
        <v>646</v>
      </c>
      <c r="F542" s="244" t="s">
        <v>647</v>
      </c>
      <c r="G542" s="245" t="s">
        <v>485</v>
      </c>
      <c r="H542" s="246">
        <v>2</v>
      </c>
      <c r="I542" s="247"/>
      <c r="J542" s="248">
        <f>ROUND(I542*H542,2)</f>
        <v>0</v>
      </c>
      <c r="K542" s="244" t="s">
        <v>34</v>
      </c>
      <c r="L542" s="249"/>
      <c r="M542" s="250" t="s">
        <v>34</v>
      </c>
      <c r="N542" s="251" t="s">
        <v>49</v>
      </c>
      <c r="O542" s="46"/>
      <c r="P542" s="225">
        <f>O542*H542</f>
        <v>0</v>
      </c>
      <c r="Q542" s="225">
        <v>0</v>
      </c>
      <c r="R542" s="225">
        <f>Q542*H542</f>
        <v>0</v>
      </c>
      <c r="S542" s="225">
        <v>0</v>
      </c>
      <c r="T542" s="226">
        <f>S542*H542</f>
        <v>0</v>
      </c>
      <c r="AR542" s="23" t="s">
        <v>366</v>
      </c>
      <c r="AT542" s="23" t="s">
        <v>261</v>
      </c>
      <c r="AU542" s="23" t="s">
        <v>153</v>
      </c>
      <c r="AY542" s="23" t="s">
        <v>134</v>
      </c>
      <c r="BE542" s="227">
        <f>IF(N542="základní",J542,0)</f>
        <v>0</v>
      </c>
      <c r="BF542" s="227">
        <f>IF(N542="snížená",J542,0)</f>
        <v>0</v>
      </c>
      <c r="BG542" s="227">
        <f>IF(N542="zákl. přenesená",J542,0)</f>
        <v>0</v>
      </c>
      <c r="BH542" s="227">
        <f>IF(N542="sníž. přenesená",J542,0)</f>
        <v>0</v>
      </c>
      <c r="BI542" s="227">
        <f>IF(N542="nulová",J542,0)</f>
        <v>0</v>
      </c>
      <c r="BJ542" s="23" t="s">
        <v>25</v>
      </c>
      <c r="BK542" s="227">
        <f>ROUND(I542*H542,2)</f>
        <v>0</v>
      </c>
      <c r="BL542" s="23" t="s">
        <v>355</v>
      </c>
      <c r="BM542" s="23" t="s">
        <v>648</v>
      </c>
    </row>
    <row r="543" spans="2:47" s="1" customFormat="1" ht="13.5">
      <c r="B543" s="45"/>
      <c r="C543" s="73"/>
      <c r="D543" s="228" t="s">
        <v>382</v>
      </c>
      <c r="E543" s="73"/>
      <c r="F543" s="229" t="s">
        <v>383</v>
      </c>
      <c r="G543" s="73"/>
      <c r="H543" s="73"/>
      <c r="I543" s="186"/>
      <c r="J543" s="73"/>
      <c r="K543" s="73"/>
      <c r="L543" s="71"/>
      <c r="M543" s="230"/>
      <c r="N543" s="46"/>
      <c r="O543" s="46"/>
      <c r="P543" s="46"/>
      <c r="Q543" s="46"/>
      <c r="R543" s="46"/>
      <c r="S543" s="46"/>
      <c r="T543" s="94"/>
      <c r="AT543" s="23" t="s">
        <v>382</v>
      </c>
      <c r="AU543" s="23" t="s">
        <v>153</v>
      </c>
    </row>
    <row r="544" spans="2:51" s="12" customFormat="1" ht="13.5">
      <c r="B544" s="252"/>
      <c r="C544" s="253"/>
      <c r="D544" s="228" t="s">
        <v>146</v>
      </c>
      <c r="E544" s="254" t="s">
        <v>34</v>
      </c>
      <c r="F544" s="255" t="s">
        <v>357</v>
      </c>
      <c r="G544" s="253"/>
      <c r="H544" s="254" t="s">
        <v>34</v>
      </c>
      <c r="I544" s="256"/>
      <c r="J544" s="253"/>
      <c r="K544" s="253"/>
      <c r="L544" s="257"/>
      <c r="M544" s="258"/>
      <c r="N544" s="259"/>
      <c r="O544" s="259"/>
      <c r="P544" s="259"/>
      <c r="Q544" s="259"/>
      <c r="R544" s="259"/>
      <c r="S544" s="259"/>
      <c r="T544" s="260"/>
      <c r="AT544" s="261" t="s">
        <v>146</v>
      </c>
      <c r="AU544" s="261" t="s">
        <v>153</v>
      </c>
      <c r="AV544" s="12" t="s">
        <v>25</v>
      </c>
      <c r="AW544" s="12" t="s">
        <v>41</v>
      </c>
      <c r="AX544" s="12" t="s">
        <v>78</v>
      </c>
      <c r="AY544" s="261" t="s">
        <v>134</v>
      </c>
    </row>
    <row r="545" spans="2:51" s="11" customFormat="1" ht="13.5">
      <c r="B545" s="231"/>
      <c r="C545" s="232"/>
      <c r="D545" s="228" t="s">
        <v>146</v>
      </c>
      <c r="E545" s="233" t="s">
        <v>34</v>
      </c>
      <c r="F545" s="234" t="s">
        <v>88</v>
      </c>
      <c r="G545" s="232"/>
      <c r="H545" s="235">
        <v>2</v>
      </c>
      <c r="I545" s="236"/>
      <c r="J545" s="232"/>
      <c r="K545" s="232"/>
      <c r="L545" s="237"/>
      <c r="M545" s="238"/>
      <c r="N545" s="239"/>
      <c r="O545" s="239"/>
      <c r="P545" s="239"/>
      <c r="Q545" s="239"/>
      <c r="R545" s="239"/>
      <c r="S545" s="239"/>
      <c r="T545" s="240"/>
      <c r="AT545" s="241" t="s">
        <v>146</v>
      </c>
      <c r="AU545" s="241" t="s">
        <v>153</v>
      </c>
      <c r="AV545" s="11" t="s">
        <v>88</v>
      </c>
      <c r="AW545" s="11" t="s">
        <v>41</v>
      </c>
      <c r="AX545" s="11" t="s">
        <v>78</v>
      </c>
      <c r="AY545" s="241" t="s">
        <v>134</v>
      </c>
    </row>
    <row r="546" spans="2:51" s="13" customFormat="1" ht="13.5">
      <c r="B546" s="262"/>
      <c r="C546" s="263"/>
      <c r="D546" s="228" t="s">
        <v>146</v>
      </c>
      <c r="E546" s="264" t="s">
        <v>34</v>
      </c>
      <c r="F546" s="265" t="s">
        <v>358</v>
      </c>
      <c r="G546" s="263"/>
      <c r="H546" s="266">
        <v>2</v>
      </c>
      <c r="I546" s="267"/>
      <c r="J546" s="263"/>
      <c r="K546" s="263"/>
      <c r="L546" s="268"/>
      <c r="M546" s="269"/>
      <c r="N546" s="270"/>
      <c r="O546" s="270"/>
      <c r="P546" s="270"/>
      <c r="Q546" s="270"/>
      <c r="R546" s="270"/>
      <c r="S546" s="270"/>
      <c r="T546" s="271"/>
      <c r="AT546" s="272" t="s">
        <v>146</v>
      </c>
      <c r="AU546" s="272" t="s">
        <v>153</v>
      </c>
      <c r="AV546" s="13" t="s">
        <v>142</v>
      </c>
      <c r="AW546" s="13" t="s">
        <v>41</v>
      </c>
      <c r="AX546" s="13" t="s">
        <v>25</v>
      </c>
      <c r="AY546" s="272" t="s">
        <v>134</v>
      </c>
    </row>
    <row r="547" spans="2:65" s="1" customFormat="1" ht="16.5" customHeight="1">
      <c r="B547" s="45"/>
      <c r="C547" s="242" t="s">
        <v>649</v>
      </c>
      <c r="D547" s="242" t="s">
        <v>261</v>
      </c>
      <c r="E547" s="243" t="s">
        <v>650</v>
      </c>
      <c r="F547" s="244" t="s">
        <v>651</v>
      </c>
      <c r="G547" s="245" t="s">
        <v>485</v>
      </c>
      <c r="H547" s="246">
        <v>2</v>
      </c>
      <c r="I547" s="247"/>
      <c r="J547" s="248">
        <f>ROUND(I547*H547,2)</f>
        <v>0</v>
      </c>
      <c r="K547" s="244" t="s">
        <v>34</v>
      </c>
      <c r="L547" s="249"/>
      <c r="M547" s="250" t="s">
        <v>34</v>
      </c>
      <c r="N547" s="251" t="s">
        <v>49</v>
      </c>
      <c r="O547" s="46"/>
      <c r="P547" s="225">
        <f>O547*H547</f>
        <v>0</v>
      </c>
      <c r="Q547" s="225">
        <v>0</v>
      </c>
      <c r="R547" s="225">
        <f>Q547*H547</f>
        <v>0</v>
      </c>
      <c r="S547" s="225">
        <v>0</v>
      </c>
      <c r="T547" s="226">
        <f>S547*H547</f>
        <v>0</v>
      </c>
      <c r="AR547" s="23" t="s">
        <v>366</v>
      </c>
      <c r="AT547" s="23" t="s">
        <v>261</v>
      </c>
      <c r="AU547" s="23" t="s">
        <v>153</v>
      </c>
      <c r="AY547" s="23" t="s">
        <v>134</v>
      </c>
      <c r="BE547" s="227">
        <f>IF(N547="základní",J547,0)</f>
        <v>0</v>
      </c>
      <c r="BF547" s="227">
        <f>IF(N547="snížená",J547,0)</f>
        <v>0</v>
      </c>
      <c r="BG547" s="227">
        <f>IF(N547="zákl. přenesená",J547,0)</f>
        <v>0</v>
      </c>
      <c r="BH547" s="227">
        <f>IF(N547="sníž. přenesená",J547,0)</f>
        <v>0</v>
      </c>
      <c r="BI547" s="227">
        <f>IF(N547="nulová",J547,0)</f>
        <v>0</v>
      </c>
      <c r="BJ547" s="23" t="s">
        <v>25</v>
      </c>
      <c r="BK547" s="227">
        <f>ROUND(I547*H547,2)</f>
        <v>0</v>
      </c>
      <c r="BL547" s="23" t="s">
        <v>355</v>
      </c>
      <c r="BM547" s="23" t="s">
        <v>652</v>
      </c>
    </row>
    <row r="548" spans="2:47" s="1" customFormat="1" ht="13.5">
      <c r="B548" s="45"/>
      <c r="C548" s="73"/>
      <c r="D548" s="228" t="s">
        <v>382</v>
      </c>
      <c r="E548" s="73"/>
      <c r="F548" s="229" t="s">
        <v>383</v>
      </c>
      <c r="G548" s="73"/>
      <c r="H548" s="73"/>
      <c r="I548" s="186"/>
      <c r="J548" s="73"/>
      <c r="K548" s="73"/>
      <c r="L548" s="71"/>
      <c r="M548" s="230"/>
      <c r="N548" s="46"/>
      <c r="O548" s="46"/>
      <c r="P548" s="46"/>
      <c r="Q548" s="46"/>
      <c r="R548" s="46"/>
      <c r="S548" s="46"/>
      <c r="T548" s="94"/>
      <c r="AT548" s="23" t="s">
        <v>382</v>
      </c>
      <c r="AU548" s="23" t="s">
        <v>153</v>
      </c>
    </row>
    <row r="549" spans="2:51" s="12" customFormat="1" ht="13.5">
      <c r="B549" s="252"/>
      <c r="C549" s="253"/>
      <c r="D549" s="228" t="s">
        <v>146</v>
      </c>
      <c r="E549" s="254" t="s">
        <v>34</v>
      </c>
      <c r="F549" s="255" t="s">
        <v>357</v>
      </c>
      <c r="G549" s="253"/>
      <c r="H549" s="254" t="s">
        <v>34</v>
      </c>
      <c r="I549" s="256"/>
      <c r="J549" s="253"/>
      <c r="K549" s="253"/>
      <c r="L549" s="257"/>
      <c r="M549" s="258"/>
      <c r="N549" s="259"/>
      <c r="O549" s="259"/>
      <c r="P549" s="259"/>
      <c r="Q549" s="259"/>
      <c r="R549" s="259"/>
      <c r="S549" s="259"/>
      <c r="T549" s="260"/>
      <c r="AT549" s="261" t="s">
        <v>146</v>
      </c>
      <c r="AU549" s="261" t="s">
        <v>153</v>
      </c>
      <c r="AV549" s="12" t="s">
        <v>25</v>
      </c>
      <c r="AW549" s="12" t="s">
        <v>41</v>
      </c>
      <c r="AX549" s="12" t="s">
        <v>78</v>
      </c>
      <c r="AY549" s="261" t="s">
        <v>134</v>
      </c>
    </row>
    <row r="550" spans="2:51" s="11" customFormat="1" ht="13.5">
      <c r="B550" s="231"/>
      <c r="C550" s="232"/>
      <c r="D550" s="228" t="s">
        <v>146</v>
      </c>
      <c r="E550" s="233" t="s">
        <v>34</v>
      </c>
      <c r="F550" s="234" t="s">
        <v>88</v>
      </c>
      <c r="G550" s="232"/>
      <c r="H550" s="235">
        <v>2</v>
      </c>
      <c r="I550" s="236"/>
      <c r="J550" s="232"/>
      <c r="K550" s="232"/>
      <c r="L550" s="237"/>
      <c r="M550" s="238"/>
      <c r="N550" s="239"/>
      <c r="O550" s="239"/>
      <c r="P550" s="239"/>
      <c r="Q550" s="239"/>
      <c r="R550" s="239"/>
      <c r="S550" s="239"/>
      <c r="T550" s="240"/>
      <c r="AT550" s="241" t="s">
        <v>146</v>
      </c>
      <c r="AU550" s="241" t="s">
        <v>153</v>
      </c>
      <c r="AV550" s="11" t="s">
        <v>88</v>
      </c>
      <c r="AW550" s="11" t="s">
        <v>41</v>
      </c>
      <c r="AX550" s="11" t="s">
        <v>78</v>
      </c>
      <c r="AY550" s="241" t="s">
        <v>134</v>
      </c>
    </row>
    <row r="551" spans="2:51" s="13" customFormat="1" ht="13.5">
      <c r="B551" s="262"/>
      <c r="C551" s="263"/>
      <c r="D551" s="228" t="s">
        <v>146</v>
      </c>
      <c r="E551" s="264" t="s">
        <v>34</v>
      </c>
      <c r="F551" s="265" t="s">
        <v>358</v>
      </c>
      <c r="G551" s="263"/>
      <c r="H551" s="266">
        <v>2</v>
      </c>
      <c r="I551" s="267"/>
      <c r="J551" s="263"/>
      <c r="K551" s="263"/>
      <c r="L551" s="268"/>
      <c r="M551" s="269"/>
      <c r="N551" s="270"/>
      <c r="O551" s="270"/>
      <c r="P551" s="270"/>
      <c r="Q551" s="270"/>
      <c r="R551" s="270"/>
      <c r="S551" s="270"/>
      <c r="T551" s="271"/>
      <c r="AT551" s="272" t="s">
        <v>146</v>
      </c>
      <c r="AU551" s="272" t="s">
        <v>153</v>
      </c>
      <c r="AV551" s="13" t="s">
        <v>142</v>
      </c>
      <c r="AW551" s="13" t="s">
        <v>41</v>
      </c>
      <c r="AX551" s="13" t="s">
        <v>25</v>
      </c>
      <c r="AY551" s="272" t="s">
        <v>134</v>
      </c>
    </row>
    <row r="552" spans="2:65" s="1" customFormat="1" ht="25.5" customHeight="1">
      <c r="B552" s="45"/>
      <c r="C552" s="216" t="s">
        <v>653</v>
      </c>
      <c r="D552" s="216" t="s">
        <v>137</v>
      </c>
      <c r="E552" s="217" t="s">
        <v>654</v>
      </c>
      <c r="F552" s="218" t="s">
        <v>655</v>
      </c>
      <c r="G552" s="219" t="s">
        <v>156</v>
      </c>
      <c r="H552" s="220">
        <v>5</v>
      </c>
      <c r="I552" s="221"/>
      <c r="J552" s="222">
        <f>ROUND(I552*H552,2)</f>
        <v>0</v>
      </c>
      <c r="K552" s="218" t="s">
        <v>141</v>
      </c>
      <c r="L552" s="71"/>
      <c r="M552" s="223" t="s">
        <v>34</v>
      </c>
      <c r="N552" s="224" t="s">
        <v>49</v>
      </c>
      <c r="O552" s="46"/>
      <c r="P552" s="225">
        <f>O552*H552</f>
        <v>0</v>
      </c>
      <c r="Q552" s="225">
        <v>0</v>
      </c>
      <c r="R552" s="225">
        <f>Q552*H552</f>
        <v>0</v>
      </c>
      <c r="S552" s="225">
        <v>0</v>
      </c>
      <c r="T552" s="226">
        <f>S552*H552</f>
        <v>0</v>
      </c>
      <c r="AR552" s="23" t="s">
        <v>355</v>
      </c>
      <c r="AT552" s="23" t="s">
        <v>137</v>
      </c>
      <c r="AU552" s="23" t="s">
        <v>153</v>
      </c>
      <c r="AY552" s="23" t="s">
        <v>134</v>
      </c>
      <c r="BE552" s="227">
        <f>IF(N552="základní",J552,0)</f>
        <v>0</v>
      </c>
      <c r="BF552" s="227">
        <f>IF(N552="snížená",J552,0)</f>
        <v>0</v>
      </c>
      <c r="BG552" s="227">
        <f>IF(N552="zákl. přenesená",J552,0)</f>
        <v>0</v>
      </c>
      <c r="BH552" s="227">
        <f>IF(N552="sníž. přenesená",J552,0)</f>
        <v>0</v>
      </c>
      <c r="BI552" s="227">
        <f>IF(N552="nulová",J552,0)</f>
        <v>0</v>
      </c>
      <c r="BJ552" s="23" t="s">
        <v>25</v>
      </c>
      <c r="BK552" s="227">
        <f>ROUND(I552*H552,2)</f>
        <v>0</v>
      </c>
      <c r="BL552" s="23" t="s">
        <v>355</v>
      </c>
      <c r="BM552" s="23" t="s">
        <v>656</v>
      </c>
    </row>
    <row r="553" spans="2:51" s="12" customFormat="1" ht="13.5">
      <c r="B553" s="252"/>
      <c r="C553" s="253"/>
      <c r="D553" s="228" t="s">
        <v>146</v>
      </c>
      <c r="E553" s="254" t="s">
        <v>34</v>
      </c>
      <c r="F553" s="255" t="s">
        <v>357</v>
      </c>
      <c r="G553" s="253"/>
      <c r="H553" s="254" t="s">
        <v>34</v>
      </c>
      <c r="I553" s="256"/>
      <c r="J553" s="253"/>
      <c r="K553" s="253"/>
      <c r="L553" s="257"/>
      <c r="M553" s="258"/>
      <c r="N553" s="259"/>
      <c r="O553" s="259"/>
      <c r="P553" s="259"/>
      <c r="Q553" s="259"/>
      <c r="R553" s="259"/>
      <c r="S553" s="259"/>
      <c r="T553" s="260"/>
      <c r="AT553" s="261" t="s">
        <v>146</v>
      </c>
      <c r="AU553" s="261" t="s">
        <v>153</v>
      </c>
      <c r="AV553" s="12" t="s">
        <v>25</v>
      </c>
      <c r="AW553" s="12" t="s">
        <v>41</v>
      </c>
      <c r="AX553" s="12" t="s">
        <v>78</v>
      </c>
      <c r="AY553" s="261" t="s">
        <v>134</v>
      </c>
    </row>
    <row r="554" spans="2:51" s="11" customFormat="1" ht="13.5">
      <c r="B554" s="231"/>
      <c r="C554" s="232"/>
      <c r="D554" s="228" t="s">
        <v>146</v>
      </c>
      <c r="E554" s="233" t="s">
        <v>34</v>
      </c>
      <c r="F554" s="234" t="s">
        <v>165</v>
      </c>
      <c r="G554" s="232"/>
      <c r="H554" s="235">
        <v>5</v>
      </c>
      <c r="I554" s="236"/>
      <c r="J554" s="232"/>
      <c r="K554" s="232"/>
      <c r="L554" s="237"/>
      <c r="M554" s="238"/>
      <c r="N554" s="239"/>
      <c r="O554" s="239"/>
      <c r="P554" s="239"/>
      <c r="Q554" s="239"/>
      <c r="R554" s="239"/>
      <c r="S554" s="239"/>
      <c r="T554" s="240"/>
      <c r="AT554" s="241" t="s">
        <v>146</v>
      </c>
      <c r="AU554" s="241" t="s">
        <v>153</v>
      </c>
      <c r="AV554" s="11" t="s">
        <v>88</v>
      </c>
      <c r="AW554" s="11" t="s">
        <v>41</v>
      </c>
      <c r="AX554" s="11" t="s">
        <v>78</v>
      </c>
      <c r="AY554" s="241" t="s">
        <v>134</v>
      </c>
    </row>
    <row r="555" spans="2:51" s="13" customFormat="1" ht="13.5">
      <c r="B555" s="262"/>
      <c r="C555" s="263"/>
      <c r="D555" s="228" t="s">
        <v>146</v>
      </c>
      <c r="E555" s="264" t="s">
        <v>34</v>
      </c>
      <c r="F555" s="265" t="s">
        <v>358</v>
      </c>
      <c r="G555" s="263"/>
      <c r="H555" s="266">
        <v>5</v>
      </c>
      <c r="I555" s="267"/>
      <c r="J555" s="263"/>
      <c r="K555" s="263"/>
      <c r="L555" s="268"/>
      <c r="M555" s="269"/>
      <c r="N555" s="270"/>
      <c r="O555" s="270"/>
      <c r="P555" s="270"/>
      <c r="Q555" s="270"/>
      <c r="R555" s="270"/>
      <c r="S555" s="270"/>
      <c r="T555" s="271"/>
      <c r="AT555" s="272" t="s">
        <v>146</v>
      </c>
      <c r="AU555" s="272" t="s">
        <v>153</v>
      </c>
      <c r="AV555" s="13" t="s">
        <v>142</v>
      </c>
      <c r="AW555" s="13" t="s">
        <v>41</v>
      </c>
      <c r="AX555" s="13" t="s">
        <v>25</v>
      </c>
      <c r="AY555" s="272" t="s">
        <v>134</v>
      </c>
    </row>
    <row r="556" spans="2:65" s="1" customFormat="1" ht="16.5" customHeight="1">
      <c r="B556" s="45"/>
      <c r="C556" s="242" t="s">
        <v>657</v>
      </c>
      <c r="D556" s="242" t="s">
        <v>261</v>
      </c>
      <c r="E556" s="243" t="s">
        <v>658</v>
      </c>
      <c r="F556" s="244" t="s">
        <v>659</v>
      </c>
      <c r="G556" s="245" t="s">
        <v>485</v>
      </c>
      <c r="H556" s="246">
        <v>5</v>
      </c>
      <c r="I556" s="247"/>
      <c r="J556" s="248">
        <f>ROUND(I556*H556,2)</f>
        <v>0</v>
      </c>
      <c r="K556" s="244" t="s">
        <v>34</v>
      </c>
      <c r="L556" s="249"/>
      <c r="M556" s="250" t="s">
        <v>34</v>
      </c>
      <c r="N556" s="251" t="s">
        <v>49</v>
      </c>
      <c r="O556" s="46"/>
      <c r="P556" s="225">
        <f>O556*H556</f>
        <v>0</v>
      </c>
      <c r="Q556" s="225">
        <v>0</v>
      </c>
      <c r="R556" s="225">
        <f>Q556*H556</f>
        <v>0</v>
      </c>
      <c r="S556" s="225">
        <v>0</v>
      </c>
      <c r="T556" s="226">
        <f>S556*H556</f>
        <v>0</v>
      </c>
      <c r="AR556" s="23" t="s">
        <v>366</v>
      </c>
      <c r="AT556" s="23" t="s">
        <v>261</v>
      </c>
      <c r="AU556" s="23" t="s">
        <v>153</v>
      </c>
      <c r="AY556" s="23" t="s">
        <v>134</v>
      </c>
      <c r="BE556" s="227">
        <f>IF(N556="základní",J556,0)</f>
        <v>0</v>
      </c>
      <c r="BF556" s="227">
        <f>IF(N556="snížená",J556,0)</f>
        <v>0</v>
      </c>
      <c r="BG556" s="227">
        <f>IF(N556="zákl. přenesená",J556,0)</f>
        <v>0</v>
      </c>
      <c r="BH556" s="227">
        <f>IF(N556="sníž. přenesená",J556,0)</f>
        <v>0</v>
      </c>
      <c r="BI556" s="227">
        <f>IF(N556="nulová",J556,0)</f>
        <v>0</v>
      </c>
      <c r="BJ556" s="23" t="s">
        <v>25</v>
      </c>
      <c r="BK556" s="227">
        <f>ROUND(I556*H556,2)</f>
        <v>0</v>
      </c>
      <c r="BL556" s="23" t="s">
        <v>355</v>
      </c>
      <c r="BM556" s="23" t="s">
        <v>660</v>
      </c>
    </row>
    <row r="557" spans="2:47" s="1" customFormat="1" ht="13.5">
      <c r="B557" s="45"/>
      <c r="C557" s="73"/>
      <c r="D557" s="228" t="s">
        <v>382</v>
      </c>
      <c r="E557" s="73"/>
      <c r="F557" s="229" t="s">
        <v>383</v>
      </c>
      <c r="G557" s="73"/>
      <c r="H557" s="73"/>
      <c r="I557" s="186"/>
      <c r="J557" s="73"/>
      <c r="K557" s="73"/>
      <c r="L557" s="71"/>
      <c r="M557" s="230"/>
      <c r="N557" s="46"/>
      <c r="O557" s="46"/>
      <c r="P557" s="46"/>
      <c r="Q557" s="46"/>
      <c r="R557" s="46"/>
      <c r="S557" s="46"/>
      <c r="T557" s="94"/>
      <c r="AT557" s="23" t="s">
        <v>382</v>
      </c>
      <c r="AU557" s="23" t="s">
        <v>153</v>
      </c>
    </row>
    <row r="558" spans="2:51" s="12" customFormat="1" ht="13.5">
      <c r="B558" s="252"/>
      <c r="C558" s="253"/>
      <c r="D558" s="228" t="s">
        <v>146</v>
      </c>
      <c r="E558" s="254" t="s">
        <v>34</v>
      </c>
      <c r="F558" s="255" t="s">
        <v>357</v>
      </c>
      <c r="G558" s="253"/>
      <c r="H558" s="254" t="s">
        <v>34</v>
      </c>
      <c r="I558" s="256"/>
      <c r="J558" s="253"/>
      <c r="K558" s="253"/>
      <c r="L558" s="257"/>
      <c r="M558" s="258"/>
      <c r="N558" s="259"/>
      <c r="O558" s="259"/>
      <c r="P558" s="259"/>
      <c r="Q558" s="259"/>
      <c r="R558" s="259"/>
      <c r="S558" s="259"/>
      <c r="T558" s="260"/>
      <c r="AT558" s="261" t="s">
        <v>146</v>
      </c>
      <c r="AU558" s="261" t="s">
        <v>153</v>
      </c>
      <c r="AV558" s="12" t="s">
        <v>25</v>
      </c>
      <c r="AW558" s="12" t="s">
        <v>41</v>
      </c>
      <c r="AX558" s="12" t="s">
        <v>78</v>
      </c>
      <c r="AY558" s="261" t="s">
        <v>134</v>
      </c>
    </row>
    <row r="559" spans="2:51" s="11" customFormat="1" ht="13.5">
      <c r="B559" s="231"/>
      <c r="C559" s="232"/>
      <c r="D559" s="228" t="s">
        <v>146</v>
      </c>
      <c r="E559" s="233" t="s">
        <v>34</v>
      </c>
      <c r="F559" s="234" t="s">
        <v>165</v>
      </c>
      <c r="G559" s="232"/>
      <c r="H559" s="235">
        <v>5</v>
      </c>
      <c r="I559" s="236"/>
      <c r="J559" s="232"/>
      <c r="K559" s="232"/>
      <c r="L559" s="237"/>
      <c r="M559" s="238"/>
      <c r="N559" s="239"/>
      <c r="O559" s="239"/>
      <c r="P559" s="239"/>
      <c r="Q559" s="239"/>
      <c r="R559" s="239"/>
      <c r="S559" s="239"/>
      <c r="T559" s="240"/>
      <c r="AT559" s="241" t="s">
        <v>146</v>
      </c>
      <c r="AU559" s="241" t="s">
        <v>153</v>
      </c>
      <c r="AV559" s="11" t="s">
        <v>88</v>
      </c>
      <c r="AW559" s="11" t="s">
        <v>41</v>
      </c>
      <c r="AX559" s="11" t="s">
        <v>78</v>
      </c>
      <c r="AY559" s="241" t="s">
        <v>134</v>
      </c>
    </row>
    <row r="560" spans="2:51" s="13" customFormat="1" ht="13.5">
      <c r="B560" s="262"/>
      <c r="C560" s="263"/>
      <c r="D560" s="228" t="s">
        <v>146</v>
      </c>
      <c r="E560" s="264" t="s">
        <v>34</v>
      </c>
      <c r="F560" s="265" t="s">
        <v>358</v>
      </c>
      <c r="G560" s="263"/>
      <c r="H560" s="266">
        <v>5</v>
      </c>
      <c r="I560" s="267"/>
      <c r="J560" s="263"/>
      <c r="K560" s="263"/>
      <c r="L560" s="268"/>
      <c r="M560" s="269"/>
      <c r="N560" s="270"/>
      <c r="O560" s="270"/>
      <c r="P560" s="270"/>
      <c r="Q560" s="270"/>
      <c r="R560" s="270"/>
      <c r="S560" s="270"/>
      <c r="T560" s="271"/>
      <c r="AT560" s="272" t="s">
        <v>146</v>
      </c>
      <c r="AU560" s="272" t="s">
        <v>153</v>
      </c>
      <c r="AV560" s="13" t="s">
        <v>142</v>
      </c>
      <c r="AW560" s="13" t="s">
        <v>41</v>
      </c>
      <c r="AX560" s="13" t="s">
        <v>25</v>
      </c>
      <c r="AY560" s="272" t="s">
        <v>134</v>
      </c>
    </row>
    <row r="561" spans="2:65" s="1" customFormat="1" ht="16.5" customHeight="1">
      <c r="B561" s="45"/>
      <c r="C561" s="242" t="s">
        <v>661</v>
      </c>
      <c r="D561" s="242" t="s">
        <v>261</v>
      </c>
      <c r="E561" s="243" t="s">
        <v>650</v>
      </c>
      <c r="F561" s="244" t="s">
        <v>651</v>
      </c>
      <c r="G561" s="245" t="s">
        <v>485</v>
      </c>
      <c r="H561" s="246">
        <v>10</v>
      </c>
      <c r="I561" s="247"/>
      <c r="J561" s="248">
        <f>ROUND(I561*H561,2)</f>
        <v>0</v>
      </c>
      <c r="K561" s="244" t="s">
        <v>34</v>
      </c>
      <c r="L561" s="249"/>
      <c r="M561" s="250" t="s">
        <v>34</v>
      </c>
      <c r="N561" s="251" t="s">
        <v>49</v>
      </c>
      <c r="O561" s="46"/>
      <c r="P561" s="225">
        <f>O561*H561</f>
        <v>0</v>
      </c>
      <c r="Q561" s="225">
        <v>0</v>
      </c>
      <c r="R561" s="225">
        <f>Q561*H561</f>
        <v>0</v>
      </c>
      <c r="S561" s="225">
        <v>0</v>
      </c>
      <c r="T561" s="226">
        <f>S561*H561</f>
        <v>0</v>
      </c>
      <c r="AR561" s="23" t="s">
        <v>366</v>
      </c>
      <c r="AT561" s="23" t="s">
        <v>261</v>
      </c>
      <c r="AU561" s="23" t="s">
        <v>153</v>
      </c>
      <c r="AY561" s="23" t="s">
        <v>134</v>
      </c>
      <c r="BE561" s="227">
        <f>IF(N561="základní",J561,0)</f>
        <v>0</v>
      </c>
      <c r="BF561" s="227">
        <f>IF(N561="snížená",J561,0)</f>
        <v>0</v>
      </c>
      <c r="BG561" s="227">
        <f>IF(N561="zákl. přenesená",J561,0)</f>
        <v>0</v>
      </c>
      <c r="BH561" s="227">
        <f>IF(N561="sníž. přenesená",J561,0)</f>
        <v>0</v>
      </c>
      <c r="BI561" s="227">
        <f>IF(N561="nulová",J561,0)</f>
        <v>0</v>
      </c>
      <c r="BJ561" s="23" t="s">
        <v>25</v>
      </c>
      <c r="BK561" s="227">
        <f>ROUND(I561*H561,2)</f>
        <v>0</v>
      </c>
      <c r="BL561" s="23" t="s">
        <v>355</v>
      </c>
      <c r="BM561" s="23" t="s">
        <v>662</v>
      </c>
    </row>
    <row r="562" spans="2:47" s="1" customFormat="1" ht="13.5">
      <c r="B562" s="45"/>
      <c r="C562" s="73"/>
      <c r="D562" s="228" t="s">
        <v>382</v>
      </c>
      <c r="E562" s="73"/>
      <c r="F562" s="229" t="s">
        <v>383</v>
      </c>
      <c r="G562" s="73"/>
      <c r="H562" s="73"/>
      <c r="I562" s="186"/>
      <c r="J562" s="73"/>
      <c r="K562" s="73"/>
      <c r="L562" s="71"/>
      <c r="M562" s="230"/>
      <c r="N562" s="46"/>
      <c r="O562" s="46"/>
      <c r="P562" s="46"/>
      <c r="Q562" s="46"/>
      <c r="R562" s="46"/>
      <c r="S562" s="46"/>
      <c r="T562" s="94"/>
      <c r="AT562" s="23" t="s">
        <v>382</v>
      </c>
      <c r="AU562" s="23" t="s">
        <v>153</v>
      </c>
    </row>
    <row r="563" spans="2:51" s="12" customFormat="1" ht="13.5">
      <c r="B563" s="252"/>
      <c r="C563" s="253"/>
      <c r="D563" s="228" t="s">
        <v>146</v>
      </c>
      <c r="E563" s="254" t="s">
        <v>34</v>
      </c>
      <c r="F563" s="255" t="s">
        <v>357</v>
      </c>
      <c r="G563" s="253"/>
      <c r="H563" s="254" t="s">
        <v>34</v>
      </c>
      <c r="I563" s="256"/>
      <c r="J563" s="253"/>
      <c r="K563" s="253"/>
      <c r="L563" s="257"/>
      <c r="M563" s="258"/>
      <c r="N563" s="259"/>
      <c r="O563" s="259"/>
      <c r="P563" s="259"/>
      <c r="Q563" s="259"/>
      <c r="R563" s="259"/>
      <c r="S563" s="259"/>
      <c r="T563" s="260"/>
      <c r="AT563" s="261" t="s">
        <v>146</v>
      </c>
      <c r="AU563" s="261" t="s">
        <v>153</v>
      </c>
      <c r="AV563" s="12" t="s">
        <v>25</v>
      </c>
      <c r="AW563" s="12" t="s">
        <v>41</v>
      </c>
      <c r="AX563" s="12" t="s">
        <v>78</v>
      </c>
      <c r="AY563" s="261" t="s">
        <v>134</v>
      </c>
    </row>
    <row r="564" spans="2:51" s="11" customFormat="1" ht="13.5">
      <c r="B564" s="231"/>
      <c r="C564" s="232"/>
      <c r="D564" s="228" t="s">
        <v>146</v>
      </c>
      <c r="E564" s="233" t="s">
        <v>34</v>
      </c>
      <c r="F564" s="234" t="s">
        <v>663</v>
      </c>
      <c r="G564" s="232"/>
      <c r="H564" s="235">
        <v>10</v>
      </c>
      <c r="I564" s="236"/>
      <c r="J564" s="232"/>
      <c r="K564" s="232"/>
      <c r="L564" s="237"/>
      <c r="M564" s="238"/>
      <c r="N564" s="239"/>
      <c r="O564" s="239"/>
      <c r="P564" s="239"/>
      <c r="Q564" s="239"/>
      <c r="R564" s="239"/>
      <c r="S564" s="239"/>
      <c r="T564" s="240"/>
      <c r="AT564" s="241" t="s">
        <v>146</v>
      </c>
      <c r="AU564" s="241" t="s">
        <v>153</v>
      </c>
      <c r="AV564" s="11" t="s">
        <v>88</v>
      </c>
      <c r="AW564" s="11" t="s">
        <v>41</v>
      </c>
      <c r="AX564" s="11" t="s">
        <v>78</v>
      </c>
      <c r="AY564" s="241" t="s">
        <v>134</v>
      </c>
    </row>
    <row r="565" spans="2:51" s="13" customFormat="1" ht="13.5">
      <c r="B565" s="262"/>
      <c r="C565" s="263"/>
      <c r="D565" s="228" t="s">
        <v>146</v>
      </c>
      <c r="E565" s="264" t="s">
        <v>34</v>
      </c>
      <c r="F565" s="265" t="s">
        <v>358</v>
      </c>
      <c r="G565" s="263"/>
      <c r="H565" s="266">
        <v>10</v>
      </c>
      <c r="I565" s="267"/>
      <c r="J565" s="263"/>
      <c r="K565" s="263"/>
      <c r="L565" s="268"/>
      <c r="M565" s="269"/>
      <c r="N565" s="270"/>
      <c r="O565" s="270"/>
      <c r="P565" s="270"/>
      <c r="Q565" s="270"/>
      <c r="R565" s="270"/>
      <c r="S565" s="270"/>
      <c r="T565" s="271"/>
      <c r="AT565" s="272" t="s">
        <v>146</v>
      </c>
      <c r="AU565" s="272" t="s">
        <v>153</v>
      </c>
      <c r="AV565" s="13" t="s">
        <v>142</v>
      </c>
      <c r="AW565" s="13" t="s">
        <v>41</v>
      </c>
      <c r="AX565" s="13" t="s">
        <v>25</v>
      </c>
      <c r="AY565" s="272" t="s">
        <v>134</v>
      </c>
    </row>
    <row r="566" spans="2:65" s="1" customFormat="1" ht="25.5" customHeight="1">
      <c r="B566" s="45"/>
      <c r="C566" s="216" t="s">
        <v>664</v>
      </c>
      <c r="D566" s="216" t="s">
        <v>137</v>
      </c>
      <c r="E566" s="217" t="s">
        <v>665</v>
      </c>
      <c r="F566" s="218" t="s">
        <v>666</v>
      </c>
      <c r="G566" s="219" t="s">
        <v>156</v>
      </c>
      <c r="H566" s="220">
        <v>4</v>
      </c>
      <c r="I566" s="221"/>
      <c r="J566" s="222">
        <f>ROUND(I566*H566,2)</f>
        <v>0</v>
      </c>
      <c r="K566" s="218" t="s">
        <v>141</v>
      </c>
      <c r="L566" s="71"/>
      <c r="M566" s="223" t="s">
        <v>34</v>
      </c>
      <c r="N566" s="224" t="s">
        <v>49</v>
      </c>
      <c r="O566" s="46"/>
      <c r="P566" s="225">
        <f>O566*H566</f>
        <v>0</v>
      </c>
      <c r="Q566" s="225">
        <v>0</v>
      </c>
      <c r="R566" s="225">
        <f>Q566*H566</f>
        <v>0</v>
      </c>
      <c r="S566" s="225">
        <v>0</v>
      </c>
      <c r="T566" s="226">
        <f>S566*H566</f>
        <v>0</v>
      </c>
      <c r="AR566" s="23" t="s">
        <v>355</v>
      </c>
      <c r="AT566" s="23" t="s">
        <v>137</v>
      </c>
      <c r="AU566" s="23" t="s">
        <v>153</v>
      </c>
      <c r="AY566" s="23" t="s">
        <v>134</v>
      </c>
      <c r="BE566" s="227">
        <f>IF(N566="základní",J566,0)</f>
        <v>0</v>
      </c>
      <c r="BF566" s="227">
        <f>IF(N566="snížená",J566,0)</f>
        <v>0</v>
      </c>
      <c r="BG566" s="227">
        <f>IF(N566="zákl. přenesená",J566,0)</f>
        <v>0</v>
      </c>
      <c r="BH566" s="227">
        <f>IF(N566="sníž. přenesená",J566,0)</f>
        <v>0</v>
      </c>
      <c r="BI566" s="227">
        <f>IF(N566="nulová",J566,0)</f>
        <v>0</v>
      </c>
      <c r="BJ566" s="23" t="s">
        <v>25</v>
      </c>
      <c r="BK566" s="227">
        <f>ROUND(I566*H566,2)</f>
        <v>0</v>
      </c>
      <c r="BL566" s="23" t="s">
        <v>355</v>
      </c>
      <c r="BM566" s="23" t="s">
        <v>667</v>
      </c>
    </row>
    <row r="567" spans="2:51" s="12" customFormat="1" ht="13.5">
      <c r="B567" s="252"/>
      <c r="C567" s="253"/>
      <c r="D567" s="228" t="s">
        <v>146</v>
      </c>
      <c r="E567" s="254" t="s">
        <v>34</v>
      </c>
      <c r="F567" s="255" t="s">
        <v>357</v>
      </c>
      <c r="G567" s="253"/>
      <c r="H567" s="254" t="s">
        <v>34</v>
      </c>
      <c r="I567" s="256"/>
      <c r="J567" s="253"/>
      <c r="K567" s="253"/>
      <c r="L567" s="257"/>
      <c r="M567" s="258"/>
      <c r="N567" s="259"/>
      <c r="O567" s="259"/>
      <c r="P567" s="259"/>
      <c r="Q567" s="259"/>
      <c r="R567" s="259"/>
      <c r="S567" s="259"/>
      <c r="T567" s="260"/>
      <c r="AT567" s="261" t="s">
        <v>146</v>
      </c>
      <c r="AU567" s="261" t="s">
        <v>153</v>
      </c>
      <c r="AV567" s="12" t="s">
        <v>25</v>
      </c>
      <c r="AW567" s="12" t="s">
        <v>41</v>
      </c>
      <c r="AX567" s="12" t="s">
        <v>78</v>
      </c>
      <c r="AY567" s="261" t="s">
        <v>134</v>
      </c>
    </row>
    <row r="568" spans="2:51" s="11" customFormat="1" ht="13.5">
      <c r="B568" s="231"/>
      <c r="C568" s="232"/>
      <c r="D568" s="228" t="s">
        <v>146</v>
      </c>
      <c r="E568" s="233" t="s">
        <v>34</v>
      </c>
      <c r="F568" s="234" t="s">
        <v>142</v>
      </c>
      <c r="G568" s="232"/>
      <c r="H568" s="235">
        <v>4</v>
      </c>
      <c r="I568" s="236"/>
      <c r="J568" s="232"/>
      <c r="K568" s="232"/>
      <c r="L568" s="237"/>
      <c r="M568" s="238"/>
      <c r="N568" s="239"/>
      <c r="O568" s="239"/>
      <c r="P568" s="239"/>
      <c r="Q568" s="239"/>
      <c r="R568" s="239"/>
      <c r="S568" s="239"/>
      <c r="T568" s="240"/>
      <c r="AT568" s="241" t="s">
        <v>146</v>
      </c>
      <c r="AU568" s="241" t="s">
        <v>153</v>
      </c>
      <c r="AV568" s="11" t="s">
        <v>88</v>
      </c>
      <c r="AW568" s="11" t="s">
        <v>41</v>
      </c>
      <c r="AX568" s="11" t="s">
        <v>78</v>
      </c>
      <c r="AY568" s="241" t="s">
        <v>134</v>
      </c>
    </row>
    <row r="569" spans="2:51" s="13" customFormat="1" ht="13.5">
      <c r="B569" s="262"/>
      <c r="C569" s="263"/>
      <c r="D569" s="228" t="s">
        <v>146</v>
      </c>
      <c r="E569" s="264" t="s">
        <v>34</v>
      </c>
      <c r="F569" s="265" t="s">
        <v>358</v>
      </c>
      <c r="G569" s="263"/>
      <c r="H569" s="266">
        <v>4</v>
      </c>
      <c r="I569" s="267"/>
      <c r="J569" s="263"/>
      <c r="K569" s="263"/>
      <c r="L569" s="268"/>
      <c r="M569" s="269"/>
      <c r="N569" s="270"/>
      <c r="O569" s="270"/>
      <c r="P569" s="270"/>
      <c r="Q569" s="270"/>
      <c r="R569" s="270"/>
      <c r="S569" s="270"/>
      <c r="T569" s="271"/>
      <c r="AT569" s="272" t="s">
        <v>146</v>
      </c>
      <c r="AU569" s="272" t="s">
        <v>153</v>
      </c>
      <c r="AV569" s="13" t="s">
        <v>142</v>
      </c>
      <c r="AW569" s="13" t="s">
        <v>41</v>
      </c>
      <c r="AX569" s="13" t="s">
        <v>25</v>
      </c>
      <c r="AY569" s="272" t="s">
        <v>134</v>
      </c>
    </row>
    <row r="570" spans="2:65" s="1" customFormat="1" ht="16.5" customHeight="1">
      <c r="B570" s="45"/>
      <c r="C570" s="242" t="s">
        <v>668</v>
      </c>
      <c r="D570" s="242" t="s">
        <v>261</v>
      </c>
      <c r="E570" s="243" t="s">
        <v>658</v>
      </c>
      <c r="F570" s="244" t="s">
        <v>659</v>
      </c>
      <c r="G570" s="245" t="s">
        <v>485</v>
      </c>
      <c r="H570" s="246">
        <v>4</v>
      </c>
      <c r="I570" s="247"/>
      <c r="J570" s="248">
        <f>ROUND(I570*H570,2)</f>
        <v>0</v>
      </c>
      <c r="K570" s="244" t="s">
        <v>34</v>
      </c>
      <c r="L570" s="249"/>
      <c r="M570" s="250" t="s">
        <v>34</v>
      </c>
      <c r="N570" s="251" t="s">
        <v>49</v>
      </c>
      <c r="O570" s="46"/>
      <c r="P570" s="225">
        <f>O570*H570</f>
        <v>0</v>
      </c>
      <c r="Q570" s="225">
        <v>0</v>
      </c>
      <c r="R570" s="225">
        <f>Q570*H570</f>
        <v>0</v>
      </c>
      <c r="S570" s="225">
        <v>0</v>
      </c>
      <c r="T570" s="226">
        <f>S570*H570</f>
        <v>0</v>
      </c>
      <c r="AR570" s="23" t="s">
        <v>366</v>
      </c>
      <c r="AT570" s="23" t="s">
        <v>261</v>
      </c>
      <c r="AU570" s="23" t="s">
        <v>153</v>
      </c>
      <c r="AY570" s="23" t="s">
        <v>134</v>
      </c>
      <c r="BE570" s="227">
        <f>IF(N570="základní",J570,0)</f>
        <v>0</v>
      </c>
      <c r="BF570" s="227">
        <f>IF(N570="snížená",J570,0)</f>
        <v>0</v>
      </c>
      <c r="BG570" s="227">
        <f>IF(N570="zákl. přenesená",J570,0)</f>
        <v>0</v>
      </c>
      <c r="BH570" s="227">
        <f>IF(N570="sníž. přenesená",J570,0)</f>
        <v>0</v>
      </c>
      <c r="BI570" s="227">
        <f>IF(N570="nulová",J570,0)</f>
        <v>0</v>
      </c>
      <c r="BJ570" s="23" t="s">
        <v>25</v>
      </c>
      <c r="BK570" s="227">
        <f>ROUND(I570*H570,2)</f>
        <v>0</v>
      </c>
      <c r="BL570" s="23" t="s">
        <v>355</v>
      </c>
      <c r="BM570" s="23" t="s">
        <v>669</v>
      </c>
    </row>
    <row r="571" spans="2:47" s="1" customFormat="1" ht="13.5">
      <c r="B571" s="45"/>
      <c r="C571" s="73"/>
      <c r="D571" s="228" t="s">
        <v>382</v>
      </c>
      <c r="E571" s="73"/>
      <c r="F571" s="229" t="s">
        <v>383</v>
      </c>
      <c r="G571" s="73"/>
      <c r="H571" s="73"/>
      <c r="I571" s="186"/>
      <c r="J571" s="73"/>
      <c r="K571" s="73"/>
      <c r="L571" s="71"/>
      <c r="M571" s="230"/>
      <c r="N571" s="46"/>
      <c r="O571" s="46"/>
      <c r="P571" s="46"/>
      <c r="Q571" s="46"/>
      <c r="R571" s="46"/>
      <c r="S571" s="46"/>
      <c r="T571" s="94"/>
      <c r="AT571" s="23" t="s">
        <v>382</v>
      </c>
      <c r="AU571" s="23" t="s">
        <v>153</v>
      </c>
    </row>
    <row r="572" spans="2:51" s="12" customFormat="1" ht="13.5">
      <c r="B572" s="252"/>
      <c r="C572" s="253"/>
      <c r="D572" s="228" t="s">
        <v>146</v>
      </c>
      <c r="E572" s="254" t="s">
        <v>34</v>
      </c>
      <c r="F572" s="255" t="s">
        <v>357</v>
      </c>
      <c r="G572" s="253"/>
      <c r="H572" s="254" t="s">
        <v>34</v>
      </c>
      <c r="I572" s="256"/>
      <c r="J572" s="253"/>
      <c r="K572" s="253"/>
      <c r="L572" s="257"/>
      <c r="M572" s="258"/>
      <c r="N572" s="259"/>
      <c r="O572" s="259"/>
      <c r="P572" s="259"/>
      <c r="Q572" s="259"/>
      <c r="R572" s="259"/>
      <c r="S572" s="259"/>
      <c r="T572" s="260"/>
      <c r="AT572" s="261" t="s">
        <v>146</v>
      </c>
      <c r="AU572" s="261" t="s">
        <v>153</v>
      </c>
      <c r="AV572" s="12" t="s">
        <v>25</v>
      </c>
      <c r="AW572" s="12" t="s">
        <v>41</v>
      </c>
      <c r="AX572" s="12" t="s">
        <v>78</v>
      </c>
      <c r="AY572" s="261" t="s">
        <v>134</v>
      </c>
    </row>
    <row r="573" spans="2:51" s="11" customFormat="1" ht="13.5">
      <c r="B573" s="231"/>
      <c r="C573" s="232"/>
      <c r="D573" s="228" t="s">
        <v>146</v>
      </c>
      <c r="E573" s="233" t="s">
        <v>34</v>
      </c>
      <c r="F573" s="234" t="s">
        <v>142</v>
      </c>
      <c r="G573" s="232"/>
      <c r="H573" s="235">
        <v>4</v>
      </c>
      <c r="I573" s="236"/>
      <c r="J573" s="232"/>
      <c r="K573" s="232"/>
      <c r="L573" s="237"/>
      <c r="M573" s="238"/>
      <c r="N573" s="239"/>
      <c r="O573" s="239"/>
      <c r="P573" s="239"/>
      <c r="Q573" s="239"/>
      <c r="R573" s="239"/>
      <c r="S573" s="239"/>
      <c r="T573" s="240"/>
      <c r="AT573" s="241" t="s">
        <v>146</v>
      </c>
      <c r="AU573" s="241" t="s">
        <v>153</v>
      </c>
      <c r="AV573" s="11" t="s">
        <v>88</v>
      </c>
      <c r="AW573" s="11" t="s">
        <v>41</v>
      </c>
      <c r="AX573" s="11" t="s">
        <v>78</v>
      </c>
      <c r="AY573" s="241" t="s">
        <v>134</v>
      </c>
    </row>
    <row r="574" spans="2:51" s="13" customFormat="1" ht="13.5">
      <c r="B574" s="262"/>
      <c r="C574" s="263"/>
      <c r="D574" s="228" t="s">
        <v>146</v>
      </c>
      <c r="E574" s="264" t="s">
        <v>34</v>
      </c>
      <c r="F574" s="265" t="s">
        <v>358</v>
      </c>
      <c r="G574" s="263"/>
      <c r="H574" s="266">
        <v>4</v>
      </c>
      <c r="I574" s="267"/>
      <c r="J574" s="263"/>
      <c r="K574" s="263"/>
      <c r="L574" s="268"/>
      <c r="M574" s="269"/>
      <c r="N574" s="270"/>
      <c r="O574" s="270"/>
      <c r="P574" s="270"/>
      <c r="Q574" s="270"/>
      <c r="R574" s="270"/>
      <c r="S574" s="270"/>
      <c r="T574" s="271"/>
      <c r="AT574" s="272" t="s">
        <v>146</v>
      </c>
      <c r="AU574" s="272" t="s">
        <v>153</v>
      </c>
      <c r="AV574" s="13" t="s">
        <v>142</v>
      </c>
      <c r="AW574" s="13" t="s">
        <v>41</v>
      </c>
      <c r="AX574" s="13" t="s">
        <v>25</v>
      </c>
      <c r="AY574" s="272" t="s">
        <v>134</v>
      </c>
    </row>
    <row r="575" spans="2:65" s="1" customFormat="1" ht="16.5" customHeight="1">
      <c r="B575" s="45"/>
      <c r="C575" s="242" t="s">
        <v>670</v>
      </c>
      <c r="D575" s="242" t="s">
        <v>261</v>
      </c>
      <c r="E575" s="243" t="s">
        <v>650</v>
      </c>
      <c r="F575" s="244" t="s">
        <v>651</v>
      </c>
      <c r="G575" s="245" t="s">
        <v>485</v>
      </c>
      <c r="H575" s="246">
        <v>8</v>
      </c>
      <c r="I575" s="247"/>
      <c r="J575" s="248">
        <f>ROUND(I575*H575,2)</f>
        <v>0</v>
      </c>
      <c r="K575" s="244" t="s">
        <v>34</v>
      </c>
      <c r="L575" s="249"/>
      <c r="M575" s="250" t="s">
        <v>34</v>
      </c>
      <c r="N575" s="251" t="s">
        <v>49</v>
      </c>
      <c r="O575" s="46"/>
      <c r="P575" s="225">
        <f>O575*H575</f>
        <v>0</v>
      </c>
      <c r="Q575" s="225">
        <v>0</v>
      </c>
      <c r="R575" s="225">
        <f>Q575*H575</f>
        <v>0</v>
      </c>
      <c r="S575" s="225">
        <v>0</v>
      </c>
      <c r="T575" s="226">
        <f>S575*H575</f>
        <v>0</v>
      </c>
      <c r="AR575" s="23" t="s">
        <v>366</v>
      </c>
      <c r="AT575" s="23" t="s">
        <v>261</v>
      </c>
      <c r="AU575" s="23" t="s">
        <v>153</v>
      </c>
      <c r="AY575" s="23" t="s">
        <v>134</v>
      </c>
      <c r="BE575" s="227">
        <f>IF(N575="základní",J575,0)</f>
        <v>0</v>
      </c>
      <c r="BF575" s="227">
        <f>IF(N575="snížená",J575,0)</f>
        <v>0</v>
      </c>
      <c r="BG575" s="227">
        <f>IF(N575="zákl. přenesená",J575,0)</f>
        <v>0</v>
      </c>
      <c r="BH575" s="227">
        <f>IF(N575="sníž. přenesená",J575,0)</f>
        <v>0</v>
      </c>
      <c r="BI575" s="227">
        <f>IF(N575="nulová",J575,0)</f>
        <v>0</v>
      </c>
      <c r="BJ575" s="23" t="s">
        <v>25</v>
      </c>
      <c r="BK575" s="227">
        <f>ROUND(I575*H575,2)</f>
        <v>0</v>
      </c>
      <c r="BL575" s="23" t="s">
        <v>355</v>
      </c>
      <c r="BM575" s="23" t="s">
        <v>671</v>
      </c>
    </row>
    <row r="576" spans="2:47" s="1" customFormat="1" ht="13.5">
      <c r="B576" s="45"/>
      <c r="C576" s="73"/>
      <c r="D576" s="228" t="s">
        <v>382</v>
      </c>
      <c r="E576" s="73"/>
      <c r="F576" s="229" t="s">
        <v>383</v>
      </c>
      <c r="G576" s="73"/>
      <c r="H576" s="73"/>
      <c r="I576" s="186"/>
      <c r="J576" s="73"/>
      <c r="K576" s="73"/>
      <c r="L576" s="71"/>
      <c r="M576" s="230"/>
      <c r="N576" s="46"/>
      <c r="O576" s="46"/>
      <c r="P576" s="46"/>
      <c r="Q576" s="46"/>
      <c r="R576" s="46"/>
      <c r="S576" s="46"/>
      <c r="T576" s="94"/>
      <c r="AT576" s="23" t="s">
        <v>382</v>
      </c>
      <c r="AU576" s="23" t="s">
        <v>153</v>
      </c>
    </row>
    <row r="577" spans="2:51" s="12" customFormat="1" ht="13.5">
      <c r="B577" s="252"/>
      <c r="C577" s="253"/>
      <c r="D577" s="228" t="s">
        <v>146</v>
      </c>
      <c r="E577" s="254" t="s">
        <v>34</v>
      </c>
      <c r="F577" s="255" t="s">
        <v>357</v>
      </c>
      <c r="G577" s="253"/>
      <c r="H577" s="254" t="s">
        <v>34</v>
      </c>
      <c r="I577" s="256"/>
      <c r="J577" s="253"/>
      <c r="K577" s="253"/>
      <c r="L577" s="257"/>
      <c r="M577" s="258"/>
      <c r="N577" s="259"/>
      <c r="O577" s="259"/>
      <c r="P577" s="259"/>
      <c r="Q577" s="259"/>
      <c r="R577" s="259"/>
      <c r="S577" s="259"/>
      <c r="T577" s="260"/>
      <c r="AT577" s="261" t="s">
        <v>146</v>
      </c>
      <c r="AU577" s="261" t="s">
        <v>153</v>
      </c>
      <c r="AV577" s="12" t="s">
        <v>25</v>
      </c>
      <c r="AW577" s="12" t="s">
        <v>41</v>
      </c>
      <c r="AX577" s="12" t="s">
        <v>78</v>
      </c>
      <c r="AY577" s="261" t="s">
        <v>134</v>
      </c>
    </row>
    <row r="578" spans="2:51" s="11" customFormat="1" ht="13.5">
      <c r="B578" s="231"/>
      <c r="C578" s="232"/>
      <c r="D578" s="228" t="s">
        <v>146</v>
      </c>
      <c r="E578" s="233" t="s">
        <v>34</v>
      </c>
      <c r="F578" s="234" t="s">
        <v>672</v>
      </c>
      <c r="G578" s="232"/>
      <c r="H578" s="235">
        <v>8</v>
      </c>
      <c r="I578" s="236"/>
      <c r="J578" s="232"/>
      <c r="K578" s="232"/>
      <c r="L578" s="237"/>
      <c r="M578" s="238"/>
      <c r="N578" s="239"/>
      <c r="O578" s="239"/>
      <c r="P578" s="239"/>
      <c r="Q578" s="239"/>
      <c r="R578" s="239"/>
      <c r="S578" s="239"/>
      <c r="T578" s="240"/>
      <c r="AT578" s="241" t="s">
        <v>146</v>
      </c>
      <c r="AU578" s="241" t="s">
        <v>153</v>
      </c>
      <c r="AV578" s="11" t="s">
        <v>88</v>
      </c>
      <c r="AW578" s="11" t="s">
        <v>41</v>
      </c>
      <c r="AX578" s="11" t="s">
        <v>78</v>
      </c>
      <c r="AY578" s="241" t="s">
        <v>134</v>
      </c>
    </row>
    <row r="579" spans="2:51" s="13" customFormat="1" ht="13.5">
      <c r="B579" s="262"/>
      <c r="C579" s="263"/>
      <c r="D579" s="228" t="s">
        <v>146</v>
      </c>
      <c r="E579" s="264" t="s">
        <v>34</v>
      </c>
      <c r="F579" s="265" t="s">
        <v>358</v>
      </c>
      <c r="G579" s="263"/>
      <c r="H579" s="266">
        <v>8</v>
      </c>
      <c r="I579" s="267"/>
      <c r="J579" s="263"/>
      <c r="K579" s="263"/>
      <c r="L579" s="268"/>
      <c r="M579" s="269"/>
      <c r="N579" s="270"/>
      <c r="O579" s="270"/>
      <c r="P579" s="270"/>
      <c r="Q579" s="270"/>
      <c r="R579" s="270"/>
      <c r="S579" s="270"/>
      <c r="T579" s="271"/>
      <c r="AT579" s="272" t="s">
        <v>146</v>
      </c>
      <c r="AU579" s="272" t="s">
        <v>153</v>
      </c>
      <c r="AV579" s="13" t="s">
        <v>142</v>
      </c>
      <c r="AW579" s="13" t="s">
        <v>41</v>
      </c>
      <c r="AX579" s="13" t="s">
        <v>25</v>
      </c>
      <c r="AY579" s="272" t="s">
        <v>134</v>
      </c>
    </row>
    <row r="580" spans="2:65" s="1" customFormat="1" ht="25.5" customHeight="1">
      <c r="B580" s="45"/>
      <c r="C580" s="216" t="s">
        <v>673</v>
      </c>
      <c r="D580" s="216" t="s">
        <v>137</v>
      </c>
      <c r="E580" s="217" t="s">
        <v>674</v>
      </c>
      <c r="F580" s="218" t="s">
        <v>675</v>
      </c>
      <c r="G580" s="219" t="s">
        <v>156</v>
      </c>
      <c r="H580" s="220">
        <v>1</v>
      </c>
      <c r="I580" s="221"/>
      <c r="J580" s="222">
        <f>ROUND(I580*H580,2)</f>
        <v>0</v>
      </c>
      <c r="K580" s="218" t="s">
        <v>141</v>
      </c>
      <c r="L580" s="71"/>
      <c r="M580" s="223" t="s">
        <v>34</v>
      </c>
      <c r="N580" s="224" t="s">
        <v>49</v>
      </c>
      <c r="O580" s="46"/>
      <c r="P580" s="225">
        <f>O580*H580</f>
        <v>0</v>
      </c>
      <c r="Q580" s="225">
        <v>0</v>
      </c>
      <c r="R580" s="225">
        <f>Q580*H580</f>
        <v>0</v>
      </c>
      <c r="S580" s="225">
        <v>0</v>
      </c>
      <c r="T580" s="226">
        <f>S580*H580</f>
        <v>0</v>
      </c>
      <c r="AR580" s="23" t="s">
        <v>355</v>
      </c>
      <c r="AT580" s="23" t="s">
        <v>137</v>
      </c>
      <c r="AU580" s="23" t="s">
        <v>153</v>
      </c>
      <c r="AY580" s="23" t="s">
        <v>134</v>
      </c>
      <c r="BE580" s="227">
        <f>IF(N580="základní",J580,0)</f>
        <v>0</v>
      </c>
      <c r="BF580" s="227">
        <f>IF(N580="snížená",J580,0)</f>
        <v>0</v>
      </c>
      <c r="BG580" s="227">
        <f>IF(N580="zákl. přenesená",J580,0)</f>
        <v>0</v>
      </c>
      <c r="BH580" s="227">
        <f>IF(N580="sníž. přenesená",J580,0)</f>
        <v>0</v>
      </c>
      <c r="BI580" s="227">
        <f>IF(N580="nulová",J580,0)</f>
        <v>0</v>
      </c>
      <c r="BJ580" s="23" t="s">
        <v>25</v>
      </c>
      <c r="BK580" s="227">
        <f>ROUND(I580*H580,2)</f>
        <v>0</v>
      </c>
      <c r="BL580" s="23" t="s">
        <v>355</v>
      </c>
      <c r="BM580" s="23" t="s">
        <v>676</v>
      </c>
    </row>
    <row r="581" spans="2:51" s="12" customFormat="1" ht="13.5">
      <c r="B581" s="252"/>
      <c r="C581" s="253"/>
      <c r="D581" s="228" t="s">
        <v>146</v>
      </c>
      <c r="E581" s="254" t="s">
        <v>34</v>
      </c>
      <c r="F581" s="255" t="s">
        <v>357</v>
      </c>
      <c r="G581" s="253"/>
      <c r="H581" s="254" t="s">
        <v>34</v>
      </c>
      <c r="I581" s="256"/>
      <c r="J581" s="253"/>
      <c r="K581" s="253"/>
      <c r="L581" s="257"/>
      <c r="M581" s="258"/>
      <c r="N581" s="259"/>
      <c r="O581" s="259"/>
      <c r="P581" s="259"/>
      <c r="Q581" s="259"/>
      <c r="R581" s="259"/>
      <c r="S581" s="259"/>
      <c r="T581" s="260"/>
      <c r="AT581" s="261" t="s">
        <v>146</v>
      </c>
      <c r="AU581" s="261" t="s">
        <v>153</v>
      </c>
      <c r="AV581" s="12" t="s">
        <v>25</v>
      </c>
      <c r="AW581" s="12" t="s">
        <v>41</v>
      </c>
      <c r="AX581" s="12" t="s">
        <v>78</v>
      </c>
      <c r="AY581" s="261" t="s">
        <v>134</v>
      </c>
    </row>
    <row r="582" spans="2:51" s="11" customFormat="1" ht="13.5">
      <c r="B582" s="231"/>
      <c r="C582" s="232"/>
      <c r="D582" s="228" t="s">
        <v>146</v>
      </c>
      <c r="E582" s="233" t="s">
        <v>34</v>
      </c>
      <c r="F582" s="234" t="s">
        <v>25</v>
      </c>
      <c r="G582" s="232"/>
      <c r="H582" s="235">
        <v>1</v>
      </c>
      <c r="I582" s="236"/>
      <c r="J582" s="232"/>
      <c r="K582" s="232"/>
      <c r="L582" s="237"/>
      <c r="M582" s="238"/>
      <c r="N582" s="239"/>
      <c r="O582" s="239"/>
      <c r="P582" s="239"/>
      <c r="Q582" s="239"/>
      <c r="R582" s="239"/>
      <c r="S582" s="239"/>
      <c r="T582" s="240"/>
      <c r="AT582" s="241" t="s">
        <v>146</v>
      </c>
      <c r="AU582" s="241" t="s">
        <v>153</v>
      </c>
      <c r="AV582" s="11" t="s">
        <v>88</v>
      </c>
      <c r="AW582" s="11" t="s">
        <v>41</v>
      </c>
      <c r="AX582" s="11" t="s">
        <v>78</v>
      </c>
      <c r="AY582" s="241" t="s">
        <v>134</v>
      </c>
    </row>
    <row r="583" spans="2:51" s="13" customFormat="1" ht="13.5">
      <c r="B583" s="262"/>
      <c r="C583" s="263"/>
      <c r="D583" s="228" t="s">
        <v>146</v>
      </c>
      <c r="E583" s="264" t="s">
        <v>34</v>
      </c>
      <c r="F583" s="265" t="s">
        <v>358</v>
      </c>
      <c r="G583" s="263"/>
      <c r="H583" s="266">
        <v>1</v>
      </c>
      <c r="I583" s="267"/>
      <c r="J583" s="263"/>
      <c r="K583" s="263"/>
      <c r="L583" s="268"/>
      <c r="M583" s="269"/>
      <c r="N583" s="270"/>
      <c r="O583" s="270"/>
      <c r="P583" s="270"/>
      <c r="Q583" s="270"/>
      <c r="R583" s="270"/>
      <c r="S583" s="270"/>
      <c r="T583" s="271"/>
      <c r="AT583" s="272" t="s">
        <v>146</v>
      </c>
      <c r="AU583" s="272" t="s">
        <v>153</v>
      </c>
      <c r="AV583" s="13" t="s">
        <v>142</v>
      </c>
      <c r="AW583" s="13" t="s">
        <v>41</v>
      </c>
      <c r="AX583" s="13" t="s">
        <v>25</v>
      </c>
      <c r="AY583" s="272" t="s">
        <v>134</v>
      </c>
    </row>
    <row r="584" spans="2:65" s="1" customFormat="1" ht="16.5" customHeight="1">
      <c r="B584" s="45"/>
      <c r="C584" s="242" t="s">
        <v>677</v>
      </c>
      <c r="D584" s="242" t="s">
        <v>261</v>
      </c>
      <c r="E584" s="243" t="s">
        <v>678</v>
      </c>
      <c r="F584" s="244" t="s">
        <v>679</v>
      </c>
      <c r="G584" s="245" t="s">
        <v>485</v>
      </c>
      <c r="H584" s="246">
        <v>1</v>
      </c>
      <c r="I584" s="247"/>
      <c r="J584" s="248">
        <f>ROUND(I584*H584,2)</f>
        <v>0</v>
      </c>
      <c r="K584" s="244" t="s">
        <v>34</v>
      </c>
      <c r="L584" s="249"/>
      <c r="M584" s="250" t="s">
        <v>34</v>
      </c>
      <c r="N584" s="251" t="s">
        <v>49</v>
      </c>
      <c r="O584" s="46"/>
      <c r="P584" s="225">
        <f>O584*H584</f>
        <v>0</v>
      </c>
      <c r="Q584" s="225">
        <v>0</v>
      </c>
      <c r="R584" s="225">
        <f>Q584*H584</f>
        <v>0</v>
      </c>
      <c r="S584" s="225">
        <v>0</v>
      </c>
      <c r="T584" s="226">
        <f>S584*H584</f>
        <v>0</v>
      </c>
      <c r="AR584" s="23" t="s">
        <v>366</v>
      </c>
      <c r="AT584" s="23" t="s">
        <v>261</v>
      </c>
      <c r="AU584" s="23" t="s">
        <v>153</v>
      </c>
      <c r="AY584" s="23" t="s">
        <v>134</v>
      </c>
      <c r="BE584" s="227">
        <f>IF(N584="základní",J584,0)</f>
        <v>0</v>
      </c>
      <c r="BF584" s="227">
        <f>IF(N584="snížená",J584,0)</f>
        <v>0</v>
      </c>
      <c r="BG584" s="227">
        <f>IF(N584="zákl. přenesená",J584,0)</f>
        <v>0</v>
      </c>
      <c r="BH584" s="227">
        <f>IF(N584="sníž. přenesená",J584,0)</f>
        <v>0</v>
      </c>
      <c r="BI584" s="227">
        <f>IF(N584="nulová",J584,0)</f>
        <v>0</v>
      </c>
      <c r="BJ584" s="23" t="s">
        <v>25</v>
      </c>
      <c r="BK584" s="227">
        <f>ROUND(I584*H584,2)</f>
        <v>0</v>
      </c>
      <c r="BL584" s="23" t="s">
        <v>355</v>
      </c>
      <c r="BM584" s="23" t="s">
        <v>680</v>
      </c>
    </row>
    <row r="585" spans="2:47" s="1" customFormat="1" ht="13.5">
      <c r="B585" s="45"/>
      <c r="C585" s="73"/>
      <c r="D585" s="228" t="s">
        <v>382</v>
      </c>
      <c r="E585" s="73"/>
      <c r="F585" s="229" t="s">
        <v>383</v>
      </c>
      <c r="G585" s="73"/>
      <c r="H585" s="73"/>
      <c r="I585" s="186"/>
      <c r="J585" s="73"/>
      <c r="K585" s="73"/>
      <c r="L585" s="71"/>
      <c r="M585" s="230"/>
      <c r="N585" s="46"/>
      <c r="O585" s="46"/>
      <c r="P585" s="46"/>
      <c r="Q585" s="46"/>
      <c r="R585" s="46"/>
      <c r="S585" s="46"/>
      <c r="T585" s="94"/>
      <c r="AT585" s="23" t="s">
        <v>382</v>
      </c>
      <c r="AU585" s="23" t="s">
        <v>153</v>
      </c>
    </row>
    <row r="586" spans="2:51" s="12" customFormat="1" ht="13.5">
      <c r="B586" s="252"/>
      <c r="C586" s="253"/>
      <c r="D586" s="228" t="s">
        <v>146</v>
      </c>
      <c r="E586" s="254" t="s">
        <v>34</v>
      </c>
      <c r="F586" s="255" t="s">
        <v>357</v>
      </c>
      <c r="G586" s="253"/>
      <c r="H586" s="254" t="s">
        <v>34</v>
      </c>
      <c r="I586" s="256"/>
      <c r="J586" s="253"/>
      <c r="K586" s="253"/>
      <c r="L586" s="257"/>
      <c r="M586" s="258"/>
      <c r="N586" s="259"/>
      <c r="O586" s="259"/>
      <c r="P586" s="259"/>
      <c r="Q586" s="259"/>
      <c r="R586" s="259"/>
      <c r="S586" s="259"/>
      <c r="T586" s="260"/>
      <c r="AT586" s="261" t="s">
        <v>146</v>
      </c>
      <c r="AU586" s="261" t="s">
        <v>153</v>
      </c>
      <c r="AV586" s="12" t="s">
        <v>25</v>
      </c>
      <c r="AW586" s="12" t="s">
        <v>41</v>
      </c>
      <c r="AX586" s="12" t="s">
        <v>78</v>
      </c>
      <c r="AY586" s="261" t="s">
        <v>134</v>
      </c>
    </row>
    <row r="587" spans="2:51" s="11" customFormat="1" ht="13.5">
      <c r="B587" s="231"/>
      <c r="C587" s="232"/>
      <c r="D587" s="228" t="s">
        <v>146</v>
      </c>
      <c r="E587" s="233" t="s">
        <v>34</v>
      </c>
      <c r="F587" s="234" t="s">
        <v>25</v>
      </c>
      <c r="G587" s="232"/>
      <c r="H587" s="235">
        <v>1</v>
      </c>
      <c r="I587" s="236"/>
      <c r="J587" s="232"/>
      <c r="K587" s="232"/>
      <c r="L587" s="237"/>
      <c r="M587" s="238"/>
      <c r="N587" s="239"/>
      <c r="O587" s="239"/>
      <c r="P587" s="239"/>
      <c r="Q587" s="239"/>
      <c r="R587" s="239"/>
      <c r="S587" s="239"/>
      <c r="T587" s="240"/>
      <c r="AT587" s="241" t="s">
        <v>146</v>
      </c>
      <c r="AU587" s="241" t="s">
        <v>153</v>
      </c>
      <c r="AV587" s="11" t="s">
        <v>88</v>
      </c>
      <c r="AW587" s="11" t="s">
        <v>41</v>
      </c>
      <c r="AX587" s="11" t="s">
        <v>78</v>
      </c>
      <c r="AY587" s="241" t="s">
        <v>134</v>
      </c>
    </row>
    <row r="588" spans="2:51" s="13" customFormat="1" ht="13.5">
      <c r="B588" s="262"/>
      <c r="C588" s="263"/>
      <c r="D588" s="228" t="s">
        <v>146</v>
      </c>
      <c r="E588" s="264" t="s">
        <v>34</v>
      </c>
      <c r="F588" s="265" t="s">
        <v>358</v>
      </c>
      <c r="G588" s="263"/>
      <c r="H588" s="266">
        <v>1</v>
      </c>
      <c r="I588" s="267"/>
      <c r="J588" s="263"/>
      <c r="K588" s="263"/>
      <c r="L588" s="268"/>
      <c r="M588" s="269"/>
      <c r="N588" s="270"/>
      <c r="O588" s="270"/>
      <c r="P588" s="270"/>
      <c r="Q588" s="270"/>
      <c r="R588" s="270"/>
      <c r="S588" s="270"/>
      <c r="T588" s="271"/>
      <c r="AT588" s="272" t="s">
        <v>146</v>
      </c>
      <c r="AU588" s="272" t="s">
        <v>153</v>
      </c>
      <c r="AV588" s="13" t="s">
        <v>142</v>
      </c>
      <c r="AW588" s="13" t="s">
        <v>41</v>
      </c>
      <c r="AX588" s="13" t="s">
        <v>25</v>
      </c>
      <c r="AY588" s="272" t="s">
        <v>134</v>
      </c>
    </row>
    <row r="589" spans="2:65" s="1" customFormat="1" ht="16.5" customHeight="1">
      <c r="B589" s="45"/>
      <c r="C589" s="242" t="s">
        <v>681</v>
      </c>
      <c r="D589" s="242" t="s">
        <v>261</v>
      </c>
      <c r="E589" s="243" t="s">
        <v>682</v>
      </c>
      <c r="F589" s="244" t="s">
        <v>683</v>
      </c>
      <c r="G589" s="245" t="s">
        <v>485</v>
      </c>
      <c r="H589" s="246">
        <v>1</v>
      </c>
      <c r="I589" s="247"/>
      <c r="J589" s="248">
        <f>ROUND(I589*H589,2)</f>
        <v>0</v>
      </c>
      <c r="K589" s="244" t="s">
        <v>34</v>
      </c>
      <c r="L589" s="249"/>
      <c r="M589" s="250" t="s">
        <v>34</v>
      </c>
      <c r="N589" s="251" t="s">
        <v>49</v>
      </c>
      <c r="O589" s="46"/>
      <c r="P589" s="225">
        <f>O589*H589</f>
        <v>0</v>
      </c>
      <c r="Q589" s="225">
        <v>0</v>
      </c>
      <c r="R589" s="225">
        <f>Q589*H589</f>
        <v>0</v>
      </c>
      <c r="S589" s="225">
        <v>0</v>
      </c>
      <c r="T589" s="226">
        <f>S589*H589</f>
        <v>0</v>
      </c>
      <c r="AR589" s="23" t="s">
        <v>366</v>
      </c>
      <c r="AT589" s="23" t="s">
        <v>261</v>
      </c>
      <c r="AU589" s="23" t="s">
        <v>153</v>
      </c>
      <c r="AY589" s="23" t="s">
        <v>134</v>
      </c>
      <c r="BE589" s="227">
        <f>IF(N589="základní",J589,0)</f>
        <v>0</v>
      </c>
      <c r="BF589" s="227">
        <f>IF(N589="snížená",J589,0)</f>
        <v>0</v>
      </c>
      <c r="BG589" s="227">
        <f>IF(N589="zákl. přenesená",J589,0)</f>
        <v>0</v>
      </c>
      <c r="BH589" s="227">
        <f>IF(N589="sníž. přenesená",J589,0)</f>
        <v>0</v>
      </c>
      <c r="BI589" s="227">
        <f>IF(N589="nulová",J589,0)</f>
        <v>0</v>
      </c>
      <c r="BJ589" s="23" t="s">
        <v>25</v>
      </c>
      <c r="BK589" s="227">
        <f>ROUND(I589*H589,2)</f>
        <v>0</v>
      </c>
      <c r="BL589" s="23" t="s">
        <v>355</v>
      </c>
      <c r="BM589" s="23" t="s">
        <v>684</v>
      </c>
    </row>
    <row r="590" spans="2:47" s="1" customFormat="1" ht="13.5">
      <c r="B590" s="45"/>
      <c r="C590" s="73"/>
      <c r="D590" s="228" t="s">
        <v>382</v>
      </c>
      <c r="E590" s="73"/>
      <c r="F590" s="229" t="s">
        <v>383</v>
      </c>
      <c r="G590" s="73"/>
      <c r="H590" s="73"/>
      <c r="I590" s="186"/>
      <c r="J590" s="73"/>
      <c r="K590" s="73"/>
      <c r="L590" s="71"/>
      <c r="M590" s="230"/>
      <c r="N590" s="46"/>
      <c r="O590" s="46"/>
      <c r="P590" s="46"/>
      <c r="Q590" s="46"/>
      <c r="R590" s="46"/>
      <c r="S590" s="46"/>
      <c r="T590" s="94"/>
      <c r="AT590" s="23" t="s">
        <v>382</v>
      </c>
      <c r="AU590" s="23" t="s">
        <v>153</v>
      </c>
    </row>
    <row r="591" spans="2:51" s="12" customFormat="1" ht="13.5">
      <c r="B591" s="252"/>
      <c r="C591" s="253"/>
      <c r="D591" s="228" t="s">
        <v>146</v>
      </c>
      <c r="E591" s="254" t="s">
        <v>34</v>
      </c>
      <c r="F591" s="255" t="s">
        <v>357</v>
      </c>
      <c r="G591" s="253"/>
      <c r="H591" s="254" t="s">
        <v>34</v>
      </c>
      <c r="I591" s="256"/>
      <c r="J591" s="253"/>
      <c r="K591" s="253"/>
      <c r="L591" s="257"/>
      <c r="M591" s="258"/>
      <c r="N591" s="259"/>
      <c r="O591" s="259"/>
      <c r="P591" s="259"/>
      <c r="Q591" s="259"/>
      <c r="R591" s="259"/>
      <c r="S591" s="259"/>
      <c r="T591" s="260"/>
      <c r="AT591" s="261" t="s">
        <v>146</v>
      </c>
      <c r="AU591" s="261" t="s">
        <v>153</v>
      </c>
      <c r="AV591" s="12" t="s">
        <v>25</v>
      </c>
      <c r="AW591" s="12" t="s">
        <v>41</v>
      </c>
      <c r="AX591" s="12" t="s">
        <v>78</v>
      </c>
      <c r="AY591" s="261" t="s">
        <v>134</v>
      </c>
    </row>
    <row r="592" spans="2:51" s="11" customFormat="1" ht="13.5">
      <c r="B592" s="231"/>
      <c r="C592" s="232"/>
      <c r="D592" s="228" t="s">
        <v>146</v>
      </c>
      <c r="E592" s="233" t="s">
        <v>34</v>
      </c>
      <c r="F592" s="234" t="s">
        <v>25</v>
      </c>
      <c r="G592" s="232"/>
      <c r="H592" s="235">
        <v>1</v>
      </c>
      <c r="I592" s="236"/>
      <c r="J592" s="232"/>
      <c r="K592" s="232"/>
      <c r="L592" s="237"/>
      <c r="M592" s="238"/>
      <c r="N592" s="239"/>
      <c r="O592" s="239"/>
      <c r="P592" s="239"/>
      <c r="Q592" s="239"/>
      <c r="R592" s="239"/>
      <c r="S592" s="239"/>
      <c r="T592" s="240"/>
      <c r="AT592" s="241" t="s">
        <v>146</v>
      </c>
      <c r="AU592" s="241" t="s">
        <v>153</v>
      </c>
      <c r="AV592" s="11" t="s">
        <v>88</v>
      </c>
      <c r="AW592" s="11" t="s">
        <v>41</v>
      </c>
      <c r="AX592" s="11" t="s">
        <v>78</v>
      </c>
      <c r="AY592" s="241" t="s">
        <v>134</v>
      </c>
    </row>
    <row r="593" spans="2:51" s="13" customFormat="1" ht="13.5">
      <c r="B593" s="262"/>
      <c r="C593" s="263"/>
      <c r="D593" s="228" t="s">
        <v>146</v>
      </c>
      <c r="E593" s="264" t="s">
        <v>34</v>
      </c>
      <c r="F593" s="265" t="s">
        <v>358</v>
      </c>
      <c r="G593" s="263"/>
      <c r="H593" s="266">
        <v>1</v>
      </c>
      <c r="I593" s="267"/>
      <c r="J593" s="263"/>
      <c r="K593" s="263"/>
      <c r="L593" s="268"/>
      <c r="M593" s="269"/>
      <c r="N593" s="270"/>
      <c r="O593" s="270"/>
      <c r="P593" s="270"/>
      <c r="Q593" s="270"/>
      <c r="R593" s="270"/>
      <c r="S593" s="270"/>
      <c r="T593" s="271"/>
      <c r="AT593" s="272" t="s">
        <v>146</v>
      </c>
      <c r="AU593" s="272" t="s">
        <v>153</v>
      </c>
      <c r="AV593" s="13" t="s">
        <v>142</v>
      </c>
      <c r="AW593" s="13" t="s">
        <v>41</v>
      </c>
      <c r="AX593" s="13" t="s">
        <v>25</v>
      </c>
      <c r="AY593" s="272" t="s">
        <v>134</v>
      </c>
    </row>
    <row r="594" spans="2:65" s="1" customFormat="1" ht="25.5" customHeight="1">
      <c r="B594" s="45"/>
      <c r="C594" s="216" t="s">
        <v>685</v>
      </c>
      <c r="D594" s="216" t="s">
        <v>137</v>
      </c>
      <c r="E594" s="217" t="s">
        <v>686</v>
      </c>
      <c r="F594" s="218" t="s">
        <v>687</v>
      </c>
      <c r="G594" s="219" t="s">
        <v>156</v>
      </c>
      <c r="H594" s="220">
        <v>6</v>
      </c>
      <c r="I594" s="221"/>
      <c r="J594" s="222">
        <f>ROUND(I594*H594,2)</f>
        <v>0</v>
      </c>
      <c r="K594" s="218" t="s">
        <v>141</v>
      </c>
      <c r="L594" s="71"/>
      <c r="M594" s="223" t="s">
        <v>34</v>
      </c>
      <c r="N594" s="224" t="s">
        <v>49</v>
      </c>
      <c r="O594" s="46"/>
      <c r="P594" s="225">
        <f>O594*H594</f>
        <v>0</v>
      </c>
      <c r="Q594" s="225">
        <v>0</v>
      </c>
      <c r="R594" s="225">
        <f>Q594*H594</f>
        <v>0</v>
      </c>
      <c r="S594" s="225">
        <v>0</v>
      </c>
      <c r="T594" s="226">
        <f>S594*H594</f>
        <v>0</v>
      </c>
      <c r="AR594" s="23" t="s">
        <v>355</v>
      </c>
      <c r="AT594" s="23" t="s">
        <v>137</v>
      </c>
      <c r="AU594" s="23" t="s">
        <v>153</v>
      </c>
      <c r="AY594" s="23" t="s">
        <v>134</v>
      </c>
      <c r="BE594" s="227">
        <f>IF(N594="základní",J594,0)</f>
        <v>0</v>
      </c>
      <c r="BF594" s="227">
        <f>IF(N594="snížená",J594,0)</f>
        <v>0</v>
      </c>
      <c r="BG594" s="227">
        <f>IF(N594="zákl. přenesená",J594,0)</f>
        <v>0</v>
      </c>
      <c r="BH594" s="227">
        <f>IF(N594="sníž. přenesená",J594,0)</f>
        <v>0</v>
      </c>
      <c r="BI594" s="227">
        <f>IF(N594="nulová",J594,0)</f>
        <v>0</v>
      </c>
      <c r="BJ594" s="23" t="s">
        <v>25</v>
      </c>
      <c r="BK594" s="227">
        <f>ROUND(I594*H594,2)</f>
        <v>0</v>
      </c>
      <c r="BL594" s="23" t="s">
        <v>355</v>
      </c>
      <c r="BM594" s="23" t="s">
        <v>688</v>
      </c>
    </row>
    <row r="595" spans="2:51" s="12" customFormat="1" ht="13.5">
      <c r="B595" s="252"/>
      <c r="C595" s="253"/>
      <c r="D595" s="228" t="s">
        <v>146</v>
      </c>
      <c r="E595" s="254" t="s">
        <v>34</v>
      </c>
      <c r="F595" s="255" t="s">
        <v>357</v>
      </c>
      <c r="G595" s="253"/>
      <c r="H595" s="254" t="s">
        <v>34</v>
      </c>
      <c r="I595" s="256"/>
      <c r="J595" s="253"/>
      <c r="K595" s="253"/>
      <c r="L595" s="257"/>
      <c r="M595" s="258"/>
      <c r="N595" s="259"/>
      <c r="O595" s="259"/>
      <c r="P595" s="259"/>
      <c r="Q595" s="259"/>
      <c r="R595" s="259"/>
      <c r="S595" s="259"/>
      <c r="T595" s="260"/>
      <c r="AT595" s="261" t="s">
        <v>146</v>
      </c>
      <c r="AU595" s="261" t="s">
        <v>153</v>
      </c>
      <c r="AV595" s="12" t="s">
        <v>25</v>
      </c>
      <c r="AW595" s="12" t="s">
        <v>41</v>
      </c>
      <c r="AX595" s="12" t="s">
        <v>78</v>
      </c>
      <c r="AY595" s="261" t="s">
        <v>134</v>
      </c>
    </row>
    <row r="596" spans="2:51" s="11" customFormat="1" ht="13.5">
      <c r="B596" s="231"/>
      <c r="C596" s="232"/>
      <c r="D596" s="228" t="s">
        <v>146</v>
      </c>
      <c r="E596" s="233" t="s">
        <v>34</v>
      </c>
      <c r="F596" s="234" t="s">
        <v>135</v>
      </c>
      <c r="G596" s="232"/>
      <c r="H596" s="235">
        <v>6</v>
      </c>
      <c r="I596" s="236"/>
      <c r="J596" s="232"/>
      <c r="K596" s="232"/>
      <c r="L596" s="237"/>
      <c r="M596" s="238"/>
      <c r="N596" s="239"/>
      <c r="O596" s="239"/>
      <c r="P596" s="239"/>
      <c r="Q596" s="239"/>
      <c r="R596" s="239"/>
      <c r="S596" s="239"/>
      <c r="T596" s="240"/>
      <c r="AT596" s="241" t="s">
        <v>146</v>
      </c>
      <c r="AU596" s="241" t="s">
        <v>153</v>
      </c>
      <c r="AV596" s="11" t="s">
        <v>88</v>
      </c>
      <c r="AW596" s="11" t="s">
        <v>41</v>
      </c>
      <c r="AX596" s="11" t="s">
        <v>78</v>
      </c>
      <c r="AY596" s="241" t="s">
        <v>134</v>
      </c>
    </row>
    <row r="597" spans="2:51" s="13" customFormat="1" ht="13.5">
      <c r="B597" s="262"/>
      <c r="C597" s="263"/>
      <c r="D597" s="228" t="s">
        <v>146</v>
      </c>
      <c r="E597" s="264" t="s">
        <v>34</v>
      </c>
      <c r="F597" s="265" t="s">
        <v>358</v>
      </c>
      <c r="G597" s="263"/>
      <c r="H597" s="266">
        <v>6</v>
      </c>
      <c r="I597" s="267"/>
      <c r="J597" s="263"/>
      <c r="K597" s="263"/>
      <c r="L597" s="268"/>
      <c r="M597" s="269"/>
      <c r="N597" s="270"/>
      <c r="O597" s="270"/>
      <c r="P597" s="270"/>
      <c r="Q597" s="270"/>
      <c r="R597" s="270"/>
      <c r="S597" s="270"/>
      <c r="T597" s="271"/>
      <c r="AT597" s="272" t="s">
        <v>146</v>
      </c>
      <c r="AU597" s="272" t="s">
        <v>153</v>
      </c>
      <c r="AV597" s="13" t="s">
        <v>142</v>
      </c>
      <c r="AW597" s="13" t="s">
        <v>41</v>
      </c>
      <c r="AX597" s="13" t="s">
        <v>25</v>
      </c>
      <c r="AY597" s="272" t="s">
        <v>134</v>
      </c>
    </row>
    <row r="598" spans="2:65" s="1" customFormat="1" ht="25.5" customHeight="1">
      <c r="B598" s="45"/>
      <c r="C598" s="242" t="s">
        <v>689</v>
      </c>
      <c r="D598" s="242" t="s">
        <v>261</v>
      </c>
      <c r="E598" s="243" t="s">
        <v>690</v>
      </c>
      <c r="F598" s="244" t="s">
        <v>691</v>
      </c>
      <c r="G598" s="245" t="s">
        <v>485</v>
      </c>
      <c r="H598" s="246">
        <v>6</v>
      </c>
      <c r="I598" s="247"/>
      <c r="J598" s="248">
        <f>ROUND(I598*H598,2)</f>
        <v>0</v>
      </c>
      <c r="K598" s="244" t="s">
        <v>34</v>
      </c>
      <c r="L598" s="249"/>
      <c r="M598" s="250" t="s">
        <v>34</v>
      </c>
      <c r="N598" s="251" t="s">
        <v>49</v>
      </c>
      <c r="O598" s="46"/>
      <c r="P598" s="225">
        <f>O598*H598</f>
        <v>0</v>
      </c>
      <c r="Q598" s="225">
        <v>0</v>
      </c>
      <c r="R598" s="225">
        <f>Q598*H598</f>
        <v>0</v>
      </c>
      <c r="S598" s="225">
        <v>0</v>
      </c>
      <c r="T598" s="226">
        <f>S598*H598</f>
        <v>0</v>
      </c>
      <c r="AR598" s="23" t="s">
        <v>366</v>
      </c>
      <c r="AT598" s="23" t="s">
        <v>261</v>
      </c>
      <c r="AU598" s="23" t="s">
        <v>153</v>
      </c>
      <c r="AY598" s="23" t="s">
        <v>134</v>
      </c>
      <c r="BE598" s="227">
        <f>IF(N598="základní",J598,0)</f>
        <v>0</v>
      </c>
      <c r="BF598" s="227">
        <f>IF(N598="snížená",J598,0)</f>
        <v>0</v>
      </c>
      <c r="BG598" s="227">
        <f>IF(N598="zákl. přenesená",J598,0)</f>
        <v>0</v>
      </c>
      <c r="BH598" s="227">
        <f>IF(N598="sníž. přenesená",J598,0)</f>
        <v>0</v>
      </c>
      <c r="BI598" s="227">
        <f>IF(N598="nulová",J598,0)</f>
        <v>0</v>
      </c>
      <c r="BJ598" s="23" t="s">
        <v>25</v>
      </c>
      <c r="BK598" s="227">
        <f>ROUND(I598*H598,2)</f>
        <v>0</v>
      </c>
      <c r="BL598" s="23" t="s">
        <v>355</v>
      </c>
      <c r="BM598" s="23" t="s">
        <v>692</v>
      </c>
    </row>
    <row r="599" spans="2:47" s="1" customFormat="1" ht="13.5">
      <c r="B599" s="45"/>
      <c r="C599" s="73"/>
      <c r="D599" s="228" t="s">
        <v>382</v>
      </c>
      <c r="E599" s="73"/>
      <c r="F599" s="229" t="s">
        <v>383</v>
      </c>
      <c r="G599" s="73"/>
      <c r="H599" s="73"/>
      <c r="I599" s="186"/>
      <c r="J599" s="73"/>
      <c r="K599" s="73"/>
      <c r="L599" s="71"/>
      <c r="M599" s="230"/>
      <c r="N599" s="46"/>
      <c r="O599" s="46"/>
      <c r="P599" s="46"/>
      <c r="Q599" s="46"/>
      <c r="R599" s="46"/>
      <c r="S599" s="46"/>
      <c r="T599" s="94"/>
      <c r="AT599" s="23" t="s">
        <v>382</v>
      </c>
      <c r="AU599" s="23" t="s">
        <v>153</v>
      </c>
    </row>
    <row r="600" spans="2:51" s="12" customFormat="1" ht="13.5">
      <c r="B600" s="252"/>
      <c r="C600" s="253"/>
      <c r="D600" s="228" t="s">
        <v>146</v>
      </c>
      <c r="E600" s="254" t="s">
        <v>34</v>
      </c>
      <c r="F600" s="255" t="s">
        <v>357</v>
      </c>
      <c r="G600" s="253"/>
      <c r="H600" s="254" t="s">
        <v>34</v>
      </c>
      <c r="I600" s="256"/>
      <c r="J600" s="253"/>
      <c r="K600" s="253"/>
      <c r="L600" s="257"/>
      <c r="M600" s="258"/>
      <c r="N600" s="259"/>
      <c r="O600" s="259"/>
      <c r="P600" s="259"/>
      <c r="Q600" s="259"/>
      <c r="R600" s="259"/>
      <c r="S600" s="259"/>
      <c r="T600" s="260"/>
      <c r="AT600" s="261" t="s">
        <v>146</v>
      </c>
      <c r="AU600" s="261" t="s">
        <v>153</v>
      </c>
      <c r="AV600" s="12" t="s">
        <v>25</v>
      </c>
      <c r="AW600" s="12" t="s">
        <v>41</v>
      </c>
      <c r="AX600" s="12" t="s">
        <v>78</v>
      </c>
      <c r="AY600" s="261" t="s">
        <v>134</v>
      </c>
    </row>
    <row r="601" spans="2:51" s="11" customFormat="1" ht="13.5">
      <c r="B601" s="231"/>
      <c r="C601" s="232"/>
      <c r="D601" s="228" t="s">
        <v>146</v>
      </c>
      <c r="E601" s="233" t="s">
        <v>34</v>
      </c>
      <c r="F601" s="234" t="s">
        <v>135</v>
      </c>
      <c r="G601" s="232"/>
      <c r="H601" s="235">
        <v>6</v>
      </c>
      <c r="I601" s="236"/>
      <c r="J601" s="232"/>
      <c r="K601" s="232"/>
      <c r="L601" s="237"/>
      <c r="M601" s="238"/>
      <c r="N601" s="239"/>
      <c r="O601" s="239"/>
      <c r="P601" s="239"/>
      <c r="Q601" s="239"/>
      <c r="R601" s="239"/>
      <c r="S601" s="239"/>
      <c r="T601" s="240"/>
      <c r="AT601" s="241" t="s">
        <v>146</v>
      </c>
      <c r="AU601" s="241" t="s">
        <v>153</v>
      </c>
      <c r="AV601" s="11" t="s">
        <v>88</v>
      </c>
      <c r="AW601" s="11" t="s">
        <v>41</v>
      </c>
      <c r="AX601" s="11" t="s">
        <v>78</v>
      </c>
      <c r="AY601" s="241" t="s">
        <v>134</v>
      </c>
    </row>
    <row r="602" spans="2:51" s="13" customFormat="1" ht="13.5">
      <c r="B602" s="262"/>
      <c r="C602" s="263"/>
      <c r="D602" s="228" t="s">
        <v>146</v>
      </c>
      <c r="E602" s="264" t="s">
        <v>34</v>
      </c>
      <c r="F602" s="265" t="s">
        <v>358</v>
      </c>
      <c r="G602" s="263"/>
      <c r="H602" s="266">
        <v>6</v>
      </c>
      <c r="I602" s="267"/>
      <c r="J602" s="263"/>
      <c r="K602" s="263"/>
      <c r="L602" s="268"/>
      <c r="M602" s="269"/>
      <c r="N602" s="270"/>
      <c r="O602" s="270"/>
      <c r="P602" s="270"/>
      <c r="Q602" s="270"/>
      <c r="R602" s="270"/>
      <c r="S602" s="270"/>
      <c r="T602" s="271"/>
      <c r="AT602" s="272" t="s">
        <v>146</v>
      </c>
      <c r="AU602" s="272" t="s">
        <v>153</v>
      </c>
      <c r="AV602" s="13" t="s">
        <v>142</v>
      </c>
      <c r="AW602" s="13" t="s">
        <v>41</v>
      </c>
      <c r="AX602" s="13" t="s">
        <v>25</v>
      </c>
      <c r="AY602" s="272" t="s">
        <v>134</v>
      </c>
    </row>
    <row r="603" spans="2:65" s="1" customFormat="1" ht="16.5" customHeight="1">
      <c r="B603" s="45"/>
      <c r="C603" s="242" t="s">
        <v>693</v>
      </c>
      <c r="D603" s="242" t="s">
        <v>261</v>
      </c>
      <c r="E603" s="243" t="s">
        <v>694</v>
      </c>
      <c r="F603" s="244" t="s">
        <v>695</v>
      </c>
      <c r="G603" s="245" t="s">
        <v>485</v>
      </c>
      <c r="H603" s="246">
        <v>6</v>
      </c>
      <c r="I603" s="247"/>
      <c r="J603" s="248">
        <f>ROUND(I603*H603,2)</f>
        <v>0</v>
      </c>
      <c r="K603" s="244" t="s">
        <v>34</v>
      </c>
      <c r="L603" s="249"/>
      <c r="M603" s="250" t="s">
        <v>34</v>
      </c>
      <c r="N603" s="251" t="s">
        <v>49</v>
      </c>
      <c r="O603" s="46"/>
      <c r="P603" s="225">
        <f>O603*H603</f>
        <v>0</v>
      </c>
      <c r="Q603" s="225">
        <v>0</v>
      </c>
      <c r="R603" s="225">
        <f>Q603*H603</f>
        <v>0</v>
      </c>
      <c r="S603" s="225">
        <v>0</v>
      </c>
      <c r="T603" s="226">
        <f>S603*H603</f>
        <v>0</v>
      </c>
      <c r="AR603" s="23" t="s">
        <v>366</v>
      </c>
      <c r="AT603" s="23" t="s">
        <v>261</v>
      </c>
      <c r="AU603" s="23" t="s">
        <v>153</v>
      </c>
      <c r="AY603" s="23" t="s">
        <v>134</v>
      </c>
      <c r="BE603" s="227">
        <f>IF(N603="základní",J603,0)</f>
        <v>0</v>
      </c>
      <c r="BF603" s="227">
        <f>IF(N603="snížená",J603,0)</f>
        <v>0</v>
      </c>
      <c r="BG603" s="227">
        <f>IF(N603="zákl. přenesená",J603,0)</f>
        <v>0</v>
      </c>
      <c r="BH603" s="227">
        <f>IF(N603="sníž. přenesená",J603,0)</f>
        <v>0</v>
      </c>
      <c r="BI603" s="227">
        <f>IF(N603="nulová",J603,0)</f>
        <v>0</v>
      </c>
      <c r="BJ603" s="23" t="s">
        <v>25</v>
      </c>
      <c r="BK603" s="227">
        <f>ROUND(I603*H603,2)</f>
        <v>0</v>
      </c>
      <c r="BL603" s="23" t="s">
        <v>355</v>
      </c>
      <c r="BM603" s="23" t="s">
        <v>696</v>
      </c>
    </row>
    <row r="604" spans="2:47" s="1" customFormat="1" ht="13.5">
      <c r="B604" s="45"/>
      <c r="C604" s="73"/>
      <c r="D604" s="228" t="s">
        <v>382</v>
      </c>
      <c r="E604" s="73"/>
      <c r="F604" s="229" t="s">
        <v>383</v>
      </c>
      <c r="G604" s="73"/>
      <c r="H604" s="73"/>
      <c r="I604" s="186"/>
      <c r="J604" s="73"/>
      <c r="K604" s="73"/>
      <c r="L604" s="71"/>
      <c r="M604" s="230"/>
      <c r="N604" s="46"/>
      <c r="O604" s="46"/>
      <c r="P604" s="46"/>
      <c r="Q604" s="46"/>
      <c r="R604" s="46"/>
      <c r="S604" s="46"/>
      <c r="T604" s="94"/>
      <c r="AT604" s="23" t="s">
        <v>382</v>
      </c>
      <c r="AU604" s="23" t="s">
        <v>153</v>
      </c>
    </row>
    <row r="605" spans="2:51" s="12" customFormat="1" ht="13.5">
      <c r="B605" s="252"/>
      <c r="C605" s="253"/>
      <c r="D605" s="228" t="s">
        <v>146</v>
      </c>
      <c r="E605" s="254" t="s">
        <v>34</v>
      </c>
      <c r="F605" s="255" t="s">
        <v>357</v>
      </c>
      <c r="G605" s="253"/>
      <c r="H605" s="254" t="s">
        <v>34</v>
      </c>
      <c r="I605" s="256"/>
      <c r="J605" s="253"/>
      <c r="K605" s="253"/>
      <c r="L605" s="257"/>
      <c r="M605" s="258"/>
      <c r="N605" s="259"/>
      <c r="O605" s="259"/>
      <c r="P605" s="259"/>
      <c r="Q605" s="259"/>
      <c r="R605" s="259"/>
      <c r="S605" s="259"/>
      <c r="T605" s="260"/>
      <c r="AT605" s="261" t="s">
        <v>146</v>
      </c>
      <c r="AU605" s="261" t="s">
        <v>153</v>
      </c>
      <c r="AV605" s="12" t="s">
        <v>25</v>
      </c>
      <c r="AW605" s="12" t="s">
        <v>41</v>
      </c>
      <c r="AX605" s="12" t="s">
        <v>78</v>
      </c>
      <c r="AY605" s="261" t="s">
        <v>134</v>
      </c>
    </row>
    <row r="606" spans="2:51" s="11" customFormat="1" ht="13.5">
      <c r="B606" s="231"/>
      <c r="C606" s="232"/>
      <c r="D606" s="228" t="s">
        <v>146</v>
      </c>
      <c r="E606" s="233" t="s">
        <v>34</v>
      </c>
      <c r="F606" s="234" t="s">
        <v>135</v>
      </c>
      <c r="G606" s="232"/>
      <c r="H606" s="235">
        <v>6</v>
      </c>
      <c r="I606" s="236"/>
      <c r="J606" s="232"/>
      <c r="K606" s="232"/>
      <c r="L606" s="237"/>
      <c r="M606" s="238"/>
      <c r="N606" s="239"/>
      <c r="O606" s="239"/>
      <c r="P606" s="239"/>
      <c r="Q606" s="239"/>
      <c r="R606" s="239"/>
      <c r="S606" s="239"/>
      <c r="T606" s="240"/>
      <c r="AT606" s="241" t="s">
        <v>146</v>
      </c>
      <c r="AU606" s="241" t="s">
        <v>153</v>
      </c>
      <c r="AV606" s="11" t="s">
        <v>88</v>
      </c>
      <c r="AW606" s="11" t="s">
        <v>41</v>
      </c>
      <c r="AX606" s="11" t="s">
        <v>78</v>
      </c>
      <c r="AY606" s="241" t="s">
        <v>134</v>
      </c>
    </row>
    <row r="607" spans="2:51" s="13" customFormat="1" ht="13.5">
      <c r="B607" s="262"/>
      <c r="C607" s="263"/>
      <c r="D607" s="228" t="s">
        <v>146</v>
      </c>
      <c r="E607" s="264" t="s">
        <v>34</v>
      </c>
      <c r="F607" s="265" t="s">
        <v>358</v>
      </c>
      <c r="G607" s="263"/>
      <c r="H607" s="266">
        <v>6</v>
      </c>
      <c r="I607" s="267"/>
      <c r="J607" s="263"/>
      <c r="K607" s="263"/>
      <c r="L607" s="268"/>
      <c r="M607" s="269"/>
      <c r="N607" s="270"/>
      <c r="O607" s="270"/>
      <c r="P607" s="270"/>
      <c r="Q607" s="270"/>
      <c r="R607" s="270"/>
      <c r="S607" s="270"/>
      <c r="T607" s="271"/>
      <c r="AT607" s="272" t="s">
        <v>146</v>
      </c>
      <c r="AU607" s="272" t="s">
        <v>153</v>
      </c>
      <c r="AV607" s="13" t="s">
        <v>142</v>
      </c>
      <c r="AW607" s="13" t="s">
        <v>41</v>
      </c>
      <c r="AX607" s="13" t="s">
        <v>25</v>
      </c>
      <c r="AY607" s="272" t="s">
        <v>134</v>
      </c>
    </row>
    <row r="608" spans="2:65" s="1" customFormat="1" ht="25.5" customHeight="1">
      <c r="B608" s="45"/>
      <c r="C608" s="216" t="s">
        <v>697</v>
      </c>
      <c r="D608" s="216" t="s">
        <v>137</v>
      </c>
      <c r="E608" s="217" t="s">
        <v>698</v>
      </c>
      <c r="F608" s="218" t="s">
        <v>699</v>
      </c>
      <c r="G608" s="219" t="s">
        <v>156</v>
      </c>
      <c r="H608" s="220">
        <v>12</v>
      </c>
      <c r="I608" s="221"/>
      <c r="J608" s="222">
        <f>ROUND(I608*H608,2)</f>
        <v>0</v>
      </c>
      <c r="K608" s="218" t="s">
        <v>141</v>
      </c>
      <c r="L608" s="71"/>
      <c r="M608" s="223" t="s">
        <v>34</v>
      </c>
      <c r="N608" s="224" t="s">
        <v>49</v>
      </c>
      <c r="O608" s="46"/>
      <c r="P608" s="225">
        <f>O608*H608</f>
        <v>0</v>
      </c>
      <c r="Q608" s="225">
        <v>0</v>
      </c>
      <c r="R608" s="225">
        <f>Q608*H608</f>
        <v>0</v>
      </c>
      <c r="S608" s="225">
        <v>0</v>
      </c>
      <c r="T608" s="226">
        <f>S608*H608</f>
        <v>0</v>
      </c>
      <c r="AR608" s="23" t="s">
        <v>355</v>
      </c>
      <c r="AT608" s="23" t="s">
        <v>137</v>
      </c>
      <c r="AU608" s="23" t="s">
        <v>153</v>
      </c>
      <c r="AY608" s="23" t="s">
        <v>134</v>
      </c>
      <c r="BE608" s="227">
        <f>IF(N608="základní",J608,0)</f>
        <v>0</v>
      </c>
      <c r="BF608" s="227">
        <f>IF(N608="snížená",J608,0)</f>
        <v>0</v>
      </c>
      <c r="BG608" s="227">
        <f>IF(N608="zákl. přenesená",J608,0)</f>
        <v>0</v>
      </c>
      <c r="BH608" s="227">
        <f>IF(N608="sníž. přenesená",J608,0)</f>
        <v>0</v>
      </c>
      <c r="BI608" s="227">
        <f>IF(N608="nulová",J608,0)</f>
        <v>0</v>
      </c>
      <c r="BJ608" s="23" t="s">
        <v>25</v>
      </c>
      <c r="BK608" s="227">
        <f>ROUND(I608*H608,2)</f>
        <v>0</v>
      </c>
      <c r="BL608" s="23" t="s">
        <v>355</v>
      </c>
      <c r="BM608" s="23" t="s">
        <v>700</v>
      </c>
    </row>
    <row r="609" spans="2:51" s="12" customFormat="1" ht="13.5">
      <c r="B609" s="252"/>
      <c r="C609" s="253"/>
      <c r="D609" s="228" t="s">
        <v>146</v>
      </c>
      <c r="E609" s="254" t="s">
        <v>34</v>
      </c>
      <c r="F609" s="255" t="s">
        <v>357</v>
      </c>
      <c r="G609" s="253"/>
      <c r="H609" s="254" t="s">
        <v>34</v>
      </c>
      <c r="I609" s="256"/>
      <c r="J609" s="253"/>
      <c r="K609" s="253"/>
      <c r="L609" s="257"/>
      <c r="M609" s="258"/>
      <c r="N609" s="259"/>
      <c r="O609" s="259"/>
      <c r="P609" s="259"/>
      <c r="Q609" s="259"/>
      <c r="R609" s="259"/>
      <c r="S609" s="259"/>
      <c r="T609" s="260"/>
      <c r="AT609" s="261" t="s">
        <v>146</v>
      </c>
      <c r="AU609" s="261" t="s">
        <v>153</v>
      </c>
      <c r="AV609" s="12" t="s">
        <v>25</v>
      </c>
      <c r="AW609" s="12" t="s">
        <v>41</v>
      </c>
      <c r="AX609" s="12" t="s">
        <v>78</v>
      </c>
      <c r="AY609" s="261" t="s">
        <v>134</v>
      </c>
    </row>
    <row r="610" spans="2:51" s="11" customFormat="1" ht="13.5">
      <c r="B610" s="231"/>
      <c r="C610" s="232"/>
      <c r="D610" s="228" t="s">
        <v>146</v>
      </c>
      <c r="E610" s="233" t="s">
        <v>34</v>
      </c>
      <c r="F610" s="234" t="s">
        <v>197</v>
      </c>
      <c r="G610" s="232"/>
      <c r="H610" s="235">
        <v>12</v>
      </c>
      <c r="I610" s="236"/>
      <c r="J610" s="232"/>
      <c r="K610" s="232"/>
      <c r="L610" s="237"/>
      <c r="M610" s="238"/>
      <c r="N610" s="239"/>
      <c r="O610" s="239"/>
      <c r="P610" s="239"/>
      <c r="Q610" s="239"/>
      <c r="R610" s="239"/>
      <c r="S610" s="239"/>
      <c r="T610" s="240"/>
      <c r="AT610" s="241" t="s">
        <v>146</v>
      </c>
      <c r="AU610" s="241" t="s">
        <v>153</v>
      </c>
      <c r="AV610" s="11" t="s">
        <v>88</v>
      </c>
      <c r="AW610" s="11" t="s">
        <v>41</v>
      </c>
      <c r="AX610" s="11" t="s">
        <v>78</v>
      </c>
      <c r="AY610" s="241" t="s">
        <v>134</v>
      </c>
    </row>
    <row r="611" spans="2:51" s="13" customFormat="1" ht="13.5">
      <c r="B611" s="262"/>
      <c r="C611" s="263"/>
      <c r="D611" s="228" t="s">
        <v>146</v>
      </c>
      <c r="E611" s="264" t="s">
        <v>34</v>
      </c>
      <c r="F611" s="265" t="s">
        <v>358</v>
      </c>
      <c r="G611" s="263"/>
      <c r="H611" s="266">
        <v>12</v>
      </c>
      <c r="I611" s="267"/>
      <c r="J611" s="263"/>
      <c r="K611" s="263"/>
      <c r="L611" s="268"/>
      <c r="M611" s="269"/>
      <c r="N611" s="270"/>
      <c r="O611" s="270"/>
      <c r="P611" s="270"/>
      <c r="Q611" s="270"/>
      <c r="R611" s="270"/>
      <c r="S611" s="270"/>
      <c r="T611" s="271"/>
      <c r="AT611" s="272" t="s">
        <v>146</v>
      </c>
      <c r="AU611" s="272" t="s">
        <v>153</v>
      </c>
      <c r="AV611" s="13" t="s">
        <v>142</v>
      </c>
      <c r="AW611" s="13" t="s">
        <v>41</v>
      </c>
      <c r="AX611" s="13" t="s">
        <v>25</v>
      </c>
      <c r="AY611" s="272" t="s">
        <v>134</v>
      </c>
    </row>
    <row r="612" spans="2:65" s="1" customFormat="1" ht="25.5" customHeight="1">
      <c r="B612" s="45"/>
      <c r="C612" s="242" t="s">
        <v>701</v>
      </c>
      <c r="D612" s="242" t="s">
        <v>261</v>
      </c>
      <c r="E612" s="243" t="s">
        <v>702</v>
      </c>
      <c r="F612" s="244" t="s">
        <v>703</v>
      </c>
      <c r="G612" s="245" t="s">
        <v>485</v>
      </c>
      <c r="H612" s="246">
        <v>12</v>
      </c>
      <c r="I612" s="247"/>
      <c r="J612" s="248">
        <f>ROUND(I612*H612,2)</f>
        <v>0</v>
      </c>
      <c r="K612" s="244" t="s">
        <v>34</v>
      </c>
      <c r="L612" s="249"/>
      <c r="M612" s="250" t="s">
        <v>34</v>
      </c>
      <c r="N612" s="251" t="s">
        <v>49</v>
      </c>
      <c r="O612" s="46"/>
      <c r="P612" s="225">
        <f>O612*H612</f>
        <v>0</v>
      </c>
      <c r="Q612" s="225">
        <v>0</v>
      </c>
      <c r="R612" s="225">
        <f>Q612*H612</f>
        <v>0</v>
      </c>
      <c r="S612" s="225">
        <v>0</v>
      </c>
      <c r="T612" s="226">
        <f>S612*H612</f>
        <v>0</v>
      </c>
      <c r="AR612" s="23" t="s">
        <v>366</v>
      </c>
      <c r="AT612" s="23" t="s">
        <v>261</v>
      </c>
      <c r="AU612" s="23" t="s">
        <v>153</v>
      </c>
      <c r="AY612" s="23" t="s">
        <v>134</v>
      </c>
      <c r="BE612" s="227">
        <f>IF(N612="základní",J612,0)</f>
        <v>0</v>
      </c>
      <c r="BF612" s="227">
        <f>IF(N612="snížená",J612,0)</f>
        <v>0</v>
      </c>
      <c r="BG612" s="227">
        <f>IF(N612="zákl. přenesená",J612,0)</f>
        <v>0</v>
      </c>
      <c r="BH612" s="227">
        <f>IF(N612="sníž. přenesená",J612,0)</f>
        <v>0</v>
      </c>
      <c r="BI612" s="227">
        <f>IF(N612="nulová",J612,0)</f>
        <v>0</v>
      </c>
      <c r="BJ612" s="23" t="s">
        <v>25</v>
      </c>
      <c r="BK612" s="227">
        <f>ROUND(I612*H612,2)</f>
        <v>0</v>
      </c>
      <c r="BL612" s="23" t="s">
        <v>355</v>
      </c>
      <c r="BM612" s="23" t="s">
        <v>704</v>
      </c>
    </row>
    <row r="613" spans="2:47" s="1" customFormat="1" ht="13.5">
      <c r="B613" s="45"/>
      <c r="C613" s="73"/>
      <c r="D613" s="228" t="s">
        <v>382</v>
      </c>
      <c r="E613" s="73"/>
      <c r="F613" s="229" t="s">
        <v>383</v>
      </c>
      <c r="G613" s="73"/>
      <c r="H613" s="73"/>
      <c r="I613" s="186"/>
      <c r="J613" s="73"/>
      <c r="K613" s="73"/>
      <c r="L613" s="71"/>
      <c r="M613" s="230"/>
      <c r="N613" s="46"/>
      <c r="O613" s="46"/>
      <c r="P613" s="46"/>
      <c r="Q613" s="46"/>
      <c r="R613" s="46"/>
      <c r="S613" s="46"/>
      <c r="T613" s="94"/>
      <c r="AT613" s="23" t="s">
        <v>382</v>
      </c>
      <c r="AU613" s="23" t="s">
        <v>153</v>
      </c>
    </row>
    <row r="614" spans="2:51" s="12" customFormat="1" ht="13.5">
      <c r="B614" s="252"/>
      <c r="C614" s="253"/>
      <c r="D614" s="228" t="s">
        <v>146</v>
      </c>
      <c r="E614" s="254" t="s">
        <v>34</v>
      </c>
      <c r="F614" s="255" t="s">
        <v>357</v>
      </c>
      <c r="G614" s="253"/>
      <c r="H614" s="254" t="s">
        <v>34</v>
      </c>
      <c r="I614" s="256"/>
      <c r="J614" s="253"/>
      <c r="K614" s="253"/>
      <c r="L614" s="257"/>
      <c r="M614" s="258"/>
      <c r="N614" s="259"/>
      <c r="O614" s="259"/>
      <c r="P614" s="259"/>
      <c r="Q614" s="259"/>
      <c r="R614" s="259"/>
      <c r="S614" s="259"/>
      <c r="T614" s="260"/>
      <c r="AT614" s="261" t="s">
        <v>146</v>
      </c>
      <c r="AU614" s="261" t="s">
        <v>153</v>
      </c>
      <c r="AV614" s="12" t="s">
        <v>25</v>
      </c>
      <c r="AW614" s="12" t="s">
        <v>41</v>
      </c>
      <c r="AX614" s="12" t="s">
        <v>78</v>
      </c>
      <c r="AY614" s="261" t="s">
        <v>134</v>
      </c>
    </row>
    <row r="615" spans="2:51" s="11" customFormat="1" ht="13.5">
      <c r="B615" s="231"/>
      <c r="C615" s="232"/>
      <c r="D615" s="228" t="s">
        <v>146</v>
      </c>
      <c r="E615" s="233" t="s">
        <v>34</v>
      </c>
      <c r="F615" s="234" t="s">
        <v>197</v>
      </c>
      <c r="G615" s="232"/>
      <c r="H615" s="235">
        <v>12</v>
      </c>
      <c r="I615" s="236"/>
      <c r="J615" s="232"/>
      <c r="K615" s="232"/>
      <c r="L615" s="237"/>
      <c r="M615" s="238"/>
      <c r="N615" s="239"/>
      <c r="O615" s="239"/>
      <c r="P615" s="239"/>
      <c r="Q615" s="239"/>
      <c r="R615" s="239"/>
      <c r="S615" s="239"/>
      <c r="T615" s="240"/>
      <c r="AT615" s="241" t="s">
        <v>146</v>
      </c>
      <c r="AU615" s="241" t="s">
        <v>153</v>
      </c>
      <c r="AV615" s="11" t="s">
        <v>88</v>
      </c>
      <c r="AW615" s="11" t="s">
        <v>41</v>
      </c>
      <c r="AX615" s="11" t="s">
        <v>78</v>
      </c>
      <c r="AY615" s="241" t="s">
        <v>134</v>
      </c>
    </row>
    <row r="616" spans="2:51" s="13" customFormat="1" ht="13.5">
      <c r="B616" s="262"/>
      <c r="C616" s="263"/>
      <c r="D616" s="228" t="s">
        <v>146</v>
      </c>
      <c r="E616" s="264" t="s">
        <v>34</v>
      </c>
      <c r="F616" s="265" t="s">
        <v>358</v>
      </c>
      <c r="G616" s="263"/>
      <c r="H616" s="266">
        <v>12</v>
      </c>
      <c r="I616" s="267"/>
      <c r="J616" s="263"/>
      <c r="K616" s="263"/>
      <c r="L616" s="268"/>
      <c r="M616" s="269"/>
      <c r="N616" s="270"/>
      <c r="O616" s="270"/>
      <c r="P616" s="270"/>
      <c r="Q616" s="270"/>
      <c r="R616" s="270"/>
      <c r="S616" s="270"/>
      <c r="T616" s="271"/>
      <c r="AT616" s="272" t="s">
        <v>146</v>
      </c>
      <c r="AU616" s="272" t="s">
        <v>153</v>
      </c>
      <c r="AV616" s="13" t="s">
        <v>142</v>
      </c>
      <c r="AW616" s="13" t="s">
        <v>41</v>
      </c>
      <c r="AX616" s="13" t="s">
        <v>25</v>
      </c>
      <c r="AY616" s="272" t="s">
        <v>134</v>
      </c>
    </row>
    <row r="617" spans="2:65" s="1" customFormat="1" ht="16.5" customHeight="1">
      <c r="B617" s="45"/>
      <c r="C617" s="242" t="s">
        <v>705</v>
      </c>
      <c r="D617" s="242" t="s">
        <v>261</v>
      </c>
      <c r="E617" s="243" t="s">
        <v>694</v>
      </c>
      <c r="F617" s="244" t="s">
        <v>695</v>
      </c>
      <c r="G617" s="245" t="s">
        <v>485</v>
      </c>
      <c r="H617" s="246">
        <v>24</v>
      </c>
      <c r="I617" s="247"/>
      <c r="J617" s="248">
        <f>ROUND(I617*H617,2)</f>
        <v>0</v>
      </c>
      <c r="K617" s="244" t="s">
        <v>34</v>
      </c>
      <c r="L617" s="249"/>
      <c r="M617" s="250" t="s">
        <v>34</v>
      </c>
      <c r="N617" s="251" t="s">
        <v>49</v>
      </c>
      <c r="O617" s="46"/>
      <c r="P617" s="225">
        <f>O617*H617</f>
        <v>0</v>
      </c>
      <c r="Q617" s="225">
        <v>0</v>
      </c>
      <c r="R617" s="225">
        <f>Q617*H617</f>
        <v>0</v>
      </c>
      <c r="S617" s="225">
        <v>0</v>
      </c>
      <c r="T617" s="226">
        <f>S617*H617</f>
        <v>0</v>
      </c>
      <c r="AR617" s="23" t="s">
        <v>366</v>
      </c>
      <c r="AT617" s="23" t="s">
        <v>261</v>
      </c>
      <c r="AU617" s="23" t="s">
        <v>153</v>
      </c>
      <c r="AY617" s="23" t="s">
        <v>134</v>
      </c>
      <c r="BE617" s="227">
        <f>IF(N617="základní",J617,0)</f>
        <v>0</v>
      </c>
      <c r="BF617" s="227">
        <f>IF(N617="snížená",J617,0)</f>
        <v>0</v>
      </c>
      <c r="BG617" s="227">
        <f>IF(N617="zákl. přenesená",J617,0)</f>
        <v>0</v>
      </c>
      <c r="BH617" s="227">
        <f>IF(N617="sníž. přenesená",J617,0)</f>
        <v>0</v>
      </c>
      <c r="BI617" s="227">
        <f>IF(N617="nulová",J617,0)</f>
        <v>0</v>
      </c>
      <c r="BJ617" s="23" t="s">
        <v>25</v>
      </c>
      <c r="BK617" s="227">
        <f>ROUND(I617*H617,2)</f>
        <v>0</v>
      </c>
      <c r="BL617" s="23" t="s">
        <v>355</v>
      </c>
      <c r="BM617" s="23" t="s">
        <v>706</v>
      </c>
    </row>
    <row r="618" spans="2:51" s="12" customFormat="1" ht="13.5">
      <c r="B618" s="252"/>
      <c r="C618" s="253"/>
      <c r="D618" s="228" t="s">
        <v>146</v>
      </c>
      <c r="E618" s="254" t="s">
        <v>34</v>
      </c>
      <c r="F618" s="255" t="s">
        <v>357</v>
      </c>
      <c r="G618" s="253"/>
      <c r="H618" s="254" t="s">
        <v>34</v>
      </c>
      <c r="I618" s="256"/>
      <c r="J618" s="253"/>
      <c r="K618" s="253"/>
      <c r="L618" s="257"/>
      <c r="M618" s="258"/>
      <c r="N618" s="259"/>
      <c r="O618" s="259"/>
      <c r="P618" s="259"/>
      <c r="Q618" s="259"/>
      <c r="R618" s="259"/>
      <c r="S618" s="259"/>
      <c r="T618" s="260"/>
      <c r="AT618" s="261" t="s">
        <v>146</v>
      </c>
      <c r="AU618" s="261" t="s">
        <v>153</v>
      </c>
      <c r="AV618" s="12" t="s">
        <v>25</v>
      </c>
      <c r="AW618" s="12" t="s">
        <v>41</v>
      </c>
      <c r="AX618" s="12" t="s">
        <v>78</v>
      </c>
      <c r="AY618" s="261" t="s">
        <v>134</v>
      </c>
    </row>
    <row r="619" spans="2:51" s="11" customFormat="1" ht="13.5">
      <c r="B619" s="231"/>
      <c r="C619" s="232"/>
      <c r="D619" s="228" t="s">
        <v>146</v>
      </c>
      <c r="E619" s="233" t="s">
        <v>34</v>
      </c>
      <c r="F619" s="234" t="s">
        <v>707</v>
      </c>
      <c r="G619" s="232"/>
      <c r="H619" s="235">
        <v>24</v>
      </c>
      <c r="I619" s="236"/>
      <c r="J619" s="232"/>
      <c r="K619" s="232"/>
      <c r="L619" s="237"/>
      <c r="M619" s="238"/>
      <c r="N619" s="239"/>
      <c r="O619" s="239"/>
      <c r="P619" s="239"/>
      <c r="Q619" s="239"/>
      <c r="R619" s="239"/>
      <c r="S619" s="239"/>
      <c r="T619" s="240"/>
      <c r="AT619" s="241" t="s">
        <v>146</v>
      </c>
      <c r="AU619" s="241" t="s">
        <v>153</v>
      </c>
      <c r="AV619" s="11" t="s">
        <v>88</v>
      </c>
      <c r="AW619" s="11" t="s">
        <v>41</v>
      </c>
      <c r="AX619" s="11" t="s">
        <v>78</v>
      </c>
      <c r="AY619" s="241" t="s">
        <v>134</v>
      </c>
    </row>
    <row r="620" spans="2:51" s="13" customFormat="1" ht="13.5">
      <c r="B620" s="262"/>
      <c r="C620" s="263"/>
      <c r="D620" s="228" t="s">
        <v>146</v>
      </c>
      <c r="E620" s="264" t="s">
        <v>34</v>
      </c>
      <c r="F620" s="265" t="s">
        <v>358</v>
      </c>
      <c r="G620" s="263"/>
      <c r="H620" s="266">
        <v>24</v>
      </c>
      <c r="I620" s="267"/>
      <c r="J620" s="263"/>
      <c r="K620" s="263"/>
      <c r="L620" s="268"/>
      <c r="M620" s="269"/>
      <c r="N620" s="270"/>
      <c r="O620" s="270"/>
      <c r="P620" s="270"/>
      <c r="Q620" s="270"/>
      <c r="R620" s="270"/>
      <c r="S620" s="270"/>
      <c r="T620" s="271"/>
      <c r="AT620" s="272" t="s">
        <v>146</v>
      </c>
      <c r="AU620" s="272" t="s">
        <v>153</v>
      </c>
      <c r="AV620" s="13" t="s">
        <v>142</v>
      </c>
      <c r="AW620" s="13" t="s">
        <v>41</v>
      </c>
      <c r="AX620" s="13" t="s">
        <v>25</v>
      </c>
      <c r="AY620" s="272" t="s">
        <v>134</v>
      </c>
    </row>
    <row r="621" spans="2:65" s="1" customFormat="1" ht="25.5" customHeight="1">
      <c r="B621" s="45"/>
      <c r="C621" s="216" t="s">
        <v>708</v>
      </c>
      <c r="D621" s="216" t="s">
        <v>137</v>
      </c>
      <c r="E621" s="217" t="s">
        <v>686</v>
      </c>
      <c r="F621" s="218" t="s">
        <v>687</v>
      </c>
      <c r="G621" s="219" t="s">
        <v>156</v>
      </c>
      <c r="H621" s="220">
        <v>4</v>
      </c>
      <c r="I621" s="221"/>
      <c r="J621" s="222">
        <f>ROUND(I621*H621,2)</f>
        <v>0</v>
      </c>
      <c r="K621" s="218" t="s">
        <v>141</v>
      </c>
      <c r="L621" s="71"/>
      <c r="M621" s="223" t="s">
        <v>34</v>
      </c>
      <c r="N621" s="224" t="s">
        <v>49</v>
      </c>
      <c r="O621" s="46"/>
      <c r="P621" s="225">
        <f>O621*H621</f>
        <v>0</v>
      </c>
      <c r="Q621" s="225">
        <v>0</v>
      </c>
      <c r="R621" s="225">
        <f>Q621*H621</f>
        <v>0</v>
      </c>
      <c r="S621" s="225">
        <v>0</v>
      </c>
      <c r="T621" s="226">
        <f>S621*H621</f>
        <v>0</v>
      </c>
      <c r="AR621" s="23" t="s">
        <v>355</v>
      </c>
      <c r="AT621" s="23" t="s">
        <v>137</v>
      </c>
      <c r="AU621" s="23" t="s">
        <v>153</v>
      </c>
      <c r="AY621" s="23" t="s">
        <v>134</v>
      </c>
      <c r="BE621" s="227">
        <f>IF(N621="základní",J621,0)</f>
        <v>0</v>
      </c>
      <c r="BF621" s="227">
        <f>IF(N621="snížená",J621,0)</f>
        <v>0</v>
      </c>
      <c r="BG621" s="227">
        <f>IF(N621="zákl. přenesená",J621,0)</f>
        <v>0</v>
      </c>
      <c r="BH621" s="227">
        <f>IF(N621="sníž. přenesená",J621,0)</f>
        <v>0</v>
      </c>
      <c r="BI621" s="227">
        <f>IF(N621="nulová",J621,0)</f>
        <v>0</v>
      </c>
      <c r="BJ621" s="23" t="s">
        <v>25</v>
      </c>
      <c r="BK621" s="227">
        <f>ROUND(I621*H621,2)</f>
        <v>0</v>
      </c>
      <c r="BL621" s="23" t="s">
        <v>355</v>
      </c>
      <c r="BM621" s="23" t="s">
        <v>709</v>
      </c>
    </row>
    <row r="622" spans="2:51" s="12" customFormat="1" ht="13.5">
      <c r="B622" s="252"/>
      <c r="C622" s="253"/>
      <c r="D622" s="228" t="s">
        <v>146</v>
      </c>
      <c r="E622" s="254" t="s">
        <v>34</v>
      </c>
      <c r="F622" s="255" t="s">
        <v>357</v>
      </c>
      <c r="G622" s="253"/>
      <c r="H622" s="254" t="s">
        <v>34</v>
      </c>
      <c r="I622" s="256"/>
      <c r="J622" s="253"/>
      <c r="K622" s="253"/>
      <c r="L622" s="257"/>
      <c r="M622" s="258"/>
      <c r="N622" s="259"/>
      <c r="O622" s="259"/>
      <c r="P622" s="259"/>
      <c r="Q622" s="259"/>
      <c r="R622" s="259"/>
      <c r="S622" s="259"/>
      <c r="T622" s="260"/>
      <c r="AT622" s="261" t="s">
        <v>146</v>
      </c>
      <c r="AU622" s="261" t="s">
        <v>153</v>
      </c>
      <c r="AV622" s="12" t="s">
        <v>25</v>
      </c>
      <c r="AW622" s="12" t="s">
        <v>41</v>
      </c>
      <c r="AX622" s="12" t="s">
        <v>78</v>
      </c>
      <c r="AY622" s="261" t="s">
        <v>134</v>
      </c>
    </row>
    <row r="623" spans="2:51" s="11" customFormat="1" ht="13.5">
      <c r="B623" s="231"/>
      <c r="C623" s="232"/>
      <c r="D623" s="228" t="s">
        <v>146</v>
      </c>
      <c r="E623" s="233" t="s">
        <v>34</v>
      </c>
      <c r="F623" s="234" t="s">
        <v>142</v>
      </c>
      <c r="G623" s="232"/>
      <c r="H623" s="235">
        <v>4</v>
      </c>
      <c r="I623" s="236"/>
      <c r="J623" s="232"/>
      <c r="K623" s="232"/>
      <c r="L623" s="237"/>
      <c r="M623" s="238"/>
      <c r="N623" s="239"/>
      <c r="O623" s="239"/>
      <c r="P623" s="239"/>
      <c r="Q623" s="239"/>
      <c r="R623" s="239"/>
      <c r="S623" s="239"/>
      <c r="T623" s="240"/>
      <c r="AT623" s="241" t="s">
        <v>146</v>
      </c>
      <c r="AU623" s="241" t="s">
        <v>153</v>
      </c>
      <c r="AV623" s="11" t="s">
        <v>88</v>
      </c>
      <c r="AW623" s="11" t="s">
        <v>41</v>
      </c>
      <c r="AX623" s="11" t="s">
        <v>78</v>
      </c>
      <c r="AY623" s="241" t="s">
        <v>134</v>
      </c>
    </row>
    <row r="624" spans="2:51" s="13" customFormat="1" ht="13.5">
      <c r="B624" s="262"/>
      <c r="C624" s="263"/>
      <c r="D624" s="228" t="s">
        <v>146</v>
      </c>
      <c r="E624" s="264" t="s">
        <v>34</v>
      </c>
      <c r="F624" s="265" t="s">
        <v>358</v>
      </c>
      <c r="G624" s="263"/>
      <c r="H624" s="266">
        <v>4</v>
      </c>
      <c r="I624" s="267"/>
      <c r="J624" s="263"/>
      <c r="K624" s="263"/>
      <c r="L624" s="268"/>
      <c r="M624" s="269"/>
      <c r="N624" s="270"/>
      <c r="O624" s="270"/>
      <c r="P624" s="270"/>
      <c r="Q624" s="270"/>
      <c r="R624" s="270"/>
      <c r="S624" s="270"/>
      <c r="T624" s="271"/>
      <c r="AT624" s="272" t="s">
        <v>146</v>
      </c>
      <c r="AU624" s="272" t="s">
        <v>153</v>
      </c>
      <c r="AV624" s="13" t="s">
        <v>142</v>
      </c>
      <c r="AW624" s="13" t="s">
        <v>41</v>
      </c>
      <c r="AX624" s="13" t="s">
        <v>25</v>
      </c>
      <c r="AY624" s="272" t="s">
        <v>134</v>
      </c>
    </row>
    <row r="625" spans="2:65" s="1" customFormat="1" ht="25.5" customHeight="1">
      <c r="B625" s="45"/>
      <c r="C625" s="242" t="s">
        <v>710</v>
      </c>
      <c r="D625" s="242" t="s">
        <v>261</v>
      </c>
      <c r="E625" s="243" t="s">
        <v>711</v>
      </c>
      <c r="F625" s="244" t="s">
        <v>712</v>
      </c>
      <c r="G625" s="245" t="s">
        <v>485</v>
      </c>
      <c r="H625" s="246">
        <v>4</v>
      </c>
      <c r="I625" s="247"/>
      <c r="J625" s="248">
        <f>ROUND(I625*H625,2)</f>
        <v>0</v>
      </c>
      <c r="K625" s="244" t="s">
        <v>34</v>
      </c>
      <c r="L625" s="249"/>
      <c r="M625" s="250" t="s">
        <v>34</v>
      </c>
      <c r="N625" s="251" t="s">
        <v>49</v>
      </c>
      <c r="O625" s="46"/>
      <c r="P625" s="225">
        <f>O625*H625</f>
        <v>0</v>
      </c>
      <c r="Q625" s="225">
        <v>0</v>
      </c>
      <c r="R625" s="225">
        <f>Q625*H625</f>
        <v>0</v>
      </c>
      <c r="S625" s="225">
        <v>0</v>
      </c>
      <c r="T625" s="226">
        <f>S625*H625</f>
        <v>0</v>
      </c>
      <c r="AR625" s="23" t="s">
        <v>366</v>
      </c>
      <c r="AT625" s="23" t="s">
        <v>261</v>
      </c>
      <c r="AU625" s="23" t="s">
        <v>153</v>
      </c>
      <c r="AY625" s="23" t="s">
        <v>134</v>
      </c>
      <c r="BE625" s="227">
        <f>IF(N625="základní",J625,0)</f>
        <v>0</v>
      </c>
      <c r="BF625" s="227">
        <f>IF(N625="snížená",J625,0)</f>
        <v>0</v>
      </c>
      <c r="BG625" s="227">
        <f>IF(N625="zákl. přenesená",J625,0)</f>
        <v>0</v>
      </c>
      <c r="BH625" s="227">
        <f>IF(N625="sníž. přenesená",J625,0)</f>
        <v>0</v>
      </c>
      <c r="BI625" s="227">
        <f>IF(N625="nulová",J625,0)</f>
        <v>0</v>
      </c>
      <c r="BJ625" s="23" t="s">
        <v>25</v>
      </c>
      <c r="BK625" s="227">
        <f>ROUND(I625*H625,2)</f>
        <v>0</v>
      </c>
      <c r="BL625" s="23" t="s">
        <v>355</v>
      </c>
      <c r="BM625" s="23" t="s">
        <v>713</v>
      </c>
    </row>
    <row r="626" spans="2:47" s="1" customFormat="1" ht="13.5">
      <c r="B626" s="45"/>
      <c r="C626" s="73"/>
      <c r="D626" s="228" t="s">
        <v>382</v>
      </c>
      <c r="E626" s="73"/>
      <c r="F626" s="229" t="s">
        <v>383</v>
      </c>
      <c r="G626" s="73"/>
      <c r="H626" s="73"/>
      <c r="I626" s="186"/>
      <c r="J626" s="73"/>
      <c r="K626" s="73"/>
      <c r="L626" s="71"/>
      <c r="M626" s="230"/>
      <c r="N626" s="46"/>
      <c r="O626" s="46"/>
      <c r="P626" s="46"/>
      <c r="Q626" s="46"/>
      <c r="R626" s="46"/>
      <c r="S626" s="46"/>
      <c r="T626" s="94"/>
      <c r="AT626" s="23" t="s">
        <v>382</v>
      </c>
      <c r="AU626" s="23" t="s">
        <v>153</v>
      </c>
    </row>
    <row r="627" spans="2:51" s="12" customFormat="1" ht="13.5">
      <c r="B627" s="252"/>
      <c r="C627" s="253"/>
      <c r="D627" s="228" t="s">
        <v>146</v>
      </c>
      <c r="E627" s="254" t="s">
        <v>34</v>
      </c>
      <c r="F627" s="255" t="s">
        <v>357</v>
      </c>
      <c r="G627" s="253"/>
      <c r="H627" s="254" t="s">
        <v>34</v>
      </c>
      <c r="I627" s="256"/>
      <c r="J627" s="253"/>
      <c r="K627" s="253"/>
      <c r="L627" s="257"/>
      <c r="M627" s="258"/>
      <c r="N627" s="259"/>
      <c r="O627" s="259"/>
      <c r="P627" s="259"/>
      <c r="Q627" s="259"/>
      <c r="R627" s="259"/>
      <c r="S627" s="259"/>
      <c r="T627" s="260"/>
      <c r="AT627" s="261" t="s">
        <v>146</v>
      </c>
      <c r="AU627" s="261" t="s">
        <v>153</v>
      </c>
      <c r="AV627" s="12" t="s">
        <v>25</v>
      </c>
      <c r="AW627" s="12" t="s">
        <v>41</v>
      </c>
      <c r="AX627" s="12" t="s">
        <v>78</v>
      </c>
      <c r="AY627" s="261" t="s">
        <v>134</v>
      </c>
    </row>
    <row r="628" spans="2:51" s="11" customFormat="1" ht="13.5">
      <c r="B628" s="231"/>
      <c r="C628" s="232"/>
      <c r="D628" s="228" t="s">
        <v>146</v>
      </c>
      <c r="E628" s="233" t="s">
        <v>34</v>
      </c>
      <c r="F628" s="234" t="s">
        <v>142</v>
      </c>
      <c r="G628" s="232"/>
      <c r="H628" s="235">
        <v>4</v>
      </c>
      <c r="I628" s="236"/>
      <c r="J628" s="232"/>
      <c r="K628" s="232"/>
      <c r="L628" s="237"/>
      <c r="M628" s="238"/>
      <c r="N628" s="239"/>
      <c r="O628" s="239"/>
      <c r="P628" s="239"/>
      <c r="Q628" s="239"/>
      <c r="R628" s="239"/>
      <c r="S628" s="239"/>
      <c r="T628" s="240"/>
      <c r="AT628" s="241" t="s">
        <v>146</v>
      </c>
      <c r="AU628" s="241" t="s">
        <v>153</v>
      </c>
      <c r="AV628" s="11" t="s">
        <v>88</v>
      </c>
      <c r="AW628" s="11" t="s">
        <v>41</v>
      </c>
      <c r="AX628" s="11" t="s">
        <v>78</v>
      </c>
      <c r="AY628" s="241" t="s">
        <v>134</v>
      </c>
    </row>
    <row r="629" spans="2:51" s="13" customFormat="1" ht="13.5">
      <c r="B629" s="262"/>
      <c r="C629" s="263"/>
      <c r="D629" s="228" t="s">
        <v>146</v>
      </c>
      <c r="E629" s="264" t="s">
        <v>34</v>
      </c>
      <c r="F629" s="265" t="s">
        <v>358</v>
      </c>
      <c r="G629" s="263"/>
      <c r="H629" s="266">
        <v>4</v>
      </c>
      <c r="I629" s="267"/>
      <c r="J629" s="263"/>
      <c r="K629" s="263"/>
      <c r="L629" s="268"/>
      <c r="M629" s="269"/>
      <c r="N629" s="270"/>
      <c r="O629" s="270"/>
      <c r="P629" s="270"/>
      <c r="Q629" s="270"/>
      <c r="R629" s="270"/>
      <c r="S629" s="270"/>
      <c r="T629" s="271"/>
      <c r="AT629" s="272" t="s">
        <v>146</v>
      </c>
      <c r="AU629" s="272" t="s">
        <v>153</v>
      </c>
      <c r="AV629" s="13" t="s">
        <v>142</v>
      </c>
      <c r="AW629" s="13" t="s">
        <v>41</v>
      </c>
      <c r="AX629" s="13" t="s">
        <v>25</v>
      </c>
      <c r="AY629" s="272" t="s">
        <v>134</v>
      </c>
    </row>
    <row r="630" spans="2:65" s="1" customFormat="1" ht="16.5" customHeight="1">
      <c r="B630" s="45"/>
      <c r="C630" s="242" t="s">
        <v>714</v>
      </c>
      <c r="D630" s="242" t="s">
        <v>261</v>
      </c>
      <c r="E630" s="243" t="s">
        <v>715</v>
      </c>
      <c r="F630" s="244" t="s">
        <v>716</v>
      </c>
      <c r="G630" s="245" t="s">
        <v>485</v>
      </c>
      <c r="H630" s="246">
        <v>4</v>
      </c>
      <c r="I630" s="247"/>
      <c r="J630" s="248">
        <f>ROUND(I630*H630,2)</f>
        <v>0</v>
      </c>
      <c r="K630" s="244" t="s">
        <v>34</v>
      </c>
      <c r="L630" s="249"/>
      <c r="M630" s="250" t="s">
        <v>34</v>
      </c>
      <c r="N630" s="251" t="s">
        <v>49</v>
      </c>
      <c r="O630" s="46"/>
      <c r="P630" s="225">
        <f>O630*H630</f>
        <v>0</v>
      </c>
      <c r="Q630" s="225">
        <v>0</v>
      </c>
      <c r="R630" s="225">
        <f>Q630*H630</f>
        <v>0</v>
      </c>
      <c r="S630" s="225">
        <v>0</v>
      </c>
      <c r="T630" s="226">
        <f>S630*H630</f>
        <v>0</v>
      </c>
      <c r="AR630" s="23" t="s">
        <v>366</v>
      </c>
      <c r="AT630" s="23" t="s">
        <v>261</v>
      </c>
      <c r="AU630" s="23" t="s">
        <v>153</v>
      </c>
      <c r="AY630" s="23" t="s">
        <v>134</v>
      </c>
      <c r="BE630" s="227">
        <f>IF(N630="základní",J630,0)</f>
        <v>0</v>
      </c>
      <c r="BF630" s="227">
        <f>IF(N630="snížená",J630,0)</f>
        <v>0</v>
      </c>
      <c r="BG630" s="227">
        <f>IF(N630="zákl. přenesená",J630,0)</f>
        <v>0</v>
      </c>
      <c r="BH630" s="227">
        <f>IF(N630="sníž. přenesená",J630,0)</f>
        <v>0</v>
      </c>
      <c r="BI630" s="227">
        <f>IF(N630="nulová",J630,0)</f>
        <v>0</v>
      </c>
      <c r="BJ630" s="23" t="s">
        <v>25</v>
      </c>
      <c r="BK630" s="227">
        <f>ROUND(I630*H630,2)</f>
        <v>0</v>
      </c>
      <c r="BL630" s="23" t="s">
        <v>355</v>
      </c>
      <c r="BM630" s="23" t="s">
        <v>717</v>
      </c>
    </row>
    <row r="631" spans="2:47" s="1" customFormat="1" ht="13.5">
      <c r="B631" s="45"/>
      <c r="C631" s="73"/>
      <c r="D631" s="228" t="s">
        <v>382</v>
      </c>
      <c r="E631" s="73"/>
      <c r="F631" s="229" t="s">
        <v>383</v>
      </c>
      <c r="G631" s="73"/>
      <c r="H631" s="73"/>
      <c r="I631" s="186"/>
      <c r="J631" s="73"/>
      <c r="K631" s="73"/>
      <c r="L631" s="71"/>
      <c r="M631" s="230"/>
      <c r="N631" s="46"/>
      <c r="O631" s="46"/>
      <c r="P631" s="46"/>
      <c r="Q631" s="46"/>
      <c r="R631" s="46"/>
      <c r="S631" s="46"/>
      <c r="T631" s="94"/>
      <c r="AT631" s="23" t="s">
        <v>382</v>
      </c>
      <c r="AU631" s="23" t="s">
        <v>153</v>
      </c>
    </row>
    <row r="632" spans="2:51" s="12" customFormat="1" ht="13.5">
      <c r="B632" s="252"/>
      <c r="C632" s="253"/>
      <c r="D632" s="228" t="s">
        <v>146</v>
      </c>
      <c r="E632" s="254" t="s">
        <v>34</v>
      </c>
      <c r="F632" s="255" t="s">
        <v>357</v>
      </c>
      <c r="G632" s="253"/>
      <c r="H632" s="254" t="s">
        <v>34</v>
      </c>
      <c r="I632" s="256"/>
      <c r="J632" s="253"/>
      <c r="K632" s="253"/>
      <c r="L632" s="257"/>
      <c r="M632" s="258"/>
      <c r="N632" s="259"/>
      <c r="O632" s="259"/>
      <c r="P632" s="259"/>
      <c r="Q632" s="259"/>
      <c r="R632" s="259"/>
      <c r="S632" s="259"/>
      <c r="T632" s="260"/>
      <c r="AT632" s="261" t="s">
        <v>146</v>
      </c>
      <c r="AU632" s="261" t="s">
        <v>153</v>
      </c>
      <c r="AV632" s="12" t="s">
        <v>25</v>
      </c>
      <c r="AW632" s="12" t="s">
        <v>41</v>
      </c>
      <c r="AX632" s="12" t="s">
        <v>78</v>
      </c>
      <c r="AY632" s="261" t="s">
        <v>134</v>
      </c>
    </row>
    <row r="633" spans="2:51" s="11" customFormat="1" ht="13.5">
      <c r="B633" s="231"/>
      <c r="C633" s="232"/>
      <c r="D633" s="228" t="s">
        <v>146</v>
      </c>
      <c r="E633" s="233" t="s">
        <v>34</v>
      </c>
      <c r="F633" s="234" t="s">
        <v>142</v>
      </c>
      <c r="G633" s="232"/>
      <c r="H633" s="235">
        <v>4</v>
      </c>
      <c r="I633" s="236"/>
      <c r="J633" s="232"/>
      <c r="K633" s="232"/>
      <c r="L633" s="237"/>
      <c r="M633" s="238"/>
      <c r="N633" s="239"/>
      <c r="O633" s="239"/>
      <c r="P633" s="239"/>
      <c r="Q633" s="239"/>
      <c r="R633" s="239"/>
      <c r="S633" s="239"/>
      <c r="T633" s="240"/>
      <c r="AT633" s="241" t="s">
        <v>146</v>
      </c>
      <c r="AU633" s="241" t="s">
        <v>153</v>
      </c>
      <c r="AV633" s="11" t="s">
        <v>88</v>
      </c>
      <c r="AW633" s="11" t="s">
        <v>41</v>
      </c>
      <c r="AX633" s="11" t="s">
        <v>78</v>
      </c>
      <c r="AY633" s="241" t="s">
        <v>134</v>
      </c>
    </row>
    <row r="634" spans="2:51" s="13" customFormat="1" ht="13.5">
      <c r="B634" s="262"/>
      <c r="C634" s="263"/>
      <c r="D634" s="228" t="s">
        <v>146</v>
      </c>
      <c r="E634" s="264" t="s">
        <v>34</v>
      </c>
      <c r="F634" s="265" t="s">
        <v>358</v>
      </c>
      <c r="G634" s="263"/>
      <c r="H634" s="266">
        <v>4</v>
      </c>
      <c r="I634" s="267"/>
      <c r="J634" s="263"/>
      <c r="K634" s="263"/>
      <c r="L634" s="268"/>
      <c r="M634" s="269"/>
      <c r="N634" s="270"/>
      <c r="O634" s="270"/>
      <c r="P634" s="270"/>
      <c r="Q634" s="270"/>
      <c r="R634" s="270"/>
      <c r="S634" s="270"/>
      <c r="T634" s="271"/>
      <c r="AT634" s="272" t="s">
        <v>146</v>
      </c>
      <c r="AU634" s="272" t="s">
        <v>153</v>
      </c>
      <c r="AV634" s="13" t="s">
        <v>142</v>
      </c>
      <c r="AW634" s="13" t="s">
        <v>41</v>
      </c>
      <c r="AX634" s="13" t="s">
        <v>25</v>
      </c>
      <c r="AY634" s="272" t="s">
        <v>134</v>
      </c>
    </row>
    <row r="635" spans="2:65" s="1" customFormat="1" ht="25.5" customHeight="1">
      <c r="B635" s="45"/>
      <c r="C635" s="216" t="s">
        <v>718</v>
      </c>
      <c r="D635" s="216" t="s">
        <v>137</v>
      </c>
      <c r="E635" s="217" t="s">
        <v>698</v>
      </c>
      <c r="F635" s="218" t="s">
        <v>699</v>
      </c>
      <c r="G635" s="219" t="s">
        <v>156</v>
      </c>
      <c r="H635" s="220">
        <v>31</v>
      </c>
      <c r="I635" s="221"/>
      <c r="J635" s="222">
        <f>ROUND(I635*H635,2)</f>
        <v>0</v>
      </c>
      <c r="K635" s="218" t="s">
        <v>141</v>
      </c>
      <c r="L635" s="71"/>
      <c r="M635" s="223" t="s">
        <v>34</v>
      </c>
      <c r="N635" s="224" t="s">
        <v>49</v>
      </c>
      <c r="O635" s="46"/>
      <c r="P635" s="225">
        <f>O635*H635</f>
        <v>0</v>
      </c>
      <c r="Q635" s="225">
        <v>0</v>
      </c>
      <c r="R635" s="225">
        <f>Q635*H635</f>
        <v>0</v>
      </c>
      <c r="S635" s="225">
        <v>0</v>
      </c>
      <c r="T635" s="226">
        <f>S635*H635</f>
        <v>0</v>
      </c>
      <c r="AR635" s="23" t="s">
        <v>355</v>
      </c>
      <c r="AT635" s="23" t="s">
        <v>137</v>
      </c>
      <c r="AU635" s="23" t="s">
        <v>153</v>
      </c>
      <c r="AY635" s="23" t="s">
        <v>134</v>
      </c>
      <c r="BE635" s="227">
        <f>IF(N635="základní",J635,0)</f>
        <v>0</v>
      </c>
      <c r="BF635" s="227">
        <f>IF(N635="snížená",J635,0)</f>
        <v>0</v>
      </c>
      <c r="BG635" s="227">
        <f>IF(N635="zákl. přenesená",J635,0)</f>
        <v>0</v>
      </c>
      <c r="BH635" s="227">
        <f>IF(N635="sníž. přenesená",J635,0)</f>
        <v>0</v>
      </c>
      <c r="BI635" s="227">
        <f>IF(N635="nulová",J635,0)</f>
        <v>0</v>
      </c>
      <c r="BJ635" s="23" t="s">
        <v>25</v>
      </c>
      <c r="BK635" s="227">
        <f>ROUND(I635*H635,2)</f>
        <v>0</v>
      </c>
      <c r="BL635" s="23" t="s">
        <v>355</v>
      </c>
      <c r="BM635" s="23" t="s">
        <v>719</v>
      </c>
    </row>
    <row r="636" spans="2:51" s="12" customFormat="1" ht="13.5">
      <c r="B636" s="252"/>
      <c r="C636" s="253"/>
      <c r="D636" s="228" t="s">
        <v>146</v>
      </c>
      <c r="E636" s="254" t="s">
        <v>34</v>
      </c>
      <c r="F636" s="255" t="s">
        <v>357</v>
      </c>
      <c r="G636" s="253"/>
      <c r="H636" s="254" t="s">
        <v>34</v>
      </c>
      <c r="I636" s="256"/>
      <c r="J636" s="253"/>
      <c r="K636" s="253"/>
      <c r="L636" s="257"/>
      <c r="M636" s="258"/>
      <c r="N636" s="259"/>
      <c r="O636" s="259"/>
      <c r="P636" s="259"/>
      <c r="Q636" s="259"/>
      <c r="R636" s="259"/>
      <c r="S636" s="259"/>
      <c r="T636" s="260"/>
      <c r="AT636" s="261" t="s">
        <v>146</v>
      </c>
      <c r="AU636" s="261" t="s">
        <v>153</v>
      </c>
      <c r="AV636" s="12" t="s">
        <v>25</v>
      </c>
      <c r="AW636" s="12" t="s">
        <v>41</v>
      </c>
      <c r="AX636" s="12" t="s">
        <v>78</v>
      </c>
      <c r="AY636" s="261" t="s">
        <v>134</v>
      </c>
    </row>
    <row r="637" spans="2:51" s="11" customFormat="1" ht="13.5">
      <c r="B637" s="231"/>
      <c r="C637" s="232"/>
      <c r="D637" s="228" t="s">
        <v>146</v>
      </c>
      <c r="E637" s="233" t="s">
        <v>34</v>
      </c>
      <c r="F637" s="234" t="s">
        <v>338</v>
      </c>
      <c r="G637" s="232"/>
      <c r="H637" s="235">
        <v>31</v>
      </c>
      <c r="I637" s="236"/>
      <c r="J637" s="232"/>
      <c r="K637" s="232"/>
      <c r="L637" s="237"/>
      <c r="M637" s="238"/>
      <c r="N637" s="239"/>
      <c r="O637" s="239"/>
      <c r="P637" s="239"/>
      <c r="Q637" s="239"/>
      <c r="R637" s="239"/>
      <c r="S637" s="239"/>
      <c r="T637" s="240"/>
      <c r="AT637" s="241" t="s">
        <v>146</v>
      </c>
      <c r="AU637" s="241" t="s">
        <v>153</v>
      </c>
      <c r="AV637" s="11" t="s">
        <v>88</v>
      </c>
      <c r="AW637" s="11" t="s">
        <v>41</v>
      </c>
      <c r="AX637" s="11" t="s">
        <v>78</v>
      </c>
      <c r="AY637" s="241" t="s">
        <v>134</v>
      </c>
    </row>
    <row r="638" spans="2:51" s="13" customFormat="1" ht="13.5">
      <c r="B638" s="262"/>
      <c r="C638" s="263"/>
      <c r="D638" s="228" t="s">
        <v>146</v>
      </c>
      <c r="E638" s="264" t="s">
        <v>34</v>
      </c>
      <c r="F638" s="265" t="s">
        <v>358</v>
      </c>
      <c r="G638" s="263"/>
      <c r="H638" s="266">
        <v>31</v>
      </c>
      <c r="I638" s="267"/>
      <c r="J638" s="263"/>
      <c r="K638" s="263"/>
      <c r="L638" s="268"/>
      <c r="M638" s="269"/>
      <c r="N638" s="270"/>
      <c r="O638" s="270"/>
      <c r="P638" s="270"/>
      <c r="Q638" s="270"/>
      <c r="R638" s="270"/>
      <c r="S638" s="270"/>
      <c r="T638" s="271"/>
      <c r="AT638" s="272" t="s">
        <v>146</v>
      </c>
      <c r="AU638" s="272" t="s">
        <v>153</v>
      </c>
      <c r="AV638" s="13" t="s">
        <v>142</v>
      </c>
      <c r="AW638" s="13" t="s">
        <v>41</v>
      </c>
      <c r="AX638" s="13" t="s">
        <v>25</v>
      </c>
      <c r="AY638" s="272" t="s">
        <v>134</v>
      </c>
    </row>
    <row r="639" spans="2:65" s="1" customFormat="1" ht="25.5" customHeight="1">
      <c r="B639" s="45"/>
      <c r="C639" s="242" t="s">
        <v>720</v>
      </c>
      <c r="D639" s="242" t="s">
        <v>261</v>
      </c>
      <c r="E639" s="243" t="s">
        <v>721</v>
      </c>
      <c r="F639" s="244" t="s">
        <v>722</v>
      </c>
      <c r="G639" s="245" t="s">
        <v>485</v>
      </c>
      <c r="H639" s="246">
        <v>31</v>
      </c>
      <c r="I639" s="247"/>
      <c r="J639" s="248">
        <f>ROUND(I639*H639,2)</f>
        <v>0</v>
      </c>
      <c r="K639" s="244" t="s">
        <v>34</v>
      </c>
      <c r="L639" s="249"/>
      <c r="M639" s="250" t="s">
        <v>34</v>
      </c>
      <c r="N639" s="251" t="s">
        <v>49</v>
      </c>
      <c r="O639" s="46"/>
      <c r="P639" s="225">
        <f>O639*H639</f>
        <v>0</v>
      </c>
      <c r="Q639" s="225">
        <v>0</v>
      </c>
      <c r="R639" s="225">
        <f>Q639*H639</f>
        <v>0</v>
      </c>
      <c r="S639" s="225">
        <v>0</v>
      </c>
      <c r="T639" s="226">
        <f>S639*H639</f>
        <v>0</v>
      </c>
      <c r="AR639" s="23" t="s">
        <v>366</v>
      </c>
      <c r="AT639" s="23" t="s">
        <v>261</v>
      </c>
      <c r="AU639" s="23" t="s">
        <v>153</v>
      </c>
      <c r="AY639" s="23" t="s">
        <v>134</v>
      </c>
      <c r="BE639" s="227">
        <f>IF(N639="základní",J639,0)</f>
        <v>0</v>
      </c>
      <c r="BF639" s="227">
        <f>IF(N639="snížená",J639,0)</f>
        <v>0</v>
      </c>
      <c r="BG639" s="227">
        <f>IF(N639="zákl. přenesená",J639,0)</f>
        <v>0</v>
      </c>
      <c r="BH639" s="227">
        <f>IF(N639="sníž. přenesená",J639,0)</f>
        <v>0</v>
      </c>
      <c r="BI639" s="227">
        <f>IF(N639="nulová",J639,0)</f>
        <v>0</v>
      </c>
      <c r="BJ639" s="23" t="s">
        <v>25</v>
      </c>
      <c r="BK639" s="227">
        <f>ROUND(I639*H639,2)</f>
        <v>0</v>
      </c>
      <c r="BL639" s="23" t="s">
        <v>355</v>
      </c>
      <c r="BM639" s="23" t="s">
        <v>723</v>
      </c>
    </row>
    <row r="640" spans="2:47" s="1" customFormat="1" ht="13.5">
      <c r="B640" s="45"/>
      <c r="C640" s="73"/>
      <c r="D640" s="228" t="s">
        <v>382</v>
      </c>
      <c r="E640" s="73"/>
      <c r="F640" s="229" t="s">
        <v>566</v>
      </c>
      <c r="G640" s="73"/>
      <c r="H640" s="73"/>
      <c r="I640" s="186"/>
      <c r="J640" s="73"/>
      <c r="K640" s="73"/>
      <c r="L640" s="71"/>
      <c r="M640" s="230"/>
      <c r="N640" s="46"/>
      <c r="O640" s="46"/>
      <c r="P640" s="46"/>
      <c r="Q640" s="46"/>
      <c r="R640" s="46"/>
      <c r="S640" s="46"/>
      <c r="T640" s="94"/>
      <c r="AT640" s="23" t="s">
        <v>382</v>
      </c>
      <c r="AU640" s="23" t="s">
        <v>153</v>
      </c>
    </row>
    <row r="641" spans="2:51" s="12" customFormat="1" ht="13.5">
      <c r="B641" s="252"/>
      <c r="C641" s="253"/>
      <c r="D641" s="228" t="s">
        <v>146</v>
      </c>
      <c r="E641" s="254" t="s">
        <v>34</v>
      </c>
      <c r="F641" s="255" t="s">
        <v>357</v>
      </c>
      <c r="G641" s="253"/>
      <c r="H641" s="254" t="s">
        <v>34</v>
      </c>
      <c r="I641" s="256"/>
      <c r="J641" s="253"/>
      <c r="K641" s="253"/>
      <c r="L641" s="257"/>
      <c r="M641" s="258"/>
      <c r="N641" s="259"/>
      <c r="O641" s="259"/>
      <c r="P641" s="259"/>
      <c r="Q641" s="259"/>
      <c r="R641" s="259"/>
      <c r="S641" s="259"/>
      <c r="T641" s="260"/>
      <c r="AT641" s="261" t="s">
        <v>146</v>
      </c>
      <c r="AU641" s="261" t="s">
        <v>153</v>
      </c>
      <c r="AV641" s="12" t="s">
        <v>25</v>
      </c>
      <c r="AW641" s="12" t="s">
        <v>41</v>
      </c>
      <c r="AX641" s="12" t="s">
        <v>78</v>
      </c>
      <c r="AY641" s="261" t="s">
        <v>134</v>
      </c>
    </row>
    <row r="642" spans="2:51" s="11" customFormat="1" ht="13.5">
      <c r="B642" s="231"/>
      <c r="C642" s="232"/>
      <c r="D642" s="228" t="s">
        <v>146</v>
      </c>
      <c r="E642" s="233" t="s">
        <v>34</v>
      </c>
      <c r="F642" s="234" t="s">
        <v>338</v>
      </c>
      <c r="G642" s="232"/>
      <c r="H642" s="235">
        <v>31</v>
      </c>
      <c r="I642" s="236"/>
      <c r="J642" s="232"/>
      <c r="K642" s="232"/>
      <c r="L642" s="237"/>
      <c r="M642" s="238"/>
      <c r="N642" s="239"/>
      <c r="O642" s="239"/>
      <c r="P642" s="239"/>
      <c r="Q642" s="239"/>
      <c r="R642" s="239"/>
      <c r="S642" s="239"/>
      <c r="T642" s="240"/>
      <c r="AT642" s="241" t="s">
        <v>146</v>
      </c>
      <c r="AU642" s="241" t="s">
        <v>153</v>
      </c>
      <c r="AV642" s="11" t="s">
        <v>88</v>
      </c>
      <c r="AW642" s="11" t="s">
        <v>41</v>
      </c>
      <c r="AX642" s="11" t="s">
        <v>78</v>
      </c>
      <c r="AY642" s="241" t="s">
        <v>134</v>
      </c>
    </row>
    <row r="643" spans="2:51" s="13" customFormat="1" ht="13.5">
      <c r="B643" s="262"/>
      <c r="C643" s="263"/>
      <c r="D643" s="228" t="s">
        <v>146</v>
      </c>
      <c r="E643" s="264" t="s">
        <v>34</v>
      </c>
      <c r="F643" s="265" t="s">
        <v>358</v>
      </c>
      <c r="G643" s="263"/>
      <c r="H643" s="266">
        <v>31</v>
      </c>
      <c r="I643" s="267"/>
      <c r="J643" s="263"/>
      <c r="K643" s="263"/>
      <c r="L643" s="268"/>
      <c r="M643" s="269"/>
      <c r="N643" s="270"/>
      <c r="O643" s="270"/>
      <c r="P643" s="270"/>
      <c r="Q643" s="270"/>
      <c r="R643" s="270"/>
      <c r="S643" s="270"/>
      <c r="T643" s="271"/>
      <c r="AT643" s="272" t="s">
        <v>146</v>
      </c>
      <c r="AU643" s="272" t="s">
        <v>153</v>
      </c>
      <c r="AV643" s="13" t="s">
        <v>142</v>
      </c>
      <c r="AW643" s="13" t="s">
        <v>41</v>
      </c>
      <c r="AX643" s="13" t="s">
        <v>25</v>
      </c>
      <c r="AY643" s="272" t="s">
        <v>134</v>
      </c>
    </row>
    <row r="644" spans="2:65" s="1" customFormat="1" ht="16.5" customHeight="1">
      <c r="B644" s="45"/>
      <c r="C644" s="242" t="s">
        <v>724</v>
      </c>
      <c r="D644" s="242" t="s">
        <v>261</v>
      </c>
      <c r="E644" s="243" t="s">
        <v>715</v>
      </c>
      <c r="F644" s="244" t="s">
        <v>716</v>
      </c>
      <c r="G644" s="245" t="s">
        <v>485</v>
      </c>
      <c r="H644" s="246">
        <v>62</v>
      </c>
      <c r="I644" s="247"/>
      <c r="J644" s="248">
        <f>ROUND(I644*H644,2)</f>
        <v>0</v>
      </c>
      <c r="K644" s="244" t="s">
        <v>34</v>
      </c>
      <c r="L644" s="249"/>
      <c r="M644" s="250" t="s">
        <v>34</v>
      </c>
      <c r="N644" s="251" t="s">
        <v>49</v>
      </c>
      <c r="O644" s="46"/>
      <c r="P644" s="225">
        <f>O644*H644</f>
        <v>0</v>
      </c>
      <c r="Q644" s="225">
        <v>0</v>
      </c>
      <c r="R644" s="225">
        <f>Q644*H644</f>
        <v>0</v>
      </c>
      <c r="S644" s="225">
        <v>0</v>
      </c>
      <c r="T644" s="226">
        <f>S644*H644</f>
        <v>0</v>
      </c>
      <c r="AR644" s="23" t="s">
        <v>366</v>
      </c>
      <c r="AT644" s="23" t="s">
        <v>261</v>
      </c>
      <c r="AU644" s="23" t="s">
        <v>153</v>
      </c>
      <c r="AY644" s="23" t="s">
        <v>134</v>
      </c>
      <c r="BE644" s="227">
        <f>IF(N644="základní",J644,0)</f>
        <v>0</v>
      </c>
      <c r="BF644" s="227">
        <f>IF(N644="snížená",J644,0)</f>
        <v>0</v>
      </c>
      <c r="BG644" s="227">
        <f>IF(N644="zákl. přenesená",J644,0)</f>
        <v>0</v>
      </c>
      <c r="BH644" s="227">
        <f>IF(N644="sníž. přenesená",J644,0)</f>
        <v>0</v>
      </c>
      <c r="BI644" s="227">
        <f>IF(N644="nulová",J644,0)</f>
        <v>0</v>
      </c>
      <c r="BJ644" s="23" t="s">
        <v>25</v>
      </c>
      <c r="BK644" s="227">
        <f>ROUND(I644*H644,2)</f>
        <v>0</v>
      </c>
      <c r="BL644" s="23" t="s">
        <v>355</v>
      </c>
      <c r="BM644" s="23" t="s">
        <v>725</v>
      </c>
    </row>
    <row r="645" spans="2:51" s="12" customFormat="1" ht="13.5">
      <c r="B645" s="252"/>
      <c r="C645" s="253"/>
      <c r="D645" s="228" t="s">
        <v>146</v>
      </c>
      <c r="E645" s="254" t="s">
        <v>34</v>
      </c>
      <c r="F645" s="255" t="s">
        <v>357</v>
      </c>
      <c r="G645" s="253"/>
      <c r="H645" s="254" t="s">
        <v>34</v>
      </c>
      <c r="I645" s="256"/>
      <c r="J645" s="253"/>
      <c r="K645" s="253"/>
      <c r="L645" s="257"/>
      <c r="M645" s="258"/>
      <c r="N645" s="259"/>
      <c r="O645" s="259"/>
      <c r="P645" s="259"/>
      <c r="Q645" s="259"/>
      <c r="R645" s="259"/>
      <c r="S645" s="259"/>
      <c r="T645" s="260"/>
      <c r="AT645" s="261" t="s">
        <v>146</v>
      </c>
      <c r="AU645" s="261" t="s">
        <v>153</v>
      </c>
      <c r="AV645" s="12" t="s">
        <v>25</v>
      </c>
      <c r="AW645" s="12" t="s">
        <v>41</v>
      </c>
      <c r="AX645" s="12" t="s">
        <v>78</v>
      </c>
      <c r="AY645" s="261" t="s">
        <v>134</v>
      </c>
    </row>
    <row r="646" spans="2:51" s="11" customFormat="1" ht="13.5">
      <c r="B646" s="231"/>
      <c r="C646" s="232"/>
      <c r="D646" s="228" t="s">
        <v>146</v>
      </c>
      <c r="E646" s="233" t="s">
        <v>34</v>
      </c>
      <c r="F646" s="234" t="s">
        <v>726</v>
      </c>
      <c r="G646" s="232"/>
      <c r="H646" s="235">
        <v>62</v>
      </c>
      <c r="I646" s="236"/>
      <c r="J646" s="232"/>
      <c r="K646" s="232"/>
      <c r="L646" s="237"/>
      <c r="M646" s="238"/>
      <c r="N646" s="239"/>
      <c r="O646" s="239"/>
      <c r="P646" s="239"/>
      <c r="Q646" s="239"/>
      <c r="R646" s="239"/>
      <c r="S646" s="239"/>
      <c r="T646" s="240"/>
      <c r="AT646" s="241" t="s">
        <v>146</v>
      </c>
      <c r="AU646" s="241" t="s">
        <v>153</v>
      </c>
      <c r="AV646" s="11" t="s">
        <v>88</v>
      </c>
      <c r="AW646" s="11" t="s">
        <v>41</v>
      </c>
      <c r="AX646" s="11" t="s">
        <v>78</v>
      </c>
      <c r="AY646" s="241" t="s">
        <v>134</v>
      </c>
    </row>
    <row r="647" spans="2:51" s="13" customFormat="1" ht="13.5">
      <c r="B647" s="262"/>
      <c r="C647" s="263"/>
      <c r="D647" s="228" t="s">
        <v>146</v>
      </c>
      <c r="E647" s="264" t="s">
        <v>34</v>
      </c>
      <c r="F647" s="265" t="s">
        <v>358</v>
      </c>
      <c r="G647" s="263"/>
      <c r="H647" s="266">
        <v>62</v>
      </c>
      <c r="I647" s="267"/>
      <c r="J647" s="263"/>
      <c r="K647" s="263"/>
      <c r="L647" s="268"/>
      <c r="M647" s="269"/>
      <c r="N647" s="270"/>
      <c r="O647" s="270"/>
      <c r="P647" s="270"/>
      <c r="Q647" s="270"/>
      <c r="R647" s="270"/>
      <c r="S647" s="270"/>
      <c r="T647" s="271"/>
      <c r="AT647" s="272" t="s">
        <v>146</v>
      </c>
      <c r="AU647" s="272" t="s">
        <v>153</v>
      </c>
      <c r="AV647" s="13" t="s">
        <v>142</v>
      </c>
      <c r="AW647" s="13" t="s">
        <v>41</v>
      </c>
      <c r="AX647" s="13" t="s">
        <v>25</v>
      </c>
      <c r="AY647" s="272" t="s">
        <v>134</v>
      </c>
    </row>
    <row r="648" spans="2:65" s="1" customFormat="1" ht="25.5" customHeight="1">
      <c r="B648" s="45"/>
      <c r="C648" s="216" t="s">
        <v>727</v>
      </c>
      <c r="D648" s="216" t="s">
        <v>137</v>
      </c>
      <c r="E648" s="217" t="s">
        <v>728</v>
      </c>
      <c r="F648" s="218" t="s">
        <v>729</v>
      </c>
      <c r="G648" s="219" t="s">
        <v>156</v>
      </c>
      <c r="H648" s="220">
        <v>1</v>
      </c>
      <c r="I648" s="221"/>
      <c r="J648" s="222">
        <f>ROUND(I648*H648,2)</f>
        <v>0</v>
      </c>
      <c r="K648" s="218" t="s">
        <v>141</v>
      </c>
      <c r="L648" s="71"/>
      <c r="M648" s="223" t="s">
        <v>34</v>
      </c>
      <c r="N648" s="224" t="s">
        <v>49</v>
      </c>
      <c r="O648" s="46"/>
      <c r="P648" s="225">
        <f>O648*H648</f>
        <v>0</v>
      </c>
      <c r="Q648" s="225">
        <v>0</v>
      </c>
      <c r="R648" s="225">
        <f>Q648*H648</f>
        <v>0</v>
      </c>
      <c r="S648" s="225">
        <v>0</v>
      </c>
      <c r="T648" s="226">
        <f>S648*H648</f>
        <v>0</v>
      </c>
      <c r="AR648" s="23" t="s">
        <v>355</v>
      </c>
      <c r="AT648" s="23" t="s">
        <v>137</v>
      </c>
      <c r="AU648" s="23" t="s">
        <v>153</v>
      </c>
      <c r="AY648" s="23" t="s">
        <v>134</v>
      </c>
      <c r="BE648" s="227">
        <f>IF(N648="základní",J648,0)</f>
        <v>0</v>
      </c>
      <c r="BF648" s="227">
        <f>IF(N648="snížená",J648,0)</f>
        <v>0</v>
      </c>
      <c r="BG648" s="227">
        <f>IF(N648="zákl. přenesená",J648,0)</f>
        <v>0</v>
      </c>
      <c r="BH648" s="227">
        <f>IF(N648="sníž. přenesená",J648,0)</f>
        <v>0</v>
      </c>
      <c r="BI648" s="227">
        <f>IF(N648="nulová",J648,0)</f>
        <v>0</v>
      </c>
      <c r="BJ648" s="23" t="s">
        <v>25</v>
      </c>
      <c r="BK648" s="227">
        <f>ROUND(I648*H648,2)</f>
        <v>0</v>
      </c>
      <c r="BL648" s="23" t="s">
        <v>355</v>
      </c>
      <c r="BM648" s="23" t="s">
        <v>730</v>
      </c>
    </row>
    <row r="649" spans="2:51" s="12" customFormat="1" ht="13.5">
      <c r="B649" s="252"/>
      <c r="C649" s="253"/>
      <c r="D649" s="228" t="s">
        <v>146</v>
      </c>
      <c r="E649" s="254" t="s">
        <v>34</v>
      </c>
      <c r="F649" s="255" t="s">
        <v>357</v>
      </c>
      <c r="G649" s="253"/>
      <c r="H649" s="254" t="s">
        <v>34</v>
      </c>
      <c r="I649" s="256"/>
      <c r="J649" s="253"/>
      <c r="K649" s="253"/>
      <c r="L649" s="257"/>
      <c r="M649" s="258"/>
      <c r="N649" s="259"/>
      <c r="O649" s="259"/>
      <c r="P649" s="259"/>
      <c r="Q649" s="259"/>
      <c r="R649" s="259"/>
      <c r="S649" s="259"/>
      <c r="T649" s="260"/>
      <c r="AT649" s="261" t="s">
        <v>146</v>
      </c>
      <c r="AU649" s="261" t="s">
        <v>153</v>
      </c>
      <c r="AV649" s="12" t="s">
        <v>25</v>
      </c>
      <c r="AW649" s="12" t="s">
        <v>41</v>
      </c>
      <c r="AX649" s="12" t="s">
        <v>78</v>
      </c>
      <c r="AY649" s="261" t="s">
        <v>134</v>
      </c>
    </row>
    <row r="650" spans="2:51" s="11" customFormat="1" ht="13.5">
      <c r="B650" s="231"/>
      <c r="C650" s="232"/>
      <c r="D650" s="228" t="s">
        <v>146</v>
      </c>
      <c r="E650" s="233" t="s">
        <v>34</v>
      </c>
      <c r="F650" s="234" t="s">
        <v>25</v>
      </c>
      <c r="G650" s="232"/>
      <c r="H650" s="235">
        <v>1</v>
      </c>
      <c r="I650" s="236"/>
      <c r="J650" s="232"/>
      <c r="K650" s="232"/>
      <c r="L650" s="237"/>
      <c r="M650" s="238"/>
      <c r="N650" s="239"/>
      <c r="O650" s="239"/>
      <c r="P650" s="239"/>
      <c r="Q650" s="239"/>
      <c r="R650" s="239"/>
      <c r="S650" s="239"/>
      <c r="T650" s="240"/>
      <c r="AT650" s="241" t="s">
        <v>146</v>
      </c>
      <c r="AU650" s="241" t="s">
        <v>153</v>
      </c>
      <c r="AV650" s="11" t="s">
        <v>88</v>
      </c>
      <c r="AW650" s="11" t="s">
        <v>41</v>
      </c>
      <c r="AX650" s="11" t="s">
        <v>78</v>
      </c>
      <c r="AY650" s="241" t="s">
        <v>134</v>
      </c>
    </row>
    <row r="651" spans="2:51" s="13" customFormat="1" ht="13.5">
      <c r="B651" s="262"/>
      <c r="C651" s="263"/>
      <c r="D651" s="228" t="s">
        <v>146</v>
      </c>
      <c r="E651" s="264" t="s">
        <v>34</v>
      </c>
      <c r="F651" s="265" t="s">
        <v>358</v>
      </c>
      <c r="G651" s="263"/>
      <c r="H651" s="266">
        <v>1</v>
      </c>
      <c r="I651" s="267"/>
      <c r="J651" s="263"/>
      <c r="K651" s="263"/>
      <c r="L651" s="268"/>
      <c r="M651" s="269"/>
      <c r="N651" s="270"/>
      <c r="O651" s="270"/>
      <c r="P651" s="270"/>
      <c r="Q651" s="270"/>
      <c r="R651" s="270"/>
      <c r="S651" s="270"/>
      <c r="T651" s="271"/>
      <c r="AT651" s="272" t="s">
        <v>146</v>
      </c>
      <c r="AU651" s="272" t="s">
        <v>153</v>
      </c>
      <c r="AV651" s="13" t="s">
        <v>142</v>
      </c>
      <c r="AW651" s="13" t="s">
        <v>41</v>
      </c>
      <c r="AX651" s="13" t="s">
        <v>25</v>
      </c>
      <c r="AY651" s="272" t="s">
        <v>134</v>
      </c>
    </row>
    <row r="652" spans="2:65" s="1" customFormat="1" ht="16.5" customHeight="1">
      <c r="B652" s="45"/>
      <c r="C652" s="242" t="s">
        <v>731</v>
      </c>
      <c r="D652" s="242" t="s">
        <v>261</v>
      </c>
      <c r="E652" s="243" t="s">
        <v>732</v>
      </c>
      <c r="F652" s="244" t="s">
        <v>733</v>
      </c>
      <c r="G652" s="245" t="s">
        <v>485</v>
      </c>
      <c r="H652" s="246">
        <v>1</v>
      </c>
      <c r="I652" s="247"/>
      <c r="J652" s="248">
        <f>ROUND(I652*H652,2)</f>
        <v>0</v>
      </c>
      <c r="K652" s="244" t="s">
        <v>34</v>
      </c>
      <c r="L652" s="249"/>
      <c r="M652" s="250" t="s">
        <v>34</v>
      </c>
      <c r="N652" s="251" t="s">
        <v>49</v>
      </c>
      <c r="O652" s="46"/>
      <c r="P652" s="225">
        <f>O652*H652</f>
        <v>0</v>
      </c>
      <c r="Q652" s="225">
        <v>0</v>
      </c>
      <c r="R652" s="225">
        <f>Q652*H652</f>
        <v>0</v>
      </c>
      <c r="S652" s="225">
        <v>0</v>
      </c>
      <c r="T652" s="226">
        <f>S652*H652</f>
        <v>0</v>
      </c>
      <c r="AR652" s="23" t="s">
        <v>366</v>
      </c>
      <c r="AT652" s="23" t="s">
        <v>261</v>
      </c>
      <c r="AU652" s="23" t="s">
        <v>153</v>
      </c>
      <c r="AY652" s="23" t="s">
        <v>134</v>
      </c>
      <c r="BE652" s="227">
        <f>IF(N652="základní",J652,0)</f>
        <v>0</v>
      </c>
      <c r="BF652" s="227">
        <f>IF(N652="snížená",J652,0)</f>
        <v>0</v>
      </c>
      <c r="BG652" s="227">
        <f>IF(N652="zákl. přenesená",J652,0)</f>
        <v>0</v>
      </c>
      <c r="BH652" s="227">
        <f>IF(N652="sníž. přenesená",J652,0)</f>
        <v>0</v>
      </c>
      <c r="BI652" s="227">
        <f>IF(N652="nulová",J652,0)</f>
        <v>0</v>
      </c>
      <c r="BJ652" s="23" t="s">
        <v>25</v>
      </c>
      <c r="BK652" s="227">
        <f>ROUND(I652*H652,2)</f>
        <v>0</v>
      </c>
      <c r="BL652" s="23" t="s">
        <v>355</v>
      </c>
      <c r="BM652" s="23" t="s">
        <v>734</v>
      </c>
    </row>
    <row r="653" spans="2:47" s="1" customFormat="1" ht="13.5">
      <c r="B653" s="45"/>
      <c r="C653" s="73"/>
      <c r="D653" s="228" t="s">
        <v>382</v>
      </c>
      <c r="E653" s="73"/>
      <c r="F653" s="229" t="s">
        <v>566</v>
      </c>
      <c r="G653" s="73"/>
      <c r="H653" s="73"/>
      <c r="I653" s="186"/>
      <c r="J653" s="73"/>
      <c r="K653" s="73"/>
      <c r="L653" s="71"/>
      <c r="M653" s="230"/>
      <c r="N653" s="46"/>
      <c r="O653" s="46"/>
      <c r="P653" s="46"/>
      <c r="Q653" s="46"/>
      <c r="R653" s="46"/>
      <c r="S653" s="46"/>
      <c r="T653" s="94"/>
      <c r="AT653" s="23" t="s">
        <v>382</v>
      </c>
      <c r="AU653" s="23" t="s">
        <v>153</v>
      </c>
    </row>
    <row r="654" spans="2:51" s="12" customFormat="1" ht="13.5">
      <c r="B654" s="252"/>
      <c r="C654" s="253"/>
      <c r="D654" s="228" t="s">
        <v>146</v>
      </c>
      <c r="E654" s="254" t="s">
        <v>34</v>
      </c>
      <c r="F654" s="255" t="s">
        <v>357</v>
      </c>
      <c r="G654" s="253"/>
      <c r="H654" s="254" t="s">
        <v>34</v>
      </c>
      <c r="I654" s="256"/>
      <c r="J654" s="253"/>
      <c r="K654" s="253"/>
      <c r="L654" s="257"/>
      <c r="M654" s="258"/>
      <c r="N654" s="259"/>
      <c r="O654" s="259"/>
      <c r="P654" s="259"/>
      <c r="Q654" s="259"/>
      <c r="R654" s="259"/>
      <c r="S654" s="259"/>
      <c r="T654" s="260"/>
      <c r="AT654" s="261" t="s">
        <v>146</v>
      </c>
      <c r="AU654" s="261" t="s">
        <v>153</v>
      </c>
      <c r="AV654" s="12" t="s">
        <v>25</v>
      </c>
      <c r="AW654" s="12" t="s">
        <v>41</v>
      </c>
      <c r="AX654" s="12" t="s">
        <v>78</v>
      </c>
      <c r="AY654" s="261" t="s">
        <v>134</v>
      </c>
    </row>
    <row r="655" spans="2:51" s="11" customFormat="1" ht="13.5">
      <c r="B655" s="231"/>
      <c r="C655" s="232"/>
      <c r="D655" s="228" t="s">
        <v>146</v>
      </c>
      <c r="E655" s="233" t="s">
        <v>34</v>
      </c>
      <c r="F655" s="234" t="s">
        <v>25</v>
      </c>
      <c r="G655" s="232"/>
      <c r="H655" s="235">
        <v>1</v>
      </c>
      <c r="I655" s="236"/>
      <c r="J655" s="232"/>
      <c r="K655" s="232"/>
      <c r="L655" s="237"/>
      <c r="M655" s="238"/>
      <c r="N655" s="239"/>
      <c r="O655" s="239"/>
      <c r="P655" s="239"/>
      <c r="Q655" s="239"/>
      <c r="R655" s="239"/>
      <c r="S655" s="239"/>
      <c r="T655" s="240"/>
      <c r="AT655" s="241" t="s">
        <v>146</v>
      </c>
      <c r="AU655" s="241" t="s">
        <v>153</v>
      </c>
      <c r="AV655" s="11" t="s">
        <v>88</v>
      </c>
      <c r="AW655" s="11" t="s">
        <v>41</v>
      </c>
      <c r="AX655" s="11" t="s">
        <v>78</v>
      </c>
      <c r="AY655" s="241" t="s">
        <v>134</v>
      </c>
    </row>
    <row r="656" spans="2:51" s="13" customFormat="1" ht="13.5">
      <c r="B656" s="262"/>
      <c r="C656" s="263"/>
      <c r="D656" s="228" t="s">
        <v>146</v>
      </c>
      <c r="E656" s="264" t="s">
        <v>34</v>
      </c>
      <c r="F656" s="265" t="s">
        <v>358</v>
      </c>
      <c r="G656" s="263"/>
      <c r="H656" s="266">
        <v>1</v>
      </c>
      <c r="I656" s="267"/>
      <c r="J656" s="263"/>
      <c r="K656" s="263"/>
      <c r="L656" s="268"/>
      <c r="M656" s="269"/>
      <c r="N656" s="270"/>
      <c r="O656" s="270"/>
      <c r="P656" s="270"/>
      <c r="Q656" s="270"/>
      <c r="R656" s="270"/>
      <c r="S656" s="270"/>
      <c r="T656" s="271"/>
      <c r="AT656" s="272" t="s">
        <v>146</v>
      </c>
      <c r="AU656" s="272" t="s">
        <v>153</v>
      </c>
      <c r="AV656" s="13" t="s">
        <v>142</v>
      </c>
      <c r="AW656" s="13" t="s">
        <v>41</v>
      </c>
      <c r="AX656" s="13" t="s">
        <v>25</v>
      </c>
      <c r="AY656" s="272" t="s">
        <v>134</v>
      </c>
    </row>
    <row r="657" spans="2:65" s="1" customFormat="1" ht="16.5" customHeight="1">
      <c r="B657" s="45"/>
      <c r="C657" s="242" t="s">
        <v>735</v>
      </c>
      <c r="D657" s="242" t="s">
        <v>261</v>
      </c>
      <c r="E657" s="243" t="s">
        <v>694</v>
      </c>
      <c r="F657" s="244" t="s">
        <v>695</v>
      </c>
      <c r="G657" s="245" t="s">
        <v>485</v>
      </c>
      <c r="H657" s="246">
        <v>1</v>
      </c>
      <c r="I657" s="247"/>
      <c r="J657" s="248">
        <f>ROUND(I657*H657,2)</f>
        <v>0</v>
      </c>
      <c r="K657" s="244" t="s">
        <v>34</v>
      </c>
      <c r="L657" s="249"/>
      <c r="M657" s="250" t="s">
        <v>34</v>
      </c>
      <c r="N657" s="251" t="s">
        <v>49</v>
      </c>
      <c r="O657" s="46"/>
      <c r="P657" s="225">
        <f>O657*H657</f>
        <v>0</v>
      </c>
      <c r="Q657" s="225">
        <v>0</v>
      </c>
      <c r="R657" s="225">
        <f>Q657*H657</f>
        <v>0</v>
      </c>
      <c r="S657" s="225">
        <v>0</v>
      </c>
      <c r="T657" s="226">
        <f>S657*H657</f>
        <v>0</v>
      </c>
      <c r="AR657" s="23" t="s">
        <v>366</v>
      </c>
      <c r="AT657" s="23" t="s">
        <v>261</v>
      </c>
      <c r="AU657" s="23" t="s">
        <v>153</v>
      </c>
      <c r="AY657" s="23" t="s">
        <v>134</v>
      </c>
      <c r="BE657" s="227">
        <f>IF(N657="základní",J657,0)</f>
        <v>0</v>
      </c>
      <c r="BF657" s="227">
        <f>IF(N657="snížená",J657,0)</f>
        <v>0</v>
      </c>
      <c r="BG657" s="227">
        <f>IF(N657="zákl. přenesená",J657,0)</f>
        <v>0</v>
      </c>
      <c r="BH657" s="227">
        <f>IF(N657="sníž. přenesená",J657,0)</f>
        <v>0</v>
      </c>
      <c r="BI657" s="227">
        <f>IF(N657="nulová",J657,0)</f>
        <v>0</v>
      </c>
      <c r="BJ657" s="23" t="s">
        <v>25</v>
      </c>
      <c r="BK657" s="227">
        <f>ROUND(I657*H657,2)</f>
        <v>0</v>
      </c>
      <c r="BL657" s="23" t="s">
        <v>355</v>
      </c>
      <c r="BM657" s="23" t="s">
        <v>736</v>
      </c>
    </row>
    <row r="658" spans="2:51" s="12" customFormat="1" ht="13.5">
      <c r="B658" s="252"/>
      <c r="C658" s="253"/>
      <c r="D658" s="228" t="s">
        <v>146</v>
      </c>
      <c r="E658" s="254" t="s">
        <v>34</v>
      </c>
      <c r="F658" s="255" t="s">
        <v>357</v>
      </c>
      <c r="G658" s="253"/>
      <c r="H658" s="254" t="s">
        <v>34</v>
      </c>
      <c r="I658" s="256"/>
      <c r="J658" s="253"/>
      <c r="K658" s="253"/>
      <c r="L658" s="257"/>
      <c r="M658" s="258"/>
      <c r="N658" s="259"/>
      <c r="O658" s="259"/>
      <c r="P658" s="259"/>
      <c r="Q658" s="259"/>
      <c r="R658" s="259"/>
      <c r="S658" s="259"/>
      <c r="T658" s="260"/>
      <c r="AT658" s="261" t="s">
        <v>146</v>
      </c>
      <c r="AU658" s="261" t="s">
        <v>153</v>
      </c>
      <c r="AV658" s="12" t="s">
        <v>25</v>
      </c>
      <c r="AW658" s="12" t="s">
        <v>41</v>
      </c>
      <c r="AX658" s="12" t="s">
        <v>78</v>
      </c>
      <c r="AY658" s="261" t="s">
        <v>134</v>
      </c>
    </row>
    <row r="659" spans="2:51" s="11" customFormat="1" ht="13.5">
      <c r="B659" s="231"/>
      <c r="C659" s="232"/>
      <c r="D659" s="228" t="s">
        <v>146</v>
      </c>
      <c r="E659" s="233" t="s">
        <v>34</v>
      </c>
      <c r="F659" s="234" t="s">
        <v>25</v>
      </c>
      <c r="G659" s="232"/>
      <c r="H659" s="235">
        <v>1</v>
      </c>
      <c r="I659" s="236"/>
      <c r="J659" s="232"/>
      <c r="K659" s="232"/>
      <c r="L659" s="237"/>
      <c r="M659" s="238"/>
      <c r="N659" s="239"/>
      <c r="O659" s="239"/>
      <c r="P659" s="239"/>
      <c r="Q659" s="239"/>
      <c r="R659" s="239"/>
      <c r="S659" s="239"/>
      <c r="T659" s="240"/>
      <c r="AT659" s="241" t="s">
        <v>146</v>
      </c>
      <c r="AU659" s="241" t="s">
        <v>153</v>
      </c>
      <c r="AV659" s="11" t="s">
        <v>88</v>
      </c>
      <c r="AW659" s="11" t="s">
        <v>41</v>
      </c>
      <c r="AX659" s="11" t="s">
        <v>78</v>
      </c>
      <c r="AY659" s="241" t="s">
        <v>134</v>
      </c>
    </row>
    <row r="660" spans="2:51" s="13" customFormat="1" ht="13.5">
      <c r="B660" s="262"/>
      <c r="C660" s="263"/>
      <c r="D660" s="228" t="s">
        <v>146</v>
      </c>
      <c r="E660" s="264" t="s">
        <v>34</v>
      </c>
      <c r="F660" s="265" t="s">
        <v>358</v>
      </c>
      <c r="G660" s="263"/>
      <c r="H660" s="266">
        <v>1</v>
      </c>
      <c r="I660" s="267"/>
      <c r="J660" s="263"/>
      <c r="K660" s="263"/>
      <c r="L660" s="268"/>
      <c r="M660" s="269"/>
      <c r="N660" s="270"/>
      <c r="O660" s="270"/>
      <c r="P660" s="270"/>
      <c r="Q660" s="270"/>
      <c r="R660" s="270"/>
      <c r="S660" s="270"/>
      <c r="T660" s="271"/>
      <c r="AT660" s="272" t="s">
        <v>146</v>
      </c>
      <c r="AU660" s="272" t="s">
        <v>153</v>
      </c>
      <c r="AV660" s="13" t="s">
        <v>142</v>
      </c>
      <c r="AW660" s="13" t="s">
        <v>41</v>
      </c>
      <c r="AX660" s="13" t="s">
        <v>25</v>
      </c>
      <c r="AY660" s="272" t="s">
        <v>134</v>
      </c>
    </row>
    <row r="661" spans="2:65" s="1" customFormat="1" ht="25.5" customHeight="1">
      <c r="B661" s="45"/>
      <c r="C661" s="216" t="s">
        <v>737</v>
      </c>
      <c r="D661" s="216" t="s">
        <v>137</v>
      </c>
      <c r="E661" s="217" t="s">
        <v>738</v>
      </c>
      <c r="F661" s="218" t="s">
        <v>739</v>
      </c>
      <c r="G661" s="219" t="s">
        <v>156</v>
      </c>
      <c r="H661" s="220">
        <v>22</v>
      </c>
      <c r="I661" s="221"/>
      <c r="J661" s="222">
        <f>ROUND(I661*H661,2)</f>
        <v>0</v>
      </c>
      <c r="K661" s="218" t="s">
        <v>141</v>
      </c>
      <c r="L661" s="71"/>
      <c r="M661" s="223" t="s">
        <v>34</v>
      </c>
      <c r="N661" s="224" t="s">
        <v>49</v>
      </c>
      <c r="O661" s="46"/>
      <c r="P661" s="225">
        <f>O661*H661</f>
        <v>0</v>
      </c>
      <c r="Q661" s="225">
        <v>0</v>
      </c>
      <c r="R661" s="225">
        <f>Q661*H661</f>
        <v>0</v>
      </c>
      <c r="S661" s="225">
        <v>0</v>
      </c>
      <c r="T661" s="226">
        <f>S661*H661</f>
        <v>0</v>
      </c>
      <c r="AR661" s="23" t="s">
        <v>355</v>
      </c>
      <c r="AT661" s="23" t="s">
        <v>137</v>
      </c>
      <c r="AU661" s="23" t="s">
        <v>153</v>
      </c>
      <c r="AY661" s="23" t="s">
        <v>134</v>
      </c>
      <c r="BE661" s="227">
        <f>IF(N661="základní",J661,0)</f>
        <v>0</v>
      </c>
      <c r="BF661" s="227">
        <f>IF(N661="snížená",J661,0)</f>
        <v>0</v>
      </c>
      <c r="BG661" s="227">
        <f>IF(N661="zákl. přenesená",J661,0)</f>
        <v>0</v>
      </c>
      <c r="BH661" s="227">
        <f>IF(N661="sníž. přenesená",J661,0)</f>
        <v>0</v>
      </c>
      <c r="BI661" s="227">
        <f>IF(N661="nulová",J661,0)</f>
        <v>0</v>
      </c>
      <c r="BJ661" s="23" t="s">
        <v>25</v>
      </c>
      <c r="BK661" s="227">
        <f>ROUND(I661*H661,2)</f>
        <v>0</v>
      </c>
      <c r="BL661" s="23" t="s">
        <v>355</v>
      </c>
      <c r="BM661" s="23" t="s">
        <v>740</v>
      </c>
    </row>
    <row r="662" spans="2:51" s="12" customFormat="1" ht="13.5">
      <c r="B662" s="252"/>
      <c r="C662" s="253"/>
      <c r="D662" s="228" t="s">
        <v>146</v>
      </c>
      <c r="E662" s="254" t="s">
        <v>34</v>
      </c>
      <c r="F662" s="255" t="s">
        <v>357</v>
      </c>
      <c r="G662" s="253"/>
      <c r="H662" s="254" t="s">
        <v>34</v>
      </c>
      <c r="I662" s="256"/>
      <c r="J662" s="253"/>
      <c r="K662" s="253"/>
      <c r="L662" s="257"/>
      <c r="M662" s="258"/>
      <c r="N662" s="259"/>
      <c r="O662" s="259"/>
      <c r="P662" s="259"/>
      <c r="Q662" s="259"/>
      <c r="R662" s="259"/>
      <c r="S662" s="259"/>
      <c r="T662" s="260"/>
      <c r="AT662" s="261" t="s">
        <v>146</v>
      </c>
      <c r="AU662" s="261" t="s">
        <v>153</v>
      </c>
      <c r="AV662" s="12" t="s">
        <v>25</v>
      </c>
      <c r="AW662" s="12" t="s">
        <v>41</v>
      </c>
      <c r="AX662" s="12" t="s">
        <v>78</v>
      </c>
      <c r="AY662" s="261" t="s">
        <v>134</v>
      </c>
    </row>
    <row r="663" spans="2:51" s="11" customFormat="1" ht="13.5">
      <c r="B663" s="231"/>
      <c r="C663" s="232"/>
      <c r="D663" s="228" t="s">
        <v>146</v>
      </c>
      <c r="E663" s="233" t="s">
        <v>34</v>
      </c>
      <c r="F663" s="234" t="s">
        <v>260</v>
      </c>
      <c r="G663" s="232"/>
      <c r="H663" s="235">
        <v>22</v>
      </c>
      <c r="I663" s="236"/>
      <c r="J663" s="232"/>
      <c r="K663" s="232"/>
      <c r="L663" s="237"/>
      <c r="M663" s="238"/>
      <c r="N663" s="239"/>
      <c r="O663" s="239"/>
      <c r="P663" s="239"/>
      <c r="Q663" s="239"/>
      <c r="R663" s="239"/>
      <c r="S663" s="239"/>
      <c r="T663" s="240"/>
      <c r="AT663" s="241" t="s">
        <v>146</v>
      </c>
      <c r="AU663" s="241" t="s">
        <v>153</v>
      </c>
      <c r="AV663" s="11" t="s">
        <v>88</v>
      </c>
      <c r="AW663" s="11" t="s">
        <v>41</v>
      </c>
      <c r="AX663" s="11" t="s">
        <v>78</v>
      </c>
      <c r="AY663" s="241" t="s">
        <v>134</v>
      </c>
    </row>
    <row r="664" spans="2:51" s="13" customFormat="1" ht="13.5">
      <c r="B664" s="262"/>
      <c r="C664" s="263"/>
      <c r="D664" s="228" t="s">
        <v>146</v>
      </c>
      <c r="E664" s="264" t="s">
        <v>34</v>
      </c>
      <c r="F664" s="265" t="s">
        <v>358</v>
      </c>
      <c r="G664" s="263"/>
      <c r="H664" s="266">
        <v>22</v>
      </c>
      <c r="I664" s="267"/>
      <c r="J664" s="263"/>
      <c r="K664" s="263"/>
      <c r="L664" s="268"/>
      <c r="M664" s="269"/>
      <c r="N664" s="270"/>
      <c r="O664" s="270"/>
      <c r="P664" s="270"/>
      <c r="Q664" s="270"/>
      <c r="R664" s="270"/>
      <c r="S664" s="270"/>
      <c r="T664" s="271"/>
      <c r="AT664" s="272" t="s">
        <v>146</v>
      </c>
      <c r="AU664" s="272" t="s">
        <v>153</v>
      </c>
      <c r="AV664" s="13" t="s">
        <v>142</v>
      </c>
      <c r="AW664" s="13" t="s">
        <v>41</v>
      </c>
      <c r="AX664" s="13" t="s">
        <v>25</v>
      </c>
      <c r="AY664" s="272" t="s">
        <v>134</v>
      </c>
    </row>
    <row r="665" spans="2:65" s="1" customFormat="1" ht="16.5" customHeight="1">
      <c r="B665" s="45"/>
      <c r="C665" s="242" t="s">
        <v>741</v>
      </c>
      <c r="D665" s="242" t="s">
        <v>261</v>
      </c>
      <c r="E665" s="243" t="s">
        <v>742</v>
      </c>
      <c r="F665" s="244" t="s">
        <v>743</v>
      </c>
      <c r="G665" s="245" t="s">
        <v>156</v>
      </c>
      <c r="H665" s="246">
        <v>22</v>
      </c>
      <c r="I665" s="247"/>
      <c r="J665" s="248">
        <f>ROUND(I665*H665,2)</f>
        <v>0</v>
      </c>
      <c r="K665" s="244" t="s">
        <v>34</v>
      </c>
      <c r="L665" s="249"/>
      <c r="M665" s="250" t="s">
        <v>34</v>
      </c>
      <c r="N665" s="251" t="s">
        <v>49</v>
      </c>
      <c r="O665" s="46"/>
      <c r="P665" s="225">
        <f>O665*H665</f>
        <v>0</v>
      </c>
      <c r="Q665" s="225">
        <v>0</v>
      </c>
      <c r="R665" s="225">
        <f>Q665*H665</f>
        <v>0</v>
      </c>
      <c r="S665" s="225">
        <v>0</v>
      </c>
      <c r="T665" s="226">
        <f>S665*H665</f>
        <v>0</v>
      </c>
      <c r="AR665" s="23" t="s">
        <v>366</v>
      </c>
      <c r="AT665" s="23" t="s">
        <v>261</v>
      </c>
      <c r="AU665" s="23" t="s">
        <v>153</v>
      </c>
      <c r="AY665" s="23" t="s">
        <v>134</v>
      </c>
      <c r="BE665" s="227">
        <f>IF(N665="základní",J665,0)</f>
        <v>0</v>
      </c>
      <c r="BF665" s="227">
        <f>IF(N665="snížená",J665,0)</f>
        <v>0</v>
      </c>
      <c r="BG665" s="227">
        <f>IF(N665="zákl. přenesená",J665,0)</f>
        <v>0</v>
      </c>
      <c r="BH665" s="227">
        <f>IF(N665="sníž. přenesená",J665,0)</f>
        <v>0</v>
      </c>
      <c r="BI665" s="227">
        <f>IF(N665="nulová",J665,0)</f>
        <v>0</v>
      </c>
      <c r="BJ665" s="23" t="s">
        <v>25</v>
      </c>
      <c r="BK665" s="227">
        <f>ROUND(I665*H665,2)</f>
        <v>0</v>
      </c>
      <c r="BL665" s="23" t="s">
        <v>355</v>
      </c>
      <c r="BM665" s="23" t="s">
        <v>744</v>
      </c>
    </row>
    <row r="666" spans="2:47" s="1" customFormat="1" ht="13.5">
      <c r="B666" s="45"/>
      <c r="C666" s="73"/>
      <c r="D666" s="228" t="s">
        <v>382</v>
      </c>
      <c r="E666" s="73"/>
      <c r="F666" s="229" t="s">
        <v>383</v>
      </c>
      <c r="G666" s="73"/>
      <c r="H666" s="73"/>
      <c r="I666" s="186"/>
      <c r="J666" s="73"/>
      <c r="K666" s="73"/>
      <c r="L666" s="71"/>
      <c r="M666" s="230"/>
      <c r="N666" s="46"/>
      <c r="O666" s="46"/>
      <c r="P666" s="46"/>
      <c r="Q666" s="46"/>
      <c r="R666" s="46"/>
      <c r="S666" s="46"/>
      <c r="T666" s="94"/>
      <c r="AT666" s="23" t="s">
        <v>382</v>
      </c>
      <c r="AU666" s="23" t="s">
        <v>153</v>
      </c>
    </row>
    <row r="667" spans="2:51" s="12" customFormat="1" ht="13.5">
      <c r="B667" s="252"/>
      <c r="C667" s="253"/>
      <c r="D667" s="228" t="s">
        <v>146</v>
      </c>
      <c r="E667" s="254" t="s">
        <v>34</v>
      </c>
      <c r="F667" s="255" t="s">
        <v>357</v>
      </c>
      <c r="G667" s="253"/>
      <c r="H667" s="254" t="s">
        <v>34</v>
      </c>
      <c r="I667" s="256"/>
      <c r="J667" s="253"/>
      <c r="K667" s="253"/>
      <c r="L667" s="257"/>
      <c r="M667" s="258"/>
      <c r="N667" s="259"/>
      <c r="O667" s="259"/>
      <c r="P667" s="259"/>
      <c r="Q667" s="259"/>
      <c r="R667" s="259"/>
      <c r="S667" s="259"/>
      <c r="T667" s="260"/>
      <c r="AT667" s="261" t="s">
        <v>146</v>
      </c>
      <c r="AU667" s="261" t="s">
        <v>153</v>
      </c>
      <c r="AV667" s="12" t="s">
        <v>25</v>
      </c>
      <c r="AW667" s="12" t="s">
        <v>41</v>
      </c>
      <c r="AX667" s="12" t="s">
        <v>78</v>
      </c>
      <c r="AY667" s="261" t="s">
        <v>134</v>
      </c>
    </row>
    <row r="668" spans="2:51" s="11" customFormat="1" ht="13.5">
      <c r="B668" s="231"/>
      <c r="C668" s="232"/>
      <c r="D668" s="228" t="s">
        <v>146</v>
      </c>
      <c r="E668" s="233" t="s">
        <v>34</v>
      </c>
      <c r="F668" s="234" t="s">
        <v>260</v>
      </c>
      <c r="G668" s="232"/>
      <c r="H668" s="235">
        <v>22</v>
      </c>
      <c r="I668" s="236"/>
      <c r="J668" s="232"/>
      <c r="K668" s="232"/>
      <c r="L668" s="237"/>
      <c r="M668" s="238"/>
      <c r="N668" s="239"/>
      <c r="O668" s="239"/>
      <c r="P668" s="239"/>
      <c r="Q668" s="239"/>
      <c r="R668" s="239"/>
      <c r="S668" s="239"/>
      <c r="T668" s="240"/>
      <c r="AT668" s="241" t="s">
        <v>146</v>
      </c>
      <c r="AU668" s="241" t="s">
        <v>153</v>
      </c>
      <c r="AV668" s="11" t="s">
        <v>88</v>
      </c>
      <c r="AW668" s="11" t="s">
        <v>41</v>
      </c>
      <c r="AX668" s="11" t="s">
        <v>78</v>
      </c>
      <c r="AY668" s="241" t="s">
        <v>134</v>
      </c>
    </row>
    <row r="669" spans="2:51" s="13" customFormat="1" ht="13.5">
      <c r="B669" s="262"/>
      <c r="C669" s="263"/>
      <c r="D669" s="228" t="s">
        <v>146</v>
      </c>
      <c r="E669" s="264" t="s">
        <v>34</v>
      </c>
      <c r="F669" s="265" t="s">
        <v>358</v>
      </c>
      <c r="G669" s="263"/>
      <c r="H669" s="266">
        <v>22</v>
      </c>
      <c r="I669" s="267"/>
      <c r="J669" s="263"/>
      <c r="K669" s="263"/>
      <c r="L669" s="268"/>
      <c r="M669" s="269"/>
      <c r="N669" s="270"/>
      <c r="O669" s="270"/>
      <c r="P669" s="270"/>
      <c r="Q669" s="270"/>
      <c r="R669" s="270"/>
      <c r="S669" s="270"/>
      <c r="T669" s="271"/>
      <c r="AT669" s="272" t="s">
        <v>146</v>
      </c>
      <c r="AU669" s="272" t="s">
        <v>153</v>
      </c>
      <c r="AV669" s="13" t="s">
        <v>142</v>
      </c>
      <c r="AW669" s="13" t="s">
        <v>41</v>
      </c>
      <c r="AX669" s="13" t="s">
        <v>25</v>
      </c>
      <c r="AY669" s="272" t="s">
        <v>134</v>
      </c>
    </row>
    <row r="670" spans="2:65" s="1" customFormat="1" ht="25.5" customHeight="1">
      <c r="B670" s="45"/>
      <c r="C670" s="216" t="s">
        <v>745</v>
      </c>
      <c r="D670" s="216" t="s">
        <v>137</v>
      </c>
      <c r="E670" s="217" t="s">
        <v>746</v>
      </c>
      <c r="F670" s="218" t="s">
        <v>747</v>
      </c>
      <c r="G670" s="219" t="s">
        <v>156</v>
      </c>
      <c r="H670" s="220">
        <v>20</v>
      </c>
      <c r="I670" s="221"/>
      <c r="J670" s="222">
        <f>ROUND(I670*H670,2)</f>
        <v>0</v>
      </c>
      <c r="K670" s="218" t="s">
        <v>141</v>
      </c>
      <c r="L670" s="71"/>
      <c r="M670" s="223" t="s">
        <v>34</v>
      </c>
      <c r="N670" s="224" t="s">
        <v>49</v>
      </c>
      <c r="O670" s="46"/>
      <c r="P670" s="225">
        <f>O670*H670</f>
        <v>0</v>
      </c>
      <c r="Q670" s="225">
        <v>0</v>
      </c>
      <c r="R670" s="225">
        <f>Q670*H670</f>
        <v>0</v>
      </c>
      <c r="S670" s="225">
        <v>0</v>
      </c>
      <c r="T670" s="226">
        <f>S670*H670</f>
        <v>0</v>
      </c>
      <c r="AR670" s="23" t="s">
        <v>355</v>
      </c>
      <c r="AT670" s="23" t="s">
        <v>137</v>
      </c>
      <c r="AU670" s="23" t="s">
        <v>153</v>
      </c>
      <c r="AY670" s="23" t="s">
        <v>134</v>
      </c>
      <c r="BE670" s="227">
        <f>IF(N670="základní",J670,0)</f>
        <v>0</v>
      </c>
      <c r="BF670" s="227">
        <f>IF(N670="snížená",J670,0)</f>
        <v>0</v>
      </c>
      <c r="BG670" s="227">
        <f>IF(N670="zákl. přenesená",J670,0)</f>
        <v>0</v>
      </c>
      <c r="BH670" s="227">
        <f>IF(N670="sníž. přenesená",J670,0)</f>
        <v>0</v>
      </c>
      <c r="BI670" s="227">
        <f>IF(N670="nulová",J670,0)</f>
        <v>0</v>
      </c>
      <c r="BJ670" s="23" t="s">
        <v>25</v>
      </c>
      <c r="BK670" s="227">
        <f>ROUND(I670*H670,2)</f>
        <v>0</v>
      </c>
      <c r="BL670" s="23" t="s">
        <v>355</v>
      </c>
      <c r="BM670" s="23" t="s">
        <v>748</v>
      </c>
    </row>
    <row r="671" spans="2:51" s="12" customFormat="1" ht="13.5">
      <c r="B671" s="252"/>
      <c r="C671" s="253"/>
      <c r="D671" s="228" t="s">
        <v>146</v>
      </c>
      <c r="E671" s="254" t="s">
        <v>34</v>
      </c>
      <c r="F671" s="255" t="s">
        <v>357</v>
      </c>
      <c r="G671" s="253"/>
      <c r="H671" s="254" t="s">
        <v>34</v>
      </c>
      <c r="I671" s="256"/>
      <c r="J671" s="253"/>
      <c r="K671" s="253"/>
      <c r="L671" s="257"/>
      <c r="M671" s="258"/>
      <c r="N671" s="259"/>
      <c r="O671" s="259"/>
      <c r="P671" s="259"/>
      <c r="Q671" s="259"/>
      <c r="R671" s="259"/>
      <c r="S671" s="259"/>
      <c r="T671" s="260"/>
      <c r="AT671" s="261" t="s">
        <v>146</v>
      </c>
      <c r="AU671" s="261" t="s">
        <v>153</v>
      </c>
      <c r="AV671" s="12" t="s">
        <v>25</v>
      </c>
      <c r="AW671" s="12" t="s">
        <v>41</v>
      </c>
      <c r="AX671" s="12" t="s">
        <v>78</v>
      </c>
      <c r="AY671" s="261" t="s">
        <v>134</v>
      </c>
    </row>
    <row r="672" spans="2:51" s="11" customFormat="1" ht="13.5">
      <c r="B672" s="231"/>
      <c r="C672" s="232"/>
      <c r="D672" s="228" t="s">
        <v>146</v>
      </c>
      <c r="E672" s="233" t="s">
        <v>34</v>
      </c>
      <c r="F672" s="234" t="s">
        <v>248</v>
      </c>
      <c r="G672" s="232"/>
      <c r="H672" s="235">
        <v>20</v>
      </c>
      <c r="I672" s="236"/>
      <c r="J672" s="232"/>
      <c r="K672" s="232"/>
      <c r="L672" s="237"/>
      <c r="M672" s="238"/>
      <c r="N672" s="239"/>
      <c r="O672" s="239"/>
      <c r="P672" s="239"/>
      <c r="Q672" s="239"/>
      <c r="R672" s="239"/>
      <c r="S672" s="239"/>
      <c r="T672" s="240"/>
      <c r="AT672" s="241" t="s">
        <v>146</v>
      </c>
      <c r="AU672" s="241" t="s">
        <v>153</v>
      </c>
      <c r="AV672" s="11" t="s">
        <v>88</v>
      </c>
      <c r="AW672" s="11" t="s">
        <v>41</v>
      </c>
      <c r="AX672" s="11" t="s">
        <v>78</v>
      </c>
      <c r="AY672" s="241" t="s">
        <v>134</v>
      </c>
    </row>
    <row r="673" spans="2:51" s="13" customFormat="1" ht="13.5">
      <c r="B673" s="262"/>
      <c r="C673" s="263"/>
      <c r="D673" s="228" t="s">
        <v>146</v>
      </c>
      <c r="E673" s="264" t="s">
        <v>34</v>
      </c>
      <c r="F673" s="265" t="s">
        <v>358</v>
      </c>
      <c r="G673" s="263"/>
      <c r="H673" s="266">
        <v>20</v>
      </c>
      <c r="I673" s="267"/>
      <c r="J673" s="263"/>
      <c r="K673" s="263"/>
      <c r="L673" s="268"/>
      <c r="M673" s="269"/>
      <c r="N673" s="270"/>
      <c r="O673" s="270"/>
      <c r="P673" s="270"/>
      <c r="Q673" s="270"/>
      <c r="R673" s="270"/>
      <c r="S673" s="270"/>
      <c r="T673" s="271"/>
      <c r="AT673" s="272" t="s">
        <v>146</v>
      </c>
      <c r="AU673" s="272" t="s">
        <v>153</v>
      </c>
      <c r="AV673" s="13" t="s">
        <v>142</v>
      </c>
      <c r="AW673" s="13" t="s">
        <v>41</v>
      </c>
      <c r="AX673" s="13" t="s">
        <v>25</v>
      </c>
      <c r="AY673" s="272" t="s">
        <v>134</v>
      </c>
    </row>
    <row r="674" spans="2:65" s="1" customFormat="1" ht="25.5" customHeight="1">
      <c r="B674" s="45"/>
      <c r="C674" s="216" t="s">
        <v>749</v>
      </c>
      <c r="D674" s="216" t="s">
        <v>137</v>
      </c>
      <c r="E674" s="217" t="s">
        <v>750</v>
      </c>
      <c r="F674" s="218" t="s">
        <v>751</v>
      </c>
      <c r="G674" s="219" t="s">
        <v>156</v>
      </c>
      <c r="H674" s="220">
        <v>111</v>
      </c>
      <c r="I674" s="221"/>
      <c r="J674" s="222">
        <f>ROUND(I674*H674,2)</f>
        <v>0</v>
      </c>
      <c r="K674" s="218" t="s">
        <v>141</v>
      </c>
      <c r="L674" s="71"/>
      <c r="M674" s="223" t="s">
        <v>34</v>
      </c>
      <c r="N674" s="224" t="s">
        <v>49</v>
      </c>
      <c r="O674" s="46"/>
      <c r="P674" s="225">
        <f>O674*H674</f>
        <v>0</v>
      </c>
      <c r="Q674" s="225">
        <v>0</v>
      </c>
      <c r="R674" s="225">
        <f>Q674*H674</f>
        <v>0</v>
      </c>
      <c r="S674" s="225">
        <v>0</v>
      </c>
      <c r="T674" s="226">
        <f>S674*H674</f>
        <v>0</v>
      </c>
      <c r="AR674" s="23" t="s">
        <v>355</v>
      </c>
      <c r="AT674" s="23" t="s">
        <v>137</v>
      </c>
      <c r="AU674" s="23" t="s">
        <v>153</v>
      </c>
      <c r="AY674" s="23" t="s">
        <v>134</v>
      </c>
      <c r="BE674" s="227">
        <f>IF(N674="základní",J674,0)</f>
        <v>0</v>
      </c>
      <c r="BF674" s="227">
        <f>IF(N674="snížená",J674,0)</f>
        <v>0</v>
      </c>
      <c r="BG674" s="227">
        <f>IF(N674="zákl. přenesená",J674,0)</f>
        <v>0</v>
      </c>
      <c r="BH674" s="227">
        <f>IF(N674="sníž. přenesená",J674,0)</f>
        <v>0</v>
      </c>
      <c r="BI674" s="227">
        <f>IF(N674="nulová",J674,0)</f>
        <v>0</v>
      </c>
      <c r="BJ674" s="23" t="s">
        <v>25</v>
      </c>
      <c r="BK674" s="227">
        <f>ROUND(I674*H674,2)</f>
        <v>0</v>
      </c>
      <c r="BL674" s="23" t="s">
        <v>355</v>
      </c>
      <c r="BM674" s="23" t="s">
        <v>752</v>
      </c>
    </row>
    <row r="675" spans="2:51" s="12" customFormat="1" ht="13.5">
      <c r="B675" s="252"/>
      <c r="C675" s="253"/>
      <c r="D675" s="228" t="s">
        <v>146</v>
      </c>
      <c r="E675" s="254" t="s">
        <v>34</v>
      </c>
      <c r="F675" s="255" t="s">
        <v>357</v>
      </c>
      <c r="G675" s="253"/>
      <c r="H675" s="254" t="s">
        <v>34</v>
      </c>
      <c r="I675" s="256"/>
      <c r="J675" s="253"/>
      <c r="K675" s="253"/>
      <c r="L675" s="257"/>
      <c r="M675" s="258"/>
      <c r="N675" s="259"/>
      <c r="O675" s="259"/>
      <c r="P675" s="259"/>
      <c r="Q675" s="259"/>
      <c r="R675" s="259"/>
      <c r="S675" s="259"/>
      <c r="T675" s="260"/>
      <c r="AT675" s="261" t="s">
        <v>146</v>
      </c>
      <c r="AU675" s="261" t="s">
        <v>153</v>
      </c>
      <c r="AV675" s="12" t="s">
        <v>25</v>
      </c>
      <c r="AW675" s="12" t="s">
        <v>41</v>
      </c>
      <c r="AX675" s="12" t="s">
        <v>78</v>
      </c>
      <c r="AY675" s="261" t="s">
        <v>134</v>
      </c>
    </row>
    <row r="676" spans="2:51" s="11" customFormat="1" ht="13.5">
      <c r="B676" s="231"/>
      <c r="C676" s="232"/>
      <c r="D676" s="228" t="s">
        <v>146</v>
      </c>
      <c r="E676" s="233" t="s">
        <v>34</v>
      </c>
      <c r="F676" s="234" t="s">
        <v>668</v>
      </c>
      <c r="G676" s="232"/>
      <c r="H676" s="235">
        <v>111</v>
      </c>
      <c r="I676" s="236"/>
      <c r="J676" s="232"/>
      <c r="K676" s="232"/>
      <c r="L676" s="237"/>
      <c r="M676" s="238"/>
      <c r="N676" s="239"/>
      <c r="O676" s="239"/>
      <c r="P676" s="239"/>
      <c r="Q676" s="239"/>
      <c r="R676" s="239"/>
      <c r="S676" s="239"/>
      <c r="T676" s="240"/>
      <c r="AT676" s="241" t="s">
        <v>146</v>
      </c>
      <c r="AU676" s="241" t="s">
        <v>153</v>
      </c>
      <c r="AV676" s="11" t="s">
        <v>88</v>
      </c>
      <c r="AW676" s="11" t="s">
        <v>41</v>
      </c>
      <c r="AX676" s="11" t="s">
        <v>78</v>
      </c>
      <c r="AY676" s="241" t="s">
        <v>134</v>
      </c>
    </row>
    <row r="677" spans="2:51" s="13" customFormat="1" ht="13.5">
      <c r="B677" s="262"/>
      <c r="C677" s="263"/>
      <c r="D677" s="228" t="s">
        <v>146</v>
      </c>
      <c r="E677" s="264" t="s">
        <v>34</v>
      </c>
      <c r="F677" s="265" t="s">
        <v>358</v>
      </c>
      <c r="G677" s="263"/>
      <c r="H677" s="266">
        <v>111</v>
      </c>
      <c r="I677" s="267"/>
      <c r="J677" s="263"/>
      <c r="K677" s="263"/>
      <c r="L677" s="268"/>
      <c r="M677" s="269"/>
      <c r="N677" s="270"/>
      <c r="O677" s="270"/>
      <c r="P677" s="270"/>
      <c r="Q677" s="270"/>
      <c r="R677" s="270"/>
      <c r="S677" s="270"/>
      <c r="T677" s="271"/>
      <c r="AT677" s="272" t="s">
        <v>146</v>
      </c>
      <c r="AU677" s="272" t="s">
        <v>153</v>
      </c>
      <c r="AV677" s="13" t="s">
        <v>142</v>
      </c>
      <c r="AW677" s="13" t="s">
        <v>41</v>
      </c>
      <c r="AX677" s="13" t="s">
        <v>25</v>
      </c>
      <c r="AY677" s="272" t="s">
        <v>134</v>
      </c>
    </row>
    <row r="678" spans="2:65" s="1" customFormat="1" ht="25.5" customHeight="1">
      <c r="B678" s="45"/>
      <c r="C678" s="216" t="s">
        <v>753</v>
      </c>
      <c r="D678" s="216" t="s">
        <v>137</v>
      </c>
      <c r="E678" s="217" t="s">
        <v>754</v>
      </c>
      <c r="F678" s="218" t="s">
        <v>755</v>
      </c>
      <c r="G678" s="219" t="s">
        <v>756</v>
      </c>
      <c r="H678" s="220">
        <v>30</v>
      </c>
      <c r="I678" s="221"/>
      <c r="J678" s="222">
        <f>ROUND(I678*H678,2)</f>
        <v>0</v>
      </c>
      <c r="K678" s="218" t="s">
        <v>141</v>
      </c>
      <c r="L678" s="71"/>
      <c r="M678" s="223" t="s">
        <v>34</v>
      </c>
      <c r="N678" s="224" t="s">
        <v>49</v>
      </c>
      <c r="O678" s="46"/>
      <c r="P678" s="225">
        <f>O678*H678</f>
        <v>0</v>
      </c>
      <c r="Q678" s="225">
        <v>0</v>
      </c>
      <c r="R678" s="225">
        <f>Q678*H678</f>
        <v>0</v>
      </c>
      <c r="S678" s="225">
        <v>0</v>
      </c>
      <c r="T678" s="226">
        <f>S678*H678</f>
        <v>0</v>
      </c>
      <c r="AR678" s="23" t="s">
        <v>355</v>
      </c>
      <c r="AT678" s="23" t="s">
        <v>137</v>
      </c>
      <c r="AU678" s="23" t="s">
        <v>153</v>
      </c>
      <c r="AY678" s="23" t="s">
        <v>134</v>
      </c>
      <c r="BE678" s="227">
        <f>IF(N678="základní",J678,0)</f>
        <v>0</v>
      </c>
      <c r="BF678" s="227">
        <f>IF(N678="snížená",J678,0)</f>
        <v>0</v>
      </c>
      <c r="BG678" s="227">
        <f>IF(N678="zákl. přenesená",J678,0)</f>
        <v>0</v>
      </c>
      <c r="BH678" s="227">
        <f>IF(N678="sníž. přenesená",J678,0)</f>
        <v>0</v>
      </c>
      <c r="BI678" s="227">
        <f>IF(N678="nulová",J678,0)</f>
        <v>0</v>
      </c>
      <c r="BJ678" s="23" t="s">
        <v>25</v>
      </c>
      <c r="BK678" s="227">
        <f>ROUND(I678*H678,2)</f>
        <v>0</v>
      </c>
      <c r="BL678" s="23" t="s">
        <v>355</v>
      </c>
      <c r="BM678" s="23" t="s">
        <v>757</v>
      </c>
    </row>
    <row r="679" spans="2:65" s="1" customFormat="1" ht="16.5" customHeight="1">
      <c r="B679" s="45"/>
      <c r="C679" s="216" t="s">
        <v>758</v>
      </c>
      <c r="D679" s="216" t="s">
        <v>137</v>
      </c>
      <c r="E679" s="217" t="s">
        <v>759</v>
      </c>
      <c r="F679" s="218" t="s">
        <v>760</v>
      </c>
      <c r="G679" s="219" t="s">
        <v>485</v>
      </c>
      <c r="H679" s="220">
        <v>1</v>
      </c>
      <c r="I679" s="221"/>
      <c r="J679" s="222">
        <f>ROUND(I679*H679,2)</f>
        <v>0</v>
      </c>
      <c r="K679" s="218" t="s">
        <v>34</v>
      </c>
      <c r="L679" s="71"/>
      <c r="M679" s="223" t="s">
        <v>34</v>
      </c>
      <c r="N679" s="224" t="s">
        <v>49</v>
      </c>
      <c r="O679" s="46"/>
      <c r="P679" s="225">
        <f>O679*H679</f>
        <v>0</v>
      </c>
      <c r="Q679" s="225">
        <v>0</v>
      </c>
      <c r="R679" s="225">
        <f>Q679*H679</f>
        <v>0</v>
      </c>
      <c r="S679" s="225">
        <v>0</v>
      </c>
      <c r="T679" s="226">
        <f>S679*H679</f>
        <v>0</v>
      </c>
      <c r="AR679" s="23" t="s">
        <v>355</v>
      </c>
      <c r="AT679" s="23" t="s">
        <v>137</v>
      </c>
      <c r="AU679" s="23" t="s">
        <v>153</v>
      </c>
      <c r="AY679" s="23" t="s">
        <v>134</v>
      </c>
      <c r="BE679" s="227">
        <f>IF(N679="základní",J679,0)</f>
        <v>0</v>
      </c>
      <c r="BF679" s="227">
        <f>IF(N679="snížená",J679,0)</f>
        <v>0</v>
      </c>
      <c r="BG679" s="227">
        <f>IF(N679="zákl. přenesená",J679,0)</f>
        <v>0</v>
      </c>
      <c r="BH679" s="227">
        <f>IF(N679="sníž. přenesená",J679,0)</f>
        <v>0</v>
      </c>
      <c r="BI679" s="227">
        <f>IF(N679="nulová",J679,0)</f>
        <v>0</v>
      </c>
      <c r="BJ679" s="23" t="s">
        <v>25</v>
      </c>
      <c r="BK679" s="227">
        <f>ROUND(I679*H679,2)</f>
        <v>0</v>
      </c>
      <c r="BL679" s="23" t="s">
        <v>355</v>
      </c>
      <c r="BM679" s="23" t="s">
        <v>761</v>
      </c>
    </row>
    <row r="680" spans="2:65" s="1" customFormat="1" ht="16.5" customHeight="1">
      <c r="B680" s="45"/>
      <c r="C680" s="216" t="s">
        <v>762</v>
      </c>
      <c r="D680" s="216" t="s">
        <v>137</v>
      </c>
      <c r="E680" s="217" t="s">
        <v>763</v>
      </c>
      <c r="F680" s="218" t="s">
        <v>764</v>
      </c>
      <c r="G680" s="219" t="s">
        <v>756</v>
      </c>
      <c r="H680" s="220">
        <v>96</v>
      </c>
      <c r="I680" s="221"/>
      <c r="J680" s="222">
        <f>ROUND(I680*H680,2)</f>
        <v>0</v>
      </c>
      <c r="K680" s="218" t="s">
        <v>34</v>
      </c>
      <c r="L680" s="71"/>
      <c r="M680" s="223" t="s">
        <v>34</v>
      </c>
      <c r="N680" s="224" t="s">
        <v>49</v>
      </c>
      <c r="O680" s="46"/>
      <c r="P680" s="225">
        <f>O680*H680</f>
        <v>0</v>
      </c>
      <c r="Q680" s="225">
        <v>0</v>
      </c>
      <c r="R680" s="225">
        <f>Q680*H680</f>
        <v>0</v>
      </c>
      <c r="S680" s="225">
        <v>0</v>
      </c>
      <c r="T680" s="226">
        <f>S680*H680</f>
        <v>0</v>
      </c>
      <c r="AR680" s="23" t="s">
        <v>355</v>
      </c>
      <c r="AT680" s="23" t="s">
        <v>137</v>
      </c>
      <c r="AU680" s="23" t="s">
        <v>153</v>
      </c>
      <c r="AY680" s="23" t="s">
        <v>134</v>
      </c>
      <c r="BE680" s="227">
        <f>IF(N680="základní",J680,0)</f>
        <v>0</v>
      </c>
      <c r="BF680" s="227">
        <f>IF(N680="snížená",J680,0)</f>
        <v>0</v>
      </c>
      <c r="BG680" s="227">
        <f>IF(N680="zákl. přenesená",J680,0)</f>
        <v>0</v>
      </c>
      <c r="BH680" s="227">
        <f>IF(N680="sníž. přenesená",J680,0)</f>
        <v>0</v>
      </c>
      <c r="BI680" s="227">
        <f>IF(N680="nulová",J680,0)</f>
        <v>0</v>
      </c>
      <c r="BJ680" s="23" t="s">
        <v>25</v>
      </c>
      <c r="BK680" s="227">
        <f>ROUND(I680*H680,2)</f>
        <v>0</v>
      </c>
      <c r="BL680" s="23" t="s">
        <v>355</v>
      </c>
      <c r="BM680" s="23" t="s">
        <v>765</v>
      </c>
    </row>
    <row r="681" spans="2:65" s="1" customFormat="1" ht="16.5" customHeight="1">
      <c r="B681" s="45"/>
      <c r="C681" s="242" t="s">
        <v>766</v>
      </c>
      <c r="D681" s="242" t="s">
        <v>261</v>
      </c>
      <c r="E681" s="243" t="s">
        <v>767</v>
      </c>
      <c r="F681" s="244" t="s">
        <v>768</v>
      </c>
      <c r="G681" s="245" t="s">
        <v>156</v>
      </c>
      <c r="H681" s="246">
        <v>1</v>
      </c>
      <c r="I681" s="247"/>
      <c r="J681" s="248">
        <f>ROUND(I681*H681,2)</f>
        <v>0</v>
      </c>
      <c r="K681" s="244" t="s">
        <v>34</v>
      </c>
      <c r="L681" s="249"/>
      <c r="M681" s="250" t="s">
        <v>34</v>
      </c>
      <c r="N681" s="251" t="s">
        <v>49</v>
      </c>
      <c r="O681" s="46"/>
      <c r="P681" s="225">
        <f>O681*H681</f>
        <v>0</v>
      </c>
      <c r="Q681" s="225">
        <v>0</v>
      </c>
      <c r="R681" s="225">
        <f>Q681*H681</f>
        <v>0</v>
      </c>
      <c r="S681" s="225">
        <v>0</v>
      </c>
      <c r="T681" s="226">
        <f>S681*H681</f>
        <v>0</v>
      </c>
      <c r="AR681" s="23" t="s">
        <v>366</v>
      </c>
      <c r="AT681" s="23" t="s">
        <v>261</v>
      </c>
      <c r="AU681" s="23" t="s">
        <v>153</v>
      </c>
      <c r="AY681" s="23" t="s">
        <v>134</v>
      </c>
      <c r="BE681" s="227">
        <f>IF(N681="základní",J681,0)</f>
        <v>0</v>
      </c>
      <c r="BF681" s="227">
        <f>IF(N681="snížená",J681,0)</f>
        <v>0</v>
      </c>
      <c r="BG681" s="227">
        <f>IF(N681="zákl. přenesená",J681,0)</f>
        <v>0</v>
      </c>
      <c r="BH681" s="227">
        <f>IF(N681="sníž. přenesená",J681,0)</f>
        <v>0</v>
      </c>
      <c r="BI681" s="227">
        <f>IF(N681="nulová",J681,0)</f>
        <v>0</v>
      </c>
      <c r="BJ681" s="23" t="s">
        <v>25</v>
      </c>
      <c r="BK681" s="227">
        <f>ROUND(I681*H681,2)</f>
        <v>0</v>
      </c>
      <c r="BL681" s="23" t="s">
        <v>355</v>
      </c>
      <c r="BM681" s="23" t="s">
        <v>769</v>
      </c>
    </row>
    <row r="682" spans="2:63" s="10" customFormat="1" ht="22.3" customHeight="1">
      <c r="B682" s="200"/>
      <c r="C682" s="201"/>
      <c r="D682" s="202" t="s">
        <v>77</v>
      </c>
      <c r="E682" s="214" t="s">
        <v>770</v>
      </c>
      <c r="F682" s="214" t="s">
        <v>771</v>
      </c>
      <c r="G682" s="201"/>
      <c r="H682" s="201"/>
      <c r="I682" s="204"/>
      <c r="J682" s="215">
        <f>BK682</f>
        <v>0</v>
      </c>
      <c r="K682" s="201"/>
      <c r="L682" s="206"/>
      <c r="M682" s="207"/>
      <c r="N682" s="208"/>
      <c r="O682" s="208"/>
      <c r="P682" s="209">
        <f>SUM(P683:P798)</f>
        <v>0</v>
      </c>
      <c r="Q682" s="208"/>
      <c r="R682" s="209">
        <f>SUM(R683:R798)</f>
        <v>0</v>
      </c>
      <c r="S682" s="208"/>
      <c r="T682" s="210">
        <f>SUM(T683:T798)</f>
        <v>0</v>
      </c>
      <c r="AR682" s="211" t="s">
        <v>153</v>
      </c>
      <c r="AT682" s="212" t="s">
        <v>77</v>
      </c>
      <c r="AU682" s="212" t="s">
        <v>88</v>
      </c>
      <c r="AY682" s="211" t="s">
        <v>134</v>
      </c>
      <c r="BK682" s="213">
        <f>SUM(BK683:BK798)</f>
        <v>0</v>
      </c>
    </row>
    <row r="683" spans="2:65" s="1" customFormat="1" ht="25.5" customHeight="1">
      <c r="B683" s="45"/>
      <c r="C683" s="216" t="s">
        <v>772</v>
      </c>
      <c r="D683" s="216" t="s">
        <v>137</v>
      </c>
      <c r="E683" s="217" t="s">
        <v>373</v>
      </c>
      <c r="F683" s="218" t="s">
        <v>374</v>
      </c>
      <c r="G683" s="219" t="s">
        <v>185</v>
      </c>
      <c r="H683" s="220">
        <v>10</v>
      </c>
      <c r="I683" s="221"/>
      <c r="J683" s="222">
        <f>ROUND(I683*H683,2)</f>
        <v>0</v>
      </c>
      <c r="K683" s="218" t="s">
        <v>141</v>
      </c>
      <c r="L683" s="71"/>
      <c r="M683" s="223" t="s">
        <v>34</v>
      </c>
      <c r="N683" s="224" t="s">
        <v>49</v>
      </c>
      <c r="O683" s="46"/>
      <c r="P683" s="225">
        <f>O683*H683</f>
        <v>0</v>
      </c>
      <c r="Q683" s="225">
        <v>0</v>
      </c>
      <c r="R683" s="225">
        <f>Q683*H683</f>
        <v>0</v>
      </c>
      <c r="S683" s="225">
        <v>0</v>
      </c>
      <c r="T683" s="226">
        <f>S683*H683</f>
        <v>0</v>
      </c>
      <c r="AR683" s="23" t="s">
        <v>355</v>
      </c>
      <c r="AT683" s="23" t="s">
        <v>137</v>
      </c>
      <c r="AU683" s="23" t="s">
        <v>153</v>
      </c>
      <c r="AY683" s="23" t="s">
        <v>134</v>
      </c>
      <c r="BE683" s="227">
        <f>IF(N683="základní",J683,0)</f>
        <v>0</v>
      </c>
      <c r="BF683" s="227">
        <f>IF(N683="snížená",J683,0)</f>
        <v>0</v>
      </c>
      <c r="BG683" s="227">
        <f>IF(N683="zákl. přenesená",J683,0)</f>
        <v>0</v>
      </c>
      <c r="BH683" s="227">
        <f>IF(N683="sníž. přenesená",J683,0)</f>
        <v>0</v>
      </c>
      <c r="BI683" s="227">
        <f>IF(N683="nulová",J683,0)</f>
        <v>0</v>
      </c>
      <c r="BJ683" s="23" t="s">
        <v>25</v>
      </c>
      <c r="BK683" s="227">
        <f>ROUND(I683*H683,2)</f>
        <v>0</v>
      </c>
      <c r="BL683" s="23" t="s">
        <v>355</v>
      </c>
      <c r="BM683" s="23" t="s">
        <v>773</v>
      </c>
    </row>
    <row r="684" spans="2:51" s="12" customFormat="1" ht="13.5">
      <c r="B684" s="252"/>
      <c r="C684" s="253"/>
      <c r="D684" s="228" t="s">
        <v>146</v>
      </c>
      <c r="E684" s="254" t="s">
        <v>34</v>
      </c>
      <c r="F684" s="255" t="s">
        <v>376</v>
      </c>
      <c r="G684" s="253"/>
      <c r="H684" s="254" t="s">
        <v>34</v>
      </c>
      <c r="I684" s="256"/>
      <c r="J684" s="253"/>
      <c r="K684" s="253"/>
      <c r="L684" s="257"/>
      <c r="M684" s="258"/>
      <c r="N684" s="259"/>
      <c r="O684" s="259"/>
      <c r="P684" s="259"/>
      <c r="Q684" s="259"/>
      <c r="R684" s="259"/>
      <c r="S684" s="259"/>
      <c r="T684" s="260"/>
      <c r="AT684" s="261" t="s">
        <v>146</v>
      </c>
      <c r="AU684" s="261" t="s">
        <v>153</v>
      </c>
      <c r="AV684" s="12" t="s">
        <v>25</v>
      </c>
      <c r="AW684" s="12" t="s">
        <v>41</v>
      </c>
      <c r="AX684" s="12" t="s">
        <v>78</v>
      </c>
      <c r="AY684" s="261" t="s">
        <v>134</v>
      </c>
    </row>
    <row r="685" spans="2:51" s="11" customFormat="1" ht="13.5">
      <c r="B685" s="231"/>
      <c r="C685" s="232"/>
      <c r="D685" s="228" t="s">
        <v>146</v>
      </c>
      <c r="E685" s="233" t="s">
        <v>34</v>
      </c>
      <c r="F685" s="234" t="s">
        <v>30</v>
      </c>
      <c r="G685" s="232"/>
      <c r="H685" s="235">
        <v>10</v>
      </c>
      <c r="I685" s="236"/>
      <c r="J685" s="232"/>
      <c r="K685" s="232"/>
      <c r="L685" s="237"/>
      <c r="M685" s="238"/>
      <c r="N685" s="239"/>
      <c r="O685" s="239"/>
      <c r="P685" s="239"/>
      <c r="Q685" s="239"/>
      <c r="R685" s="239"/>
      <c r="S685" s="239"/>
      <c r="T685" s="240"/>
      <c r="AT685" s="241" t="s">
        <v>146</v>
      </c>
      <c r="AU685" s="241" t="s">
        <v>153</v>
      </c>
      <c r="AV685" s="11" t="s">
        <v>88</v>
      </c>
      <c r="AW685" s="11" t="s">
        <v>41</v>
      </c>
      <c r="AX685" s="11" t="s">
        <v>78</v>
      </c>
      <c r="AY685" s="241" t="s">
        <v>134</v>
      </c>
    </row>
    <row r="686" spans="2:51" s="13" customFormat="1" ht="13.5">
      <c r="B686" s="262"/>
      <c r="C686" s="263"/>
      <c r="D686" s="228" t="s">
        <v>146</v>
      </c>
      <c r="E686" s="264" t="s">
        <v>34</v>
      </c>
      <c r="F686" s="265" t="s">
        <v>358</v>
      </c>
      <c r="G686" s="263"/>
      <c r="H686" s="266">
        <v>10</v>
      </c>
      <c r="I686" s="267"/>
      <c r="J686" s="263"/>
      <c r="K686" s="263"/>
      <c r="L686" s="268"/>
      <c r="M686" s="269"/>
      <c r="N686" s="270"/>
      <c r="O686" s="270"/>
      <c r="P686" s="270"/>
      <c r="Q686" s="270"/>
      <c r="R686" s="270"/>
      <c r="S686" s="270"/>
      <c r="T686" s="271"/>
      <c r="AT686" s="272" t="s">
        <v>146</v>
      </c>
      <c r="AU686" s="272" t="s">
        <v>153</v>
      </c>
      <c r="AV686" s="13" t="s">
        <v>142</v>
      </c>
      <c r="AW686" s="13" t="s">
        <v>41</v>
      </c>
      <c r="AX686" s="13" t="s">
        <v>25</v>
      </c>
      <c r="AY686" s="272" t="s">
        <v>134</v>
      </c>
    </row>
    <row r="687" spans="2:65" s="1" customFormat="1" ht="25.5" customHeight="1">
      <c r="B687" s="45"/>
      <c r="C687" s="242" t="s">
        <v>774</v>
      </c>
      <c r="D687" s="242" t="s">
        <v>261</v>
      </c>
      <c r="E687" s="243" t="s">
        <v>385</v>
      </c>
      <c r="F687" s="244" t="s">
        <v>386</v>
      </c>
      <c r="G687" s="245" t="s">
        <v>185</v>
      </c>
      <c r="H687" s="246">
        <v>10</v>
      </c>
      <c r="I687" s="247"/>
      <c r="J687" s="248">
        <f>ROUND(I687*H687,2)</f>
        <v>0</v>
      </c>
      <c r="K687" s="244" t="s">
        <v>34</v>
      </c>
      <c r="L687" s="249"/>
      <c r="M687" s="250" t="s">
        <v>34</v>
      </c>
      <c r="N687" s="251" t="s">
        <v>49</v>
      </c>
      <c r="O687" s="46"/>
      <c r="P687" s="225">
        <f>O687*H687</f>
        <v>0</v>
      </c>
      <c r="Q687" s="225">
        <v>0</v>
      </c>
      <c r="R687" s="225">
        <f>Q687*H687</f>
        <v>0</v>
      </c>
      <c r="S687" s="225">
        <v>0</v>
      </c>
      <c r="T687" s="226">
        <f>S687*H687</f>
        <v>0</v>
      </c>
      <c r="AR687" s="23" t="s">
        <v>366</v>
      </c>
      <c r="AT687" s="23" t="s">
        <v>261</v>
      </c>
      <c r="AU687" s="23" t="s">
        <v>153</v>
      </c>
      <c r="AY687" s="23" t="s">
        <v>134</v>
      </c>
      <c r="BE687" s="227">
        <f>IF(N687="základní",J687,0)</f>
        <v>0</v>
      </c>
      <c r="BF687" s="227">
        <f>IF(N687="snížená",J687,0)</f>
        <v>0</v>
      </c>
      <c r="BG687" s="227">
        <f>IF(N687="zákl. přenesená",J687,0)</f>
        <v>0</v>
      </c>
      <c r="BH687" s="227">
        <f>IF(N687="sníž. přenesená",J687,0)</f>
        <v>0</v>
      </c>
      <c r="BI687" s="227">
        <f>IF(N687="nulová",J687,0)</f>
        <v>0</v>
      </c>
      <c r="BJ687" s="23" t="s">
        <v>25</v>
      </c>
      <c r="BK687" s="227">
        <f>ROUND(I687*H687,2)</f>
        <v>0</v>
      </c>
      <c r="BL687" s="23" t="s">
        <v>355</v>
      </c>
      <c r="BM687" s="23" t="s">
        <v>775</v>
      </c>
    </row>
    <row r="688" spans="2:47" s="1" customFormat="1" ht="13.5">
      <c r="B688" s="45"/>
      <c r="C688" s="73"/>
      <c r="D688" s="228" t="s">
        <v>382</v>
      </c>
      <c r="E688" s="73"/>
      <c r="F688" s="229" t="s">
        <v>383</v>
      </c>
      <c r="G688" s="73"/>
      <c r="H688" s="73"/>
      <c r="I688" s="186"/>
      <c r="J688" s="73"/>
      <c r="K688" s="73"/>
      <c r="L688" s="71"/>
      <c r="M688" s="230"/>
      <c r="N688" s="46"/>
      <c r="O688" s="46"/>
      <c r="P688" s="46"/>
      <c r="Q688" s="46"/>
      <c r="R688" s="46"/>
      <c r="S688" s="46"/>
      <c r="T688" s="94"/>
      <c r="AT688" s="23" t="s">
        <v>382</v>
      </c>
      <c r="AU688" s="23" t="s">
        <v>153</v>
      </c>
    </row>
    <row r="689" spans="2:51" s="12" customFormat="1" ht="13.5">
      <c r="B689" s="252"/>
      <c r="C689" s="253"/>
      <c r="D689" s="228" t="s">
        <v>146</v>
      </c>
      <c r="E689" s="254" t="s">
        <v>34</v>
      </c>
      <c r="F689" s="255" t="s">
        <v>376</v>
      </c>
      <c r="G689" s="253"/>
      <c r="H689" s="254" t="s">
        <v>34</v>
      </c>
      <c r="I689" s="256"/>
      <c r="J689" s="253"/>
      <c r="K689" s="253"/>
      <c r="L689" s="257"/>
      <c r="M689" s="258"/>
      <c r="N689" s="259"/>
      <c r="O689" s="259"/>
      <c r="P689" s="259"/>
      <c r="Q689" s="259"/>
      <c r="R689" s="259"/>
      <c r="S689" s="259"/>
      <c r="T689" s="260"/>
      <c r="AT689" s="261" t="s">
        <v>146</v>
      </c>
      <c r="AU689" s="261" t="s">
        <v>153</v>
      </c>
      <c r="AV689" s="12" t="s">
        <v>25</v>
      </c>
      <c r="AW689" s="12" t="s">
        <v>41</v>
      </c>
      <c r="AX689" s="12" t="s">
        <v>78</v>
      </c>
      <c r="AY689" s="261" t="s">
        <v>134</v>
      </c>
    </row>
    <row r="690" spans="2:51" s="11" customFormat="1" ht="13.5">
      <c r="B690" s="231"/>
      <c r="C690" s="232"/>
      <c r="D690" s="228" t="s">
        <v>146</v>
      </c>
      <c r="E690" s="233" t="s">
        <v>34</v>
      </c>
      <c r="F690" s="234" t="s">
        <v>30</v>
      </c>
      <c r="G690" s="232"/>
      <c r="H690" s="235">
        <v>10</v>
      </c>
      <c r="I690" s="236"/>
      <c r="J690" s="232"/>
      <c r="K690" s="232"/>
      <c r="L690" s="237"/>
      <c r="M690" s="238"/>
      <c r="N690" s="239"/>
      <c r="O690" s="239"/>
      <c r="P690" s="239"/>
      <c r="Q690" s="239"/>
      <c r="R690" s="239"/>
      <c r="S690" s="239"/>
      <c r="T690" s="240"/>
      <c r="AT690" s="241" t="s">
        <v>146</v>
      </c>
      <c r="AU690" s="241" t="s">
        <v>153</v>
      </c>
      <c r="AV690" s="11" t="s">
        <v>88</v>
      </c>
      <c r="AW690" s="11" t="s">
        <v>41</v>
      </c>
      <c r="AX690" s="11" t="s">
        <v>78</v>
      </c>
      <c r="AY690" s="241" t="s">
        <v>134</v>
      </c>
    </row>
    <row r="691" spans="2:51" s="13" customFormat="1" ht="13.5">
      <c r="B691" s="262"/>
      <c r="C691" s="263"/>
      <c r="D691" s="228" t="s">
        <v>146</v>
      </c>
      <c r="E691" s="264" t="s">
        <v>34</v>
      </c>
      <c r="F691" s="265" t="s">
        <v>358</v>
      </c>
      <c r="G691" s="263"/>
      <c r="H691" s="266">
        <v>10</v>
      </c>
      <c r="I691" s="267"/>
      <c r="J691" s="263"/>
      <c r="K691" s="263"/>
      <c r="L691" s="268"/>
      <c r="M691" s="269"/>
      <c r="N691" s="270"/>
      <c r="O691" s="270"/>
      <c r="P691" s="270"/>
      <c r="Q691" s="270"/>
      <c r="R691" s="270"/>
      <c r="S691" s="270"/>
      <c r="T691" s="271"/>
      <c r="AT691" s="272" t="s">
        <v>146</v>
      </c>
      <c r="AU691" s="272" t="s">
        <v>153</v>
      </c>
      <c r="AV691" s="13" t="s">
        <v>142</v>
      </c>
      <c r="AW691" s="13" t="s">
        <v>41</v>
      </c>
      <c r="AX691" s="13" t="s">
        <v>25</v>
      </c>
      <c r="AY691" s="272" t="s">
        <v>134</v>
      </c>
    </row>
    <row r="692" spans="2:65" s="1" customFormat="1" ht="25.5" customHeight="1">
      <c r="B692" s="45"/>
      <c r="C692" s="216" t="s">
        <v>776</v>
      </c>
      <c r="D692" s="216" t="s">
        <v>137</v>
      </c>
      <c r="E692" s="217" t="s">
        <v>777</v>
      </c>
      <c r="F692" s="218" t="s">
        <v>778</v>
      </c>
      <c r="G692" s="219" t="s">
        <v>185</v>
      </c>
      <c r="H692" s="220">
        <v>171</v>
      </c>
      <c r="I692" s="221"/>
      <c r="J692" s="222">
        <f>ROUND(I692*H692,2)</f>
        <v>0</v>
      </c>
      <c r="K692" s="218" t="s">
        <v>141</v>
      </c>
      <c r="L692" s="71"/>
      <c r="M692" s="223" t="s">
        <v>34</v>
      </c>
      <c r="N692" s="224" t="s">
        <v>49</v>
      </c>
      <c r="O692" s="46"/>
      <c r="P692" s="225">
        <f>O692*H692</f>
        <v>0</v>
      </c>
      <c r="Q692" s="225">
        <v>0</v>
      </c>
      <c r="R692" s="225">
        <f>Q692*H692</f>
        <v>0</v>
      </c>
      <c r="S692" s="225">
        <v>0</v>
      </c>
      <c r="T692" s="226">
        <f>S692*H692</f>
        <v>0</v>
      </c>
      <c r="AR692" s="23" t="s">
        <v>355</v>
      </c>
      <c r="AT692" s="23" t="s">
        <v>137</v>
      </c>
      <c r="AU692" s="23" t="s">
        <v>153</v>
      </c>
      <c r="AY692" s="23" t="s">
        <v>134</v>
      </c>
      <c r="BE692" s="227">
        <f>IF(N692="základní",J692,0)</f>
        <v>0</v>
      </c>
      <c r="BF692" s="227">
        <f>IF(N692="snížená",J692,0)</f>
        <v>0</v>
      </c>
      <c r="BG692" s="227">
        <f>IF(N692="zákl. přenesená",J692,0)</f>
        <v>0</v>
      </c>
      <c r="BH692" s="227">
        <f>IF(N692="sníž. přenesená",J692,0)</f>
        <v>0</v>
      </c>
      <c r="BI692" s="227">
        <f>IF(N692="nulová",J692,0)</f>
        <v>0</v>
      </c>
      <c r="BJ692" s="23" t="s">
        <v>25</v>
      </c>
      <c r="BK692" s="227">
        <f>ROUND(I692*H692,2)</f>
        <v>0</v>
      </c>
      <c r="BL692" s="23" t="s">
        <v>355</v>
      </c>
      <c r="BM692" s="23" t="s">
        <v>779</v>
      </c>
    </row>
    <row r="693" spans="2:51" s="12" customFormat="1" ht="13.5">
      <c r="B693" s="252"/>
      <c r="C693" s="253"/>
      <c r="D693" s="228" t="s">
        <v>146</v>
      </c>
      <c r="E693" s="254" t="s">
        <v>34</v>
      </c>
      <c r="F693" s="255" t="s">
        <v>376</v>
      </c>
      <c r="G693" s="253"/>
      <c r="H693" s="254" t="s">
        <v>34</v>
      </c>
      <c r="I693" s="256"/>
      <c r="J693" s="253"/>
      <c r="K693" s="253"/>
      <c r="L693" s="257"/>
      <c r="M693" s="258"/>
      <c r="N693" s="259"/>
      <c r="O693" s="259"/>
      <c r="P693" s="259"/>
      <c r="Q693" s="259"/>
      <c r="R693" s="259"/>
      <c r="S693" s="259"/>
      <c r="T693" s="260"/>
      <c r="AT693" s="261" t="s">
        <v>146</v>
      </c>
      <c r="AU693" s="261" t="s">
        <v>153</v>
      </c>
      <c r="AV693" s="12" t="s">
        <v>25</v>
      </c>
      <c r="AW693" s="12" t="s">
        <v>41</v>
      </c>
      <c r="AX693" s="12" t="s">
        <v>78</v>
      </c>
      <c r="AY693" s="261" t="s">
        <v>134</v>
      </c>
    </row>
    <row r="694" spans="2:51" s="11" customFormat="1" ht="13.5">
      <c r="B694" s="231"/>
      <c r="C694" s="232"/>
      <c r="D694" s="228" t="s">
        <v>146</v>
      </c>
      <c r="E694" s="233" t="s">
        <v>34</v>
      </c>
      <c r="F694" s="234" t="s">
        <v>780</v>
      </c>
      <c r="G694" s="232"/>
      <c r="H694" s="235">
        <v>171</v>
      </c>
      <c r="I694" s="236"/>
      <c r="J694" s="232"/>
      <c r="K694" s="232"/>
      <c r="L694" s="237"/>
      <c r="M694" s="238"/>
      <c r="N694" s="239"/>
      <c r="O694" s="239"/>
      <c r="P694" s="239"/>
      <c r="Q694" s="239"/>
      <c r="R694" s="239"/>
      <c r="S694" s="239"/>
      <c r="T694" s="240"/>
      <c r="AT694" s="241" t="s">
        <v>146</v>
      </c>
      <c r="AU694" s="241" t="s">
        <v>153</v>
      </c>
      <c r="AV694" s="11" t="s">
        <v>88</v>
      </c>
      <c r="AW694" s="11" t="s">
        <v>41</v>
      </c>
      <c r="AX694" s="11" t="s">
        <v>78</v>
      </c>
      <c r="AY694" s="241" t="s">
        <v>134</v>
      </c>
    </row>
    <row r="695" spans="2:51" s="13" customFormat="1" ht="13.5">
      <c r="B695" s="262"/>
      <c r="C695" s="263"/>
      <c r="D695" s="228" t="s">
        <v>146</v>
      </c>
      <c r="E695" s="264" t="s">
        <v>34</v>
      </c>
      <c r="F695" s="265" t="s">
        <v>358</v>
      </c>
      <c r="G695" s="263"/>
      <c r="H695" s="266">
        <v>171</v>
      </c>
      <c r="I695" s="267"/>
      <c r="J695" s="263"/>
      <c r="K695" s="263"/>
      <c r="L695" s="268"/>
      <c r="M695" s="269"/>
      <c r="N695" s="270"/>
      <c r="O695" s="270"/>
      <c r="P695" s="270"/>
      <c r="Q695" s="270"/>
      <c r="R695" s="270"/>
      <c r="S695" s="270"/>
      <c r="T695" s="271"/>
      <c r="AT695" s="272" t="s">
        <v>146</v>
      </c>
      <c r="AU695" s="272" t="s">
        <v>153</v>
      </c>
      <c r="AV695" s="13" t="s">
        <v>142</v>
      </c>
      <c r="AW695" s="13" t="s">
        <v>41</v>
      </c>
      <c r="AX695" s="13" t="s">
        <v>25</v>
      </c>
      <c r="AY695" s="272" t="s">
        <v>134</v>
      </c>
    </row>
    <row r="696" spans="2:65" s="1" customFormat="1" ht="16.5" customHeight="1">
      <c r="B696" s="45"/>
      <c r="C696" s="242" t="s">
        <v>781</v>
      </c>
      <c r="D696" s="242" t="s">
        <v>261</v>
      </c>
      <c r="E696" s="243" t="s">
        <v>782</v>
      </c>
      <c r="F696" s="244" t="s">
        <v>783</v>
      </c>
      <c r="G696" s="245" t="s">
        <v>185</v>
      </c>
      <c r="H696" s="246">
        <v>126</v>
      </c>
      <c r="I696" s="247"/>
      <c r="J696" s="248">
        <f>ROUND(I696*H696,2)</f>
        <v>0</v>
      </c>
      <c r="K696" s="244" t="s">
        <v>34</v>
      </c>
      <c r="L696" s="249"/>
      <c r="M696" s="250" t="s">
        <v>34</v>
      </c>
      <c r="N696" s="251" t="s">
        <v>49</v>
      </c>
      <c r="O696" s="46"/>
      <c r="P696" s="225">
        <f>O696*H696</f>
        <v>0</v>
      </c>
      <c r="Q696" s="225">
        <v>0</v>
      </c>
      <c r="R696" s="225">
        <f>Q696*H696</f>
        <v>0</v>
      </c>
      <c r="S696" s="225">
        <v>0</v>
      </c>
      <c r="T696" s="226">
        <f>S696*H696</f>
        <v>0</v>
      </c>
      <c r="AR696" s="23" t="s">
        <v>366</v>
      </c>
      <c r="AT696" s="23" t="s">
        <v>261</v>
      </c>
      <c r="AU696" s="23" t="s">
        <v>153</v>
      </c>
      <c r="AY696" s="23" t="s">
        <v>134</v>
      </c>
      <c r="BE696" s="227">
        <f>IF(N696="základní",J696,0)</f>
        <v>0</v>
      </c>
      <c r="BF696" s="227">
        <f>IF(N696="snížená",J696,0)</f>
        <v>0</v>
      </c>
      <c r="BG696" s="227">
        <f>IF(N696="zákl. přenesená",J696,0)</f>
        <v>0</v>
      </c>
      <c r="BH696" s="227">
        <f>IF(N696="sníž. přenesená",J696,0)</f>
        <v>0</v>
      </c>
      <c r="BI696" s="227">
        <f>IF(N696="nulová",J696,0)</f>
        <v>0</v>
      </c>
      <c r="BJ696" s="23" t="s">
        <v>25</v>
      </c>
      <c r="BK696" s="227">
        <f>ROUND(I696*H696,2)</f>
        <v>0</v>
      </c>
      <c r="BL696" s="23" t="s">
        <v>355</v>
      </c>
      <c r="BM696" s="23" t="s">
        <v>784</v>
      </c>
    </row>
    <row r="697" spans="2:47" s="1" customFormat="1" ht="13.5">
      <c r="B697" s="45"/>
      <c r="C697" s="73"/>
      <c r="D697" s="228" t="s">
        <v>382</v>
      </c>
      <c r="E697" s="73"/>
      <c r="F697" s="229" t="s">
        <v>383</v>
      </c>
      <c r="G697" s="73"/>
      <c r="H697" s="73"/>
      <c r="I697" s="186"/>
      <c r="J697" s="73"/>
      <c r="K697" s="73"/>
      <c r="L697" s="71"/>
      <c r="M697" s="230"/>
      <c r="N697" s="46"/>
      <c r="O697" s="46"/>
      <c r="P697" s="46"/>
      <c r="Q697" s="46"/>
      <c r="R697" s="46"/>
      <c r="S697" s="46"/>
      <c r="T697" s="94"/>
      <c r="AT697" s="23" t="s">
        <v>382</v>
      </c>
      <c r="AU697" s="23" t="s">
        <v>153</v>
      </c>
    </row>
    <row r="698" spans="2:51" s="12" customFormat="1" ht="13.5">
      <c r="B698" s="252"/>
      <c r="C698" s="253"/>
      <c r="D698" s="228" t="s">
        <v>146</v>
      </c>
      <c r="E698" s="254" t="s">
        <v>34</v>
      </c>
      <c r="F698" s="255" t="s">
        <v>376</v>
      </c>
      <c r="G698" s="253"/>
      <c r="H698" s="254" t="s">
        <v>34</v>
      </c>
      <c r="I698" s="256"/>
      <c r="J698" s="253"/>
      <c r="K698" s="253"/>
      <c r="L698" s="257"/>
      <c r="M698" s="258"/>
      <c r="N698" s="259"/>
      <c r="O698" s="259"/>
      <c r="P698" s="259"/>
      <c r="Q698" s="259"/>
      <c r="R698" s="259"/>
      <c r="S698" s="259"/>
      <c r="T698" s="260"/>
      <c r="AT698" s="261" t="s">
        <v>146</v>
      </c>
      <c r="AU698" s="261" t="s">
        <v>153</v>
      </c>
      <c r="AV698" s="12" t="s">
        <v>25</v>
      </c>
      <c r="AW698" s="12" t="s">
        <v>41</v>
      </c>
      <c r="AX698" s="12" t="s">
        <v>78</v>
      </c>
      <c r="AY698" s="261" t="s">
        <v>134</v>
      </c>
    </row>
    <row r="699" spans="2:51" s="11" customFormat="1" ht="13.5">
      <c r="B699" s="231"/>
      <c r="C699" s="232"/>
      <c r="D699" s="228" t="s">
        <v>146</v>
      </c>
      <c r="E699" s="233" t="s">
        <v>34</v>
      </c>
      <c r="F699" s="234" t="s">
        <v>720</v>
      </c>
      <c r="G699" s="232"/>
      <c r="H699" s="235">
        <v>126</v>
      </c>
      <c r="I699" s="236"/>
      <c r="J699" s="232"/>
      <c r="K699" s="232"/>
      <c r="L699" s="237"/>
      <c r="M699" s="238"/>
      <c r="N699" s="239"/>
      <c r="O699" s="239"/>
      <c r="P699" s="239"/>
      <c r="Q699" s="239"/>
      <c r="R699" s="239"/>
      <c r="S699" s="239"/>
      <c r="T699" s="240"/>
      <c r="AT699" s="241" t="s">
        <v>146</v>
      </c>
      <c r="AU699" s="241" t="s">
        <v>153</v>
      </c>
      <c r="AV699" s="11" t="s">
        <v>88</v>
      </c>
      <c r="AW699" s="11" t="s">
        <v>41</v>
      </c>
      <c r="AX699" s="11" t="s">
        <v>78</v>
      </c>
      <c r="AY699" s="241" t="s">
        <v>134</v>
      </c>
    </row>
    <row r="700" spans="2:51" s="13" customFormat="1" ht="13.5">
      <c r="B700" s="262"/>
      <c r="C700" s="263"/>
      <c r="D700" s="228" t="s">
        <v>146</v>
      </c>
      <c r="E700" s="264" t="s">
        <v>34</v>
      </c>
      <c r="F700" s="265" t="s">
        <v>358</v>
      </c>
      <c r="G700" s="263"/>
      <c r="H700" s="266">
        <v>126</v>
      </c>
      <c r="I700" s="267"/>
      <c r="J700" s="263"/>
      <c r="K700" s="263"/>
      <c r="L700" s="268"/>
      <c r="M700" s="269"/>
      <c r="N700" s="270"/>
      <c r="O700" s="270"/>
      <c r="P700" s="270"/>
      <c r="Q700" s="270"/>
      <c r="R700" s="270"/>
      <c r="S700" s="270"/>
      <c r="T700" s="271"/>
      <c r="AT700" s="272" t="s">
        <v>146</v>
      </c>
      <c r="AU700" s="272" t="s">
        <v>153</v>
      </c>
      <c r="AV700" s="13" t="s">
        <v>142</v>
      </c>
      <c r="AW700" s="13" t="s">
        <v>41</v>
      </c>
      <c r="AX700" s="13" t="s">
        <v>25</v>
      </c>
      <c r="AY700" s="272" t="s">
        <v>134</v>
      </c>
    </row>
    <row r="701" spans="2:65" s="1" customFormat="1" ht="16.5" customHeight="1">
      <c r="B701" s="45"/>
      <c r="C701" s="242" t="s">
        <v>785</v>
      </c>
      <c r="D701" s="242" t="s">
        <v>261</v>
      </c>
      <c r="E701" s="243" t="s">
        <v>786</v>
      </c>
      <c r="F701" s="244" t="s">
        <v>787</v>
      </c>
      <c r="G701" s="245" t="s">
        <v>185</v>
      </c>
      <c r="H701" s="246">
        <v>45</v>
      </c>
      <c r="I701" s="247"/>
      <c r="J701" s="248">
        <f>ROUND(I701*H701,2)</f>
        <v>0</v>
      </c>
      <c r="K701" s="244" t="s">
        <v>34</v>
      </c>
      <c r="L701" s="249"/>
      <c r="M701" s="250" t="s">
        <v>34</v>
      </c>
      <c r="N701" s="251" t="s">
        <v>49</v>
      </c>
      <c r="O701" s="46"/>
      <c r="P701" s="225">
        <f>O701*H701</f>
        <v>0</v>
      </c>
      <c r="Q701" s="225">
        <v>0</v>
      </c>
      <c r="R701" s="225">
        <f>Q701*H701</f>
        <v>0</v>
      </c>
      <c r="S701" s="225">
        <v>0</v>
      </c>
      <c r="T701" s="226">
        <f>S701*H701</f>
        <v>0</v>
      </c>
      <c r="AR701" s="23" t="s">
        <v>366</v>
      </c>
      <c r="AT701" s="23" t="s">
        <v>261</v>
      </c>
      <c r="AU701" s="23" t="s">
        <v>153</v>
      </c>
      <c r="AY701" s="23" t="s">
        <v>134</v>
      </c>
      <c r="BE701" s="227">
        <f>IF(N701="základní",J701,0)</f>
        <v>0</v>
      </c>
      <c r="BF701" s="227">
        <f>IF(N701="snížená",J701,0)</f>
        <v>0</v>
      </c>
      <c r="BG701" s="227">
        <f>IF(N701="zákl. přenesená",J701,0)</f>
        <v>0</v>
      </c>
      <c r="BH701" s="227">
        <f>IF(N701="sníž. přenesená",J701,0)</f>
        <v>0</v>
      </c>
      <c r="BI701" s="227">
        <f>IF(N701="nulová",J701,0)</f>
        <v>0</v>
      </c>
      <c r="BJ701" s="23" t="s">
        <v>25</v>
      </c>
      <c r="BK701" s="227">
        <f>ROUND(I701*H701,2)</f>
        <v>0</v>
      </c>
      <c r="BL701" s="23" t="s">
        <v>355</v>
      </c>
      <c r="BM701" s="23" t="s">
        <v>788</v>
      </c>
    </row>
    <row r="702" spans="2:47" s="1" customFormat="1" ht="13.5">
      <c r="B702" s="45"/>
      <c r="C702" s="73"/>
      <c r="D702" s="228" t="s">
        <v>382</v>
      </c>
      <c r="E702" s="73"/>
      <c r="F702" s="229" t="s">
        <v>383</v>
      </c>
      <c r="G702" s="73"/>
      <c r="H702" s="73"/>
      <c r="I702" s="186"/>
      <c r="J702" s="73"/>
      <c r="K702" s="73"/>
      <c r="L702" s="71"/>
      <c r="M702" s="230"/>
      <c r="N702" s="46"/>
      <c r="O702" s="46"/>
      <c r="P702" s="46"/>
      <c r="Q702" s="46"/>
      <c r="R702" s="46"/>
      <c r="S702" s="46"/>
      <c r="T702" s="94"/>
      <c r="AT702" s="23" t="s">
        <v>382</v>
      </c>
      <c r="AU702" s="23" t="s">
        <v>153</v>
      </c>
    </row>
    <row r="703" spans="2:51" s="12" customFormat="1" ht="13.5">
      <c r="B703" s="252"/>
      <c r="C703" s="253"/>
      <c r="D703" s="228" t="s">
        <v>146</v>
      </c>
      <c r="E703" s="254" t="s">
        <v>34</v>
      </c>
      <c r="F703" s="255" t="s">
        <v>376</v>
      </c>
      <c r="G703" s="253"/>
      <c r="H703" s="254" t="s">
        <v>34</v>
      </c>
      <c r="I703" s="256"/>
      <c r="J703" s="253"/>
      <c r="K703" s="253"/>
      <c r="L703" s="257"/>
      <c r="M703" s="258"/>
      <c r="N703" s="259"/>
      <c r="O703" s="259"/>
      <c r="P703" s="259"/>
      <c r="Q703" s="259"/>
      <c r="R703" s="259"/>
      <c r="S703" s="259"/>
      <c r="T703" s="260"/>
      <c r="AT703" s="261" t="s">
        <v>146</v>
      </c>
      <c r="AU703" s="261" t="s">
        <v>153</v>
      </c>
      <c r="AV703" s="12" t="s">
        <v>25</v>
      </c>
      <c r="AW703" s="12" t="s">
        <v>41</v>
      </c>
      <c r="AX703" s="12" t="s">
        <v>78</v>
      </c>
      <c r="AY703" s="261" t="s">
        <v>134</v>
      </c>
    </row>
    <row r="704" spans="2:51" s="11" customFormat="1" ht="13.5">
      <c r="B704" s="231"/>
      <c r="C704" s="232"/>
      <c r="D704" s="228" t="s">
        <v>146</v>
      </c>
      <c r="E704" s="233" t="s">
        <v>34</v>
      </c>
      <c r="F704" s="234" t="s">
        <v>411</v>
      </c>
      <c r="G704" s="232"/>
      <c r="H704" s="235">
        <v>45</v>
      </c>
      <c r="I704" s="236"/>
      <c r="J704" s="232"/>
      <c r="K704" s="232"/>
      <c r="L704" s="237"/>
      <c r="M704" s="238"/>
      <c r="N704" s="239"/>
      <c r="O704" s="239"/>
      <c r="P704" s="239"/>
      <c r="Q704" s="239"/>
      <c r="R704" s="239"/>
      <c r="S704" s="239"/>
      <c r="T704" s="240"/>
      <c r="AT704" s="241" t="s">
        <v>146</v>
      </c>
      <c r="AU704" s="241" t="s">
        <v>153</v>
      </c>
      <c r="AV704" s="11" t="s">
        <v>88</v>
      </c>
      <c r="AW704" s="11" t="s">
        <v>41</v>
      </c>
      <c r="AX704" s="11" t="s">
        <v>78</v>
      </c>
      <c r="AY704" s="241" t="s">
        <v>134</v>
      </c>
    </row>
    <row r="705" spans="2:51" s="13" customFormat="1" ht="13.5">
      <c r="B705" s="262"/>
      <c r="C705" s="263"/>
      <c r="D705" s="228" t="s">
        <v>146</v>
      </c>
      <c r="E705" s="264" t="s">
        <v>34</v>
      </c>
      <c r="F705" s="265" t="s">
        <v>358</v>
      </c>
      <c r="G705" s="263"/>
      <c r="H705" s="266">
        <v>45</v>
      </c>
      <c r="I705" s="267"/>
      <c r="J705" s="263"/>
      <c r="K705" s="263"/>
      <c r="L705" s="268"/>
      <c r="M705" s="269"/>
      <c r="N705" s="270"/>
      <c r="O705" s="270"/>
      <c r="P705" s="270"/>
      <c r="Q705" s="270"/>
      <c r="R705" s="270"/>
      <c r="S705" s="270"/>
      <c r="T705" s="271"/>
      <c r="AT705" s="272" t="s">
        <v>146</v>
      </c>
      <c r="AU705" s="272" t="s">
        <v>153</v>
      </c>
      <c r="AV705" s="13" t="s">
        <v>142</v>
      </c>
      <c r="AW705" s="13" t="s">
        <v>41</v>
      </c>
      <c r="AX705" s="13" t="s">
        <v>25</v>
      </c>
      <c r="AY705" s="272" t="s">
        <v>134</v>
      </c>
    </row>
    <row r="706" spans="2:65" s="1" customFormat="1" ht="38.25" customHeight="1">
      <c r="B706" s="45"/>
      <c r="C706" s="216" t="s">
        <v>789</v>
      </c>
      <c r="D706" s="216" t="s">
        <v>137</v>
      </c>
      <c r="E706" s="217" t="s">
        <v>503</v>
      </c>
      <c r="F706" s="218" t="s">
        <v>504</v>
      </c>
      <c r="G706" s="219" t="s">
        <v>156</v>
      </c>
      <c r="H706" s="220">
        <v>39</v>
      </c>
      <c r="I706" s="221"/>
      <c r="J706" s="222">
        <f>ROUND(I706*H706,2)</f>
        <v>0</v>
      </c>
      <c r="K706" s="218" t="s">
        <v>141</v>
      </c>
      <c r="L706" s="71"/>
      <c r="M706" s="223" t="s">
        <v>34</v>
      </c>
      <c r="N706" s="224" t="s">
        <v>49</v>
      </c>
      <c r="O706" s="46"/>
      <c r="P706" s="225">
        <f>O706*H706</f>
        <v>0</v>
      </c>
      <c r="Q706" s="225">
        <v>0</v>
      </c>
      <c r="R706" s="225">
        <f>Q706*H706</f>
        <v>0</v>
      </c>
      <c r="S706" s="225">
        <v>0</v>
      </c>
      <c r="T706" s="226">
        <f>S706*H706</f>
        <v>0</v>
      </c>
      <c r="AR706" s="23" t="s">
        <v>355</v>
      </c>
      <c r="AT706" s="23" t="s">
        <v>137</v>
      </c>
      <c r="AU706" s="23" t="s">
        <v>153</v>
      </c>
      <c r="AY706" s="23" t="s">
        <v>134</v>
      </c>
      <c r="BE706" s="227">
        <f>IF(N706="základní",J706,0)</f>
        <v>0</v>
      </c>
      <c r="BF706" s="227">
        <f>IF(N706="snížená",J706,0)</f>
        <v>0</v>
      </c>
      <c r="BG706" s="227">
        <f>IF(N706="zákl. přenesená",J706,0)</f>
        <v>0</v>
      </c>
      <c r="BH706" s="227">
        <f>IF(N706="sníž. přenesená",J706,0)</f>
        <v>0</v>
      </c>
      <c r="BI706" s="227">
        <f>IF(N706="nulová",J706,0)</f>
        <v>0</v>
      </c>
      <c r="BJ706" s="23" t="s">
        <v>25</v>
      </c>
      <c r="BK706" s="227">
        <f>ROUND(I706*H706,2)</f>
        <v>0</v>
      </c>
      <c r="BL706" s="23" t="s">
        <v>355</v>
      </c>
      <c r="BM706" s="23" t="s">
        <v>790</v>
      </c>
    </row>
    <row r="707" spans="2:51" s="12" customFormat="1" ht="13.5">
      <c r="B707" s="252"/>
      <c r="C707" s="253"/>
      <c r="D707" s="228" t="s">
        <v>146</v>
      </c>
      <c r="E707" s="254" t="s">
        <v>34</v>
      </c>
      <c r="F707" s="255" t="s">
        <v>357</v>
      </c>
      <c r="G707" s="253"/>
      <c r="H707" s="254" t="s">
        <v>34</v>
      </c>
      <c r="I707" s="256"/>
      <c r="J707" s="253"/>
      <c r="K707" s="253"/>
      <c r="L707" s="257"/>
      <c r="M707" s="258"/>
      <c r="N707" s="259"/>
      <c r="O707" s="259"/>
      <c r="P707" s="259"/>
      <c r="Q707" s="259"/>
      <c r="R707" s="259"/>
      <c r="S707" s="259"/>
      <c r="T707" s="260"/>
      <c r="AT707" s="261" t="s">
        <v>146</v>
      </c>
      <c r="AU707" s="261" t="s">
        <v>153</v>
      </c>
      <c r="AV707" s="12" t="s">
        <v>25</v>
      </c>
      <c r="AW707" s="12" t="s">
        <v>41</v>
      </c>
      <c r="AX707" s="12" t="s">
        <v>78</v>
      </c>
      <c r="AY707" s="261" t="s">
        <v>134</v>
      </c>
    </row>
    <row r="708" spans="2:51" s="11" customFormat="1" ht="13.5">
      <c r="B708" s="231"/>
      <c r="C708" s="232"/>
      <c r="D708" s="228" t="s">
        <v>146</v>
      </c>
      <c r="E708" s="233" t="s">
        <v>34</v>
      </c>
      <c r="F708" s="234" t="s">
        <v>384</v>
      </c>
      <c r="G708" s="232"/>
      <c r="H708" s="235">
        <v>39</v>
      </c>
      <c r="I708" s="236"/>
      <c r="J708" s="232"/>
      <c r="K708" s="232"/>
      <c r="L708" s="237"/>
      <c r="M708" s="238"/>
      <c r="N708" s="239"/>
      <c r="O708" s="239"/>
      <c r="P708" s="239"/>
      <c r="Q708" s="239"/>
      <c r="R708" s="239"/>
      <c r="S708" s="239"/>
      <c r="T708" s="240"/>
      <c r="AT708" s="241" t="s">
        <v>146</v>
      </c>
      <c r="AU708" s="241" t="s">
        <v>153</v>
      </c>
      <c r="AV708" s="11" t="s">
        <v>88</v>
      </c>
      <c r="AW708" s="11" t="s">
        <v>41</v>
      </c>
      <c r="AX708" s="11" t="s">
        <v>78</v>
      </c>
      <c r="AY708" s="241" t="s">
        <v>134</v>
      </c>
    </row>
    <row r="709" spans="2:51" s="13" customFormat="1" ht="13.5">
      <c r="B709" s="262"/>
      <c r="C709" s="263"/>
      <c r="D709" s="228" t="s">
        <v>146</v>
      </c>
      <c r="E709" s="264" t="s">
        <v>34</v>
      </c>
      <c r="F709" s="265" t="s">
        <v>358</v>
      </c>
      <c r="G709" s="263"/>
      <c r="H709" s="266">
        <v>39</v>
      </c>
      <c r="I709" s="267"/>
      <c r="J709" s="263"/>
      <c r="K709" s="263"/>
      <c r="L709" s="268"/>
      <c r="M709" s="269"/>
      <c r="N709" s="270"/>
      <c r="O709" s="270"/>
      <c r="P709" s="270"/>
      <c r="Q709" s="270"/>
      <c r="R709" s="270"/>
      <c r="S709" s="270"/>
      <c r="T709" s="271"/>
      <c r="AT709" s="272" t="s">
        <v>146</v>
      </c>
      <c r="AU709" s="272" t="s">
        <v>153</v>
      </c>
      <c r="AV709" s="13" t="s">
        <v>142</v>
      </c>
      <c r="AW709" s="13" t="s">
        <v>41</v>
      </c>
      <c r="AX709" s="13" t="s">
        <v>25</v>
      </c>
      <c r="AY709" s="272" t="s">
        <v>134</v>
      </c>
    </row>
    <row r="710" spans="2:65" s="1" customFormat="1" ht="25.5" customHeight="1">
      <c r="B710" s="45"/>
      <c r="C710" s="242" t="s">
        <v>791</v>
      </c>
      <c r="D710" s="242" t="s">
        <v>261</v>
      </c>
      <c r="E710" s="243" t="s">
        <v>507</v>
      </c>
      <c r="F710" s="244" t="s">
        <v>508</v>
      </c>
      <c r="G710" s="245" t="s">
        <v>485</v>
      </c>
      <c r="H710" s="246">
        <v>39</v>
      </c>
      <c r="I710" s="247"/>
      <c r="J710" s="248">
        <f>ROUND(I710*H710,2)</f>
        <v>0</v>
      </c>
      <c r="K710" s="244" t="s">
        <v>34</v>
      </c>
      <c r="L710" s="249"/>
      <c r="M710" s="250" t="s">
        <v>34</v>
      </c>
      <c r="N710" s="251" t="s">
        <v>49</v>
      </c>
      <c r="O710" s="46"/>
      <c r="P710" s="225">
        <f>O710*H710</f>
        <v>0</v>
      </c>
      <c r="Q710" s="225">
        <v>0</v>
      </c>
      <c r="R710" s="225">
        <f>Q710*H710</f>
        <v>0</v>
      </c>
      <c r="S710" s="225">
        <v>0</v>
      </c>
      <c r="T710" s="226">
        <f>S710*H710</f>
        <v>0</v>
      </c>
      <c r="AR710" s="23" t="s">
        <v>366</v>
      </c>
      <c r="AT710" s="23" t="s">
        <v>261</v>
      </c>
      <c r="AU710" s="23" t="s">
        <v>153</v>
      </c>
      <c r="AY710" s="23" t="s">
        <v>134</v>
      </c>
      <c r="BE710" s="227">
        <f>IF(N710="základní",J710,0)</f>
        <v>0</v>
      </c>
      <c r="BF710" s="227">
        <f>IF(N710="snížená",J710,0)</f>
        <v>0</v>
      </c>
      <c r="BG710" s="227">
        <f>IF(N710="zákl. přenesená",J710,0)</f>
        <v>0</v>
      </c>
      <c r="BH710" s="227">
        <f>IF(N710="sníž. přenesená",J710,0)</f>
        <v>0</v>
      </c>
      <c r="BI710" s="227">
        <f>IF(N710="nulová",J710,0)</f>
        <v>0</v>
      </c>
      <c r="BJ710" s="23" t="s">
        <v>25</v>
      </c>
      <c r="BK710" s="227">
        <f>ROUND(I710*H710,2)</f>
        <v>0</v>
      </c>
      <c r="BL710" s="23" t="s">
        <v>355</v>
      </c>
      <c r="BM710" s="23" t="s">
        <v>792</v>
      </c>
    </row>
    <row r="711" spans="2:47" s="1" customFormat="1" ht="13.5">
      <c r="B711" s="45"/>
      <c r="C711" s="73"/>
      <c r="D711" s="228" t="s">
        <v>382</v>
      </c>
      <c r="E711" s="73"/>
      <c r="F711" s="229" t="s">
        <v>383</v>
      </c>
      <c r="G711" s="73"/>
      <c r="H711" s="73"/>
      <c r="I711" s="186"/>
      <c r="J711" s="73"/>
      <c r="K711" s="73"/>
      <c r="L711" s="71"/>
      <c r="M711" s="230"/>
      <c r="N711" s="46"/>
      <c r="O711" s="46"/>
      <c r="P711" s="46"/>
      <c r="Q711" s="46"/>
      <c r="R711" s="46"/>
      <c r="S711" s="46"/>
      <c r="T711" s="94"/>
      <c r="AT711" s="23" t="s">
        <v>382</v>
      </c>
      <c r="AU711" s="23" t="s">
        <v>153</v>
      </c>
    </row>
    <row r="712" spans="2:51" s="12" customFormat="1" ht="13.5">
      <c r="B712" s="252"/>
      <c r="C712" s="253"/>
      <c r="D712" s="228" t="s">
        <v>146</v>
      </c>
      <c r="E712" s="254" t="s">
        <v>34</v>
      </c>
      <c r="F712" s="255" t="s">
        <v>357</v>
      </c>
      <c r="G712" s="253"/>
      <c r="H712" s="254" t="s">
        <v>34</v>
      </c>
      <c r="I712" s="256"/>
      <c r="J712" s="253"/>
      <c r="K712" s="253"/>
      <c r="L712" s="257"/>
      <c r="M712" s="258"/>
      <c r="N712" s="259"/>
      <c r="O712" s="259"/>
      <c r="P712" s="259"/>
      <c r="Q712" s="259"/>
      <c r="R712" s="259"/>
      <c r="S712" s="259"/>
      <c r="T712" s="260"/>
      <c r="AT712" s="261" t="s">
        <v>146</v>
      </c>
      <c r="AU712" s="261" t="s">
        <v>153</v>
      </c>
      <c r="AV712" s="12" t="s">
        <v>25</v>
      </c>
      <c r="AW712" s="12" t="s">
        <v>41</v>
      </c>
      <c r="AX712" s="12" t="s">
        <v>78</v>
      </c>
      <c r="AY712" s="261" t="s">
        <v>134</v>
      </c>
    </row>
    <row r="713" spans="2:51" s="11" customFormat="1" ht="13.5">
      <c r="B713" s="231"/>
      <c r="C713" s="232"/>
      <c r="D713" s="228" t="s">
        <v>146</v>
      </c>
      <c r="E713" s="233" t="s">
        <v>34</v>
      </c>
      <c r="F713" s="234" t="s">
        <v>384</v>
      </c>
      <c r="G713" s="232"/>
      <c r="H713" s="235">
        <v>39</v>
      </c>
      <c r="I713" s="236"/>
      <c r="J713" s="232"/>
      <c r="K713" s="232"/>
      <c r="L713" s="237"/>
      <c r="M713" s="238"/>
      <c r="N713" s="239"/>
      <c r="O713" s="239"/>
      <c r="P713" s="239"/>
      <c r="Q713" s="239"/>
      <c r="R713" s="239"/>
      <c r="S713" s="239"/>
      <c r="T713" s="240"/>
      <c r="AT713" s="241" t="s">
        <v>146</v>
      </c>
      <c r="AU713" s="241" t="s">
        <v>153</v>
      </c>
      <c r="AV713" s="11" t="s">
        <v>88</v>
      </c>
      <c r="AW713" s="11" t="s">
        <v>41</v>
      </c>
      <c r="AX713" s="11" t="s">
        <v>78</v>
      </c>
      <c r="AY713" s="241" t="s">
        <v>134</v>
      </c>
    </row>
    <row r="714" spans="2:51" s="13" customFormat="1" ht="13.5">
      <c r="B714" s="262"/>
      <c r="C714" s="263"/>
      <c r="D714" s="228" t="s">
        <v>146</v>
      </c>
      <c r="E714" s="264" t="s">
        <v>34</v>
      </c>
      <c r="F714" s="265" t="s">
        <v>358</v>
      </c>
      <c r="G714" s="263"/>
      <c r="H714" s="266">
        <v>39</v>
      </c>
      <c r="I714" s="267"/>
      <c r="J714" s="263"/>
      <c r="K714" s="263"/>
      <c r="L714" s="268"/>
      <c r="M714" s="269"/>
      <c r="N714" s="270"/>
      <c r="O714" s="270"/>
      <c r="P714" s="270"/>
      <c r="Q714" s="270"/>
      <c r="R714" s="270"/>
      <c r="S714" s="270"/>
      <c r="T714" s="271"/>
      <c r="AT714" s="272" t="s">
        <v>146</v>
      </c>
      <c r="AU714" s="272" t="s">
        <v>153</v>
      </c>
      <c r="AV714" s="13" t="s">
        <v>142</v>
      </c>
      <c r="AW714" s="13" t="s">
        <v>41</v>
      </c>
      <c r="AX714" s="13" t="s">
        <v>25</v>
      </c>
      <c r="AY714" s="272" t="s">
        <v>134</v>
      </c>
    </row>
    <row r="715" spans="2:65" s="1" customFormat="1" ht="16.5" customHeight="1">
      <c r="B715" s="45"/>
      <c r="C715" s="242" t="s">
        <v>793</v>
      </c>
      <c r="D715" s="242" t="s">
        <v>261</v>
      </c>
      <c r="E715" s="243" t="s">
        <v>511</v>
      </c>
      <c r="F715" s="244" t="s">
        <v>512</v>
      </c>
      <c r="G715" s="245" t="s">
        <v>485</v>
      </c>
      <c r="H715" s="246">
        <v>39</v>
      </c>
      <c r="I715" s="247"/>
      <c r="J715" s="248">
        <f>ROUND(I715*H715,2)</f>
        <v>0</v>
      </c>
      <c r="K715" s="244" t="s">
        <v>34</v>
      </c>
      <c r="L715" s="249"/>
      <c r="M715" s="250" t="s">
        <v>34</v>
      </c>
      <c r="N715" s="251" t="s">
        <v>49</v>
      </c>
      <c r="O715" s="46"/>
      <c r="P715" s="225">
        <f>O715*H715</f>
        <v>0</v>
      </c>
      <c r="Q715" s="225">
        <v>0</v>
      </c>
      <c r="R715" s="225">
        <f>Q715*H715</f>
        <v>0</v>
      </c>
      <c r="S715" s="225">
        <v>0</v>
      </c>
      <c r="T715" s="226">
        <f>S715*H715</f>
        <v>0</v>
      </c>
      <c r="AR715" s="23" t="s">
        <v>366</v>
      </c>
      <c r="AT715" s="23" t="s">
        <v>261</v>
      </c>
      <c r="AU715" s="23" t="s">
        <v>153</v>
      </c>
      <c r="AY715" s="23" t="s">
        <v>134</v>
      </c>
      <c r="BE715" s="227">
        <f>IF(N715="základní",J715,0)</f>
        <v>0</v>
      </c>
      <c r="BF715" s="227">
        <f>IF(N715="snížená",J715,0)</f>
        <v>0</v>
      </c>
      <c r="BG715" s="227">
        <f>IF(N715="zákl. přenesená",J715,0)</f>
        <v>0</v>
      </c>
      <c r="BH715" s="227">
        <f>IF(N715="sníž. přenesená",J715,0)</f>
        <v>0</v>
      </c>
      <c r="BI715" s="227">
        <f>IF(N715="nulová",J715,0)</f>
        <v>0</v>
      </c>
      <c r="BJ715" s="23" t="s">
        <v>25</v>
      </c>
      <c r="BK715" s="227">
        <f>ROUND(I715*H715,2)</f>
        <v>0</v>
      </c>
      <c r="BL715" s="23" t="s">
        <v>355</v>
      </c>
      <c r="BM715" s="23" t="s">
        <v>794</v>
      </c>
    </row>
    <row r="716" spans="2:47" s="1" customFormat="1" ht="13.5">
      <c r="B716" s="45"/>
      <c r="C716" s="73"/>
      <c r="D716" s="228" t="s">
        <v>382</v>
      </c>
      <c r="E716" s="73"/>
      <c r="F716" s="229" t="s">
        <v>383</v>
      </c>
      <c r="G716" s="73"/>
      <c r="H716" s="73"/>
      <c r="I716" s="186"/>
      <c r="J716" s="73"/>
      <c r="K716" s="73"/>
      <c r="L716" s="71"/>
      <c r="M716" s="230"/>
      <c r="N716" s="46"/>
      <c r="O716" s="46"/>
      <c r="P716" s="46"/>
      <c r="Q716" s="46"/>
      <c r="R716" s="46"/>
      <c r="S716" s="46"/>
      <c r="T716" s="94"/>
      <c r="AT716" s="23" t="s">
        <v>382</v>
      </c>
      <c r="AU716" s="23" t="s">
        <v>153</v>
      </c>
    </row>
    <row r="717" spans="2:51" s="12" customFormat="1" ht="13.5">
      <c r="B717" s="252"/>
      <c r="C717" s="253"/>
      <c r="D717" s="228" t="s">
        <v>146</v>
      </c>
      <c r="E717" s="254" t="s">
        <v>34</v>
      </c>
      <c r="F717" s="255" t="s">
        <v>357</v>
      </c>
      <c r="G717" s="253"/>
      <c r="H717" s="254" t="s">
        <v>34</v>
      </c>
      <c r="I717" s="256"/>
      <c r="J717" s="253"/>
      <c r="K717" s="253"/>
      <c r="L717" s="257"/>
      <c r="M717" s="258"/>
      <c r="N717" s="259"/>
      <c r="O717" s="259"/>
      <c r="P717" s="259"/>
      <c r="Q717" s="259"/>
      <c r="R717" s="259"/>
      <c r="S717" s="259"/>
      <c r="T717" s="260"/>
      <c r="AT717" s="261" t="s">
        <v>146</v>
      </c>
      <c r="AU717" s="261" t="s">
        <v>153</v>
      </c>
      <c r="AV717" s="12" t="s">
        <v>25</v>
      </c>
      <c r="AW717" s="12" t="s">
        <v>41</v>
      </c>
      <c r="AX717" s="12" t="s">
        <v>78</v>
      </c>
      <c r="AY717" s="261" t="s">
        <v>134</v>
      </c>
    </row>
    <row r="718" spans="2:51" s="11" customFormat="1" ht="13.5">
      <c r="B718" s="231"/>
      <c r="C718" s="232"/>
      <c r="D718" s="228" t="s">
        <v>146</v>
      </c>
      <c r="E718" s="233" t="s">
        <v>34</v>
      </c>
      <c r="F718" s="234" t="s">
        <v>384</v>
      </c>
      <c r="G718" s="232"/>
      <c r="H718" s="235">
        <v>39</v>
      </c>
      <c r="I718" s="236"/>
      <c r="J718" s="232"/>
      <c r="K718" s="232"/>
      <c r="L718" s="237"/>
      <c r="M718" s="238"/>
      <c r="N718" s="239"/>
      <c r="O718" s="239"/>
      <c r="P718" s="239"/>
      <c r="Q718" s="239"/>
      <c r="R718" s="239"/>
      <c r="S718" s="239"/>
      <c r="T718" s="240"/>
      <c r="AT718" s="241" t="s">
        <v>146</v>
      </c>
      <c r="AU718" s="241" t="s">
        <v>153</v>
      </c>
      <c r="AV718" s="11" t="s">
        <v>88</v>
      </c>
      <c r="AW718" s="11" t="s">
        <v>41</v>
      </c>
      <c r="AX718" s="11" t="s">
        <v>78</v>
      </c>
      <c r="AY718" s="241" t="s">
        <v>134</v>
      </c>
    </row>
    <row r="719" spans="2:51" s="13" customFormat="1" ht="13.5">
      <c r="B719" s="262"/>
      <c r="C719" s="263"/>
      <c r="D719" s="228" t="s">
        <v>146</v>
      </c>
      <c r="E719" s="264" t="s">
        <v>34</v>
      </c>
      <c r="F719" s="265" t="s">
        <v>358</v>
      </c>
      <c r="G719" s="263"/>
      <c r="H719" s="266">
        <v>39</v>
      </c>
      <c r="I719" s="267"/>
      <c r="J719" s="263"/>
      <c r="K719" s="263"/>
      <c r="L719" s="268"/>
      <c r="M719" s="269"/>
      <c r="N719" s="270"/>
      <c r="O719" s="270"/>
      <c r="P719" s="270"/>
      <c r="Q719" s="270"/>
      <c r="R719" s="270"/>
      <c r="S719" s="270"/>
      <c r="T719" s="271"/>
      <c r="AT719" s="272" t="s">
        <v>146</v>
      </c>
      <c r="AU719" s="272" t="s">
        <v>153</v>
      </c>
      <c r="AV719" s="13" t="s">
        <v>142</v>
      </c>
      <c r="AW719" s="13" t="s">
        <v>41</v>
      </c>
      <c r="AX719" s="13" t="s">
        <v>25</v>
      </c>
      <c r="AY719" s="272" t="s">
        <v>134</v>
      </c>
    </row>
    <row r="720" spans="2:65" s="1" customFormat="1" ht="16.5" customHeight="1">
      <c r="B720" s="45"/>
      <c r="C720" s="242" t="s">
        <v>795</v>
      </c>
      <c r="D720" s="242" t="s">
        <v>261</v>
      </c>
      <c r="E720" s="243" t="s">
        <v>796</v>
      </c>
      <c r="F720" s="244" t="s">
        <v>797</v>
      </c>
      <c r="G720" s="245" t="s">
        <v>485</v>
      </c>
      <c r="H720" s="246">
        <v>3</v>
      </c>
      <c r="I720" s="247"/>
      <c r="J720" s="248">
        <f>ROUND(I720*H720,2)</f>
        <v>0</v>
      </c>
      <c r="K720" s="244" t="s">
        <v>34</v>
      </c>
      <c r="L720" s="249"/>
      <c r="M720" s="250" t="s">
        <v>34</v>
      </c>
      <c r="N720" s="251" t="s">
        <v>49</v>
      </c>
      <c r="O720" s="46"/>
      <c r="P720" s="225">
        <f>O720*H720</f>
        <v>0</v>
      </c>
      <c r="Q720" s="225">
        <v>0</v>
      </c>
      <c r="R720" s="225">
        <f>Q720*H720</f>
        <v>0</v>
      </c>
      <c r="S720" s="225">
        <v>0</v>
      </c>
      <c r="T720" s="226">
        <f>S720*H720</f>
        <v>0</v>
      </c>
      <c r="AR720" s="23" t="s">
        <v>366</v>
      </c>
      <c r="AT720" s="23" t="s">
        <v>261</v>
      </c>
      <c r="AU720" s="23" t="s">
        <v>153</v>
      </c>
      <c r="AY720" s="23" t="s">
        <v>134</v>
      </c>
      <c r="BE720" s="227">
        <f>IF(N720="základní",J720,0)</f>
        <v>0</v>
      </c>
      <c r="BF720" s="227">
        <f>IF(N720="snížená",J720,0)</f>
        <v>0</v>
      </c>
      <c r="BG720" s="227">
        <f>IF(N720="zákl. přenesená",J720,0)</f>
        <v>0</v>
      </c>
      <c r="BH720" s="227">
        <f>IF(N720="sníž. přenesená",J720,0)</f>
        <v>0</v>
      </c>
      <c r="BI720" s="227">
        <f>IF(N720="nulová",J720,0)</f>
        <v>0</v>
      </c>
      <c r="BJ720" s="23" t="s">
        <v>25</v>
      </c>
      <c r="BK720" s="227">
        <f>ROUND(I720*H720,2)</f>
        <v>0</v>
      </c>
      <c r="BL720" s="23" t="s">
        <v>355</v>
      </c>
      <c r="BM720" s="23" t="s">
        <v>798</v>
      </c>
    </row>
    <row r="721" spans="2:47" s="1" customFormat="1" ht="13.5">
      <c r="B721" s="45"/>
      <c r="C721" s="73"/>
      <c r="D721" s="228" t="s">
        <v>382</v>
      </c>
      <c r="E721" s="73"/>
      <c r="F721" s="229" t="s">
        <v>383</v>
      </c>
      <c r="G721" s="73"/>
      <c r="H721" s="73"/>
      <c r="I721" s="186"/>
      <c r="J721" s="73"/>
      <c r="K721" s="73"/>
      <c r="L721" s="71"/>
      <c r="M721" s="230"/>
      <c r="N721" s="46"/>
      <c r="O721" s="46"/>
      <c r="P721" s="46"/>
      <c r="Q721" s="46"/>
      <c r="R721" s="46"/>
      <c r="S721" s="46"/>
      <c r="T721" s="94"/>
      <c r="AT721" s="23" t="s">
        <v>382</v>
      </c>
      <c r="AU721" s="23" t="s">
        <v>153</v>
      </c>
    </row>
    <row r="722" spans="2:51" s="12" customFormat="1" ht="13.5">
      <c r="B722" s="252"/>
      <c r="C722" s="253"/>
      <c r="D722" s="228" t="s">
        <v>146</v>
      </c>
      <c r="E722" s="254" t="s">
        <v>34</v>
      </c>
      <c r="F722" s="255" t="s">
        <v>357</v>
      </c>
      <c r="G722" s="253"/>
      <c r="H722" s="254" t="s">
        <v>34</v>
      </c>
      <c r="I722" s="256"/>
      <c r="J722" s="253"/>
      <c r="K722" s="253"/>
      <c r="L722" s="257"/>
      <c r="M722" s="258"/>
      <c r="N722" s="259"/>
      <c r="O722" s="259"/>
      <c r="P722" s="259"/>
      <c r="Q722" s="259"/>
      <c r="R722" s="259"/>
      <c r="S722" s="259"/>
      <c r="T722" s="260"/>
      <c r="AT722" s="261" t="s">
        <v>146</v>
      </c>
      <c r="AU722" s="261" t="s">
        <v>153</v>
      </c>
      <c r="AV722" s="12" t="s">
        <v>25</v>
      </c>
      <c r="AW722" s="12" t="s">
        <v>41</v>
      </c>
      <c r="AX722" s="12" t="s">
        <v>78</v>
      </c>
      <c r="AY722" s="261" t="s">
        <v>134</v>
      </c>
    </row>
    <row r="723" spans="2:51" s="11" customFormat="1" ht="13.5">
      <c r="B723" s="231"/>
      <c r="C723" s="232"/>
      <c r="D723" s="228" t="s">
        <v>146</v>
      </c>
      <c r="E723" s="233" t="s">
        <v>34</v>
      </c>
      <c r="F723" s="234" t="s">
        <v>153</v>
      </c>
      <c r="G723" s="232"/>
      <c r="H723" s="235">
        <v>3</v>
      </c>
      <c r="I723" s="236"/>
      <c r="J723" s="232"/>
      <c r="K723" s="232"/>
      <c r="L723" s="237"/>
      <c r="M723" s="238"/>
      <c r="N723" s="239"/>
      <c r="O723" s="239"/>
      <c r="P723" s="239"/>
      <c r="Q723" s="239"/>
      <c r="R723" s="239"/>
      <c r="S723" s="239"/>
      <c r="T723" s="240"/>
      <c r="AT723" s="241" t="s">
        <v>146</v>
      </c>
      <c r="AU723" s="241" t="s">
        <v>153</v>
      </c>
      <c r="AV723" s="11" t="s">
        <v>88</v>
      </c>
      <c r="AW723" s="11" t="s">
        <v>41</v>
      </c>
      <c r="AX723" s="11" t="s">
        <v>78</v>
      </c>
      <c r="AY723" s="241" t="s">
        <v>134</v>
      </c>
    </row>
    <row r="724" spans="2:51" s="13" customFormat="1" ht="13.5">
      <c r="B724" s="262"/>
      <c r="C724" s="263"/>
      <c r="D724" s="228" t="s">
        <v>146</v>
      </c>
      <c r="E724" s="264" t="s">
        <v>34</v>
      </c>
      <c r="F724" s="265" t="s">
        <v>358</v>
      </c>
      <c r="G724" s="263"/>
      <c r="H724" s="266">
        <v>3</v>
      </c>
      <c r="I724" s="267"/>
      <c r="J724" s="263"/>
      <c r="K724" s="263"/>
      <c r="L724" s="268"/>
      <c r="M724" s="269"/>
      <c r="N724" s="270"/>
      <c r="O724" s="270"/>
      <c r="P724" s="270"/>
      <c r="Q724" s="270"/>
      <c r="R724" s="270"/>
      <c r="S724" s="270"/>
      <c r="T724" s="271"/>
      <c r="AT724" s="272" t="s">
        <v>146</v>
      </c>
      <c r="AU724" s="272" t="s">
        <v>153</v>
      </c>
      <c r="AV724" s="13" t="s">
        <v>142</v>
      </c>
      <c r="AW724" s="13" t="s">
        <v>41</v>
      </c>
      <c r="AX724" s="13" t="s">
        <v>25</v>
      </c>
      <c r="AY724" s="272" t="s">
        <v>134</v>
      </c>
    </row>
    <row r="725" spans="2:65" s="1" customFormat="1" ht="38.25" customHeight="1">
      <c r="B725" s="45"/>
      <c r="C725" s="216" t="s">
        <v>799</v>
      </c>
      <c r="D725" s="216" t="s">
        <v>137</v>
      </c>
      <c r="E725" s="217" t="s">
        <v>800</v>
      </c>
      <c r="F725" s="218" t="s">
        <v>801</v>
      </c>
      <c r="G725" s="219" t="s">
        <v>185</v>
      </c>
      <c r="H725" s="220">
        <v>98</v>
      </c>
      <c r="I725" s="221"/>
      <c r="J725" s="222">
        <f>ROUND(I725*H725,2)</f>
        <v>0</v>
      </c>
      <c r="K725" s="218" t="s">
        <v>141</v>
      </c>
      <c r="L725" s="71"/>
      <c r="M725" s="223" t="s">
        <v>34</v>
      </c>
      <c r="N725" s="224" t="s">
        <v>49</v>
      </c>
      <c r="O725" s="46"/>
      <c r="P725" s="225">
        <f>O725*H725</f>
        <v>0</v>
      </c>
      <c r="Q725" s="225">
        <v>0</v>
      </c>
      <c r="R725" s="225">
        <f>Q725*H725</f>
        <v>0</v>
      </c>
      <c r="S725" s="225">
        <v>0</v>
      </c>
      <c r="T725" s="226">
        <f>S725*H725</f>
        <v>0</v>
      </c>
      <c r="AR725" s="23" t="s">
        <v>355</v>
      </c>
      <c r="AT725" s="23" t="s">
        <v>137</v>
      </c>
      <c r="AU725" s="23" t="s">
        <v>153</v>
      </c>
      <c r="AY725" s="23" t="s">
        <v>134</v>
      </c>
      <c r="BE725" s="227">
        <f>IF(N725="základní",J725,0)</f>
        <v>0</v>
      </c>
      <c r="BF725" s="227">
        <f>IF(N725="snížená",J725,0)</f>
        <v>0</v>
      </c>
      <c r="BG725" s="227">
        <f>IF(N725="zákl. přenesená",J725,0)</f>
        <v>0</v>
      </c>
      <c r="BH725" s="227">
        <f>IF(N725="sníž. přenesená",J725,0)</f>
        <v>0</v>
      </c>
      <c r="BI725" s="227">
        <f>IF(N725="nulová",J725,0)</f>
        <v>0</v>
      </c>
      <c r="BJ725" s="23" t="s">
        <v>25</v>
      </c>
      <c r="BK725" s="227">
        <f>ROUND(I725*H725,2)</f>
        <v>0</v>
      </c>
      <c r="BL725" s="23" t="s">
        <v>355</v>
      </c>
      <c r="BM725" s="23" t="s">
        <v>802</v>
      </c>
    </row>
    <row r="726" spans="2:51" s="12" customFormat="1" ht="13.5">
      <c r="B726" s="252"/>
      <c r="C726" s="253"/>
      <c r="D726" s="228" t="s">
        <v>146</v>
      </c>
      <c r="E726" s="254" t="s">
        <v>34</v>
      </c>
      <c r="F726" s="255" t="s">
        <v>376</v>
      </c>
      <c r="G726" s="253"/>
      <c r="H726" s="254" t="s">
        <v>34</v>
      </c>
      <c r="I726" s="256"/>
      <c r="J726" s="253"/>
      <c r="K726" s="253"/>
      <c r="L726" s="257"/>
      <c r="M726" s="258"/>
      <c r="N726" s="259"/>
      <c r="O726" s="259"/>
      <c r="P726" s="259"/>
      <c r="Q726" s="259"/>
      <c r="R726" s="259"/>
      <c r="S726" s="259"/>
      <c r="T726" s="260"/>
      <c r="AT726" s="261" t="s">
        <v>146</v>
      </c>
      <c r="AU726" s="261" t="s">
        <v>153</v>
      </c>
      <c r="AV726" s="12" t="s">
        <v>25</v>
      </c>
      <c r="AW726" s="12" t="s">
        <v>41</v>
      </c>
      <c r="AX726" s="12" t="s">
        <v>78</v>
      </c>
      <c r="AY726" s="261" t="s">
        <v>134</v>
      </c>
    </row>
    <row r="727" spans="2:51" s="11" customFormat="1" ht="13.5">
      <c r="B727" s="231"/>
      <c r="C727" s="232"/>
      <c r="D727" s="228" t="s">
        <v>146</v>
      </c>
      <c r="E727" s="233" t="s">
        <v>34</v>
      </c>
      <c r="F727" s="234" t="s">
        <v>618</v>
      </c>
      <c r="G727" s="232"/>
      <c r="H727" s="235">
        <v>98</v>
      </c>
      <c r="I727" s="236"/>
      <c r="J727" s="232"/>
      <c r="K727" s="232"/>
      <c r="L727" s="237"/>
      <c r="M727" s="238"/>
      <c r="N727" s="239"/>
      <c r="O727" s="239"/>
      <c r="P727" s="239"/>
      <c r="Q727" s="239"/>
      <c r="R727" s="239"/>
      <c r="S727" s="239"/>
      <c r="T727" s="240"/>
      <c r="AT727" s="241" t="s">
        <v>146</v>
      </c>
      <c r="AU727" s="241" t="s">
        <v>153</v>
      </c>
      <c r="AV727" s="11" t="s">
        <v>88</v>
      </c>
      <c r="AW727" s="11" t="s">
        <v>41</v>
      </c>
      <c r="AX727" s="11" t="s">
        <v>78</v>
      </c>
      <c r="AY727" s="241" t="s">
        <v>134</v>
      </c>
    </row>
    <row r="728" spans="2:51" s="13" customFormat="1" ht="13.5">
      <c r="B728" s="262"/>
      <c r="C728" s="263"/>
      <c r="D728" s="228" t="s">
        <v>146</v>
      </c>
      <c r="E728" s="264" t="s">
        <v>34</v>
      </c>
      <c r="F728" s="265" t="s">
        <v>358</v>
      </c>
      <c r="G728" s="263"/>
      <c r="H728" s="266">
        <v>98</v>
      </c>
      <c r="I728" s="267"/>
      <c r="J728" s="263"/>
      <c r="K728" s="263"/>
      <c r="L728" s="268"/>
      <c r="M728" s="269"/>
      <c r="N728" s="270"/>
      <c r="O728" s="270"/>
      <c r="P728" s="270"/>
      <c r="Q728" s="270"/>
      <c r="R728" s="270"/>
      <c r="S728" s="270"/>
      <c r="T728" s="271"/>
      <c r="AT728" s="272" t="s">
        <v>146</v>
      </c>
      <c r="AU728" s="272" t="s">
        <v>153</v>
      </c>
      <c r="AV728" s="13" t="s">
        <v>142</v>
      </c>
      <c r="AW728" s="13" t="s">
        <v>41</v>
      </c>
      <c r="AX728" s="13" t="s">
        <v>25</v>
      </c>
      <c r="AY728" s="272" t="s">
        <v>134</v>
      </c>
    </row>
    <row r="729" spans="2:65" s="1" customFormat="1" ht="16.5" customHeight="1">
      <c r="B729" s="45"/>
      <c r="C729" s="242" t="s">
        <v>803</v>
      </c>
      <c r="D729" s="242" t="s">
        <v>261</v>
      </c>
      <c r="E729" s="243" t="s">
        <v>462</v>
      </c>
      <c r="F729" s="244" t="s">
        <v>463</v>
      </c>
      <c r="G729" s="245" t="s">
        <v>185</v>
      </c>
      <c r="H729" s="246">
        <v>98</v>
      </c>
      <c r="I729" s="247"/>
      <c r="J729" s="248">
        <f>ROUND(I729*H729,2)</f>
        <v>0</v>
      </c>
      <c r="K729" s="244" t="s">
        <v>34</v>
      </c>
      <c r="L729" s="249"/>
      <c r="M729" s="250" t="s">
        <v>34</v>
      </c>
      <c r="N729" s="251" t="s">
        <v>49</v>
      </c>
      <c r="O729" s="46"/>
      <c r="P729" s="225">
        <f>O729*H729</f>
        <v>0</v>
      </c>
      <c r="Q729" s="225">
        <v>0</v>
      </c>
      <c r="R729" s="225">
        <f>Q729*H729</f>
        <v>0</v>
      </c>
      <c r="S729" s="225">
        <v>0</v>
      </c>
      <c r="T729" s="226">
        <f>S729*H729</f>
        <v>0</v>
      </c>
      <c r="AR729" s="23" t="s">
        <v>366</v>
      </c>
      <c r="AT729" s="23" t="s">
        <v>261</v>
      </c>
      <c r="AU729" s="23" t="s">
        <v>153</v>
      </c>
      <c r="AY729" s="23" t="s">
        <v>134</v>
      </c>
      <c r="BE729" s="227">
        <f>IF(N729="základní",J729,0)</f>
        <v>0</v>
      </c>
      <c r="BF729" s="227">
        <f>IF(N729="snížená",J729,0)</f>
        <v>0</v>
      </c>
      <c r="BG729" s="227">
        <f>IF(N729="zákl. přenesená",J729,0)</f>
        <v>0</v>
      </c>
      <c r="BH729" s="227">
        <f>IF(N729="sníž. přenesená",J729,0)</f>
        <v>0</v>
      </c>
      <c r="BI729" s="227">
        <f>IF(N729="nulová",J729,0)</f>
        <v>0</v>
      </c>
      <c r="BJ729" s="23" t="s">
        <v>25</v>
      </c>
      <c r="BK729" s="227">
        <f>ROUND(I729*H729,2)</f>
        <v>0</v>
      </c>
      <c r="BL729" s="23" t="s">
        <v>355</v>
      </c>
      <c r="BM729" s="23" t="s">
        <v>804</v>
      </c>
    </row>
    <row r="730" spans="2:47" s="1" customFormat="1" ht="13.5">
      <c r="B730" s="45"/>
      <c r="C730" s="73"/>
      <c r="D730" s="228" t="s">
        <v>382</v>
      </c>
      <c r="E730" s="73"/>
      <c r="F730" s="229" t="s">
        <v>383</v>
      </c>
      <c r="G730" s="73"/>
      <c r="H730" s="73"/>
      <c r="I730" s="186"/>
      <c r="J730" s="73"/>
      <c r="K730" s="73"/>
      <c r="L730" s="71"/>
      <c r="M730" s="230"/>
      <c r="N730" s="46"/>
      <c r="O730" s="46"/>
      <c r="P730" s="46"/>
      <c r="Q730" s="46"/>
      <c r="R730" s="46"/>
      <c r="S730" s="46"/>
      <c r="T730" s="94"/>
      <c r="AT730" s="23" t="s">
        <v>382</v>
      </c>
      <c r="AU730" s="23" t="s">
        <v>153</v>
      </c>
    </row>
    <row r="731" spans="2:51" s="12" customFormat="1" ht="13.5">
      <c r="B731" s="252"/>
      <c r="C731" s="253"/>
      <c r="D731" s="228" t="s">
        <v>146</v>
      </c>
      <c r="E731" s="254" t="s">
        <v>34</v>
      </c>
      <c r="F731" s="255" t="s">
        <v>376</v>
      </c>
      <c r="G731" s="253"/>
      <c r="H731" s="254" t="s">
        <v>34</v>
      </c>
      <c r="I731" s="256"/>
      <c r="J731" s="253"/>
      <c r="K731" s="253"/>
      <c r="L731" s="257"/>
      <c r="M731" s="258"/>
      <c r="N731" s="259"/>
      <c r="O731" s="259"/>
      <c r="P731" s="259"/>
      <c r="Q731" s="259"/>
      <c r="R731" s="259"/>
      <c r="S731" s="259"/>
      <c r="T731" s="260"/>
      <c r="AT731" s="261" t="s">
        <v>146</v>
      </c>
      <c r="AU731" s="261" t="s">
        <v>153</v>
      </c>
      <c r="AV731" s="12" t="s">
        <v>25</v>
      </c>
      <c r="AW731" s="12" t="s">
        <v>41</v>
      </c>
      <c r="AX731" s="12" t="s">
        <v>78</v>
      </c>
      <c r="AY731" s="261" t="s">
        <v>134</v>
      </c>
    </row>
    <row r="732" spans="2:51" s="11" customFormat="1" ht="13.5">
      <c r="B732" s="231"/>
      <c r="C732" s="232"/>
      <c r="D732" s="228" t="s">
        <v>146</v>
      </c>
      <c r="E732" s="233" t="s">
        <v>34</v>
      </c>
      <c r="F732" s="234" t="s">
        <v>618</v>
      </c>
      <c r="G732" s="232"/>
      <c r="H732" s="235">
        <v>98</v>
      </c>
      <c r="I732" s="236"/>
      <c r="J732" s="232"/>
      <c r="K732" s="232"/>
      <c r="L732" s="237"/>
      <c r="M732" s="238"/>
      <c r="N732" s="239"/>
      <c r="O732" s="239"/>
      <c r="P732" s="239"/>
      <c r="Q732" s="239"/>
      <c r="R732" s="239"/>
      <c r="S732" s="239"/>
      <c r="T732" s="240"/>
      <c r="AT732" s="241" t="s">
        <v>146</v>
      </c>
      <c r="AU732" s="241" t="s">
        <v>153</v>
      </c>
      <c r="AV732" s="11" t="s">
        <v>88</v>
      </c>
      <c r="AW732" s="11" t="s">
        <v>41</v>
      </c>
      <c r="AX732" s="11" t="s">
        <v>78</v>
      </c>
      <c r="AY732" s="241" t="s">
        <v>134</v>
      </c>
    </row>
    <row r="733" spans="2:51" s="13" customFormat="1" ht="13.5">
      <c r="B733" s="262"/>
      <c r="C733" s="263"/>
      <c r="D733" s="228" t="s">
        <v>146</v>
      </c>
      <c r="E733" s="264" t="s">
        <v>34</v>
      </c>
      <c r="F733" s="265" t="s">
        <v>358</v>
      </c>
      <c r="G733" s="263"/>
      <c r="H733" s="266">
        <v>98</v>
      </c>
      <c r="I733" s="267"/>
      <c r="J733" s="263"/>
      <c r="K733" s="263"/>
      <c r="L733" s="268"/>
      <c r="M733" s="269"/>
      <c r="N733" s="270"/>
      <c r="O733" s="270"/>
      <c r="P733" s="270"/>
      <c r="Q733" s="270"/>
      <c r="R733" s="270"/>
      <c r="S733" s="270"/>
      <c r="T733" s="271"/>
      <c r="AT733" s="272" t="s">
        <v>146</v>
      </c>
      <c r="AU733" s="272" t="s">
        <v>153</v>
      </c>
      <c r="AV733" s="13" t="s">
        <v>142</v>
      </c>
      <c r="AW733" s="13" t="s">
        <v>41</v>
      </c>
      <c r="AX733" s="13" t="s">
        <v>25</v>
      </c>
      <c r="AY733" s="272" t="s">
        <v>134</v>
      </c>
    </row>
    <row r="734" spans="2:65" s="1" customFormat="1" ht="16.5" customHeight="1">
      <c r="B734" s="45"/>
      <c r="C734" s="216" t="s">
        <v>805</v>
      </c>
      <c r="D734" s="216" t="s">
        <v>137</v>
      </c>
      <c r="E734" s="217" t="s">
        <v>806</v>
      </c>
      <c r="F734" s="218" t="s">
        <v>807</v>
      </c>
      <c r="G734" s="219" t="s">
        <v>185</v>
      </c>
      <c r="H734" s="220">
        <v>34</v>
      </c>
      <c r="I734" s="221"/>
      <c r="J734" s="222">
        <f>ROUND(I734*H734,2)</f>
        <v>0</v>
      </c>
      <c r="K734" s="218" t="s">
        <v>171</v>
      </c>
      <c r="L734" s="71"/>
      <c r="M734" s="223" t="s">
        <v>34</v>
      </c>
      <c r="N734" s="224" t="s">
        <v>49</v>
      </c>
      <c r="O734" s="46"/>
      <c r="P734" s="225">
        <f>O734*H734</f>
        <v>0</v>
      </c>
      <c r="Q734" s="225">
        <v>0</v>
      </c>
      <c r="R734" s="225">
        <f>Q734*H734</f>
        <v>0</v>
      </c>
      <c r="S734" s="225">
        <v>0</v>
      </c>
      <c r="T734" s="226">
        <f>S734*H734</f>
        <v>0</v>
      </c>
      <c r="AR734" s="23" t="s">
        <v>355</v>
      </c>
      <c r="AT734" s="23" t="s">
        <v>137</v>
      </c>
      <c r="AU734" s="23" t="s">
        <v>153</v>
      </c>
      <c r="AY734" s="23" t="s">
        <v>134</v>
      </c>
      <c r="BE734" s="227">
        <f>IF(N734="základní",J734,0)</f>
        <v>0</v>
      </c>
      <c r="BF734" s="227">
        <f>IF(N734="snížená",J734,0)</f>
        <v>0</v>
      </c>
      <c r="BG734" s="227">
        <f>IF(N734="zákl. přenesená",J734,0)</f>
        <v>0</v>
      </c>
      <c r="BH734" s="227">
        <f>IF(N734="sníž. přenesená",J734,0)</f>
        <v>0</v>
      </c>
      <c r="BI734" s="227">
        <f>IF(N734="nulová",J734,0)</f>
        <v>0</v>
      </c>
      <c r="BJ734" s="23" t="s">
        <v>25</v>
      </c>
      <c r="BK734" s="227">
        <f>ROUND(I734*H734,2)</f>
        <v>0</v>
      </c>
      <c r="BL734" s="23" t="s">
        <v>355</v>
      </c>
      <c r="BM734" s="23" t="s">
        <v>808</v>
      </c>
    </row>
    <row r="735" spans="2:51" s="12" customFormat="1" ht="13.5">
      <c r="B735" s="252"/>
      <c r="C735" s="253"/>
      <c r="D735" s="228" t="s">
        <v>146</v>
      </c>
      <c r="E735" s="254" t="s">
        <v>34</v>
      </c>
      <c r="F735" s="255" t="s">
        <v>376</v>
      </c>
      <c r="G735" s="253"/>
      <c r="H735" s="254" t="s">
        <v>34</v>
      </c>
      <c r="I735" s="256"/>
      <c r="J735" s="253"/>
      <c r="K735" s="253"/>
      <c r="L735" s="257"/>
      <c r="M735" s="258"/>
      <c r="N735" s="259"/>
      <c r="O735" s="259"/>
      <c r="P735" s="259"/>
      <c r="Q735" s="259"/>
      <c r="R735" s="259"/>
      <c r="S735" s="259"/>
      <c r="T735" s="260"/>
      <c r="AT735" s="261" t="s">
        <v>146</v>
      </c>
      <c r="AU735" s="261" t="s">
        <v>153</v>
      </c>
      <c r="AV735" s="12" t="s">
        <v>25</v>
      </c>
      <c r="AW735" s="12" t="s">
        <v>41</v>
      </c>
      <c r="AX735" s="12" t="s">
        <v>78</v>
      </c>
      <c r="AY735" s="261" t="s">
        <v>134</v>
      </c>
    </row>
    <row r="736" spans="2:51" s="11" customFormat="1" ht="13.5">
      <c r="B736" s="231"/>
      <c r="C736" s="232"/>
      <c r="D736" s="228" t="s">
        <v>146</v>
      </c>
      <c r="E736" s="233" t="s">
        <v>34</v>
      </c>
      <c r="F736" s="234" t="s">
        <v>359</v>
      </c>
      <c r="G736" s="232"/>
      <c r="H736" s="235">
        <v>34</v>
      </c>
      <c r="I736" s="236"/>
      <c r="J736" s="232"/>
      <c r="K736" s="232"/>
      <c r="L736" s="237"/>
      <c r="M736" s="238"/>
      <c r="N736" s="239"/>
      <c r="O736" s="239"/>
      <c r="P736" s="239"/>
      <c r="Q736" s="239"/>
      <c r="R736" s="239"/>
      <c r="S736" s="239"/>
      <c r="T736" s="240"/>
      <c r="AT736" s="241" t="s">
        <v>146</v>
      </c>
      <c r="AU736" s="241" t="s">
        <v>153</v>
      </c>
      <c r="AV736" s="11" t="s">
        <v>88</v>
      </c>
      <c r="AW736" s="11" t="s">
        <v>41</v>
      </c>
      <c r="AX736" s="11" t="s">
        <v>78</v>
      </c>
      <c r="AY736" s="241" t="s">
        <v>134</v>
      </c>
    </row>
    <row r="737" spans="2:51" s="13" customFormat="1" ht="13.5">
      <c r="B737" s="262"/>
      <c r="C737" s="263"/>
      <c r="D737" s="228" t="s">
        <v>146</v>
      </c>
      <c r="E737" s="264" t="s">
        <v>34</v>
      </c>
      <c r="F737" s="265" t="s">
        <v>358</v>
      </c>
      <c r="G737" s="263"/>
      <c r="H737" s="266">
        <v>34</v>
      </c>
      <c r="I737" s="267"/>
      <c r="J737" s="263"/>
      <c r="K737" s="263"/>
      <c r="L737" s="268"/>
      <c r="M737" s="269"/>
      <c r="N737" s="270"/>
      <c r="O737" s="270"/>
      <c r="P737" s="270"/>
      <c r="Q737" s="270"/>
      <c r="R737" s="270"/>
      <c r="S737" s="270"/>
      <c r="T737" s="271"/>
      <c r="AT737" s="272" t="s">
        <v>146</v>
      </c>
      <c r="AU737" s="272" t="s">
        <v>153</v>
      </c>
      <c r="AV737" s="13" t="s">
        <v>142</v>
      </c>
      <c r="AW737" s="13" t="s">
        <v>41</v>
      </c>
      <c r="AX737" s="13" t="s">
        <v>25</v>
      </c>
      <c r="AY737" s="272" t="s">
        <v>134</v>
      </c>
    </row>
    <row r="738" spans="2:65" s="1" customFormat="1" ht="16.5" customHeight="1">
      <c r="B738" s="45"/>
      <c r="C738" s="242" t="s">
        <v>809</v>
      </c>
      <c r="D738" s="242" t="s">
        <v>261</v>
      </c>
      <c r="E738" s="243" t="s">
        <v>810</v>
      </c>
      <c r="F738" s="244" t="s">
        <v>811</v>
      </c>
      <c r="G738" s="245" t="s">
        <v>34</v>
      </c>
      <c r="H738" s="246">
        <v>34</v>
      </c>
      <c r="I738" s="247"/>
      <c r="J738" s="248">
        <f>ROUND(I738*H738,2)</f>
        <v>0</v>
      </c>
      <c r="K738" s="244" t="s">
        <v>34</v>
      </c>
      <c r="L738" s="249"/>
      <c r="M738" s="250" t="s">
        <v>34</v>
      </c>
      <c r="N738" s="251" t="s">
        <v>49</v>
      </c>
      <c r="O738" s="46"/>
      <c r="P738" s="225">
        <f>O738*H738</f>
        <v>0</v>
      </c>
      <c r="Q738" s="225">
        <v>0</v>
      </c>
      <c r="R738" s="225">
        <f>Q738*H738</f>
        <v>0</v>
      </c>
      <c r="S738" s="225">
        <v>0</v>
      </c>
      <c r="T738" s="226">
        <f>S738*H738</f>
        <v>0</v>
      </c>
      <c r="AR738" s="23" t="s">
        <v>366</v>
      </c>
      <c r="AT738" s="23" t="s">
        <v>261</v>
      </c>
      <c r="AU738" s="23" t="s">
        <v>153</v>
      </c>
      <c r="AY738" s="23" t="s">
        <v>134</v>
      </c>
      <c r="BE738" s="227">
        <f>IF(N738="základní",J738,0)</f>
        <v>0</v>
      </c>
      <c r="BF738" s="227">
        <f>IF(N738="snížená",J738,0)</f>
        <v>0</v>
      </c>
      <c r="BG738" s="227">
        <f>IF(N738="zákl. přenesená",J738,0)</f>
        <v>0</v>
      </c>
      <c r="BH738" s="227">
        <f>IF(N738="sníž. přenesená",J738,0)</f>
        <v>0</v>
      </c>
      <c r="BI738" s="227">
        <f>IF(N738="nulová",J738,0)</f>
        <v>0</v>
      </c>
      <c r="BJ738" s="23" t="s">
        <v>25</v>
      </c>
      <c r="BK738" s="227">
        <f>ROUND(I738*H738,2)</f>
        <v>0</v>
      </c>
      <c r="BL738" s="23" t="s">
        <v>355</v>
      </c>
      <c r="BM738" s="23" t="s">
        <v>812</v>
      </c>
    </row>
    <row r="739" spans="2:51" s="12" customFormat="1" ht="13.5">
      <c r="B739" s="252"/>
      <c r="C739" s="253"/>
      <c r="D739" s="228" t="s">
        <v>146</v>
      </c>
      <c r="E739" s="254" t="s">
        <v>34</v>
      </c>
      <c r="F739" s="255" t="s">
        <v>376</v>
      </c>
      <c r="G739" s="253"/>
      <c r="H739" s="254" t="s">
        <v>34</v>
      </c>
      <c r="I739" s="256"/>
      <c r="J739" s="253"/>
      <c r="K739" s="253"/>
      <c r="L739" s="257"/>
      <c r="M739" s="258"/>
      <c r="N739" s="259"/>
      <c r="O739" s="259"/>
      <c r="P739" s="259"/>
      <c r="Q739" s="259"/>
      <c r="R739" s="259"/>
      <c r="S739" s="259"/>
      <c r="T739" s="260"/>
      <c r="AT739" s="261" t="s">
        <v>146</v>
      </c>
      <c r="AU739" s="261" t="s">
        <v>153</v>
      </c>
      <c r="AV739" s="12" t="s">
        <v>25</v>
      </c>
      <c r="AW739" s="12" t="s">
        <v>41</v>
      </c>
      <c r="AX739" s="12" t="s">
        <v>78</v>
      </c>
      <c r="AY739" s="261" t="s">
        <v>134</v>
      </c>
    </row>
    <row r="740" spans="2:51" s="11" customFormat="1" ht="13.5">
      <c r="B740" s="231"/>
      <c r="C740" s="232"/>
      <c r="D740" s="228" t="s">
        <v>146</v>
      </c>
      <c r="E740" s="233" t="s">
        <v>34</v>
      </c>
      <c r="F740" s="234" t="s">
        <v>359</v>
      </c>
      <c r="G740" s="232"/>
      <c r="H740" s="235">
        <v>34</v>
      </c>
      <c r="I740" s="236"/>
      <c r="J740" s="232"/>
      <c r="K740" s="232"/>
      <c r="L740" s="237"/>
      <c r="M740" s="238"/>
      <c r="N740" s="239"/>
      <c r="O740" s="239"/>
      <c r="P740" s="239"/>
      <c r="Q740" s="239"/>
      <c r="R740" s="239"/>
      <c r="S740" s="239"/>
      <c r="T740" s="240"/>
      <c r="AT740" s="241" t="s">
        <v>146</v>
      </c>
      <c r="AU740" s="241" t="s">
        <v>153</v>
      </c>
      <c r="AV740" s="11" t="s">
        <v>88</v>
      </c>
      <c r="AW740" s="11" t="s">
        <v>41</v>
      </c>
      <c r="AX740" s="11" t="s">
        <v>78</v>
      </c>
      <c r="AY740" s="241" t="s">
        <v>134</v>
      </c>
    </row>
    <row r="741" spans="2:51" s="13" customFormat="1" ht="13.5">
      <c r="B741" s="262"/>
      <c r="C741" s="263"/>
      <c r="D741" s="228" t="s">
        <v>146</v>
      </c>
      <c r="E741" s="264" t="s">
        <v>34</v>
      </c>
      <c r="F741" s="265" t="s">
        <v>358</v>
      </c>
      <c r="G741" s="263"/>
      <c r="H741" s="266">
        <v>34</v>
      </c>
      <c r="I741" s="267"/>
      <c r="J741" s="263"/>
      <c r="K741" s="263"/>
      <c r="L741" s="268"/>
      <c r="M741" s="269"/>
      <c r="N741" s="270"/>
      <c r="O741" s="270"/>
      <c r="P741" s="270"/>
      <c r="Q741" s="270"/>
      <c r="R741" s="270"/>
      <c r="S741" s="270"/>
      <c r="T741" s="271"/>
      <c r="AT741" s="272" t="s">
        <v>146</v>
      </c>
      <c r="AU741" s="272" t="s">
        <v>153</v>
      </c>
      <c r="AV741" s="13" t="s">
        <v>142</v>
      </c>
      <c r="AW741" s="13" t="s">
        <v>41</v>
      </c>
      <c r="AX741" s="13" t="s">
        <v>25</v>
      </c>
      <c r="AY741" s="272" t="s">
        <v>134</v>
      </c>
    </row>
    <row r="742" spans="2:65" s="1" customFormat="1" ht="16.5" customHeight="1">
      <c r="B742" s="45"/>
      <c r="C742" s="216" t="s">
        <v>813</v>
      </c>
      <c r="D742" s="216" t="s">
        <v>137</v>
      </c>
      <c r="E742" s="217" t="s">
        <v>814</v>
      </c>
      <c r="F742" s="218" t="s">
        <v>815</v>
      </c>
      <c r="G742" s="219" t="s">
        <v>156</v>
      </c>
      <c r="H742" s="220">
        <v>3</v>
      </c>
      <c r="I742" s="221"/>
      <c r="J742" s="222">
        <f>ROUND(I742*H742,2)</f>
        <v>0</v>
      </c>
      <c r="K742" s="218" t="s">
        <v>141</v>
      </c>
      <c r="L742" s="71"/>
      <c r="M742" s="223" t="s">
        <v>34</v>
      </c>
      <c r="N742" s="224" t="s">
        <v>49</v>
      </c>
      <c r="O742" s="46"/>
      <c r="P742" s="225">
        <f>O742*H742</f>
        <v>0</v>
      </c>
      <c r="Q742" s="225">
        <v>0</v>
      </c>
      <c r="R742" s="225">
        <f>Q742*H742</f>
        <v>0</v>
      </c>
      <c r="S742" s="225">
        <v>0</v>
      </c>
      <c r="T742" s="226">
        <f>S742*H742</f>
        <v>0</v>
      </c>
      <c r="AR742" s="23" t="s">
        <v>222</v>
      </c>
      <c r="AT742" s="23" t="s">
        <v>137</v>
      </c>
      <c r="AU742" s="23" t="s">
        <v>153</v>
      </c>
      <c r="AY742" s="23" t="s">
        <v>134</v>
      </c>
      <c r="BE742" s="227">
        <f>IF(N742="základní",J742,0)</f>
        <v>0</v>
      </c>
      <c r="BF742" s="227">
        <f>IF(N742="snížená",J742,0)</f>
        <v>0</v>
      </c>
      <c r="BG742" s="227">
        <f>IF(N742="zákl. přenesená",J742,0)</f>
        <v>0</v>
      </c>
      <c r="BH742" s="227">
        <f>IF(N742="sníž. přenesená",J742,0)</f>
        <v>0</v>
      </c>
      <c r="BI742" s="227">
        <f>IF(N742="nulová",J742,0)</f>
        <v>0</v>
      </c>
      <c r="BJ742" s="23" t="s">
        <v>25</v>
      </c>
      <c r="BK742" s="227">
        <f>ROUND(I742*H742,2)</f>
        <v>0</v>
      </c>
      <c r="BL742" s="23" t="s">
        <v>222</v>
      </c>
      <c r="BM742" s="23" t="s">
        <v>816</v>
      </c>
    </row>
    <row r="743" spans="2:51" s="12" customFormat="1" ht="13.5">
      <c r="B743" s="252"/>
      <c r="C743" s="253"/>
      <c r="D743" s="228" t="s">
        <v>146</v>
      </c>
      <c r="E743" s="254" t="s">
        <v>34</v>
      </c>
      <c r="F743" s="255" t="s">
        <v>357</v>
      </c>
      <c r="G743" s="253"/>
      <c r="H743" s="254" t="s">
        <v>34</v>
      </c>
      <c r="I743" s="256"/>
      <c r="J743" s="253"/>
      <c r="K743" s="253"/>
      <c r="L743" s="257"/>
      <c r="M743" s="258"/>
      <c r="N743" s="259"/>
      <c r="O743" s="259"/>
      <c r="P743" s="259"/>
      <c r="Q743" s="259"/>
      <c r="R743" s="259"/>
      <c r="S743" s="259"/>
      <c r="T743" s="260"/>
      <c r="AT743" s="261" t="s">
        <v>146</v>
      </c>
      <c r="AU743" s="261" t="s">
        <v>153</v>
      </c>
      <c r="AV743" s="12" t="s">
        <v>25</v>
      </c>
      <c r="AW743" s="12" t="s">
        <v>41</v>
      </c>
      <c r="AX743" s="12" t="s">
        <v>78</v>
      </c>
      <c r="AY743" s="261" t="s">
        <v>134</v>
      </c>
    </row>
    <row r="744" spans="2:51" s="11" customFormat="1" ht="13.5">
      <c r="B744" s="231"/>
      <c r="C744" s="232"/>
      <c r="D744" s="228" t="s">
        <v>146</v>
      </c>
      <c r="E744" s="233" t="s">
        <v>34</v>
      </c>
      <c r="F744" s="234" t="s">
        <v>153</v>
      </c>
      <c r="G744" s="232"/>
      <c r="H744" s="235">
        <v>3</v>
      </c>
      <c r="I744" s="236"/>
      <c r="J744" s="232"/>
      <c r="K744" s="232"/>
      <c r="L744" s="237"/>
      <c r="M744" s="238"/>
      <c r="N744" s="239"/>
      <c r="O744" s="239"/>
      <c r="P744" s="239"/>
      <c r="Q744" s="239"/>
      <c r="R744" s="239"/>
      <c r="S744" s="239"/>
      <c r="T744" s="240"/>
      <c r="AT744" s="241" t="s">
        <v>146</v>
      </c>
      <c r="AU744" s="241" t="s">
        <v>153</v>
      </c>
      <c r="AV744" s="11" t="s">
        <v>88</v>
      </c>
      <c r="AW744" s="11" t="s">
        <v>41</v>
      </c>
      <c r="AX744" s="11" t="s">
        <v>78</v>
      </c>
      <c r="AY744" s="241" t="s">
        <v>134</v>
      </c>
    </row>
    <row r="745" spans="2:51" s="13" customFormat="1" ht="13.5">
      <c r="B745" s="262"/>
      <c r="C745" s="263"/>
      <c r="D745" s="228" t="s">
        <v>146</v>
      </c>
      <c r="E745" s="264" t="s">
        <v>34</v>
      </c>
      <c r="F745" s="265" t="s">
        <v>358</v>
      </c>
      <c r="G745" s="263"/>
      <c r="H745" s="266">
        <v>3</v>
      </c>
      <c r="I745" s="267"/>
      <c r="J745" s="263"/>
      <c r="K745" s="263"/>
      <c r="L745" s="268"/>
      <c r="M745" s="269"/>
      <c r="N745" s="270"/>
      <c r="O745" s="270"/>
      <c r="P745" s="270"/>
      <c r="Q745" s="270"/>
      <c r="R745" s="270"/>
      <c r="S745" s="270"/>
      <c r="T745" s="271"/>
      <c r="AT745" s="272" t="s">
        <v>146</v>
      </c>
      <c r="AU745" s="272" t="s">
        <v>153</v>
      </c>
      <c r="AV745" s="13" t="s">
        <v>142</v>
      </c>
      <c r="AW745" s="13" t="s">
        <v>41</v>
      </c>
      <c r="AX745" s="13" t="s">
        <v>25</v>
      </c>
      <c r="AY745" s="272" t="s">
        <v>134</v>
      </c>
    </row>
    <row r="746" spans="2:65" s="1" customFormat="1" ht="25.5" customHeight="1">
      <c r="B746" s="45"/>
      <c r="C746" s="216" t="s">
        <v>817</v>
      </c>
      <c r="D746" s="216" t="s">
        <v>137</v>
      </c>
      <c r="E746" s="217" t="s">
        <v>488</v>
      </c>
      <c r="F746" s="218" t="s">
        <v>489</v>
      </c>
      <c r="G746" s="219" t="s">
        <v>156</v>
      </c>
      <c r="H746" s="220">
        <v>2</v>
      </c>
      <c r="I746" s="221"/>
      <c r="J746" s="222">
        <f>ROUND(I746*H746,2)</f>
        <v>0</v>
      </c>
      <c r="K746" s="218" t="s">
        <v>141</v>
      </c>
      <c r="L746" s="71"/>
      <c r="M746" s="223" t="s">
        <v>34</v>
      </c>
      <c r="N746" s="224" t="s">
        <v>49</v>
      </c>
      <c r="O746" s="46"/>
      <c r="P746" s="225">
        <f>O746*H746</f>
        <v>0</v>
      </c>
      <c r="Q746" s="225">
        <v>0</v>
      </c>
      <c r="R746" s="225">
        <f>Q746*H746</f>
        <v>0</v>
      </c>
      <c r="S746" s="225">
        <v>0</v>
      </c>
      <c r="T746" s="226">
        <f>S746*H746</f>
        <v>0</v>
      </c>
      <c r="AR746" s="23" t="s">
        <v>355</v>
      </c>
      <c r="AT746" s="23" t="s">
        <v>137</v>
      </c>
      <c r="AU746" s="23" t="s">
        <v>153</v>
      </c>
      <c r="AY746" s="23" t="s">
        <v>134</v>
      </c>
      <c r="BE746" s="227">
        <f>IF(N746="základní",J746,0)</f>
        <v>0</v>
      </c>
      <c r="BF746" s="227">
        <f>IF(N746="snížená",J746,0)</f>
        <v>0</v>
      </c>
      <c r="BG746" s="227">
        <f>IF(N746="zákl. přenesená",J746,0)</f>
        <v>0</v>
      </c>
      <c r="BH746" s="227">
        <f>IF(N746="sníž. přenesená",J746,0)</f>
        <v>0</v>
      </c>
      <c r="BI746" s="227">
        <f>IF(N746="nulová",J746,0)</f>
        <v>0</v>
      </c>
      <c r="BJ746" s="23" t="s">
        <v>25</v>
      </c>
      <c r="BK746" s="227">
        <f>ROUND(I746*H746,2)</f>
        <v>0</v>
      </c>
      <c r="BL746" s="23" t="s">
        <v>355</v>
      </c>
      <c r="BM746" s="23" t="s">
        <v>818</v>
      </c>
    </row>
    <row r="747" spans="2:51" s="12" customFormat="1" ht="13.5">
      <c r="B747" s="252"/>
      <c r="C747" s="253"/>
      <c r="D747" s="228" t="s">
        <v>146</v>
      </c>
      <c r="E747" s="254" t="s">
        <v>34</v>
      </c>
      <c r="F747" s="255" t="s">
        <v>357</v>
      </c>
      <c r="G747" s="253"/>
      <c r="H747" s="254" t="s">
        <v>34</v>
      </c>
      <c r="I747" s="256"/>
      <c r="J747" s="253"/>
      <c r="K747" s="253"/>
      <c r="L747" s="257"/>
      <c r="M747" s="258"/>
      <c r="N747" s="259"/>
      <c r="O747" s="259"/>
      <c r="P747" s="259"/>
      <c r="Q747" s="259"/>
      <c r="R747" s="259"/>
      <c r="S747" s="259"/>
      <c r="T747" s="260"/>
      <c r="AT747" s="261" t="s">
        <v>146</v>
      </c>
      <c r="AU747" s="261" t="s">
        <v>153</v>
      </c>
      <c r="AV747" s="12" t="s">
        <v>25</v>
      </c>
      <c r="AW747" s="12" t="s">
        <v>41</v>
      </c>
      <c r="AX747" s="12" t="s">
        <v>78</v>
      </c>
      <c r="AY747" s="261" t="s">
        <v>134</v>
      </c>
    </row>
    <row r="748" spans="2:51" s="11" customFormat="1" ht="13.5">
      <c r="B748" s="231"/>
      <c r="C748" s="232"/>
      <c r="D748" s="228" t="s">
        <v>146</v>
      </c>
      <c r="E748" s="233" t="s">
        <v>34</v>
      </c>
      <c r="F748" s="234" t="s">
        <v>88</v>
      </c>
      <c r="G748" s="232"/>
      <c r="H748" s="235">
        <v>2</v>
      </c>
      <c r="I748" s="236"/>
      <c r="J748" s="232"/>
      <c r="K748" s="232"/>
      <c r="L748" s="237"/>
      <c r="M748" s="238"/>
      <c r="N748" s="239"/>
      <c r="O748" s="239"/>
      <c r="P748" s="239"/>
      <c r="Q748" s="239"/>
      <c r="R748" s="239"/>
      <c r="S748" s="239"/>
      <c r="T748" s="240"/>
      <c r="AT748" s="241" t="s">
        <v>146</v>
      </c>
      <c r="AU748" s="241" t="s">
        <v>153</v>
      </c>
      <c r="AV748" s="11" t="s">
        <v>88</v>
      </c>
      <c r="AW748" s="11" t="s">
        <v>41</v>
      </c>
      <c r="AX748" s="11" t="s">
        <v>78</v>
      </c>
      <c r="AY748" s="241" t="s">
        <v>134</v>
      </c>
    </row>
    <row r="749" spans="2:51" s="13" customFormat="1" ht="13.5">
      <c r="B749" s="262"/>
      <c r="C749" s="263"/>
      <c r="D749" s="228" t="s">
        <v>146</v>
      </c>
      <c r="E749" s="264" t="s">
        <v>34</v>
      </c>
      <c r="F749" s="265" t="s">
        <v>358</v>
      </c>
      <c r="G749" s="263"/>
      <c r="H749" s="266">
        <v>2</v>
      </c>
      <c r="I749" s="267"/>
      <c r="J749" s="263"/>
      <c r="K749" s="263"/>
      <c r="L749" s="268"/>
      <c r="M749" s="269"/>
      <c r="N749" s="270"/>
      <c r="O749" s="270"/>
      <c r="P749" s="270"/>
      <c r="Q749" s="270"/>
      <c r="R749" s="270"/>
      <c r="S749" s="270"/>
      <c r="T749" s="271"/>
      <c r="AT749" s="272" t="s">
        <v>146</v>
      </c>
      <c r="AU749" s="272" t="s">
        <v>153</v>
      </c>
      <c r="AV749" s="13" t="s">
        <v>142</v>
      </c>
      <c r="AW749" s="13" t="s">
        <v>41</v>
      </c>
      <c r="AX749" s="13" t="s">
        <v>25</v>
      </c>
      <c r="AY749" s="272" t="s">
        <v>134</v>
      </c>
    </row>
    <row r="750" spans="2:65" s="1" customFormat="1" ht="25.5" customHeight="1">
      <c r="B750" s="45"/>
      <c r="C750" s="242" t="s">
        <v>819</v>
      </c>
      <c r="D750" s="242" t="s">
        <v>261</v>
      </c>
      <c r="E750" s="243" t="s">
        <v>491</v>
      </c>
      <c r="F750" s="244" t="s">
        <v>492</v>
      </c>
      <c r="G750" s="245" t="s">
        <v>485</v>
      </c>
      <c r="H750" s="246">
        <v>2</v>
      </c>
      <c r="I750" s="247"/>
      <c r="J750" s="248">
        <f>ROUND(I750*H750,2)</f>
        <v>0</v>
      </c>
      <c r="K750" s="244" t="s">
        <v>34</v>
      </c>
      <c r="L750" s="249"/>
      <c r="M750" s="250" t="s">
        <v>34</v>
      </c>
      <c r="N750" s="251" t="s">
        <v>49</v>
      </c>
      <c r="O750" s="46"/>
      <c r="P750" s="225">
        <f>O750*H750</f>
        <v>0</v>
      </c>
      <c r="Q750" s="225">
        <v>0</v>
      </c>
      <c r="R750" s="225">
        <f>Q750*H750</f>
        <v>0</v>
      </c>
      <c r="S750" s="225">
        <v>0</v>
      </c>
      <c r="T750" s="226">
        <f>S750*H750</f>
        <v>0</v>
      </c>
      <c r="AR750" s="23" t="s">
        <v>366</v>
      </c>
      <c r="AT750" s="23" t="s">
        <v>261</v>
      </c>
      <c r="AU750" s="23" t="s">
        <v>153</v>
      </c>
      <c r="AY750" s="23" t="s">
        <v>134</v>
      </c>
      <c r="BE750" s="227">
        <f>IF(N750="základní",J750,0)</f>
        <v>0</v>
      </c>
      <c r="BF750" s="227">
        <f>IF(N750="snížená",J750,0)</f>
        <v>0</v>
      </c>
      <c r="BG750" s="227">
        <f>IF(N750="zákl. přenesená",J750,0)</f>
        <v>0</v>
      </c>
      <c r="BH750" s="227">
        <f>IF(N750="sníž. přenesená",J750,0)</f>
        <v>0</v>
      </c>
      <c r="BI750" s="227">
        <f>IF(N750="nulová",J750,0)</f>
        <v>0</v>
      </c>
      <c r="BJ750" s="23" t="s">
        <v>25</v>
      </c>
      <c r="BK750" s="227">
        <f>ROUND(I750*H750,2)</f>
        <v>0</v>
      </c>
      <c r="BL750" s="23" t="s">
        <v>355</v>
      </c>
      <c r="BM750" s="23" t="s">
        <v>820</v>
      </c>
    </row>
    <row r="751" spans="2:47" s="1" customFormat="1" ht="13.5">
      <c r="B751" s="45"/>
      <c r="C751" s="73"/>
      <c r="D751" s="228" t="s">
        <v>382</v>
      </c>
      <c r="E751" s="73"/>
      <c r="F751" s="229" t="s">
        <v>383</v>
      </c>
      <c r="G751" s="73"/>
      <c r="H751" s="73"/>
      <c r="I751" s="186"/>
      <c r="J751" s="73"/>
      <c r="K751" s="73"/>
      <c r="L751" s="71"/>
      <c r="M751" s="230"/>
      <c r="N751" s="46"/>
      <c r="O751" s="46"/>
      <c r="P751" s="46"/>
      <c r="Q751" s="46"/>
      <c r="R751" s="46"/>
      <c r="S751" s="46"/>
      <c r="T751" s="94"/>
      <c r="AT751" s="23" t="s">
        <v>382</v>
      </c>
      <c r="AU751" s="23" t="s">
        <v>153</v>
      </c>
    </row>
    <row r="752" spans="2:51" s="12" customFormat="1" ht="13.5">
      <c r="B752" s="252"/>
      <c r="C752" s="253"/>
      <c r="D752" s="228" t="s">
        <v>146</v>
      </c>
      <c r="E752" s="254" t="s">
        <v>34</v>
      </c>
      <c r="F752" s="255" t="s">
        <v>357</v>
      </c>
      <c r="G752" s="253"/>
      <c r="H752" s="254" t="s">
        <v>34</v>
      </c>
      <c r="I752" s="256"/>
      <c r="J752" s="253"/>
      <c r="K752" s="253"/>
      <c r="L752" s="257"/>
      <c r="M752" s="258"/>
      <c r="N752" s="259"/>
      <c r="O752" s="259"/>
      <c r="P752" s="259"/>
      <c r="Q752" s="259"/>
      <c r="R752" s="259"/>
      <c r="S752" s="259"/>
      <c r="T752" s="260"/>
      <c r="AT752" s="261" t="s">
        <v>146</v>
      </c>
      <c r="AU752" s="261" t="s">
        <v>153</v>
      </c>
      <c r="AV752" s="12" t="s">
        <v>25</v>
      </c>
      <c r="AW752" s="12" t="s">
        <v>41</v>
      </c>
      <c r="AX752" s="12" t="s">
        <v>78</v>
      </c>
      <c r="AY752" s="261" t="s">
        <v>134</v>
      </c>
    </row>
    <row r="753" spans="2:51" s="11" customFormat="1" ht="13.5">
      <c r="B753" s="231"/>
      <c r="C753" s="232"/>
      <c r="D753" s="228" t="s">
        <v>146</v>
      </c>
      <c r="E753" s="233" t="s">
        <v>34</v>
      </c>
      <c r="F753" s="234" t="s">
        <v>88</v>
      </c>
      <c r="G753" s="232"/>
      <c r="H753" s="235">
        <v>2</v>
      </c>
      <c r="I753" s="236"/>
      <c r="J753" s="232"/>
      <c r="K753" s="232"/>
      <c r="L753" s="237"/>
      <c r="M753" s="238"/>
      <c r="N753" s="239"/>
      <c r="O753" s="239"/>
      <c r="P753" s="239"/>
      <c r="Q753" s="239"/>
      <c r="R753" s="239"/>
      <c r="S753" s="239"/>
      <c r="T753" s="240"/>
      <c r="AT753" s="241" t="s">
        <v>146</v>
      </c>
      <c r="AU753" s="241" t="s">
        <v>153</v>
      </c>
      <c r="AV753" s="11" t="s">
        <v>88</v>
      </c>
      <c r="AW753" s="11" t="s">
        <v>41</v>
      </c>
      <c r="AX753" s="11" t="s">
        <v>78</v>
      </c>
      <c r="AY753" s="241" t="s">
        <v>134</v>
      </c>
    </row>
    <row r="754" spans="2:51" s="13" customFormat="1" ht="13.5">
      <c r="B754" s="262"/>
      <c r="C754" s="263"/>
      <c r="D754" s="228" t="s">
        <v>146</v>
      </c>
      <c r="E754" s="264" t="s">
        <v>34</v>
      </c>
      <c r="F754" s="265" t="s">
        <v>358</v>
      </c>
      <c r="G754" s="263"/>
      <c r="H754" s="266">
        <v>2</v>
      </c>
      <c r="I754" s="267"/>
      <c r="J754" s="263"/>
      <c r="K754" s="263"/>
      <c r="L754" s="268"/>
      <c r="M754" s="269"/>
      <c r="N754" s="270"/>
      <c r="O754" s="270"/>
      <c r="P754" s="270"/>
      <c r="Q754" s="270"/>
      <c r="R754" s="270"/>
      <c r="S754" s="270"/>
      <c r="T754" s="271"/>
      <c r="AT754" s="272" t="s">
        <v>146</v>
      </c>
      <c r="AU754" s="272" t="s">
        <v>153</v>
      </c>
      <c r="AV754" s="13" t="s">
        <v>142</v>
      </c>
      <c r="AW754" s="13" t="s">
        <v>41</v>
      </c>
      <c r="AX754" s="13" t="s">
        <v>25</v>
      </c>
      <c r="AY754" s="272" t="s">
        <v>134</v>
      </c>
    </row>
    <row r="755" spans="2:65" s="1" customFormat="1" ht="38.25" customHeight="1">
      <c r="B755" s="45"/>
      <c r="C755" s="216" t="s">
        <v>821</v>
      </c>
      <c r="D755" s="216" t="s">
        <v>137</v>
      </c>
      <c r="E755" s="217" t="s">
        <v>503</v>
      </c>
      <c r="F755" s="218" t="s">
        <v>504</v>
      </c>
      <c r="G755" s="219" t="s">
        <v>156</v>
      </c>
      <c r="H755" s="220">
        <v>4</v>
      </c>
      <c r="I755" s="221"/>
      <c r="J755" s="222">
        <f>ROUND(I755*H755,2)</f>
        <v>0</v>
      </c>
      <c r="K755" s="218" t="s">
        <v>141</v>
      </c>
      <c r="L755" s="71"/>
      <c r="M755" s="223" t="s">
        <v>34</v>
      </c>
      <c r="N755" s="224" t="s">
        <v>49</v>
      </c>
      <c r="O755" s="46"/>
      <c r="P755" s="225">
        <f>O755*H755</f>
        <v>0</v>
      </c>
      <c r="Q755" s="225">
        <v>0</v>
      </c>
      <c r="R755" s="225">
        <f>Q755*H755</f>
        <v>0</v>
      </c>
      <c r="S755" s="225">
        <v>0</v>
      </c>
      <c r="T755" s="226">
        <f>S755*H755</f>
        <v>0</v>
      </c>
      <c r="AR755" s="23" t="s">
        <v>355</v>
      </c>
      <c r="AT755" s="23" t="s">
        <v>137</v>
      </c>
      <c r="AU755" s="23" t="s">
        <v>153</v>
      </c>
      <c r="AY755" s="23" t="s">
        <v>134</v>
      </c>
      <c r="BE755" s="227">
        <f>IF(N755="základní",J755,0)</f>
        <v>0</v>
      </c>
      <c r="BF755" s="227">
        <f>IF(N755="snížená",J755,0)</f>
        <v>0</v>
      </c>
      <c r="BG755" s="227">
        <f>IF(N755="zákl. přenesená",J755,0)</f>
        <v>0</v>
      </c>
      <c r="BH755" s="227">
        <f>IF(N755="sníž. přenesená",J755,0)</f>
        <v>0</v>
      </c>
      <c r="BI755" s="227">
        <f>IF(N755="nulová",J755,0)</f>
        <v>0</v>
      </c>
      <c r="BJ755" s="23" t="s">
        <v>25</v>
      </c>
      <c r="BK755" s="227">
        <f>ROUND(I755*H755,2)</f>
        <v>0</v>
      </c>
      <c r="BL755" s="23" t="s">
        <v>355</v>
      </c>
      <c r="BM755" s="23" t="s">
        <v>822</v>
      </c>
    </row>
    <row r="756" spans="2:51" s="12" customFormat="1" ht="13.5">
      <c r="B756" s="252"/>
      <c r="C756" s="253"/>
      <c r="D756" s="228" t="s">
        <v>146</v>
      </c>
      <c r="E756" s="254" t="s">
        <v>34</v>
      </c>
      <c r="F756" s="255" t="s">
        <v>357</v>
      </c>
      <c r="G756" s="253"/>
      <c r="H756" s="254" t="s">
        <v>34</v>
      </c>
      <c r="I756" s="256"/>
      <c r="J756" s="253"/>
      <c r="K756" s="253"/>
      <c r="L756" s="257"/>
      <c r="M756" s="258"/>
      <c r="N756" s="259"/>
      <c r="O756" s="259"/>
      <c r="P756" s="259"/>
      <c r="Q756" s="259"/>
      <c r="R756" s="259"/>
      <c r="S756" s="259"/>
      <c r="T756" s="260"/>
      <c r="AT756" s="261" t="s">
        <v>146</v>
      </c>
      <c r="AU756" s="261" t="s">
        <v>153</v>
      </c>
      <c r="AV756" s="12" t="s">
        <v>25</v>
      </c>
      <c r="AW756" s="12" t="s">
        <v>41</v>
      </c>
      <c r="AX756" s="12" t="s">
        <v>78</v>
      </c>
      <c r="AY756" s="261" t="s">
        <v>134</v>
      </c>
    </row>
    <row r="757" spans="2:51" s="11" customFormat="1" ht="13.5">
      <c r="B757" s="231"/>
      <c r="C757" s="232"/>
      <c r="D757" s="228" t="s">
        <v>146</v>
      </c>
      <c r="E757" s="233" t="s">
        <v>34</v>
      </c>
      <c r="F757" s="234" t="s">
        <v>142</v>
      </c>
      <c r="G757" s="232"/>
      <c r="H757" s="235">
        <v>4</v>
      </c>
      <c r="I757" s="236"/>
      <c r="J757" s="232"/>
      <c r="K757" s="232"/>
      <c r="L757" s="237"/>
      <c r="M757" s="238"/>
      <c r="N757" s="239"/>
      <c r="O757" s="239"/>
      <c r="P757" s="239"/>
      <c r="Q757" s="239"/>
      <c r="R757" s="239"/>
      <c r="S757" s="239"/>
      <c r="T757" s="240"/>
      <c r="AT757" s="241" t="s">
        <v>146</v>
      </c>
      <c r="AU757" s="241" t="s">
        <v>153</v>
      </c>
      <c r="AV757" s="11" t="s">
        <v>88</v>
      </c>
      <c r="AW757" s="11" t="s">
        <v>41</v>
      </c>
      <c r="AX757" s="11" t="s">
        <v>78</v>
      </c>
      <c r="AY757" s="241" t="s">
        <v>134</v>
      </c>
    </row>
    <row r="758" spans="2:51" s="13" customFormat="1" ht="13.5">
      <c r="B758" s="262"/>
      <c r="C758" s="263"/>
      <c r="D758" s="228" t="s">
        <v>146</v>
      </c>
      <c r="E758" s="264" t="s">
        <v>34</v>
      </c>
      <c r="F758" s="265" t="s">
        <v>358</v>
      </c>
      <c r="G758" s="263"/>
      <c r="H758" s="266">
        <v>4</v>
      </c>
      <c r="I758" s="267"/>
      <c r="J758" s="263"/>
      <c r="K758" s="263"/>
      <c r="L758" s="268"/>
      <c r="M758" s="269"/>
      <c r="N758" s="270"/>
      <c r="O758" s="270"/>
      <c r="P758" s="270"/>
      <c r="Q758" s="270"/>
      <c r="R758" s="270"/>
      <c r="S758" s="270"/>
      <c r="T758" s="271"/>
      <c r="AT758" s="272" t="s">
        <v>146</v>
      </c>
      <c r="AU758" s="272" t="s">
        <v>153</v>
      </c>
      <c r="AV758" s="13" t="s">
        <v>142</v>
      </c>
      <c r="AW758" s="13" t="s">
        <v>41</v>
      </c>
      <c r="AX758" s="13" t="s">
        <v>25</v>
      </c>
      <c r="AY758" s="272" t="s">
        <v>134</v>
      </c>
    </row>
    <row r="759" spans="2:65" s="1" customFormat="1" ht="25.5" customHeight="1">
      <c r="B759" s="45"/>
      <c r="C759" s="242" t="s">
        <v>823</v>
      </c>
      <c r="D759" s="242" t="s">
        <v>261</v>
      </c>
      <c r="E759" s="243" t="s">
        <v>507</v>
      </c>
      <c r="F759" s="244" t="s">
        <v>508</v>
      </c>
      <c r="G759" s="245" t="s">
        <v>485</v>
      </c>
      <c r="H759" s="246">
        <v>4</v>
      </c>
      <c r="I759" s="247"/>
      <c r="J759" s="248">
        <f>ROUND(I759*H759,2)</f>
        <v>0</v>
      </c>
      <c r="K759" s="244" t="s">
        <v>34</v>
      </c>
      <c r="L759" s="249"/>
      <c r="M759" s="250" t="s">
        <v>34</v>
      </c>
      <c r="N759" s="251" t="s">
        <v>49</v>
      </c>
      <c r="O759" s="46"/>
      <c r="P759" s="225">
        <f>O759*H759</f>
        <v>0</v>
      </c>
      <c r="Q759" s="225">
        <v>0</v>
      </c>
      <c r="R759" s="225">
        <f>Q759*H759</f>
        <v>0</v>
      </c>
      <c r="S759" s="225">
        <v>0</v>
      </c>
      <c r="T759" s="226">
        <f>S759*H759</f>
        <v>0</v>
      </c>
      <c r="AR759" s="23" t="s">
        <v>366</v>
      </c>
      <c r="AT759" s="23" t="s">
        <v>261</v>
      </c>
      <c r="AU759" s="23" t="s">
        <v>153</v>
      </c>
      <c r="AY759" s="23" t="s">
        <v>134</v>
      </c>
      <c r="BE759" s="227">
        <f>IF(N759="základní",J759,0)</f>
        <v>0</v>
      </c>
      <c r="BF759" s="227">
        <f>IF(N759="snížená",J759,0)</f>
        <v>0</v>
      </c>
      <c r="BG759" s="227">
        <f>IF(N759="zákl. přenesená",J759,0)</f>
        <v>0</v>
      </c>
      <c r="BH759" s="227">
        <f>IF(N759="sníž. přenesená",J759,0)</f>
        <v>0</v>
      </c>
      <c r="BI759" s="227">
        <f>IF(N759="nulová",J759,0)</f>
        <v>0</v>
      </c>
      <c r="BJ759" s="23" t="s">
        <v>25</v>
      </c>
      <c r="BK759" s="227">
        <f>ROUND(I759*H759,2)</f>
        <v>0</v>
      </c>
      <c r="BL759" s="23" t="s">
        <v>355</v>
      </c>
      <c r="BM759" s="23" t="s">
        <v>824</v>
      </c>
    </row>
    <row r="760" spans="2:47" s="1" customFormat="1" ht="13.5">
      <c r="B760" s="45"/>
      <c r="C760" s="73"/>
      <c r="D760" s="228" t="s">
        <v>382</v>
      </c>
      <c r="E760" s="73"/>
      <c r="F760" s="229" t="s">
        <v>383</v>
      </c>
      <c r="G760" s="73"/>
      <c r="H760" s="73"/>
      <c r="I760" s="186"/>
      <c r="J760" s="73"/>
      <c r="K760" s="73"/>
      <c r="L760" s="71"/>
      <c r="M760" s="230"/>
      <c r="N760" s="46"/>
      <c r="O760" s="46"/>
      <c r="P760" s="46"/>
      <c r="Q760" s="46"/>
      <c r="R760" s="46"/>
      <c r="S760" s="46"/>
      <c r="T760" s="94"/>
      <c r="AT760" s="23" t="s">
        <v>382</v>
      </c>
      <c r="AU760" s="23" t="s">
        <v>153</v>
      </c>
    </row>
    <row r="761" spans="2:51" s="12" customFormat="1" ht="13.5">
      <c r="B761" s="252"/>
      <c r="C761" s="253"/>
      <c r="D761" s="228" t="s">
        <v>146</v>
      </c>
      <c r="E761" s="254" t="s">
        <v>34</v>
      </c>
      <c r="F761" s="255" t="s">
        <v>357</v>
      </c>
      <c r="G761" s="253"/>
      <c r="H761" s="254" t="s">
        <v>34</v>
      </c>
      <c r="I761" s="256"/>
      <c r="J761" s="253"/>
      <c r="K761" s="253"/>
      <c r="L761" s="257"/>
      <c r="M761" s="258"/>
      <c r="N761" s="259"/>
      <c r="O761" s="259"/>
      <c r="P761" s="259"/>
      <c r="Q761" s="259"/>
      <c r="R761" s="259"/>
      <c r="S761" s="259"/>
      <c r="T761" s="260"/>
      <c r="AT761" s="261" t="s">
        <v>146</v>
      </c>
      <c r="AU761" s="261" t="s">
        <v>153</v>
      </c>
      <c r="AV761" s="12" t="s">
        <v>25</v>
      </c>
      <c r="AW761" s="12" t="s">
        <v>41</v>
      </c>
      <c r="AX761" s="12" t="s">
        <v>78</v>
      </c>
      <c r="AY761" s="261" t="s">
        <v>134</v>
      </c>
    </row>
    <row r="762" spans="2:51" s="11" customFormat="1" ht="13.5">
      <c r="B762" s="231"/>
      <c r="C762" s="232"/>
      <c r="D762" s="228" t="s">
        <v>146</v>
      </c>
      <c r="E762" s="233" t="s">
        <v>34</v>
      </c>
      <c r="F762" s="234" t="s">
        <v>142</v>
      </c>
      <c r="G762" s="232"/>
      <c r="H762" s="235">
        <v>4</v>
      </c>
      <c r="I762" s="236"/>
      <c r="J762" s="232"/>
      <c r="K762" s="232"/>
      <c r="L762" s="237"/>
      <c r="M762" s="238"/>
      <c r="N762" s="239"/>
      <c r="O762" s="239"/>
      <c r="P762" s="239"/>
      <c r="Q762" s="239"/>
      <c r="R762" s="239"/>
      <c r="S762" s="239"/>
      <c r="T762" s="240"/>
      <c r="AT762" s="241" t="s">
        <v>146</v>
      </c>
      <c r="AU762" s="241" t="s">
        <v>153</v>
      </c>
      <c r="AV762" s="11" t="s">
        <v>88</v>
      </c>
      <c r="AW762" s="11" t="s">
        <v>41</v>
      </c>
      <c r="AX762" s="11" t="s">
        <v>78</v>
      </c>
      <c r="AY762" s="241" t="s">
        <v>134</v>
      </c>
    </row>
    <row r="763" spans="2:51" s="13" customFormat="1" ht="13.5">
      <c r="B763" s="262"/>
      <c r="C763" s="263"/>
      <c r="D763" s="228" t="s">
        <v>146</v>
      </c>
      <c r="E763" s="264" t="s">
        <v>34</v>
      </c>
      <c r="F763" s="265" t="s">
        <v>358</v>
      </c>
      <c r="G763" s="263"/>
      <c r="H763" s="266">
        <v>4</v>
      </c>
      <c r="I763" s="267"/>
      <c r="J763" s="263"/>
      <c r="K763" s="263"/>
      <c r="L763" s="268"/>
      <c r="M763" s="269"/>
      <c r="N763" s="270"/>
      <c r="O763" s="270"/>
      <c r="P763" s="270"/>
      <c r="Q763" s="270"/>
      <c r="R763" s="270"/>
      <c r="S763" s="270"/>
      <c r="T763" s="271"/>
      <c r="AT763" s="272" t="s">
        <v>146</v>
      </c>
      <c r="AU763" s="272" t="s">
        <v>153</v>
      </c>
      <c r="AV763" s="13" t="s">
        <v>142</v>
      </c>
      <c r="AW763" s="13" t="s">
        <v>41</v>
      </c>
      <c r="AX763" s="13" t="s">
        <v>25</v>
      </c>
      <c r="AY763" s="272" t="s">
        <v>134</v>
      </c>
    </row>
    <row r="764" spans="2:65" s="1" customFormat="1" ht="25.5" customHeight="1">
      <c r="B764" s="45"/>
      <c r="C764" s="216" t="s">
        <v>825</v>
      </c>
      <c r="D764" s="216" t="s">
        <v>137</v>
      </c>
      <c r="E764" s="217" t="s">
        <v>826</v>
      </c>
      <c r="F764" s="218" t="s">
        <v>827</v>
      </c>
      <c r="G764" s="219" t="s">
        <v>156</v>
      </c>
      <c r="H764" s="220">
        <v>2</v>
      </c>
      <c r="I764" s="221"/>
      <c r="J764" s="222">
        <f>ROUND(I764*H764,2)</f>
        <v>0</v>
      </c>
      <c r="K764" s="218" t="s">
        <v>141</v>
      </c>
      <c r="L764" s="71"/>
      <c r="M764" s="223" t="s">
        <v>34</v>
      </c>
      <c r="N764" s="224" t="s">
        <v>49</v>
      </c>
      <c r="O764" s="46"/>
      <c r="P764" s="225">
        <f>O764*H764</f>
        <v>0</v>
      </c>
      <c r="Q764" s="225">
        <v>0</v>
      </c>
      <c r="R764" s="225">
        <f>Q764*H764</f>
        <v>0</v>
      </c>
      <c r="S764" s="225">
        <v>0</v>
      </c>
      <c r="T764" s="226">
        <f>S764*H764</f>
        <v>0</v>
      </c>
      <c r="AR764" s="23" t="s">
        <v>355</v>
      </c>
      <c r="AT764" s="23" t="s">
        <v>137</v>
      </c>
      <c r="AU764" s="23" t="s">
        <v>153</v>
      </c>
      <c r="AY764" s="23" t="s">
        <v>134</v>
      </c>
      <c r="BE764" s="227">
        <f>IF(N764="základní",J764,0)</f>
        <v>0</v>
      </c>
      <c r="BF764" s="227">
        <f>IF(N764="snížená",J764,0)</f>
        <v>0</v>
      </c>
      <c r="BG764" s="227">
        <f>IF(N764="zákl. přenesená",J764,0)</f>
        <v>0</v>
      </c>
      <c r="BH764" s="227">
        <f>IF(N764="sníž. přenesená",J764,0)</f>
        <v>0</v>
      </c>
      <c r="BI764" s="227">
        <f>IF(N764="nulová",J764,0)</f>
        <v>0</v>
      </c>
      <c r="BJ764" s="23" t="s">
        <v>25</v>
      </c>
      <c r="BK764" s="227">
        <f>ROUND(I764*H764,2)</f>
        <v>0</v>
      </c>
      <c r="BL764" s="23" t="s">
        <v>355</v>
      </c>
      <c r="BM764" s="23" t="s">
        <v>828</v>
      </c>
    </row>
    <row r="765" spans="2:51" s="12" customFormat="1" ht="13.5">
      <c r="B765" s="252"/>
      <c r="C765" s="253"/>
      <c r="D765" s="228" t="s">
        <v>146</v>
      </c>
      <c r="E765" s="254" t="s">
        <v>34</v>
      </c>
      <c r="F765" s="255" t="s">
        <v>357</v>
      </c>
      <c r="G765" s="253"/>
      <c r="H765" s="254" t="s">
        <v>34</v>
      </c>
      <c r="I765" s="256"/>
      <c r="J765" s="253"/>
      <c r="K765" s="253"/>
      <c r="L765" s="257"/>
      <c r="M765" s="258"/>
      <c r="N765" s="259"/>
      <c r="O765" s="259"/>
      <c r="P765" s="259"/>
      <c r="Q765" s="259"/>
      <c r="R765" s="259"/>
      <c r="S765" s="259"/>
      <c r="T765" s="260"/>
      <c r="AT765" s="261" t="s">
        <v>146</v>
      </c>
      <c r="AU765" s="261" t="s">
        <v>153</v>
      </c>
      <c r="AV765" s="12" t="s">
        <v>25</v>
      </c>
      <c r="AW765" s="12" t="s">
        <v>41</v>
      </c>
      <c r="AX765" s="12" t="s">
        <v>78</v>
      </c>
      <c r="AY765" s="261" t="s">
        <v>134</v>
      </c>
    </row>
    <row r="766" spans="2:51" s="11" customFormat="1" ht="13.5">
      <c r="B766" s="231"/>
      <c r="C766" s="232"/>
      <c r="D766" s="228" t="s">
        <v>146</v>
      </c>
      <c r="E766" s="233" t="s">
        <v>34</v>
      </c>
      <c r="F766" s="234" t="s">
        <v>88</v>
      </c>
      <c r="G766" s="232"/>
      <c r="H766" s="235">
        <v>2</v>
      </c>
      <c r="I766" s="236"/>
      <c r="J766" s="232"/>
      <c r="K766" s="232"/>
      <c r="L766" s="237"/>
      <c r="M766" s="238"/>
      <c r="N766" s="239"/>
      <c r="O766" s="239"/>
      <c r="P766" s="239"/>
      <c r="Q766" s="239"/>
      <c r="R766" s="239"/>
      <c r="S766" s="239"/>
      <c r="T766" s="240"/>
      <c r="AT766" s="241" t="s">
        <v>146</v>
      </c>
      <c r="AU766" s="241" t="s">
        <v>153</v>
      </c>
      <c r="AV766" s="11" t="s">
        <v>88</v>
      </c>
      <c r="AW766" s="11" t="s">
        <v>41</v>
      </c>
      <c r="AX766" s="11" t="s">
        <v>78</v>
      </c>
      <c r="AY766" s="241" t="s">
        <v>134</v>
      </c>
    </row>
    <row r="767" spans="2:51" s="13" customFormat="1" ht="13.5">
      <c r="B767" s="262"/>
      <c r="C767" s="263"/>
      <c r="D767" s="228" t="s">
        <v>146</v>
      </c>
      <c r="E767" s="264" t="s">
        <v>34</v>
      </c>
      <c r="F767" s="265" t="s">
        <v>358</v>
      </c>
      <c r="G767" s="263"/>
      <c r="H767" s="266">
        <v>2</v>
      </c>
      <c r="I767" s="267"/>
      <c r="J767" s="263"/>
      <c r="K767" s="263"/>
      <c r="L767" s="268"/>
      <c r="M767" s="269"/>
      <c r="N767" s="270"/>
      <c r="O767" s="270"/>
      <c r="P767" s="270"/>
      <c r="Q767" s="270"/>
      <c r="R767" s="270"/>
      <c r="S767" s="270"/>
      <c r="T767" s="271"/>
      <c r="AT767" s="272" t="s">
        <v>146</v>
      </c>
      <c r="AU767" s="272" t="s">
        <v>153</v>
      </c>
      <c r="AV767" s="13" t="s">
        <v>142</v>
      </c>
      <c r="AW767" s="13" t="s">
        <v>41</v>
      </c>
      <c r="AX767" s="13" t="s">
        <v>25</v>
      </c>
      <c r="AY767" s="272" t="s">
        <v>134</v>
      </c>
    </row>
    <row r="768" spans="2:65" s="1" customFormat="1" ht="16.5" customHeight="1">
      <c r="B768" s="45"/>
      <c r="C768" s="242" t="s">
        <v>829</v>
      </c>
      <c r="D768" s="242" t="s">
        <v>261</v>
      </c>
      <c r="E768" s="243" t="s">
        <v>830</v>
      </c>
      <c r="F768" s="244" t="s">
        <v>831</v>
      </c>
      <c r="G768" s="245" t="s">
        <v>485</v>
      </c>
      <c r="H768" s="246">
        <v>2</v>
      </c>
      <c r="I768" s="247"/>
      <c r="J768" s="248">
        <f>ROUND(I768*H768,2)</f>
        <v>0</v>
      </c>
      <c r="K768" s="244" t="s">
        <v>34</v>
      </c>
      <c r="L768" s="249"/>
      <c r="M768" s="250" t="s">
        <v>34</v>
      </c>
      <c r="N768" s="251" t="s">
        <v>49</v>
      </c>
      <c r="O768" s="46"/>
      <c r="P768" s="225">
        <f>O768*H768</f>
        <v>0</v>
      </c>
      <c r="Q768" s="225">
        <v>0</v>
      </c>
      <c r="R768" s="225">
        <f>Q768*H768</f>
        <v>0</v>
      </c>
      <c r="S768" s="225">
        <v>0</v>
      </c>
      <c r="T768" s="226">
        <f>S768*H768</f>
        <v>0</v>
      </c>
      <c r="AR768" s="23" t="s">
        <v>366</v>
      </c>
      <c r="AT768" s="23" t="s">
        <v>261</v>
      </c>
      <c r="AU768" s="23" t="s">
        <v>153</v>
      </c>
      <c r="AY768" s="23" t="s">
        <v>134</v>
      </c>
      <c r="BE768" s="227">
        <f>IF(N768="základní",J768,0)</f>
        <v>0</v>
      </c>
      <c r="BF768" s="227">
        <f>IF(N768="snížená",J768,0)</f>
        <v>0</v>
      </c>
      <c r="BG768" s="227">
        <f>IF(N768="zákl. přenesená",J768,0)</f>
        <v>0</v>
      </c>
      <c r="BH768" s="227">
        <f>IF(N768="sníž. přenesená",J768,0)</f>
        <v>0</v>
      </c>
      <c r="BI768" s="227">
        <f>IF(N768="nulová",J768,0)</f>
        <v>0</v>
      </c>
      <c r="BJ768" s="23" t="s">
        <v>25</v>
      </c>
      <c r="BK768" s="227">
        <f>ROUND(I768*H768,2)</f>
        <v>0</v>
      </c>
      <c r="BL768" s="23" t="s">
        <v>355</v>
      </c>
      <c r="BM768" s="23" t="s">
        <v>832</v>
      </c>
    </row>
    <row r="769" spans="2:47" s="1" customFormat="1" ht="13.5">
      <c r="B769" s="45"/>
      <c r="C769" s="73"/>
      <c r="D769" s="228" t="s">
        <v>382</v>
      </c>
      <c r="E769" s="73"/>
      <c r="F769" s="229" t="s">
        <v>383</v>
      </c>
      <c r="G769" s="73"/>
      <c r="H769" s="73"/>
      <c r="I769" s="186"/>
      <c r="J769" s="73"/>
      <c r="K769" s="73"/>
      <c r="L769" s="71"/>
      <c r="M769" s="230"/>
      <c r="N769" s="46"/>
      <c r="O769" s="46"/>
      <c r="P769" s="46"/>
      <c r="Q769" s="46"/>
      <c r="R769" s="46"/>
      <c r="S769" s="46"/>
      <c r="T769" s="94"/>
      <c r="AT769" s="23" t="s">
        <v>382</v>
      </c>
      <c r="AU769" s="23" t="s">
        <v>153</v>
      </c>
    </row>
    <row r="770" spans="2:51" s="12" customFormat="1" ht="13.5">
      <c r="B770" s="252"/>
      <c r="C770" s="253"/>
      <c r="D770" s="228" t="s">
        <v>146</v>
      </c>
      <c r="E770" s="254" t="s">
        <v>34</v>
      </c>
      <c r="F770" s="255" t="s">
        <v>357</v>
      </c>
      <c r="G770" s="253"/>
      <c r="H770" s="254" t="s">
        <v>34</v>
      </c>
      <c r="I770" s="256"/>
      <c r="J770" s="253"/>
      <c r="K770" s="253"/>
      <c r="L770" s="257"/>
      <c r="M770" s="258"/>
      <c r="N770" s="259"/>
      <c r="O770" s="259"/>
      <c r="P770" s="259"/>
      <c r="Q770" s="259"/>
      <c r="R770" s="259"/>
      <c r="S770" s="259"/>
      <c r="T770" s="260"/>
      <c r="AT770" s="261" t="s">
        <v>146</v>
      </c>
      <c r="AU770" s="261" t="s">
        <v>153</v>
      </c>
      <c r="AV770" s="12" t="s">
        <v>25</v>
      </c>
      <c r="AW770" s="12" t="s">
        <v>41</v>
      </c>
      <c r="AX770" s="12" t="s">
        <v>78</v>
      </c>
      <c r="AY770" s="261" t="s">
        <v>134</v>
      </c>
    </row>
    <row r="771" spans="2:51" s="11" customFormat="1" ht="13.5">
      <c r="B771" s="231"/>
      <c r="C771" s="232"/>
      <c r="D771" s="228" t="s">
        <v>146</v>
      </c>
      <c r="E771" s="233" t="s">
        <v>34</v>
      </c>
      <c r="F771" s="234" t="s">
        <v>88</v>
      </c>
      <c r="G771" s="232"/>
      <c r="H771" s="235">
        <v>2</v>
      </c>
      <c r="I771" s="236"/>
      <c r="J771" s="232"/>
      <c r="K771" s="232"/>
      <c r="L771" s="237"/>
      <c r="M771" s="238"/>
      <c r="N771" s="239"/>
      <c r="O771" s="239"/>
      <c r="P771" s="239"/>
      <c r="Q771" s="239"/>
      <c r="R771" s="239"/>
      <c r="S771" s="239"/>
      <c r="T771" s="240"/>
      <c r="AT771" s="241" t="s">
        <v>146</v>
      </c>
      <c r="AU771" s="241" t="s">
        <v>153</v>
      </c>
      <c r="AV771" s="11" t="s">
        <v>88</v>
      </c>
      <c r="AW771" s="11" t="s">
        <v>41</v>
      </c>
      <c r="AX771" s="11" t="s">
        <v>78</v>
      </c>
      <c r="AY771" s="241" t="s">
        <v>134</v>
      </c>
    </row>
    <row r="772" spans="2:51" s="13" customFormat="1" ht="13.5">
      <c r="B772" s="262"/>
      <c r="C772" s="263"/>
      <c r="D772" s="228" t="s">
        <v>146</v>
      </c>
      <c r="E772" s="264" t="s">
        <v>34</v>
      </c>
      <c r="F772" s="265" t="s">
        <v>358</v>
      </c>
      <c r="G772" s="263"/>
      <c r="H772" s="266">
        <v>2</v>
      </c>
      <c r="I772" s="267"/>
      <c r="J772" s="263"/>
      <c r="K772" s="263"/>
      <c r="L772" s="268"/>
      <c r="M772" s="269"/>
      <c r="N772" s="270"/>
      <c r="O772" s="270"/>
      <c r="P772" s="270"/>
      <c r="Q772" s="270"/>
      <c r="R772" s="270"/>
      <c r="S772" s="270"/>
      <c r="T772" s="271"/>
      <c r="AT772" s="272" t="s">
        <v>146</v>
      </c>
      <c r="AU772" s="272" t="s">
        <v>153</v>
      </c>
      <c r="AV772" s="13" t="s">
        <v>142</v>
      </c>
      <c r="AW772" s="13" t="s">
        <v>41</v>
      </c>
      <c r="AX772" s="13" t="s">
        <v>25</v>
      </c>
      <c r="AY772" s="272" t="s">
        <v>134</v>
      </c>
    </row>
    <row r="773" spans="2:65" s="1" customFormat="1" ht="16.5" customHeight="1">
      <c r="B773" s="45"/>
      <c r="C773" s="216" t="s">
        <v>833</v>
      </c>
      <c r="D773" s="216" t="s">
        <v>137</v>
      </c>
      <c r="E773" s="217" t="s">
        <v>834</v>
      </c>
      <c r="F773" s="218" t="s">
        <v>835</v>
      </c>
      <c r="G773" s="219" t="s">
        <v>485</v>
      </c>
      <c r="H773" s="220">
        <v>2</v>
      </c>
      <c r="I773" s="221"/>
      <c r="J773" s="222">
        <f>ROUND(I773*H773,2)</f>
        <v>0</v>
      </c>
      <c r="K773" s="218" t="s">
        <v>34</v>
      </c>
      <c r="L773" s="71"/>
      <c r="M773" s="223" t="s">
        <v>34</v>
      </c>
      <c r="N773" s="224" t="s">
        <v>49</v>
      </c>
      <c r="O773" s="46"/>
      <c r="P773" s="225">
        <f>O773*H773</f>
        <v>0</v>
      </c>
      <c r="Q773" s="225">
        <v>0</v>
      </c>
      <c r="R773" s="225">
        <f>Q773*H773</f>
        <v>0</v>
      </c>
      <c r="S773" s="225">
        <v>0</v>
      </c>
      <c r="T773" s="226">
        <f>S773*H773</f>
        <v>0</v>
      </c>
      <c r="AR773" s="23" t="s">
        <v>355</v>
      </c>
      <c r="AT773" s="23" t="s">
        <v>137</v>
      </c>
      <c r="AU773" s="23" t="s">
        <v>153</v>
      </c>
      <c r="AY773" s="23" t="s">
        <v>134</v>
      </c>
      <c r="BE773" s="227">
        <f>IF(N773="základní",J773,0)</f>
        <v>0</v>
      </c>
      <c r="BF773" s="227">
        <f>IF(N773="snížená",J773,0)</f>
        <v>0</v>
      </c>
      <c r="BG773" s="227">
        <f>IF(N773="zákl. přenesená",J773,0)</f>
        <v>0</v>
      </c>
      <c r="BH773" s="227">
        <f>IF(N773="sníž. přenesená",J773,0)</f>
        <v>0</v>
      </c>
      <c r="BI773" s="227">
        <f>IF(N773="nulová",J773,0)</f>
        <v>0</v>
      </c>
      <c r="BJ773" s="23" t="s">
        <v>25</v>
      </c>
      <c r="BK773" s="227">
        <f>ROUND(I773*H773,2)</f>
        <v>0</v>
      </c>
      <c r="BL773" s="23" t="s">
        <v>355</v>
      </c>
      <c r="BM773" s="23" t="s">
        <v>836</v>
      </c>
    </row>
    <row r="774" spans="2:51" s="12" customFormat="1" ht="13.5">
      <c r="B774" s="252"/>
      <c r="C774" s="253"/>
      <c r="D774" s="228" t="s">
        <v>146</v>
      </c>
      <c r="E774" s="254" t="s">
        <v>34</v>
      </c>
      <c r="F774" s="255" t="s">
        <v>357</v>
      </c>
      <c r="G774" s="253"/>
      <c r="H774" s="254" t="s">
        <v>34</v>
      </c>
      <c r="I774" s="256"/>
      <c r="J774" s="253"/>
      <c r="K774" s="253"/>
      <c r="L774" s="257"/>
      <c r="M774" s="258"/>
      <c r="N774" s="259"/>
      <c r="O774" s="259"/>
      <c r="P774" s="259"/>
      <c r="Q774" s="259"/>
      <c r="R774" s="259"/>
      <c r="S774" s="259"/>
      <c r="T774" s="260"/>
      <c r="AT774" s="261" t="s">
        <v>146</v>
      </c>
      <c r="AU774" s="261" t="s">
        <v>153</v>
      </c>
      <c r="AV774" s="12" t="s">
        <v>25</v>
      </c>
      <c r="AW774" s="12" t="s">
        <v>41</v>
      </c>
      <c r="AX774" s="12" t="s">
        <v>78</v>
      </c>
      <c r="AY774" s="261" t="s">
        <v>134</v>
      </c>
    </row>
    <row r="775" spans="2:51" s="11" customFormat="1" ht="13.5">
      <c r="B775" s="231"/>
      <c r="C775" s="232"/>
      <c r="D775" s="228" t="s">
        <v>146</v>
      </c>
      <c r="E775" s="233" t="s">
        <v>34</v>
      </c>
      <c r="F775" s="234" t="s">
        <v>88</v>
      </c>
      <c r="G775" s="232"/>
      <c r="H775" s="235">
        <v>2</v>
      </c>
      <c r="I775" s="236"/>
      <c r="J775" s="232"/>
      <c r="K775" s="232"/>
      <c r="L775" s="237"/>
      <c r="M775" s="238"/>
      <c r="N775" s="239"/>
      <c r="O775" s="239"/>
      <c r="P775" s="239"/>
      <c r="Q775" s="239"/>
      <c r="R775" s="239"/>
      <c r="S775" s="239"/>
      <c r="T775" s="240"/>
      <c r="AT775" s="241" t="s">
        <v>146</v>
      </c>
      <c r="AU775" s="241" t="s">
        <v>153</v>
      </c>
      <c r="AV775" s="11" t="s">
        <v>88</v>
      </c>
      <c r="AW775" s="11" t="s">
        <v>41</v>
      </c>
      <c r="AX775" s="11" t="s">
        <v>78</v>
      </c>
      <c r="AY775" s="241" t="s">
        <v>134</v>
      </c>
    </row>
    <row r="776" spans="2:51" s="13" customFormat="1" ht="13.5">
      <c r="B776" s="262"/>
      <c r="C776" s="263"/>
      <c r="D776" s="228" t="s">
        <v>146</v>
      </c>
      <c r="E776" s="264" t="s">
        <v>34</v>
      </c>
      <c r="F776" s="265" t="s">
        <v>358</v>
      </c>
      <c r="G776" s="263"/>
      <c r="H776" s="266">
        <v>2</v>
      </c>
      <c r="I776" s="267"/>
      <c r="J776" s="263"/>
      <c r="K776" s="263"/>
      <c r="L776" s="268"/>
      <c r="M776" s="269"/>
      <c r="N776" s="270"/>
      <c r="O776" s="270"/>
      <c r="P776" s="270"/>
      <c r="Q776" s="270"/>
      <c r="R776" s="270"/>
      <c r="S776" s="270"/>
      <c r="T776" s="271"/>
      <c r="AT776" s="272" t="s">
        <v>146</v>
      </c>
      <c r="AU776" s="272" t="s">
        <v>153</v>
      </c>
      <c r="AV776" s="13" t="s">
        <v>142</v>
      </c>
      <c r="AW776" s="13" t="s">
        <v>41</v>
      </c>
      <c r="AX776" s="13" t="s">
        <v>25</v>
      </c>
      <c r="AY776" s="272" t="s">
        <v>134</v>
      </c>
    </row>
    <row r="777" spans="2:65" s="1" customFormat="1" ht="25.5" customHeight="1">
      <c r="B777" s="45"/>
      <c r="C777" s="242" t="s">
        <v>837</v>
      </c>
      <c r="D777" s="242" t="s">
        <v>261</v>
      </c>
      <c r="E777" s="243" t="s">
        <v>838</v>
      </c>
      <c r="F777" s="244" t="s">
        <v>839</v>
      </c>
      <c r="G777" s="245" t="s">
        <v>485</v>
      </c>
      <c r="H777" s="246">
        <v>2</v>
      </c>
      <c r="I777" s="247"/>
      <c r="J777" s="248">
        <f>ROUND(I777*H777,2)</f>
        <v>0</v>
      </c>
      <c r="K777" s="244" t="s">
        <v>34</v>
      </c>
      <c r="L777" s="249"/>
      <c r="M777" s="250" t="s">
        <v>34</v>
      </c>
      <c r="N777" s="251" t="s">
        <v>49</v>
      </c>
      <c r="O777" s="46"/>
      <c r="P777" s="225">
        <f>O777*H777</f>
        <v>0</v>
      </c>
      <c r="Q777" s="225">
        <v>0</v>
      </c>
      <c r="R777" s="225">
        <f>Q777*H777</f>
        <v>0</v>
      </c>
      <c r="S777" s="225">
        <v>0</v>
      </c>
      <c r="T777" s="226">
        <f>S777*H777</f>
        <v>0</v>
      </c>
      <c r="AR777" s="23" t="s">
        <v>366</v>
      </c>
      <c r="AT777" s="23" t="s">
        <v>261</v>
      </c>
      <c r="AU777" s="23" t="s">
        <v>153</v>
      </c>
      <c r="AY777" s="23" t="s">
        <v>134</v>
      </c>
      <c r="BE777" s="227">
        <f>IF(N777="základní",J777,0)</f>
        <v>0</v>
      </c>
      <c r="BF777" s="227">
        <f>IF(N777="snížená",J777,0)</f>
        <v>0</v>
      </c>
      <c r="BG777" s="227">
        <f>IF(N777="zákl. přenesená",J777,0)</f>
        <v>0</v>
      </c>
      <c r="BH777" s="227">
        <f>IF(N777="sníž. přenesená",J777,0)</f>
        <v>0</v>
      </c>
      <c r="BI777" s="227">
        <f>IF(N777="nulová",J777,0)</f>
        <v>0</v>
      </c>
      <c r="BJ777" s="23" t="s">
        <v>25</v>
      </c>
      <c r="BK777" s="227">
        <f>ROUND(I777*H777,2)</f>
        <v>0</v>
      </c>
      <c r="BL777" s="23" t="s">
        <v>355</v>
      </c>
      <c r="BM777" s="23" t="s">
        <v>840</v>
      </c>
    </row>
    <row r="778" spans="2:47" s="1" customFormat="1" ht="13.5">
      <c r="B778" s="45"/>
      <c r="C778" s="73"/>
      <c r="D778" s="228" t="s">
        <v>382</v>
      </c>
      <c r="E778" s="73"/>
      <c r="F778" s="229" t="s">
        <v>383</v>
      </c>
      <c r="G778" s="73"/>
      <c r="H778" s="73"/>
      <c r="I778" s="186"/>
      <c r="J778" s="73"/>
      <c r="K778" s="73"/>
      <c r="L778" s="71"/>
      <c r="M778" s="230"/>
      <c r="N778" s="46"/>
      <c r="O778" s="46"/>
      <c r="P778" s="46"/>
      <c r="Q778" s="46"/>
      <c r="R778" s="46"/>
      <c r="S778" s="46"/>
      <c r="T778" s="94"/>
      <c r="AT778" s="23" t="s">
        <v>382</v>
      </c>
      <c r="AU778" s="23" t="s">
        <v>153</v>
      </c>
    </row>
    <row r="779" spans="2:51" s="12" customFormat="1" ht="13.5">
      <c r="B779" s="252"/>
      <c r="C779" s="253"/>
      <c r="D779" s="228" t="s">
        <v>146</v>
      </c>
      <c r="E779" s="254" t="s">
        <v>34</v>
      </c>
      <c r="F779" s="255" t="s">
        <v>357</v>
      </c>
      <c r="G779" s="253"/>
      <c r="H779" s="254" t="s">
        <v>34</v>
      </c>
      <c r="I779" s="256"/>
      <c r="J779" s="253"/>
      <c r="K779" s="253"/>
      <c r="L779" s="257"/>
      <c r="M779" s="258"/>
      <c r="N779" s="259"/>
      <c r="O779" s="259"/>
      <c r="P779" s="259"/>
      <c r="Q779" s="259"/>
      <c r="R779" s="259"/>
      <c r="S779" s="259"/>
      <c r="T779" s="260"/>
      <c r="AT779" s="261" t="s">
        <v>146</v>
      </c>
      <c r="AU779" s="261" t="s">
        <v>153</v>
      </c>
      <c r="AV779" s="12" t="s">
        <v>25</v>
      </c>
      <c r="AW779" s="12" t="s">
        <v>41</v>
      </c>
      <c r="AX779" s="12" t="s">
        <v>78</v>
      </c>
      <c r="AY779" s="261" t="s">
        <v>134</v>
      </c>
    </row>
    <row r="780" spans="2:51" s="11" customFormat="1" ht="13.5">
      <c r="B780" s="231"/>
      <c r="C780" s="232"/>
      <c r="D780" s="228" t="s">
        <v>146</v>
      </c>
      <c r="E780" s="233" t="s">
        <v>34</v>
      </c>
      <c r="F780" s="234" t="s">
        <v>88</v>
      </c>
      <c r="G780" s="232"/>
      <c r="H780" s="235">
        <v>2</v>
      </c>
      <c r="I780" s="236"/>
      <c r="J780" s="232"/>
      <c r="K780" s="232"/>
      <c r="L780" s="237"/>
      <c r="M780" s="238"/>
      <c r="N780" s="239"/>
      <c r="O780" s="239"/>
      <c r="P780" s="239"/>
      <c r="Q780" s="239"/>
      <c r="R780" s="239"/>
      <c r="S780" s="239"/>
      <c r="T780" s="240"/>
      <c r="AT780" s="241" t="s">
        <v>146</v>
      </c>
      <c r="AU780" s="241" t="s">
        <v>153</v>
      </c>
      <c r="AV780" s="11" t="s">
        <v>88</v>
      </c>
      <c r="AW780" s="11" t="s">
        <v>41</v>
      </c>
      <c r="AX780" s="11" t="s">
        <v>78</v>
      </c>
      <c r="AY780" s="241" t="s">
        <v>134</v>
      </c>
    </row>
    <row r="781" spans="2:51" s="13" customFormat="1" ht="13.5">
      <c r="B781" s="262"/>
      <c r="C781" s="263"/>
      <c r="D781" s="228" t="s">
        <v>146</v>
      </c>
      <c r="E781" s="264" t="s">
        <v>34</v>
      </c>
      <c r="F781" s="265" t="s">
        <v>358</v>
      </c>
      <c r="G781" s="263"/>
      <c r="H781" s="266">
        <v>2</v>
      </c>
      <c r="I781" s="267"/>
      <c r="J781" s="263"/>
      <c r="K781" s="263"/>
      <c r="L781" s="268"/>
      <c r="M781" s="269"/>
      <c r="N781" s="270"/>
      <c r="O781" s="270"/>
      <c r="P781" s="270"/>
      <c r="Q781" s="270"/>
      <c r="R781" s="270"/>
      <c r="S781" s="270"/>
      <c r="T781" s="271"/>
      <c r="AT781" s="272" t="s">
        <v>146</v>
      </c>
      <c r="AU781" s="272" t="s">
        <v>153</v>
      </c>
      <c r="AV781" s="13" t="s">
        <v>142</v>
      </c>
      <c r="AW781" s="13" t="s">
        <v>41</v>
      </c>
      <c r="AX781" s="13" t="s">
        <v>25</v>
      </c>
      <c r="AY781" s="272" t="s">
        <v>134</v>
      </c>
    </row>
    <row r="782" spans="2:65" s="1" customFormat="1" ht="16.5" customHeight="1">
      <c r="B782" s="45"/>
      <c r="C782" s="216" t="s">
        <v>841</v>
      </c>
      <c r="D782" s="216" t="s">
        <v>137</v>
      </c>
      <c r="E782" s="217" t="s">
        <v>842</v>
      </c>
      <c r="F782" s="218" t="s">
        <v>843</v>
      </c>
      <c r="G782" s="219" t="s">
        <v>485</v>
      </c>
      <c r="H782" s="220">
        <v>2</v>
      </c>
      <c r="I782" s="221"/>
      <c r="J782" s="222">
        <f>ROUND(I782*H782,2)</f>
        <v>0</v>
      </c>
      <c r="K782" s="218" t="s">
        <v>34</v>
      </c>
      <c r="L782" s="71"/>
      <c r="M782" s="223" t="s">
        <v>34</v>
      </c>
      <c r="N782" s="224" t="s">
        <v>49</v>
      </c>
      <c r="O782" s="46"/>
      <c r="P782" s="225">
        <f>O782*H782</f>
        <v>0</v>
      </c>
      <c r="Q782" s="225">
        <v>0</v>
      </c>
      <c r="R782" s="225">
        <f>Q782*H782</f>
        <v>0</v>
      </c>
      <c r="S782" s="225">
        <v>0</v>
      </c>
      <c r="T782" s="226">
        <f>S782*H782</f>
        <v>0</v>
      </c>
      <c r="AR782" s="23" t="s">
        <v>355</v>
      </c>
      <c r="AT782" s="23" t="s">
        <v>137</v>
      </c>
      <c r="AU782" s="23" t="s">
        <v>153</v>
      </c>
      <c r="AY782" s="23" t="s">
        <v>134</v>
      </c>
      <c r="BE782" s="227">
        <f>IF(N782="základní",J782,0)</f>
        <v>0</v>
      </c>
      <c r="BF782" s="227">
        <f>IF(N782="snížená",J782,0)</f>
        <v>0</v>
      </c>
      <c r="BG782" s="227">
        <f>IF(N782="zákl. přenesená",J782,0)</f>
        <v>0</v>
      </c>
      <c r="BH782" s="227">
        <f>IF(N782="sníž. přenesená",J782,0)</f>
        <v>0</v>
      </c>
      <c r="BI782" s="227">
        <f>IF(N782="nulová",J782,0)</f>
        <v>0</v>
      </c>
      <c r="BJ782" s="23" t="s">
        <v>25</v>
      </c>
      <c r="BK782" s="227">
        <f>ROUND(I782*H782,2)</f>
        <v>0</v>
      </c>
      <c r="BL782" s="23" t="s">
        <v>355</v>
      </c>
      <c r="BM782" s="23" t="s">
        <v>844</v>
      </c>
    </row>
    <row r="783" spans="2:51" s="12" customFormat="1" ht="13.5">
      <c r="B783" s="252"/>
      <c r="C783" s="253"/>
      <c r="D783" s="228" t="s">
        <v>146</v>
      </c>
      <c r="E783" s="254" t="s">
        <v>34</v>
      </c>
      <c r="F783" s="255" t="s">
        <v>357</v>
      </c>
      <c r="G783" s="253"/>
      <c r="H783" s="254" t="s">
        <v>34</v>
      </c>
      <c r="I783" s="256"/>
      <c r="J783" s="253"/>
      <c r="K783" s="253"/>
      <c r="L783" s="257"/>
      <c r="M783" s="258"/>
      <c r="N783" s="259"/>
      <c r="O783" s="259"/>
      <c r="P783" s="259"/>
      <c r="Q783" s="259"/>
      <c r="R783" s="259"/>
      <c r="S783" s="259"/>
      <c r="T783" s="260"/>
      <c r="AT783" s="261" t="s">
        <v>146</v>
      </c>
      <c r="AU783" s="261" t="s">
        <v>153</v>
      </c>
      <c r="AV783" s="12" t="s">
        <v>25</v>
      </c>
      <c r="AW783" s="12" t="s">
        <v>41</v>
      </c>
      <c r="AX783" s="12" t="s">
        <v>78</v>
      </c>
      <c r="AY783" s="261" t="s">
        <v>134</v>
      </c>
    </row>
    <row r="784" spans="2:51" s="11" customFormat="1" ht="13.5">
      <c r="B784" s="231"/>
      <c r="C784" s="232"/>
      <c r="D784" s="228" t="s">
        <v>146</v>
      </c>
      <c r="E784" s="233" t="s">
        <v>34</v>
      </c>
      <c r="F784" s="234" t="s">
        <v>88</v>
      </c>
      <c r="G784" s="232"/>
      <c r="H784" s="235">
        <v>2</v>
      </c>
      <c r="I784" s="236"/>
      <c r="J784" s="232"/>
      <c r="K784" s="232"/>
      <c r="L784" s="237"/>
      <c r="M784" s="238"/>
      <c r="N784" s="239"/>
      <c r="O784" s="239"/>
      <c r="P784" s="239"/>
      <c r="Q784" s="239"/>
      <c r="R784" s="239"/>
      <c r="S784" s="239"/>
      <c r="T784" s="240"/>
      <c r="AT784" s="241" t="s">
        <v>146</v>
      </c>
      <c r="AU784" s="241" t="s">
        <v>153</v>
      </c>
      <c r="AV784" s="11" t="s">
        <v>88</v>
      </c>
      <c r="AW784" s="11" t="s">
        <v>41</v>
      </c>
      <c r="AX784" s="11" t="s">
        <v>78</v>
      </c>
      <c r="AY784" s="241" t="s">
        <v>134</v>
      </c>
    </row>
    <row r="785" spans="2:51" s="13" customFormat="1" ht="13.5">
      <c r="B785" s="262"/>
      <c r="C785" s="263"/>
      <c r="D785" s="228" t="s">
        <v>146</v>
      </c>
      <c r="E785" s="264" t="s">
        <v>34</v>
      </c>
      <c r="F785" s="265" t="s">
        <v>358</v>
      </c>
      <c r="G785" s="263"/>
      <c r="H785" s="266">
        <v>2</v>
      </c>
      <c r="I785" s="267"/>
      <c r="J785" s="263"/>
      <c r="K785" s="263"/>
      <c r="L785" s="268"/>
      <c r="M785" s="269"/>
      <c r="N785" s="270"/>
      <c r="O785" s="270"/>
      <c r="P785" s="270"/>
      <c r="Q785" s="270"/>
      <c r="R785" s="270"/>
      <c r="S785" s="270"/>
      <c r="T785" s="271"/>
      <c r="AT785" s="272" t="s">
        <v>146</v>
      </c>
      <c r="AU785" s="272" t="s">
        <v>153</v>
      </c>
      <c r="AV785" s="13" t="s">
        <v>142</v>
      </c>
      <c r="AW785" s="13" t="s">
        <v>41</v>
      </c>
      <c r="AX785" s="13" t="s">
        <v>25</v>
      </c>
      <c r="AY785" s="272" t="s">
        <v>134</v>
      </c>
    </row>
    <row r="786" spans="2:65" s="1" customFormat="1" ht="25.5" customHeight="1">
      <c r="B786" s="45"/>
      <c r="C786" s="242" t="s">
        <v>845</v>
      </c>
      <c r="D786" s="242" t="s">
        <v>261</v>
      </c>
      <c r="E786" s="243" t="s">
        <v>846</v>
      </c>
      <c r="F786" s="244" t="s">
        <v>847</v>
      </c>
      <c r="G786" s="245" t="s">
        <v>485</v>
      </c>
      <c r="H786" s="246">
        <v>2</v>
      </c>
      <c r="I786" s="247"/>
      <c r="J786" s="248">
        <f>ROUND(I786*H786,2)</f>
        <v>0</v>
      </c>
      <c r="K786" s="244" t="s">
        <v>34</v>
      </c>
      <c r="L786" s="249"/>
      <c r="M786" s="250" t="s">
        <v>34</v>
      </c>
      <c r="N786" s="251" t="s">
        <v>49</v>
      </c>
      <c r="O786" s="46"/>
      <c r="P786" s="225">
        <f>O786*H786</f>
        <v>0</v>
      </c>
      <c r="Q786" s="225">
        <v>0</v>
      </c>
      <c r="R786" s="225">
        <f>Q786*H786</f>
        <v>0</v>
      </c>
      <c r="S786" s="225">
        <v>0</v>
      </c>
      <c r="T786" s="226">
        <f>S786*H786</f>
        <v>0</v>
      </c>
      <c r="AR786" s="23" t="s">
        <v>366</v>
      </c>
      <c r="AT786" s="23" t="s">
        <v>261</v>
      </c>
      <c r="AU786" s="23" t="s">
        <v>153</v>
      </c>
      <c r="AY786" s="23" t="s">
        <v>134</v>
      </c>
      <c r="BE786" s="227">
        <f>IF(N786="základní",J786,0)</f>
        <v>0</v>
      </c>
      <c r="BF786" s="227">
        <f>IF(N786="snížená",J786,0)</f>
        <v>0</v>
      </c>
      <c r="BG786" s="227">
        <f>IF(N786="zákl. přenesená",J786,0)</f>
        <v>0</v>
      </c>
      <c r="BH786" s="227">
        <f>IF(N786="sníž. přenesená",J786,0)</f>
        <v>0</v>
      </c>
      <c r="BI786" s="227">
        <f>IF(N786="nulová",J786,0)</f>
        <v>0</v>
      </c>
      <c r="BJ786" s="23" t="s">
        <v>25</v>
      </c>
      <c r="BK786" s="227">
        <f>ROUND(I786*H786,2)</f>
        <v>0</v>
      </c>
      <c r="BL786" s="23" t="s">
        <v>355</v>
      </c>
      <c r="BM786" s="23" t="s">
        <v>848</v>
      </c>
    </row>
    <row r="787" spans="2:47" s="1" customFormat="1" ht="13.5">
      <c r="B787" s="45"/>
      <c r="C787" s="73"/>
      <c r="D787" s="228" t="s">
        <v>382</v>
      </c>
      <c r="E787" s="73"/>
      <c r="F787" s="229" t="s">
        <v>383</v>
      </c>
      <c r="G787" s="73"/>
      <c r="H787" s="73"/>
      <c r="I787" s="186"/>
      <c r="J787" s="73"/>
      <c r="K787" s="73"/>
      <c r="L787" s="71"/>
      <c r="M787" s="230"/>
      <c r="N787" s="46"/>
      <c r="O787" s="46"/>
      <c r="P787" s="46"/>
      <c r="Q787" s="46"/>
      <c r="R787" s="46"/>
      <c r="S787" s="46"/>
      <c r="T787" s="94"/>
      <c r="AT787" s="23" t="s">
        <v>382</v>
      </c>
      <c r="AU787" s="23" t="s">
        <v>153</v>
      </c>
    </row>
    <row r="788" spans="2:51" s="12" customFormat="1" ht="13.5">
      <c r="B788" s="252"/>
      <c r="C788" s="253"/>
      <c r="D788" s="228" t="s">
        <v>146</v>
      </c>
      <c r="E788" s="254" t="s">
        <v>34</v>
      </c>
      <c r="F788" s="255" t="s">
        <v>357</v>
      </c>
      <c r="G788" s="253"/>
      <c r="H788" s="254" t="s">
        <v>34</v>
      </c>
      <c r="I788" s="256"/>
      <c r="J788" s="253"/>
      <c r="K788" s="253"/>
      <c r="L788" s="257"/>
      <c r="M788" s="258"/>
      <c r="N788" s="259"/>
      <c r="O788" s="259"/>
      <c r="P788" s="259"/>
      <c r="Q788" s="259"/>
      <c r="R788" s="259"/>
      <c r="S788" s="259"/>
      <c r="T788" s="260"/>
      <c r="AT788" s="261" t="s">
        <v>146</v>
      </c>
      <c r="AU788" s="261" t="s">
        <v>153</v>
      </c>
      <c r="AV788" s="12" t="s">
        <v>25</v>
      </c>
      <c r="AW788" s="12" t="s">
        <v>41</v>
      </c>
      <c r="AX788" s="12" t="s">
        <v>78</v>
      </c>
      <c r="AY788" s="261" t="s">
        <v>134</v>
      </c>
    </row>
    <row r="789" spans="2:51" s="11" customFormat="1" ht="13.5">
      <c r="B789" s="231"/>
      <c r="C789" s="232"/>
      <c r="D789" s="228" t="s">
        <v>146</v>
      </c>
      <c r="E789" s="233" t="s">
        <v>34</v>
      </c>
      <c r="F789" s="234" t="s">
        <v>88</v>
      </c>
      <c r="G789" s="232"/>
      <c r="H789" s="235">
        <v>2</v>
      </c>
      <c r="I789" s="236"/>
      <c r="J789" s="232"/>
      <c r="K789" s="232"/>
      <c r="L789" s="237"/>
      <c r="M789" s="238"/>
      <c r="N789" s="239"/>
      <c r="O789" s="239"/>
      <c r="P789" s="239"/>
      <c r="Q789" s="239"/>
      <c r="R789" s="239"/>
      <c r="S789" s="239"/>
      <c r="T789" s="240"/>
      <c r="AT789" s="241" t="s">
        <v>146</v>
      </c>
      <c r="AU789" s="241" t="s">
        <v>153</v>
      </c>
      <c r="AV789" s="11" t="s">
        <v>88</v>
      </c>
      <c r="AW789" s="11" t="s">
        <v>41</v>
      </c>
      <c r="AX789" s="11" t="s">
        <v>78</v>
      </c>
      <c r="AY789" s="241" t="s">
        <v>134</v>
      </c>
    </row>
    <row r="790" spans="2:51" s="13" customFormat="1" ht="13.5">
      <c r="B790" s="262"/>
      <c r="C790" s="263"/>
      <c r="D790" s="228" t="s">
        <v>146</v>
      </c>
      <c r="E790" s="264" t="s">
        <v>34</v>
      </c>
      <c r="F790" s="265" t="s">
        <v>358</v>
      </c>
      <c r="G790" s="263"/>
      <c r="H790" s="266">
        <v>2</v>
      </c>
      <c r="I790" s="267"/>
      <c r="J790" s="263"/>
      <c r="K790" s="263"/>
      <c r="L790" s="268"/>
      <c r="M790" s="269"/>
      <c r="N790" s="270"/>
      <c r="O790" s="270"/>
      <c r="P790" s="270"/>
      <c r="Q790" s="270"/>
      <c r="R790" s="270"/>
      <c r="S790" s="270"/>
      <c r="T790" s="271"/>
      <c r="AT790" s="272" t="s">
        <v>146</v>
      </c>
      <c r="AU790" s="272" t="s">
        <v>153</v>
      </c>
      <c r="AV790" s="13" t="s">
        <v>142</v>
      </c>
      <c r="AW790" s="13" t="s">
        <v>41</v>
      </c>
      <c r="AX790" s="13" t="s">
        <v>25</v>
      </c>
      <c r="AY790" s="272" t="s">
        <v>134</v>
      </c>
    </row>
    <row r="791" spans="2:65" s="1" customFormat="1" ht="25.5" customHeight="1">
      <c r="B791" s="45"/>
      <c r="C791" s="216" t="s">
        <v>849</v>
      </c>
      <c r="D791" s="216" t="s">
        <v>137</v>
      </c>
      <c r="E791" s="217" t="s">
        <v>850</v>
      </c>
      <c r="F791" s="218" t="s">
        <v>851</v>
      </c>
      <c r="G791" s="219" t="s">
        <v>156</v>
      </c>
      <c r="H791" s="220">
        <v>2</v>
      </c>
      <c r="I791" s="221"/>
      <c r="J791" s="222">
        <f>ROUND(I791*H791,2)</f>
        <v>0</v>
      </c>
      <c r="K791" s="218" t="s">
        <v>141</v>
      </c>
      <c r="L791" s="71"/>
      <c r="M791" s="223" t="s">
        <v>34</v>
      </c>
      <c r="N791" s="224" t="s">
        <v>49</v>
      </c>
      <c r="O791" s="46"/>
      <c r="P791" s="225">
        <f>O791*H791</f>
        <v>0</v>
      </c>
      <c r="Q791" s="225">
        <v>0</v>
      </c>
      <c r="R791" s="225">
        <f>Q791*H791</f>
        <v>0</v>
      </c>
      <c r="S791" s="225">
        <v>0</v>
      </c>
      <c r="T791" s="226">
        <f>S791*H791</f>
        <v>0</v>
      </c>
      <c r="AR791" s="23" t="s">
        <v>355</v>
      </c>
      <c r="AT791" s="23" t="s">
        <v>137</v>
      </c>
      <c r="AU791" s="23" t="s">
        <v>153</v>
      </c>
      <c r="AY791" s="23" t="s">
        <v>134</v>
      </c>
      <c r="BE791" s="227">
        <f>IF(N791="základní",J791,0)</f>
        <v>0</v>
      </c>
      <c r="BF791" s="227">
        <f>IF(N791="snížená",J791,0)</f>
        <v>0</v>
      </c>
      <c r="BG791" s="227">
        <f>IF(N791="zákl. přenesená",J791,0)</f>
        <v>0</v>
      </c>
      <c r="BH791" s="227">
        <f>IF(N791="sníž. přenesená",J791,0)</f>
        <v>0</v>
      </c>
      <c r="BI791" s="227">
        <f>IF(N791="nulová",J791,0)</f>
        <v>0</v>
      </c>
      <c r="BJ791" s="23" t="s">
        <v>25</v>
      </c>
      <c r="BK791" s="227">
        <f>ROUND(I791*H791,2)</f>
        <v>0</v>
      </c>
      <c r="BL791" s="23" t="s">
        <v>355</v>
      </c>
      <c r="BM791" s="23" t="s">
        <v>852</v>
      </c>
    </row>
    <row r="792" spans="2:51" s="12" customFormat="1" ht="13.5">
      <c r="B792" s="252"/>
      <c r="C792" s="253"/>
      <c r="D792" s="228" t="s">
        <v>146</v>
      </c>
      <c r="E792" s="254" t="s">
        <v>34</v>
      </c>
      <c r="F792" s="255" t="s">
        <v>357</v>
      </c>
      <c r="G792" s="253"/>
      <c r="H792" s="254" t="s">
        <v>34</v>
      </c>
      <c r="I792" s="256"/>
      <c r="J792" s="253"/>
      <c r="K792" s="253"/>
      <c r="L792" s="257"/>
      <c r="M792" s="258"/>
      <c r="N792" s="259"/>
      <c r="O792" s="259"/>
      <c r="P792" s="259"/>
      <c r="Q792" s="259"/>
      <c r="R792" s="259"/>
      <c r="S792" s="259"/>
      <c r="T792" s="260"/>
      <c r="AT792" s="261" t="s">
        <v>146</v>
      </c>
      <c r="AU792" s="261" t="s">
        <v>153</v>
      </c>
      <c r="AV792" s="12" t="s">
        <v>25</v>
      </c>
      <c r="AW792" s="12" t="s">
        <v>41</v>
      </c>
      <c r="AX792" s="12" t="s">
        <v>78</v>
      </c>
      <c r="AY792" s="261" t="s">
        <v>134</v>
      </c>
    </row>
    <row r="793" spans="2:51" s="11" customFormat="1" ht="13.5">
      <c r="B793" s="231"/>
      <c r="C793" s="232"/>
      <c r="D793" s="228" t="s">
        <v>146</v>
      </c>
      <c r="E793" s="233" t="s">
        <v>34</v>
      </c>
      <c r="F793" s="234" t="s">
        <v>88</v>
      </c>
      <c r="G793" s="232"/>
      <c r="H793" s="235">
        <v>2</v>
      </c>
      <c r="I793" s="236"/>
      <c r="J793" s="232"/>
      <c r="K793" s="232"/>
      <c r="L793" s="237"/>
      <c r="M793" s="238"/>
      <c r="N793" s="239"/>
      <c r="O793" s="239"/>
      <c r="P793" s="239"/>
      <c r="Q793" s="239"/>
      <c r="R793" s="239"/>
      <c r="S793" s="239"/>
      <c r="T793" s="240"/>
      <c r="AT793" s="241" t="s">
        <v>146</v>
      </c>
      <c r="AU793" s="241" t="s">
        <v>153</v>
      </c>
      <c r="AV793" s="11" t="s">
        <v>88</v>
      </c>
      <c r="AW793" s="11" t="s">
        <v>41</v>
      </c>
      <c r="AX793" s="11" t="s">
        <v>78</v>
      </c>
      <c r="AY793" s="241" t="s">
        <v>134</v>
      </c>
    </row>
    <row r="794" spans="2:51" s="13" customFormat="1" ht="13.5">
      <c r="B794" s="262"/>
      <c r="C794" s="263"/>
      <c r="D794" s="228" t="s">
        <v>146</v>
      </c>
      <c r="E794" s="264" t="s">
        <v>34</v>
      </c>
      <c r="F794" s="265" t="s">
        <v>358</v>
      </c>
      <c r="G794" s="263"/>
      <c r="H794" s="266">
        <v>2</v>
      </c>
      <c r="I794" s="267"/>
      <c r="J794" s="263"/>
      <c r="K794" s="263"/>
      <c r="L794" s="268"/>
      <c r="M794" s="269"/>
      <c r="N794" s="270"/>
      <c r="O794" s="270"/>
      <c r="P794" s="270"/>
      <c r="Q794" s="270"/>
      <c r="R794" s="270"/>
      <c r="S794" s="270"/>
      <c r="T794" s="271"/>
      <c r="AT794" s="272" t="s">
        <v>146</v>
      </c>
      <c r="AU794" s="272" t="s">
        <v>153</v>
      </c>
      <c r="AV794" s="13" t="s">
        <v>142</v>
      </c>
      <c r="AW794" s="13" t="s">
        <v>41</v>
      </c>
      <c r="AX794" s="13" t="s">
        <v>25</v>
      </c>
      <c r="AY794" s="272" t="s">
        <v>134</v>
      </c>
    </row>
    <row r="795" spans="2:65" s="1" customFormat="1" ht="16.5" customHeight="1">
      <c r="B795" s="45"/>
      <c r="C795" s="242" t="s">
        <v>853</v>
      </c>
      <c r="D795" s="242" t="s">
        <v>261</v>
      </c>
      <c r="E795" s="243" t="s">
        <v>854</v>
      </c>
      <c r="F795" s="244" t="s">
        <v>855</v>
      </c>
      <c r="G795" s="245" t="s">
        <v>485</v>
      </c>
      <c r="H795" s="246">
        <v>2</v>
      </c>
      <c r="I795" s="247"/>
      <c r="J795" s="248">
        <f>ROUND(I795*H795,2)</f>
        <v>0</v>
      </c>
      <c r="K795" s="244" t="s">
        <v>34</v>
      </c>
      <c r="L795" s="249"/>
      <c r="M795" s="250" t="s">
        <v>34</v>
      </c>
      <c r="N795" s="251" t="s">
        <v>49</v>
      </c>
      <c r="O795" s="46"/>
      <c r="P795" s="225">
        <f>O795*H795</f>
        <v>0</v>
      </c>
      <c r="Q795" s="225">
        <v>0</v>
      </c>
      <c r="R795" s="225">
        <f>Q795*H795</f>
        <v>0</v>
      </c>
      <c r="S795" s="225">
        <v>0</v>
      </c>
      <c r="T795" s="226">
        <f>S795*H795</f>
        <v>0</v>
      </c>
      <c r="AR795" s="23" t="s">
        <v>366</v>
      </c>
      <c r="AT795" s="23" t="s">
        <v>261</v>
      </c>
      <c r="AU795" s="23" t="s">
        <v>153</v>
      </c>
      <c r="AY795" s="23" t="s">
        <v>134</v>
      </c>
      <c r="BE795" s="227">
        <f>IF(N795="základní",J795,0)</f>
        <v>0</v>
      </c>
      <c r="BF795" s="227">
        <f>IF(N795="snížená",J795,0)</f>
        <v>0</v>
      </c>
      <c r="BG795" s="227">
        <f>IF(N795="zákl. přenesená",J795,0)</f>
        <v>0</v>
      </c>
      <c r="BH795" s="227">
        <f>IF(N795="sníž. přenesená",J795,0)</f>
        <v>0</v>
      </c>
      <c r="BI795" s="227">
        <f>IF(N795="nulová",J795,0)</f>
        <v>0</v>
      </c>
      <c r="BJ795" s="23" t="s">
        <v>25</v>
      </c>
      <c r="BK795" s="227">
        <f>ROUND(I795*H795,2)</f>
        <v>0</v>
      </c>
      <c r="BL795" s="23" t="s">
        <v>355</v>
      </c>
      <c r="BM795" s="23" t="s">
        <v>856</v>
      </c>
    </row>
    <row r="796" spans="2:51" s="12" customFormat="1" ht="13.5">
      <c r="B796" s="252"/>
      <c r="C796" s="253"/>
      <c r="D796" s="228" t="s">
        <v>146</v>
      </c>
      <c r="E796" s="254" t="s">
        <v>34</v>
      </c>
      <c r="F796" s="255" t="s">
        <v>357</v>
      </c>
      <c r="G796" s="253"/>
      <c r="H796" s="254" t="s">
        <v>34</v>
      </c>
      <c r="I796" s="256"/>
      <c r="J796" s="253"/>
      <c r="K796" s="253"/>
      <c r="L796" s="257"/>
      <c r="M796" s="258"/>
      <c r="N796" s="259"/>
      <c r="O796" s="259"/>
      <c r="P796" s="259"/>
      <c r="Q796" s="259"/>
      <c r="R796" s="259"/>
      <c r="S796" s="259"/>
      <c r="T796" s="260"/>
      <c r="AT796" s="261" t="s">
        <v>146</v>
      </c>
      <c r="AU796" s="261" t="s">
        <v>153</v>
      </c>
      <c r="AV796" s="12" t="s">
        <v>25</v>
      </c>
      <c r="AW796" s="12" t="s">
        <v>41</v>
      </c>
      <c r="AX796" s="12" t="s">
        <v>78</v>
      </c>
      <c r="AY796" s="261" t="s">
        <v>134</v>
      </c>
    </row>
    <row r="797" spans="2:51" s="11" customFormat="1" ht="13.5">
      <c r="B797" s="231"/>
      <c r="C797" s="232"/>
      <c r="D797" s="228" t="s">
        <v>146</v>
      </c>
      <c r="E797" s="233" t="s">
        <v>34</v>
      </c>
      <c r="F797" s="234" t="s">
        <v>88</v>
      </c>
      <c r="G797" s="232"/>
      <c r="H797" s="235">
        <v>2</v>
      </c>
      <c r="I797" s="236"/>
      <c r="J797" s="232"/>
      <c r="K797" s="232"/>
      <c r="L797" s="237"/>
      <c r="M797" s="238"/>
      <c r="N797" s="239"/>
      <c r="O797" s="239"/>
      <c r="P797" s="239"/>
      <c r="Q797" s="239"/>
      <c r="R797" s="239"/>
      <c r="S797" s="239"/>
      <c r="T797" s="240"/>
      <c r="AT797" s="241" t="s">
        <v>146</v>
      </c>
      <c r="AU797" s="241" t="s">
        <v>153</v>
      </c>
      <c r="AV797" s="11" t="s">
        <v>88</v>
      </c>
      <c r="AW797" s="11" t="s">
        <v>41</v>
      </c>
      <c r="AX797" s="11" t="s">
        <v>78</v>
      </c>
      <c r="AY797" s="241" t="s">
        <v>134</v>
      </c>
    </row>
    <row r="798" spans="2:51" s="13" customFormat="1" ht="13.5">
      <c r="B798" s="262"/>
      <c r="C798" s="263"/>
      <c r="D798" s="228" t="s">
        <v>146</v>
      </c>
      <c r="E798" s="264" t="s">
        <v>34</v>
      </c>
      <c r="F798" s="265" t="s">
        <v>358</v>
      </c>
      <c r="G798" s="263"/>
      <c r="H798" s="266">
        <v>2</v>
      </c>
      <c r="I798" s="267"/>
      <c r="J798" s="263"/>
      <c r="K798" s="263"/>
      <c r="L798" s="268"/>
      <c r="M798" s="269"/>
      <c r="N798" s="270"/>
      <c r="O798" s="270"/>
      <c r="P798" s="270"/>
      <c r="Q798" s="270"/>
      <c r="R798" s="270"/>
      <c r="S798" s="270"/>
      <c r="T798" s="271"/>
      <c r="AT798" s="272" t="s">
        <v>146</v>
      </c>
      <c r="AU798" s="272" t="s">
        <v>153</v>
      </c>
      <c r="AV798" s="13" t="s">
        <v>142</v>
      </c>
      <c r="AW798" s="13" t="s">
        <v>41</v>
      </c>
      <c r="AX798" s="13" t="s">
        <v>25</v>
      </c>
      <c r="AY798" s="272" t="s">
        <v>134</v>
      </c>
    </row>
    <row r="799" spans="2:63" s="10" customFormat="1" ht="22.3" customHeight="1">
      <c r="B799" s="200"/>
      <c r="C799" s="201"/>
      <c r="D799" s="202" t="s">
        <v>77</v>
      </c>
      <c r="E799" s="214" t="s">
        <v>857</v>
      </c>
      <c r="F799" s="214" t="s">
        <v>858</v>
      </c>
      <c r="G799" s="201"/>
      <c r="H799" s="201"/>
      <c r="I799" s="204"/>
      <c r="J799" s="215">
        <f>BK799</f>
        <v>0</v>
      </c>
      <c r="K799" s="201"/>
      <c r="L799" s="206"/>
      <c r="M799" s="207"/>
      <c r="N799" s="208"/>
      <c r="O799" s="208"/>
      <c r="P799" s="209">
        <v>0</v>
      </c>
      <c r="Q799" s="208"/>
      <c r="R799" s="209">
        <v>0</v>
      </c>
      <c r="S799" s="208"/>
      <c r="T799" s="210">
        <v>0</v>
      </c>
      <c r="AR799" s="211" t="s">
        <v>153</v>
      </c>
      <c r="AT799" s="212" t="s">
        <v>77</v>
      </c>
      <c r="AU799" s="212" t="s">
        <v>88</v>
      </c>
      <c r="AY799" s="211" t="s">
        <v>134</v>
      </c>
      <c r="BK799" s="213">
        <v>0</v>
      </c>
    </row>
    <row r="800" spans="2:63" s="10" customFormat="1" ht="24.95" customHeight="1">
      <c r="B800" s="200"/>
      <c r="C800" s="201"/>
      <c r="D800" s="202" t="s">
        <v>77</v>
      </c>
      <c r="E800" s="203" t="s">
        <v>859</v>
      </c>
      <c r="F800" s="203" t="s">
        <v>860</v>
      </c>
      <c r="G800" s="201"/>
      <c r="H800" s="201"/>
      <c r="I800" s="204"/>
      <c r="J800" s="205">
        <f>BK800</f>
        <v>0</v>
      </c>
      <c r="K800" s="201"/>
      <c r="L800" s="206"/>
      <c r="M800" s="207"/>
      <c r="N800" s="208"/>
      <c r="O800" s="208"/>
      <c r="P800" s="209">
        <f>P801</f>
        <v>0</v>
      </c>
      <c r="Q800" s="208"/>
      <c r="R800" s="209">
        <f>R801</f>
        <v>0</v>
      </c>
      <c r="S800" s="208"/>
      <c r="T800" s="210">
        <f>T801</f>
        <v>0</v>
      </c>
      <c r="AR800" s="211" t="s">
        <v>142</v>
      </c>
      <c r="AT800" s="212" t="s">
        <v>77</v>
      </c>
      <c r="AU800" s="212" t="s">
        <v>78</v>
      </c>
      <c r="AY800" s="211" t="s">
        <v>134</v>
      </c>
      <c r="BK800" s="213">
        <f>BK801</f>
        <v>0</v>
      </c>
    </row>
    <row r="801" spans="2:63" s="10" customFormat="1" ht="19.9" customHeight="1">
      <c r="B801" s="200"/>
      <c r="C801" s="201"/>
      <c r="D801" s="202" t="s">
        <v>77</v>
      </c>
      <c r="E801" s="214" t="s">
        <v>861</v>
      </c>
      <c r="F801" s="214" t="s">
        <v>862</v>
      </c>
      <c r="G801" s="201"/>
      <c r="H801" s="201"/>
      <c r="I801" s="204"/>
      <c r="J801" s="215">
        <f>BK801</f>
        <v>0</v>
      </c>
      <c r="K801" s="201"/>
      <c r="L801" s="206"/>
      <c r="M801" s="207"/>
      <c r="N801" s="208"/>
      <c r="O801" s="208"/>
      <c r="P801" s="209">
        <f>SUM(P802:P805)</f>
        <v>0</v>
      </c>
      <c r="Q801" s="208"/>
      <c r="R801" s="209">
        <f>SUM(R802:R805)</f>
        <v>0</v>
      </c>
      <c r="S801" s="208"/>
      <c r="T801" s="210">
        <f>SUM(T802:T805)</f>
        <v>0</v>
      </c>
      <c r="AR801" s="211" t="s">
        <v>142</v>
      </c>
      <c r="AT801" s="212" t="s">
        <v>77</v>
      </c>
      <c r="AU801" s="212" t="s">
        <v>25</v>
      </c>
      <c r="AY801" s="211" t="s">
        <v>134</v>
      </c>
      <c r="BK801" s="213">
        <f>SUM(BK802:BK805)</f>
        <v>0</v>
      </c>
    </row>
    <row r="802" spans="2:65" s="1" customFormat="1" ht="38.25" customHeight="1">
      <c r="B802" s="45"/>
      <c r="C802" s="216" t="s">
        <v>863</v>
      </c>
      <c r="D802" s="216" t="s">
        <v>137</v>
      </c>
      <c r="E802" s="217" t="s">
        <v>864</v>
      </c>
      <c r="F802" s="218" t="s">
        <v>865</v>
      </c>
      <c r="G802" s="219" t="s">
        <v>156</v>
      </c>
      <c r="H802" s="220">
        <v>1</v>
      </c>
      <c r="I802" s="221"/>
      <c r="J802" s="222">
        <f>ROUND(I802*H802,2)</f>
        <v>0</v>
      </c>
      <c r="K802" s="218" t="s">
        <v>141</v>
      </c>
      <c r="L802" s="71"/>
      <c r="M802" s="223" t="s">
        <v>34</v>
      </c>
      <c r="N802" s="224" t="s">
        <v>49</v>
      </c>
      <c r="O802" s="46"/>
      <c r="P802" s="225">
        <f>O802*H802</f>
        <v>0</v>
      </c>
      <c r="Q802" s="225">
        <v>0</v>
      </c>
      <c r="R802" s="225">
        <f>Q802*H802</f>
        <v>0</v>
      </c>
      <c r="S802" s="225">
        <v>0</v>
      </c>
      <c r="T802" s="226">
        <f>S802*H802</f>
        <v>0</v>
      </c>
      <c r="AR802" s="23" t="s">
        <v>355</v>
      </c>
      <c r="AT802" s="23" t="s">
        <v>137</v>
      </c>
      <c r="AU802" s="23" t="s">
        <v>88</v>
      </c>
      <c r="AY802" s="23" t="s">
        <v>134</v>
      </c>
      <c r="BE802" s="227">
        <f>IF(N802="základní",J802,0)</f>
        <v>0</v>
      </c>
      <c r="BF802" s="227">
        <f>IF(N802="snížená",J802,0)</f>
        <v>0</v>
      </c>
      <c r="BG802" s="227">
        <f>IF(N802="zákl. přenesená",J802,0)</f>
        <v>0</v>
      </c>
      <c r="BH802" s="227">
        <f>IF(N802="sníž. přenesená",J802,0)</f>
        <v>0</v>
      </c>
      <c r="BI802" s="227">
        <f>IF(N802="nulová",J802,0)</f>
        <v>0</v>
      </c>
      <c r="BJ802" s="23" t="s">
        <v>25</v>
      </c>
      <c r="BK802" s="227">
        <f>ROUND(I802*H802,2)</f>
        <v>0</v>
      </c>
      <c r="BL802" s="23" t="s">
        <v>355</v>
      </c>
      <c r="BM802" s="23" t="s">
        <v>866</v>
      </c>
    </row>
    <row r="803" spans="2:47" s="1" customFormat="1" ht="13.5">
      <c r="B803" s="45"/>
      <c r="C803" s="73"/>
      <c r="D803" s="228" t="s">
        <v>144</v>
      </c>
      <c r="E803" s="73"/>
      <c r="F803" s="229" t="s">
        <v>867</v>
      </c>
      <c r="G803" s="73"/>
      <c r="H803" s="73"/>
      <c r="I803" s="186"/>
      <c r="J803" s="73"/>
      <c r="K803" s="73"/>
      <c r="L803" s="71"/>
      <c r="M803" s="230"/>
      <c r="N803" s="46"/>
      <c r="O803" s="46"/>
      <c r="P803" s="46"/>
      <c r="Q803" s="46"/>
      <c r="R803" s="46"/>
      <c r="S803" s="46"/>
      <c r="T803" s="94"/>
      <c r="AT803" s="23" t="s">
        <v>144</v>
      </c>
      <c r="AU803" s="23" t="s">
        <v>88</v>
      </c>
    </row>
    <row r="804" spans="2:65" s="1" customFormat="1" ht="16.5" customHeight="1">
      <c r="B804" s="45"/>
      <c r="C804" s="216" t="s">
        <v>868</v>
      </c>
      <c r="D804" s="216" t="s">
        <v>137</v>
      </c>
      <c r="E804" s="217" t="s">
        <v>869</v>
      </c>
      <c r="F804" s="218" t="s">
        <v>870</v>
      </c>
      <c r="G804" s="219" t="s">
        <v>871</v>
      </c>
      <c r="H804" s="220">
        <v>1</v>
      </c>
      <c r="I804" s="221"/>
      <c r="J804" s="222">
        <f>ROUND(I804*H804,2)</f>
        <v>0</v>
      </c>
      <c r="K804" s="218" t="s">
        <v>872</v>
      </c>
      <c r="L804" s="71"/>
      <c r="M804" s="223" t="s">
        <v>34</v>
      </c>
      <c r="N804" s="224" t="s">
        <v>49</v>
      </c>
      <c r="O804" s="46"/>
      <c r="P804" s="225">
        <f>O804*H804</f>
        <v>0</v>
      </c>
      <c r="Q804" s="225">
        <v>0</v>
      </c>
      <c r="R804" s="225">
        <f>Q804*H804</f>
        <v>0</v>
      </c>
      <c r="S804" s="225">
        <v>0</v>
      </c>
      <c r="T804" s="226">
        <f>S804*H804</f>
        <v>0</v>
      </c>
      <c r="AR804" s="23" t="s">
        <v>873</v>
      </c>
      <c r="AT804" s="23" t="s">
        <v>137</v>
      </c>
      <c r="AU804" s="23" t="s">
        <v>88</v>
      </c>
      <c r="AY804" s="23" t="s">
        <v>134</v>
      </c>
      <c r="BE804" s="227">
        <f>IF(N804="základní",J804,0)</f>
        <v>0</v>
      </c>
      <c r="BF804" s="227">
        <f>IF(N804="snížená",J804,0)</f>
        <v>0</v>
      </c>
      <c r="BG804" s="227">
        <f>IF(N804="zákl. přenesená",J804,0)</f>
        <v>0</v>
      </c>
      <c r="BH804" s="227">
        <f>IF(N804="sníž. přenesená",J804,0)</f>
        <v>0</v>
      </c>
      <c r="BI804" s="227">
        <f>IF(N804="nulová",J804,0)</f>
        <v>0</v>
      </c>
      <c r="BJ804" s="23" t="s">
        <v>25</v>
      </c>
      <c r="BK804" s="227">
        <f>ROUND(I804*H804,2)</f>
        <v>0</v>
      </c>
      <c r="BL804" s="23" t="s">
        <v>873</v>
      </c>
      <c r="BM804" s="23" t="s">
        <v>874</v>
      </c>
    </row>
    <row r="805" spans="2:65" s="1" customFormat="1" ht="16.5" customHeight="1">
      <c r="B805" s="45"/>
      <c r="C805" s="216" t="s">
        <v>875</v>
      </c>
      <c r="D805" s="216" t="s">
        <v>137</v>
      </c>
      <c r="E805" s="217" t="s">
        <v>876</v>
      </c>
      <c r="F805" s="218" t="s">
        <v>877</v>
      </c>
      <c r="G805" s="219" t="s">
        <v>485</v>
      </c>
      <c r="H805" s="220">
        <v>1</v>
      </c>
      <c r="I805" s="221"/>
      <c r="J805" s="222">
        <f>ROUND(I805*H805,2)</f>
        <v>0</v>
      </c>
      <c r="K805" s="218" t="s">
        <v>141</v>
      </c>
      <c r="L805" s="71"/>
      <c r="M805" s="223" t="s">
        <v>34</v>
      </c>
      <c r="N805" s="273" t="s">
        <v>49</v>
      </c>
      <c r="O805" s="274"/>
      <c r="P805" s="275">
        <f>O805*H805</f>
        <v>0</v>
      </c>
      <c r="Q805" s="275">
        <v>0</v>
      </c>
      <c r="R805" s="275">
        <f>Q805*H805</f>
        <v>0</v>
      </c>
      <c r="S805" s="275">
        <v>0</v>
      </c>
      <c r="T805" s="276">
        <f>S805*H805</f>
        <v>0</v>
      </c>
      <c r="AR805" s="23" t="s">
        <v>878</v>
      </c>
      <c r="AT805" s="23" t="s">
        <v>137</v>
      </c>
      <c r="AU805" s="23" t="s">
        <v>88</v>
      </c>
      <c r="AY805" s="23" t="s">
        <v>134</v>
      </c>
      <c r="BE805" s="227">
        <f>IF(N805="základní",J805,0)</f>
        <v>0</v>
      </c>
      <c r="BF805" s="227">
        <f>IF(N805="snížená",J805,0)</f>
        <v>0</v>
      </c>
      <c r="BG805" s="227">
        <f>IF(N805="zákl. přenesená",J805,0)</f>
        <v>0</v>
      </c>
      <c r="BH805" s="227">
        <f>IF(N805="sníž. přenesená",J805,0)</f>
        <v>0</v>
      </c>
      <c r="BI805" s="227">
        <f>IF(N805="nulová",J805,0)</f>
        <v>0</v>
      </c>
      <c r="BJ805" s="23" t="s">
        <v>25</v>
      </c>
      <c r="BK805" s="227">
        <f>ROUND(I805*H805,2)</f>
        <v>0</v>
      </c>
      <c r="BL805" s="23" t="s">
        <v>878</v>
      </c>
      <c r="BM805" s="23" t="s">
        <v>879</v>
      </c>
    </row>
    <row r="806" spans="2:12" s="1" customFormat="1" ht="6.95" customHeight="1">
      <c r="B806" s="66"/>
      <c r="C806" s="67"/>
      <c r="D806" s="67"/>
      <c r="E806" s="67"/>
      <c r="F806" s="67"/>
      <c r="G806" s="67"/>
      <c r="H806" s="67"/>
      <c r="I806" s="161"/>
      <c r="J806" s="67"/>
      <c r="K806" s="67"/>
      <c r="L806" s="71"/>
    </row>
  </sheetData>
  <sheetProtection password="CC35" sheet="1" objects="1" scenarios="1" formatColumns="0" formatRows="0" autoFilter="0"/>
  <autoFilter ref="C91:K805"/>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4" customFormat="1" ht="45" customHeight="1">
      <c r="B3" s="281"/>
      <c r="C3" s="282" t="s">
        <v>880</v>
      </c>
      <c r="D3" s="282"/>
      <c r="E3" s="282"/>
      <c r="F3" s="282"/>
      <c r="G3" s="282"/>
      <c r="H3" s="282"/>
      <c r="I3" s="282"/>
      <c r="J3" s="282"/>
      <c r="K3" s="283"/>
    </row>
    <row r="4" spans="2:11" ht="25.5" customHeight="1">
      <c r="B4" s="284"/>
      <c r="C4" s="285" t="s">
        <v>881</v>
      </c>
      <c r="D4" s="285"/>
      <c r="E4" s="285"/>
      <c r="F4" s="285"/>
      <c r="G4" s="285"/>
      <c r="H4" s="285"/>
      <c r="I4" s="285"/>
      <c r="J4" s="285"/>
      <c r="K4" s="286"/>
    </row>
    <row r="5" spans="2:11" ht="5.25" customHeight="1">
      <c r="B5" s="284"/>
      <c r="C5" s="287"/>
      <c r="D5" s="287"/>
      <c r="E5" s="287"/>
      <c r="F5" s="287"/>
      <c r="G5" s="287"/>
      <c r="H5" s="287"/>
      <c r="I5" s="287"/>
      <c r="J5" s="287"/>
      <c r="K5" s="286"/>
    </row>
    <row r="6" spans="2:11" ht="15" customHeight="1">
      <c r="B6" s="284"/>
      <c r="C6" s="288" t="s">
        <v>882</v>
      </c>
      <c r="D6" s="288"/>
      <c r="E6" s="288"/>
      <c r="F6" s="288"/>
      <c r="G6" s="288"/>
      <c r="H6" s="288"/>
      <c r="I6" s="288"/>
      <c r="J6" s="288"/>
      <c r="K6" s="286"/>
    </row>
    <row r="7" spans="2:11" ht="15" customHeight="1">
      <c r="B7" s="289"/>
      <c r="C7" s="288" t="s">
        <v>883</v>
      </c>
      <c r="D7" s="288"/>
      <c r="E7" s="288"/>
      <c r="F7" s="288"/>
      <c r="G7" s="288"/>
      <c r="H7" s="288"/>
      <c r="I7" s="288"/>
      <c r="J7" s="288"/>
      <c r="K7" s="286"/>
    </row>
    <row r="8" spans="2:11" ht="12.75" customHeight="1">
      <c r="B8" s="289"/>
      <c r="C8" s="288"/>
      <c r="D8" s="288"/>
      <c r="E8" s="288"/>
      <c r="F8" s="288"/>
      <c r="G8" s="288"/>
      <c r="H8" s="288"/>
      <c r="I8" s="288"/>
      <c r="J8" s="288"/>
      <c r="K8" s="286"/>
    </row>
    <row r="9" spans="2:11" ht="15" customHeight="1">
      <c r="B9" s="289"/>
      <c r="C9" s="288" t="s">
        <v>884</v>
      </c>
      <c r="D9" s="288"/>
      <c r="E9" s="288"/>
      <c r="F9" s="288"/>
      <c r="G9" s="288"/>
      <c r="H9" s="288"/>
      <c r="I9" s="288"/>
      <c r="J9" s="288"/>
      <c r="K9" s="286"/>
    </row>
    <row r="10" spans="2:11" ht="15" customHeight="1">
      <c r="B10" s="289"/>
      <c r="C10" s="288"/>
      <c r="D10" s="288" t="s">
        <v>885</v>
      </c>
      <c r="E10" s="288"/>
      <c r="F10" s="288"/>
      <c r="G10" s="288"/>
      <c r="H10" s="288"/>
      <c r="I10" s="288"/>
      <c r="J10" s="288"/>
      <c r="K10" s="286"/>
    </row>
    <row r="11" spans="2:11" ht="15" customHeight="1">
      <c r="B11" s="289"/>
      <c r="C11" s="290"/>
      <c r="D11" s="288" t="s">
        <v>886</v>
      </c>
      <c r="E11" s="288"/>
      <c r="F11" s="288"/>
      <c r="G11" s="288"/>
      <c r="H11" s="288"/>
      <c r="I11" s="288"/>
      <c r="J11" s="288"/>
      <c r="K11" s="286"/>
    </row>
    <row r="12" spans="2:11" ht="12.75" customHeight="1">
      <c r="B12" s="289"/>
      <c r="C12" s="290"/>
      <c r="D12" s="290"/>
      <c r="E12" s="290"/>
      <c r="F12" s="290"/>
      <c r="G12" s="290"/>
      <c r="H12" s="290"/>
      <c r="I12" s="290"/>
      <c r="J12" s="290"/>
      <c r="K12" s="286"/>
    </row>
    <row r="13" spans="2:11" ht="15" customHeight="1">
      <c r="B13" s="289"/>
      <c r="C13" s="290"/>
      <c r="D13" s="288" t="s">
        <v>887</v>
      </c>
      <c r="E13" s="288"/>
      <c r="F13" s="288"/>
      <c r="G13" s="288"/>
      <c r="H13" s="288"/>
      <c r="I13" s="288"/>
      <c r="J13" s="288"/>
      <c r="K13" s="286"/>
    </row>
    <row r="14" spans="2:11" ht="15" customHeight="1">
      <c r="B14" s="289"/>
      <c r="C14" s="290"/>
      <c r="D14" s="288" t="s">
        <v>888</v>
      </c>
      <c r="E14" s="288"/>
      <c r="F14" s="288"/>
      <c r="G14" s="288"/>
      <c r="H14" s="288"/>
      <c r="I14" s="288"/>
      <c r="J14" s="288"/>
      <c r="K14" s="286"/>
    </row>
    <row r="15" spans="2:11" ht="15" customHeight="1">
      <c r="B15" s="289"/>
      <c r="C15" s="290"/>
      <c r="D15" s="288" t="s">
        <v>889</v>
      </c>
      <c r="E15" s="288"/>
      <c r="F15" s="288"/>
      <c r="G15" s="288"/>
      <c r="H15" s="288"/>
      <c r="I15" s="288"/>
      <c r="J15" s="288"/>
      <c r="K15" s="286"/>
    </row>
    <row r="16" spans="2:11" ht="15" customHeight="1">
      <c r="B16" s="289"/>
      <c r="C16" s="290"/>
      <c r="D16" s="290"/>
      <c r="E16" s="291" t="s">
        <v>85</v>
      </c>
      <c r="F16" s="288" t="s">
        <v>890</v>
      </c>
      <c r="G16" s="288"/>
      <c r="H16" s="288"/>
      <c r="I16" s="288"/>
      <c r="J16" s="288"/>
      <c r="K16" s="286"/>
    </row>
    <row r="17" spans="2:11" ht="15" customHeight="1">
      <c r="B17" s="289"/>
      <c r="C17" s="290"/>
      <c r="D17" s="290"/>
      <c r="E17" s="291" t="s">
        <v>891</v>
      </c>
      <c r="F17" s="288" t="s">
        <v>892</v>
      </c>
      <c r="G17" s="288"/>
      <c r="H17" s="288"/>
      <c r="I17" s="288"/>
      <c r="J17" s="288"/>
      <c r="K17" s="286"/>
    </row>
    <row r="18" spans="2:11" ht="15" customHeight="1">
      <c r="B18" s="289"/>
      <c r="C18" s="290"/>
      <c r="D18" s="290"/>
      <c r="E18" s="291" t="s">
        <v>893</v>
      </c>
      <c r="F18" s="288" t="s">
        <v>894</v>
      </c>
      <c r="G18" s="288"/>
      <c r="H18" s="288"/>
      <c r="I18" s="288"/>
      <c r="J18" s="288"/>
      <c r="K18" s="286"/>
    </row>
    <row r="19" spans="2:11" ht="15" customHeight="1">
      <c r="B19" s="289"/>
      <c r="C19" s="290"/>
      <c r="D19" s="290"/>
      <c r="E19" s="291" t="s">
        <v>895</v>
      </c>
      <c r="F19" s="288" t="s">
        <v>896</v>
      </c>
      <c r="G19" s="288"/>
      <c r="H19" s="288"/>
      <c r="I19" s="288"/>
      <c r="J19" s="288"/>
      <c r="K19" s="286"/>
    </row>
    <row r="20" spans="2:11" ht="15" customHeight="1">
      <c r="B20" s="289"/>
      <c r="C20" s="290"/>
      <c r="D20" s="290"/>
      <c r="E20" s="291" t="s">
        <v>859</v>
      </c>
      <c r="F20" s="288" t="s">
        <v>860</v>
      </c>
      <c r="G20" s="288"/>
      <c r="H20" s="288"/>
      <c r="I20" s="288"/>
      <c r="J20" s="288"/>
      <c r="K20" s="286"/>
    </row>
    <row r="21" spans="2:11" ht="15" customHeight="1">
      <c r="B21" s="289"/>
      <c r="C21" s="290"/>
      <c r="D21" s="290"/>
      <c r="E21" s="291" t="s">
        <v>897</v>
      </c>
      <c r="F21" s="288" t="s">
        <v>898</v>
      </c>
      <c r="G21" s="288"/>
      <c r="H21" s="288"/>
      <c r="I21" s="288"/>
      <c r="J21" s="288"/>
      <c r="K21" s="286"/>
    </row>
    <row r="22" spans="2:11" ht="12.75" customHeight="1">
      <c r="B22" s="289"/>
      <c r="C22" s="290"/>
      <c r="D22" s="290"/>
      <c r="E22" s="290"/>
      <c r="F22" s="290"/>
      <c r="G22" s="290"/>
      <c r="H22" s="290"/>
      <c r="I22" s="290"/>
      <c r="J22" s="290"/>
      <c r="K22" s="286"/>
    </row>
    <row r="23" spans="2:11" ht="15" customHeight="1">
      <c r="B23" s="289"/>
      <c r="C23" s="288" t="s">
        <v>899</v>
      </c>
      <c r="D23" s="288"/>
      <c r="E23" s="288"/>
      <c r="F23" s="288"/>
      <c r="G23" s="288"/>
      <c r="H23" s="288"/>
      <c r="I23" s="288"/>
      <c r="J23" s="288"/>
      <c r="K23" s="286"/>
    </row>
    <row r="24" spans="2:11" ht="15" customHeight="1">
      <c r="B24" s="289"/>
      <c r="C24" s="288" t="s">
        <v>900</v>
      </c>
      <c r="D24" s="288"/>
      <c r="E24" s="288"/>
      <c r="F24" s="288"/>
      <c r="G24" s="288"/>
      <c r="H24" s="288"/>
      <c r="I24" s="288"/>
      <c r="J24" s="288"/>
      <c r="K24" s="286"/>
    </row>
    <row r="25" spans="2:11" ht="15" customHeight="1">
      <c r="B25" s="289"/>
      <c r="C25" s="288"/>
      <c r="D25" s="288" t="s">
        <v>901</v>
      </c>
      <c r="E25" s="288"/>
      <c r="F25" s="288"/>
      <c r="G25" s="288"/>
      <c r="H25" s="288"/>
      <c r="I25" s="288"/>
      <c r="J25" s="288"/>
      <c r="K25" s="286"/>
    </row>
    <row r="26" spans="2:11" ht="15" customHeight="1">
      <c r="B26" s="289"/>
      <c r="C26" s="290"/>
      <c r="D26" s="288" t="s">
        <v>902</v>
      </c>
      <c r="E26" s="288"/>
      <c r="F26" s="288"/>
      <c r="G26" s="288"/>
      <c r="H26" s="288"/>
      <c r="I26" s="288"/>
      <c r="J26" s="288"/>
      <c r="K26" s="286"/>
    </row>
    <row r="27" spans="2:11" ht="12.75" customHeight="1">
      <c r="B27" s="289"/>
      <c r="C27" s="290"/>
      <c r="D27" s="290"/>
      <c r="E27" s="290"/>
      <c r="F27" s="290"/>
      <c r="G27" s="290"/>
      <c r="H27" s="290"/>
      <c r="I27" s="290"/>
      <c r="J27" s="290"/>
      <c r="K27" s="286"/>
    </row>
    <row r="28" spans="2:11" ht="15" customHeight="1">
      <c r="B28" s="289"/>
      <c r="C28" s="290"/>
      <c r="D28" s="288" t="s">
        <v>903</v>
      </c>
      <c r="E28" s="288"/>
      <c r="F28" s="288"/>
      <c r="G28" s="288"/>
      <c r="H28" s="288"/>
      <c r="I28" s="288"/>
      <c r="J28" s="288"/>
      <c r="K28" s="286"/>
    </row>
    <row r="29" spans="2:11" ht="15" customHeight="1">
      <c r="B29" s="289"/>
      <c r="C29" s="290"/>
      <c r="D29" s="288" t="s">
        <v>904</v>
      </c>
      <c r="E29" s="288"/>
      <c r="F29" s="288"/>
      <c r="G29" s="288"/>
      <c r="H29" s="288"/>
      <c r="I29" s="288"/>
      <c r="J29" s="288"/>
      <c r="K29" s="286"/>
    </row>
    <row r="30" spans="2:11" ht="12.75" customHeight="1">
      <c r="B30" s="289"/>
      <c r="C30" s="290"/>
      <c r="D30" s="290"/>
      <c r="E30" s="290"/>
      <c r="F30" s="290"/>
      <c r="G30" s="290"/>
      <c r="H30" s="290"/>
      <c r="I30" s="290"/>
      <c r="J30" s="290"/>
      <c r="K30" s="286"/>
    </row>
    <row r="31" spans="2:11" ht="15" customHeight="1">
      <c r="B31" s="289"/>
      <c r="C31" s="290"/>
      <c r="D31" s="288" t="s">
        <v>905</v>
      </c>
      <c r="E31" s="288"/>
      <c r="F31" s="288"/>
      <c r="G31" s="288"/>
      <c r="H31" s="288"/>
      <c r="I31" s="288"/>
      <c r="J31" s="288"/>
      <c r="K31" s="286"/>
    </row>
    <row r="32" spans="2:11" ht="15" customHeight="1">
      <c r="B32" s="289"/>
      <c r="C32" s="290"/>
      <c r="D32" s="288" t="s">
        <v>906</v>
      </c>
      <c r="E32" s="288"/>
      <c r="F32" s="288"/>
      <c r="G32" s="288"/>
      <c r="H32" s="288"/>
      <c r="I32" s="288"/>
      <c r="J32" s="288"/>
      <c r="K32" s="286"/>
    </row>
    <row r="33" spans="2:11" ht="15" customHeight="1">
      <c r="B33" s="289"/>
      <c r="C33" s="290"/>
      <c r="D33" s="288" t="s">
        <v>907</v>
      </c>
      <c r="E33" s="288"/>
      <c r="F33" s="288"/>
      <c r="G33" s="288"/>
      <c r="H33" s="288"/>
      <c r="I33" s="288"/>
      <c r="J33" s="288"/>
      <c r="K33" s="286"/>
    </row>
    <row r="34" spans="2:11" ht="15" customHeight="1">
      <c r="B34" s="289"/>
      <c r="C34" s="290"/>
      <c r="D34" s="288"/>
      <c r="E34" s="292" t="s">
        <v>120</v>
      </c>
      <c r="F34" s="288"/>
      <c r="G34" s="288" t="s">
        <v>908</v>
      </c>
      <c r="H34" s="288"/>
      <c r="I34" s="288"/>
      <c r="J34" s="288"/>
      <c r="K34" s="286"/>
    </row>
    <row r="35" spans="2:11" ht="30.75" customHeight="1">
      <c r="B35" s="289"/>
      <c r="C35" s="290"/>
      <c r="D35" s="288"/>
      <c r="E35" s="292" t="s">
        <v>909</v>
      </c>
      <c r="F35" s="288"/>
      <c r="G35" s="288" t="s">
        <v>910</v>
      </c>
      <c r="H35" s="288"/>
      <c r="I35" s="288"/>
      <c r="J35" s="288"/>
      <c r="K35" s="286"/>
    </row>
    <row r="36" spans="2:11" ht="15" customHeight="1">
      <c r="B36" s="289"/>
      <c r="C36" s="290"/>
      <c r="D36" s="288"/>
      <c r="E36" s="292" t="s">
        <v>59</v>
      </c>
      <c r="F36" s="288"/>
      <c r="G36" s="288" t="s">
        <v>911</v>
      </c>
      <c r="H36" s="288"/>
      <c r="I36" s="288"/>
      <c r="J36" s="288"/>
      <c r="K36" s="286"/>
    </row>
    <row r="37" spans="2:11" ht="15" customHeight="1">
      <c r="B37" s="289"/>
      <c r="C37" s="290"/>
      <c r="D37" s="288"/>
      <c r="E37" s="292" t="s">
        <v>121</v>
      </c>
      <c r="F37" s="288"/>
      <c r="G37" s="288" t="s">
        <v>912</v>
      </c>
      <c r="H37" s="288"/>
      <c r="I37" s="288"/>
      <c r="J37" s="288"/>
      <c r="K37" s="286"/>
    </row>
    <row r="38" spans="2:11" ht="15" customHeight="1">
      <c r="B38" s="289"/>
      <c r="C38" s="290"/>
      <c r="D38" s="288"/>
      <c r="E38" s="292" t="s">
        <v>122</v>
      </c>
      <c r="F38" s="288"/>
      <c r="G38" s="288" t="s">
        <v>913</v>
      </c>
      <c r="H38" s="288"/>
      <c r="I38" s="288"/>
      <c r="J38" s="288"/>
      <c r="K38" s="286"/>
    </row>
    <row r="39" spans="2:11" ht="15" customHeight="1">
      <c r="B39" s="289"/>
      <c r="C39" s="290"/>
      <c r="D39" s="288"/>
      <c r="E39" s="292" t="s">
        <v>123</v>
      </c>
      <c r="F39" s="288"/>
      <c r="G39" s="288" t="s">
        <v>914</v>
      </c>
      <c r="H39" s="288"/>
      <c r="I39" s="288"/>
      <c r="J39" s="288"/>
      <c r="K39" s="286"/>
    </row>
    <row r="40" spans="2:11" ht="15" customHeight="1">
      <c r="B40" s="289"/>
      <c r="C40" s="290"/>
      <c r="D40" s="288"/>
      <c r="E40" s="292" t="s">
        <v>915</v>
      </c>
      <c r="F40" s="288"/>
      <c r="G40" s="288" t="s">
        <v>916</v>
      </c>
      <c r="H40" s="288"/>
      <c r="I40" s="288"/>
      <c r="J40" s="288"/>
      <c r="K40" s="286"/>
    </row>
    <row r="41" spans="2:11" ht="15" customHeight="1">
      <c r="B41" s="289"/>
      <c r="C41" s="290"/>
      <c r="D41" s="288"/>
      <c r="E41" s="292"/>
      <c r="F41" s="288"/>
      <c r="G41" s="288" t="s">
        <v>917</v>
      </c>
      <c r="H41" s="288"/>
      <c r="I41" s="288"/>
      <c r="J41" s="288"/>
      <c r="K41" s="286"/>
    </row>
    <row r="42" spans="2:11" ht="15" customHeight="1">
      <c r="B42" s="289"/>
      <c r="C42" s="290"/>
      <c r="D42" s="288"/>
      <c r="E42" s="292" t="s">
        <v>918</v>
      </c>
      <c r="F42" s="288"/>
      <c r="G42" s="288" t="s">
        <v>919</v>
      </c>
      <c r="H42" s="288"/>
      <c r="I42" s="288"/>
      <c r="J42" s="288"/>
      <c r="K42" s="286"/>
    </row>
    <row r="43" spans="2:11" ht="15" customHeight="1">
      <c r="B43" s="289"/>
      <c r="C43" s="290"/>
      <c r="D43" s="288"/>
      <c r="E43" s="292" t="s">
        <v>125</v>
      </c>
      <c r="F43" s="288"/>
      <c r="G43" s="288" t="s">
        <v>920</v>
      </c>
      <c r="H43" s="288"/>
      <c r="I43" s="288"/>
      <c r="J43" s="288"/>
      <c r="K43" s="286"/>
    </row>
    <row r="44" spans="2:11" ht="12.75" customHeight="1">
      <c r="B44" s="289"/>
      <c r="C44" s="290"/>
      <c r="D44" s="288"/>
      <c r="E44" s="288"/>
      <c r="F44" s="288"/>
      <c r="G44" s="288"/>
      <c r="H44" s="288"/>
      <c r="I44" s="288"/>
      <c r="J44" s="288"/>
      <c r="K44" s="286"/>
    </row>
    <row r="45" spans="2:11" ht="15" customHeight="1">
      <c r="B45" s="289"/>
      <c r="C45" s="290"/>
      <c r="D45" s="288" t="s">
        <v>921</v>
      </c>
      <c r="E45" s="288"/>
      <c r="F45" s="288"/>
      <c r="G45" s="288"/>
      <c r="H45" s="288"/>
      <c r="I45" s="288"/>
      <c r="J45" s="288"/>
      <c r="K45" s="286"/>
    </row>
    <row r="46" spans="2:11" ht="15" customHeight="1">
      <c r="B46" s="289"/>
      <c r="C46" s="290"/>
      <c r="D46" s="290"/>
      <c r="E46" s="288" t="s">
        <v>922</v>
      </c>
      <c r="F46" s="288"/>
      <c r="G46" s="288"/>
      <c r="H46" s="288"/>
      <c r="I46" s="288"/>
      <c r="J46" s="288"/>
      <c r="K46" s="286"/>
    </row>
    <row r="47" spans="2:11" ht="15" customHeight="1">
      <c r="B47" s="289"/>
      <c r="C47" s="290"/>
      <c r="D47" s="290"/>
      <c r="E47" s="288" t="s">
        <v>923</v>
      </c>
      <c r="F47" s="288"/>
      <c r="G47" s="288"/>
      <c r="H47" s="288"/>
      <c r="I47" s="288"/>
      <c r="J47" s="288"/>
      <c r="K47" s="286"/>
    </row>
    <row r="48" spans="2:11" ht="15" customHeight="1">
      <c r="B48" s="289"/>
      <c r="C48" s="290"/>
      <c r="D48" s="290"/>
      <c r="E48" s="288" t="s">
        <v>924</v>
      </c>
      <c r="F48" s="288"/>
      <c r="G48" s="288"/>
      <c r="H48" s="288"/>
      <c r="I48" s="288"/>
      <c r="J48" s="288"/>
      <c r="K48" s="286"/>
    </row>
    <row r="49" spans="2:11" ht="15" customHeight="1">
      <c r="B49" s="289"/>
      <c r="C49" s="290"/>
      <c r="D49" s="288" t="s">
        <v>925</v>
      </c>
      <c r="E49" s="288"/>
      <c r="F49" s="288"/>
      <c r="G49" s="288"/>
      <c r="H49" s="288"/>
      <c r="I49" s="288"/>
      <c r="J49" s="288"/>
      <c r="K49" s="286"/>
    </row>
    <row r="50" spans="2:11" ht="25.5" customHeight="1">
      <c r="B50" s="284"/>
      <c r="C50" s="285" t="s">
        <v>926</v>
      </c>
      <c r="D50" s="285"/>
      <c r="E50" s="285"/>
      <c r="F50" s="285"/>
      <c r="G50" s="285"/>
      <c r="H50" s="285"/>
      <c r="I50" s="285"/>
      <c r="J50" s="285"/>
      <c r="K50" s="286"/>
    </row>
    <row r="51" spans="2:11" ht="5.25" customHeight="1">
      <c r="B51" s="284"/>
      <c r="C51" s="287"/>
      <c r="D51" s="287"/>
      <c r="E51" s="287"/>
      <c r="F51" s="287"/>
      <c r="G51" s="287"/>
      <c r="H51" s="287"/>
      <c r="I51" s="287"/>
      <c r="J51" s="287"/>
      <c r="K51" s="286"/>
    </row>
    <row r="52" spans="2:11" ht="15" customHeight="1">
      <c r="B52" s="284"/>
      <c r="C52" s="288" t="s">
        <v>927</v>
      </c>
      <c r="D52" s="288"/>
      <c r="E52" s="288"/>
      <c r="F52" s="288"/>
      <c r="G52" s="288"/>
      <c r="H52" s="288"/>
      <c r="I52" s="288"/>
      <c r="J52" s="288"/>
      <c r="K52" s="286"/>
    </row>
    <row r="53" spans="2:11" ht="15" customHeight="1">
      <c r="B53" s="284"/>
      <c r="C53" s="288" t="s">
        <v>928</v>
      </c>
      <c r="D53" s="288"/>
      <c r="E53" s="288"/>
      <c r="F53" s="288"/>
      <c r="G53" s="288"/>
      <c r="H53" s="288"/>
      <c r="I53" s="288"/>
      <c r="J53" s="288"/>
      <c r="K53" s="286"/>
    </row>
    <row r="54" spans="2:11" ht="12.75" customHeight="1">
      <c r="B54" s="284"/>
      <c r="C54" s="288"/>
      <c r="D54" s="288"/>
      <c r="E54" s="288"/>
      <c r="F54" s="288"/>
      <c r="G54" s="288"/>
      <c r="H54" s="288"/>
      <c r="I54" s="288"/>
      <c r="J54" s="288"/>
      <c r="K54" s="286"/>
    </row>
    <row r="55" spans="2:11" ht="15" customHeight="1">
      <c r="B55" s="284"/>
      <c r="C55" s="288" t="s">
        <v>929</v>
      </c>
      <c r="D55" s="288"/>
      <c r="E55" s="288"/>
      <c r="F55" s="288"/>
      <c r="G55" s="288"/>
      <c r="H55" s="288"/>
      <c r="I55" s="288"/>
      <c r="J55" s="288"/>
      <c r="K55" s="286"/>
    </row>
    <row r="56" spans="2:11" ht="15" customHeight="1">
      <c r="B56" s="284"/>
      <c r="C56" s="290"/>
      <c r="D56" s="288" t="s">
        <v>930</v>
      </c>
      <c r="E56" s="288"/>
      <c r="F56" s="288"/>
      <c r="G56" s="288"/>
      <c r="H56" s="288"/>
      <c r="I56" s="288"/>
      <c r="J56" s="288"/>
      <c r="K56" s="286"/>
    </row>
    <row r="57" spans="2:11" ht="15" customHeight="1">
      <c r="B57" s="284"/>
      <c r="C57" s="290"/>
      <c r="D57" s="288" t="s">
        <v>931</v>
      </c>
      <c r="E57" s="288"/>
      <c r="F57" s="288"/>
      <c r="G57" s="288"/>
      <c r="H57" s="288"/>
      <c r="I57" s="288"/>
      <c r="J57" s="288"/>
      <c r="K57" s="286"/>
    </row>
    <row r="58" spans="2:11" ht="15" customHeight="1">
      <c r="B58" s="284"/>
      <c r="C58" s="290"/>
      <c r="D58" s="288" t="s">
        <v>932</v>
      </c>
      <c r="E58" s="288"/>
      <c r="F58" s="288"/>
      <c r="G58" s="288"/>
      <c r="H58" s="288"/>
      <c r="I58" s="288"/>
      <c r="J58" s="288"/>
      <c r="K58" s="286"/>
    </row>
    <row r="59" spans="2:11" ht="15" customHeight="1">
      <c r="B59" s="284"/>
      <c r="C59" s="290"/>
      <c r="D59" s="288" t="s">
        <v>933</v>
      </c>
      <c r="E59" s="288"/>
      <c r="F59" s="288"/>
      <c r="G59" s="288"/>
      <c r="H59" s="288"/>
      <c r="I59" s="288"/>
      <c r="J59" s="288"/>
      <c r="K59" s="286"/>
    </row>
    <row r="60" spans="2:11" ht="15" customHeight="1">
      <c r="B60" s="284"/>
      <c r="C60" s="290"/>
      <c r="D60" s="293" t="s">
        <v>934</v>
      </c>
      <c r="E60" s="293"/>
      <c r="F60" s="293"/>
      <c r="G60" s="293"/>
      <c r="H60" s="293"/>
      <c r="I60" s="293"/>
      <c r="J60" s="293"/>
      <c r="K60" s="286"/>
    </row>
    <row r="61" spans="2:11" ht="15" customHeight="1">
      <c r="B61" s="284"/>
      <c r="C61" s="290"/>
      <c r="D61" s="288" t="s">
        <v>935</v>
      </c>
      <c r="E61" s="288"/>
      <c r="F61" s="288"/>
      <c r="G61" s="288"/>
      <c r="H61" s="288"/>
      <c r="I61" s="288"/>
      <c r="J61" s="288"/>
      <c r="K61" s="286"/>
    </row>
    <row r="62" spans="2:11" ht="12.75" customHeight="1">
      <c r="B62" s="284"/>
      <c r="C62" s="290"/>
      <c r="D62" s="290"/>
      <c r="E62" s="294"/>
      <c r="F62" s="290"/>
      <c r="G62" s="290"/>
      <c r="H62" s="290"/>
      <c r="I62" s="290"/>
      <c r="J62" s="290"/>
      <c r="K62" s="286"/>
    </row>
    <row r="63" spans="2:11" ht="15" customHeight="1">
      <c r="B63" s="284"/>
      <c r="C63" s="290"/>
      <c r="D63" s="288" t="s">
        <v>936</v>
      </c>
      <c r="E63" s="288"/>
      <c r="F63" s="288"/>
      <c r="G63" s="288"/>
      <c r="H63" s="288"/>
      <c r="I63" s="288"/>
      <c r="J63" s="288"/>
      <c r="K63" s="286"/>
    </row>
    <row r="64" spans="2:11" ht="15" customHeight="1">
      <c r="B64" s="284"/>
      <c r="C64" s="290"/>
      <c r="D64" s="293" t="s">
        <v>937</v>
      </c>
      <c r="E64" s="293"/>
      <c r="F64" s="293"/>
      <c r="G64" s="293"/>
      <c r="H64" s="293"/>
      <c r="I64" s="293"/>
      <c r="J64" s="293"/>
      <c r="K64" s="286"/>
    </row>
    <row r="65" spans="2:11" ht="15" customHeight="1">
      <c r="B65" s="284"/>
      <c r="C65" s="290"/>
      <c r="D65" s="288" t="s">
        <v>938</v>
      </c>
      <c r="E65" s="288"/>
      <c r="F65" s="288"/>
      <c r="G65" s="288"/>
      <c r="H65" s="288"/>
      <c r="I65" s="288"/>
      <c r="J65" s="288"/>
      <c r="K65" s="286"/>
    </row>
    <row r="66" spans="2:11" ht="15" customHeight="1">
      <c r="B66" s="284"/>
      <c r="C66" s="290"/>
      <c r="D66" s="288" t="s">
        <v>939</v>
      </c>
      <c r="E66" s="288"/>
      <c r="F66" s="288"/>
      <c r="G66" s="288"/>
      <c r="H66" s="288"/>
      <c r="I66" s="288"/>
      <c r="J66" s="288"/>
      <c r="K66" s="286"/>
    </row>
    <row r="67" spans="2:11" ht="15" customHeight="1">
      <c r="B67" s="284"/>
      <c r="C67" s="290"/>
      <c r="D67" s="288" t="s">
        <v>940</v>
      </c>
      <c r="E67" s="288"/>
      <c r="F67" s="288"/>
      <c r="G67" s="288"/>
      <c r="H67" s="288"/>
      <c r="I67" s="288"/>
      <c r="J67" s="288"/>
      <c r="K67" s="286"/>
    </row>
    <row r="68" spans="2:11" ht="15" customHeight="1">
      <c r="B68" s="284"/>
      <c r="C68" s="290"/>
      <c r="D68" s="288" t="s">
        <v>941</v>
      </c>
      <c r="E68" s="288"/>
      <c r="F68" s="288"/>
      <c r="G68" s="288"/>
      <c r="H68" s="288"/>
      <c r="I68" s="288"/>
      <c r="J68" s="288"/>
      <c r="K68" s="286"/>
    </row>
    <row r="69" spans="2:11" ht="12.75" customHeight="1">
      <c r="B69" s="295"/>
      <c r="C69" s="296"/>
      <c r="D69" s="296"/>
      <c r="E69" s="296"/>
      <c r="F69" s="296"/>
      <c r="G69" s="296"/>
      <c r="H69" s="296"/>
      <c r="I69" s="296"/>
      <c r="J69" s="296"/>
      <c r="K69" s="297"/>
    </row>
    <row r="70" spans="2:11" ht="18.75" customHeight="1">
      <c r="B70" s="298"/>
      <c r="C70" s="298"/>
      <c r="D70" s="298"/>
      <c r="E70" s="298"/>
      <c r="F70" s="298"/>
      <c r="G70" s="298"/>
      <c r="H70" s="298"/>
      <c r="I70" s="298"/>
      <c r="J70" s="298"/>
      <c r="K70" s="299"/>
    </row>
    <row r="71" spans="2:11" ht="18.75" customHeight="1">
      <c r="B71" s="299"/>
      <c r="C71" s="299"/>
      <c r="D71" s="299"/>
      <c r="E71" s="299"/>
      <c r="F71" s="299"/>
      <c r="G71" s="299"/>
      <c r="H71" s="299"/>
      <c r="I71" s="299"/>
      <c r="J71" s="299"/>
      <c r="K71" s="299"/>
    </row>
    <row r="72" spans="2:11" ht="7.5" customHeight="1">
      <c r="B72" s="300"/>
      <c r="C72" s="301"/>
      <c r="D72" s="301"/>
      <c r="E72" s="301"/>
      <c r="F72" s="301"/>
      <c r="G72" s="301"/>
      <c r="H72" s="301"/>
      <c r="I72" s="301"/>
      <c r="J72" s="301"/>
      <c r="K72" s="302"/>
    </row>
    <row r="73" spans="2:11" ht="45" customHeight="1">
      <c r="B73" s="303"/>
      <c r="C73" s="304" t="s">
        <v>93</v>
      </c>
      <c r="D73" s="304"/>
      <c r="E73" s="304"/>
      <c r="F73" s="304"/>
      <c r="G73" s="304"/>
      <c r="H73" s="304"/>
      <c r="I73" s="304"/>
      <c r="J73" s="304"/>
      <c r="K73" s="305"/>
    </row>
    <row r="74" spans="2:11" ht="17.25" customHeight="1">
      <c r="B74" s="303"/>
      <c r="C74" s="306" t="s">
        <v>942</v>
      </c>
      <c r="D74" s="306"/>
      <c r="E74" s="306"/>
      <c r="F74" s="306" t="s">
        <v>943</v>
      </c>
      <c r="G74" s="307"/>
      <c r="H74" s="306" t="s">
        <v>121</v>
      </c>
      <c r="I74" s="306" t="s">
        <v>63</v>
      </c>
      <c r="J74" s="306" t="s">
        <v>944</v>
      </c>
      <c r="K74" s="305"/>
    </row>
    <row r="75" spans="2:11" ht="17.25" customHeight="1">
      <c r="B75" s="303"/>
      <c r="C75" s="308" t="s">
        <v>945</v>
      </c>
      <c r="D75" s="308"/>
      <c r="E75" s="308"/>
      <c r="F75" s="309" t="s">
        <v>946</v>
      </c>
      <c r="G75" s="310"/>
      <c r="H75" s="308"/>
      <c r="I75" s="308"/>
      <c r="J75" s="308" t="s">
        <v>947</v>
      </c>
      <c r="K75" s="305"/>
    </row>
    <row r="76" spans="2:11" ht="5.25" customHeight="1">
      <c r="B76" s="303"/>
      <c r="C76" s="311"/>
      <c r="D76" s="311"/>
      <c r="E76" s="311"/>
      <c r="F76" s="311"/>
      <c r="G76" s="312"/>
      <c r="H76" s="311"/>
      <c r="I76" s="311"/>
      <c r="J76" s="311"/>
      <c r="K76" s="305"/>
    </row>
    <row r="77" spans="2:11" ht="15" customHeight="1">
      <c r="B77" s="303"/>
      <c r="C77" s="292" t="s">
        <v>59</v>
      </c>
      <c r="D77" s="311"/>
      <c r="E77" s="311"/>
      <c r="F77" s="313" t="s">
        <v>948</v>
      </c>
      <c r="G77" s="312"/>
      <c r="H77" s="292" t="s">
        <v>949</v>
      </c>
      <c r="I77" s="292" t="s">
        <v>950</v>
      </c>
      <c r="J77" s="292">
        <v>20</v>
      </c>
      <c r="K77" s="305"/>
    </row>
    <row r="78" spans="2:11" ht="15" customHeight="1">
      <c r="B78" s="303"/>
      <c r="C78" s="292" t="s">
        <v>951</v>
      </c>
      <c r="D78" s="292"/>
      <c r="E78" s="292"/>
      <c r="F78" s="313" t="s">
        <v>948</v>
      </c>
      <c r="G78" s="312"/>
      <c r="H78" s="292" t="s">
        <v>952</v>
      </c>
      <c r="I78" s="292" t="s">
        <v>950</v>
      </c>
      <c r="J78" s="292">
        <v>120</v>
      </c>
      <c r="K78" s="305"/>
    </row>
    <row r="79" spans="2:11" ht="15" customHeight="1">
      <c r="B79" s="314"/>
      <c r="C79" s="292" t="s">
        <v>953</v>
      </c>
      <c r="D79" s="292"/>
      <c r="E79" s="292"/>
      <c r="F79" s="313" t="s">
        <v>954</v>
      </c>
      <c r="G79" s="312"/>
      <c r="H79" s="292" t="s">
        <v>955</v>
      </c>
      <c r="I79" s="292" t="s">
        <v>950</v>
      </c>
      <c r="J79" s="292">
        <v>50</v>
      </c>
      <c r="K79" s="305"/>
    </row>
    <row r="80" spans="2:11" ht="15" customHeight="1">
      <c r="B80" s="314"/>
      <c r="C80" s="292" t="s">
        <v>956</v>
      </c>
      <c r="D80" s="292"/>
      <c r="E80" s="292"/>
      <c r="F80" s="313" t="s">
        <v>948</v>
      </c>
      <c r="G80" s="312"/>
      <c r="H80" s="292" t="s">
        <v>957</v>
      </c>
      <c r="I80" s="292" t="s">
        <v>958</v>
      </c>
      <c r="J80" s="292"/>
      <c r="K80" s="305"/>
    </row>
    <row r="81" spans="2:11" ht="15" customHeight="1">
      <c r="B81" s="314"/>
      <c r="C81" s="315" t="s">
        <v>959</v>
      </c>
      <c r="D81" s="315"/>
      <c r="E81" s="315"/>
      <c r="F81" s="316" t="s">
        <v>954</v>
      </c>
      <c r="G81" s="315"/>
      <c r="H81" s="315" t="s">
        <v>960</v>
      </c>
      <c r="I81" s="315" t="s">
        <v>950</v>
      </c>
      <c r="J81" s="315">
        <v>15</v>
      </c>
      <c r="K81" s="305"/>
    </row>
    <row r="82" spans="2:11" ht="15" customHeight="1">
      <c r="B82" s="314"/>
      <c r="C82" s="315" t="s">
        <v>961</v>
      </c>
      <c r="D82" s="315"/>
      <c r="E82" s="315"/>
      <c r="F82" s="316" t="s">
        <v>954</v>
      </c>
      <c r="G82" s="315"/>
      <c r="H82" s="315" t="s">
        <v>962</v>
      </c>
      <c r="I82" s="315" t="s">
        <v>950</v>
      </c>
      <c r="J82" s="315">
        <v>15</v>
      </c>
      <c r="K82" s="305"/>
    </row>
    <row r="83" spans="2:11" ht="15" customHeight="1">
      <c r="B83" s="314"/>
      <c r="C83" s="315" t="s">
        <v>963</v>
      </c>
      <c r="D83" s="315"/>
      <c r="E83" s="315"/>
      <c r="F83" s="316" t="s">
        <v>954</v>
      </c>
      <c r="G83" s="315"/>
      <c r="H83" s="315" t="s">
        <v>964</v>
      </c>
      <c r="I83" s="315" t="s">
        <v>950</v>
      </c>
      <c r="J83" s="315">
        <v>20</v>
      </c>
      <c r="K83" s="305"/>
    </row>
    <row r="84" spans="2:11" ht="15" customHeight="1">
      <c r="B84" s="314"/>
      <c r="C84" s="315" t="s">
        <v>965</v>
      </c>
      <c r="D84" s="315"/>
      <c r="E84" s="315"/>
      <c r="F84" s="316" t="s">
        <v>954</v>
      </c>
      <c r="G84" s="315"/>
      <c r="H84" s="315" t="s">
        <v>966</v>
      </c>
      <c r="I84" s="315" t="s">
        <v>950</v>
      </c>
      <c r="J84" s="315">
        <v>20</v>
      </c>
      <c r="K84" s="305"/>
    </row>
    <row r="85" spans="2:11" ht="15" customHeight="1">
      <c r="B85" s="314"/>
      <c r="C85" s="292" t="s">
        <v>967</v>
      </c>
      <c r="D85" s="292"/>
      <c r="E85" s="292"/>
      <c r="F85" s="313" t="s">
        <v>954</v>
      </c>
      <c r="G85" s="312"/>
      <c r="H85" s="292" t="s">
        <v>968</v>
      </c>
      <c r="I85" s="292" t="s">
        <v>950</v>
      </c>
      <c r="J85" s="292">
        <v>50</v>
      </c>
      <c r="K85" s="305"/>
    </row>
    <row r="86" spans="2:11" ht="15" customHeight="1">
      <c r="B86" s="314"/>
      <c r="C86" s="292" t="s">
        <v>969</v>
      </c>
      <c r="D86" s="292"/>
      <c r="E86" s="292"/>
      <c r="F86" s="313" t="s">
        <v>954</v>
      </c>
      <c r="G86" s="312"/>
      <c r="H86" s="292" t="s">
        <v>970</v>
      </c>
      <c r="I86" s="292" t="s">
        <v>950</v>
      </c>
      <c r="J86" s="292">
        <v>20</v>
      </c>
      <c r="K86" s="305"/>
    </row>
    <row r="87" spans="2:11" ht="15" customHeight="1">
      <c r="B87" s="314"/>
      <c r="C87" s="292" t="s">
        <v>971</v>
      </c>
      <c r="D87" s="292"/>
      <c r="E87" s="292"/>
      <c r="F87" s="313" t="s">
        <v>954</v>
      </c>
      <c r="G87" s="312"/>
      <c r="H87" s="292" t="s">
        <v>972</v>
      </c>
      <c r="I87" s="292" t="s">
        <v>950</v>
      </c>
      <c r="J87" s="292">
        <v>20</v>
      </c>
      <c r="K87" s="305"/>
    </row>
    <row r="88" spans="2:11" ht="15" customHeight="1">
      <c r="B88" s="314"/>
      <c r="C88" s="292" t="s">
        <v>973</v>
      </c>
      <c r="D88" s="292"/>
      <c r="E88" s="292"/>
      <c r="F88" s="313" t="s">
        <v>954</v>
      </c>
      <c r="G88" s="312"/>
      <c r="H88" s="292" t="s">
        <v>974</v>
      </c>
      <c r="I88" s="292" t="s">
        <v>950</v>
      </c>
      <c r="J88" s="292">
        <v>50</v>
      </c>
      <c r="K88" s="305"/>
    </row>
    <row r="89" spans="2:11" ht="15" customHeight="1">
      <c r="B89" s="314"/>
      <c r="C89" s="292" t="s">
        <v>975</v>
      </c>
      <c r="D89" s="292"/>
      <c r="E89" s="292"/>
      <c r="F89" s="313" t="s">
        <v>954</v>
      </c>
      <c r="G89" s="312"/>
      <c r="H89" s="292" t="s">
        <v>975</v>
      </c>
      <c r="I89" s="292" t="s">
        <v>950</v>
      </c>
      <c r="J89" s="292">
        <v>50</v>
      </c>
      <c r="K89" s="305"/>
    </row>
    <row r="90" spans="2:11" ht="15" customHeight="1">
      <c r="B90" s="314"/>
      <c r="C90" s="292" t="s">
        <v>126</v>
      </c>
      <c r="D90" s="292"/>
      <c r="E90" s="292"/>
      <c r="F90" s="313" t="s">
        <v>954</v>
      </c>
      <c r="G90" s="312"/>
      <c r="H90" s="292" t="s">
        <v>976</v>
      </c>
      <c r="I90" s="292" t="s">
        <v>950</v>
      </c>
      <c r="J90" s="292">
        <v>255</v>
      </c>
      <c r="K90" s="305"/>
    </row>
    <row r="91" spans="2:11" ht="15" customHeight="1">
      <c r="B91" s="314"/>
      <c r="C91" s="292" t="s">
        <v>977</v>
      </c>
      <c r="D91" s="292"/>
      <c r="E91" s="292"/>
      <c r="F91" s="313" t="s">
        <v>948</v>
      </c>
      <c r="G91" s="312"/>
      <c r="H91" s="292" t="s">
        <v>978</v>
      </c>
      <c r="I91" s="292" t="s">
        <v>979</v>
      </c>
      <c r="J91" s="292"/>
      <c r="K91" s="305"/>
    </row>
    <row r="92" spans="2:11" ht="15" customHeight="1">
      <c r="B92" s="314"/>
      <c r="C92" s="292" t="s">
        <v>980</v>
      </c>
      <c r="D92" s="292"/>
      <c r="E92" s="292"/>
      <c r="F92" s="313" t="s">
        <v>948</v>
      </c>
      <c r="G92" s="312"/>
      <c r="H92" s="292" t="s">
        <v>981</v>
      </c>
      <c r="I92" s="292" t="s">
        <v>982</v>
      </c>
      <c r="J92" s="292"/>
      <c r="K92" s="305"/>
    </row>
    <row r="93" spans="2:11" ht="15" customHeight="1">
      <c r="B93" s="314"/>
      <c r="C93" s="292" t="s">
        <v>983</v>
      </c>
      <c r="D93" s="292"/>
      <c r="E93" s="292"/>
      <c r="F93" s="313" t="s">
        <v>948</v>
      </c>
      <c r="G93" s="312"/>
      <c r="H93" s="292" t="s">
        <v>983</v>
      </c>
      <c r="I93" s="292" t="s">
        <v>982</v>
      </c>
      <c r="J93" s="292"/>
      <c r="K93" s="305"/>
    </row>
    <row r="94" spans="2:11" ht="15" customHeight="1">
      <c r="B94" s="314"/>
      <c r="C94" s="292" t="s">
        <v>44</v>
      </c>
      <c r="D94" s="292"/>
      <c r="E94" s="292"/>
      <c r="F94" s="313" t="s">
        <v>948</v>
      </c>
      <c r="G94" s="312"/>
      <c r="H94" s="292" t="s">
        <v>984</v>
      </c>
      <c r="I94" s="292" t="s">
        <v>982</v>
      </c>
      <c r="J94" s="292"/>
      <c r="K94" s="305"/>
    </row>
    <row r="95" spans="2:11" ht="15" customHeight="1">
      <c r="B95" s="314"/>
      <c r="C95" s="292" t="s">
        <v>54</v>
      </c>
      <c r="D95" s="292"/>
      <c r="E95" s="292"/>
      <c r="F95" s="313" t="s">
        <v>948</v>
      </c>
      <c r="G95" s="312"/>
      <c r="H95" s="292" t="s">
        <v>985</v>
      </c>
      <c r="I95" s="292" t="s">
        <v>982</v>
      </c>
      <c r="J95" s="292"/>
      <c r="K95" s="305"/>
    </row>
    <row r="96" spans="2:11" ht="15" customHeight="1">
      <c r="B96" s="317"/>
      <c r="C96" s="318"/>
      <c r="D96" s="318"/>
      <c r="E96" s="318"/>
      <c r="F96" s="318"/>
      <c r="G96" s="318"/>
      <c r="H96" s="318"/>
      <c r="I96" s="318"/>
      <c r="J96" s="318"/>
      <c r="K96" s="319"/>
    </row>
    <row r="97" spans="2:11" ht="18.75" customHeight="1">
      <c r="B97" s="320"/>
      <c r="C97" s="321"/>
      <c r="D97" s="321"/>
      <c r="E97" s="321"/>
      <c r="F97" s="321"/>
      <c r="G97" s="321"/>
      <c r="H97" s="321"/>
      <c r="I97" s="321"/>
      <c r="J97" s="321"/>
      <c r="K97" s="320"/>
    </row>
    <row r="98" spans="2:11" ht="18.75" customHeight="1">
      <c r="B98" s="299"/>
      <c r="C98" s="299"/>
      <c r="D98" s="299"/>
      <c r="E98" s="299"/>
      <c r="F98" s="299"/>
      <c r="G98" s="299"/>
      <c r="H98" s="299"/>
      <c r="I98" s="299"/>
      <c r="J98" s="299"/>
      <c r="K98" s="299"/>
    </row>
    <row r="99" spans="2:11" ht="7.5" customHeight="1">
      <c r="B99" s="300"/>
      <c r="C99" s="301"/>
      <c r="D99" s="301"/>
      <c r="E99" s="301"/>
      <c r="F99" s="301"/>
      <c r="G99" s="301"/>
      <c r="H99" s="301"/>
      <c r="I99" s="301"/>
      <c r="J99" s="301"/>
      <c r="K99" s="302"/>
    </row>
    <row r="100" spans="2:11" ht="45" customHeight="1">
      <c r="B100" s="303"/>
      <c r="C100" s="304" t="s">
        <v>986</v>
      </c>
      <c r="D100" s="304"/>
      <c r="E100" s="304"/>
      <c r="F100" s="304"/>
      <c r="G100" s="304"/>
      <c r="H100" s="304"/>
      <c r="I100" s="304"/>
      <c r="J100" s="304"/>
      <c r="K100" s="305"/>
    </row>
    <row r="101" spans="2:11" ht="17.25" customHeight="1">
      <c r="B101" s="303"/>
      <c r="C101" s="306" t="s">
        <v>942</v>
      </c>
      <c r="D101" s="306"/>
      <c r="E101" s="306"/>
      <c r="F101" s="306" t="s">
        <v>943</v>
      </c>
      <c r="G101" s="307"/>
      <c r="H101" s="306" t="s">
        <v>121</v>
      </c>
      <c r="I101" s="306" t="s">
        <v>63</v>
      </c>
      <c r="J101" s="306" t="s">
        <v>944</v>
      </c>
      <c r="K101" s="305"/>
    </row>
    <row r="102" spans="2:11" ht="17.25" customHeight="1">
      <c r="B102" s="303"/>
      <c r="C102" s="308" t="s">
        <v>945</v>
      </c>
      <c r="D102" s="308"/>
      <c r="E102" s="308"/>
      <c r="F102" s="309" t="s">
        <v>946</v>
      </c>
      <c r="G102" s="310"/>
      <c r="H102" s="308"/>
      <c r="I102" s="308"/>
      <c r="J102" s="308" t="s">
        <v>947</v>
      </c>
      <c r="K102" s="305"/>
    </row>
    <row r="103" spans="2:11" ht="5.25" customHeight="1">
      <c r="B103" s="303"/>
      <c r="C103" s="306"/>
      <c r="D103" s="306"/>
      <c r="E103" s="306"/>
      <c r="F103" s="306"/>
      <c r="G103" s="322"/>
      <c r="H103" s="306"/>
      <c r="I103" s="306"/>
      <c r="J103" s="306"/>
      <c r="K103" s="305"/>
    </row>
    <row r="104" spans="2:11" ht="15" customHeight="1">
      <c r="B104" s="303"/>
      <c r="C104" s="292" t="s">
        <v>59</v>
      </c>
      <c r="D104" s="311"/>
      <c r="E104" s="311"/>
      <c r="F104" s="313" t="s">
        <v>948</v>
      </c>
      <c r="G104" s="322"/>
      <c r="H104" s="292" t="s">
        <v>987</v>
      </c>
      <c r="I104" s="292" t="s">
        <v>950</v>
      </c>
      <c r="J104" s="292">
        <v>20</v>
      </c>
      <c r="K104" s="305"/>
    </row>
    <row r="105" spans="2:11" ht="15" customHeight="1">
      <c r="B105" s="303"/>
      <c r="C105" s="292" t="s">
        <v>951</v>
      </c>
      <c r="D105" s="292"/>
      <c r="E105" s="292"/>
      <c r="F105" s="313" t="s">
        <v>948</v>
      </c>
      <c r="G105" s="292"/>
      <c r="H105" s="292" t="s">
        <v>987</v>
      </c>
      <c r="I105" s="292" t="s">
        <v>950</v>
      </c>
      <c r="J105" s="292">
        <v>120</v>
      </c>
      <c r="K105" s="305"/>
    </row>
    <row r="106" spans="2:11" ht="15" customHeight="1">
      <c r="B106" s="314"/>
      <c r="C106" s="292" t="s">
        <v>953</v>
      </c>
      <c r="D106" s="292"/>
      <c r="E106" s="292"/>
      <c r="F106" s="313" t="s">
        <v>954</v>
      </c>
      <c r="G106" s="292"/>
      <c r="H106" s="292" t="s">
        <v>987</v>
      </c>
      <c r="I106" s="292" t="s">
        <v>950</v>
      </c>
      <c r="J106" s="292">
        <v>50</v>
      </c>
      <c r="K106" s="305"/>
    </row>
    <row r="107" spans="2:11" ht="15" customHeight="1">
      <c r="B107" s="314"/>
      <c r="C107" s="292" t="s">
        <v>956</v>
      </c>
      <c r="D107" s="292"/>
      <c r="E107" s="292"/>
      <c r="F107" s="313" t="s">
        <v>948</v>
      </c>
      <c r="G107" s="292"/>
      <c r="H107" s="292" t="s">
        <v>987</v>
      </c>
      <c r="I107" s="292" t="s">
        <v>958</v>
      </c>
      <c r="J107" s="292"/>
      <c r="K107" s="305"/>
    </row>
    <row r="108" spans="2:11" ht="15" customHeight="1">
      <c r="B108" s="314"/>
      <c r="C108" s="292" t="s">
        <v>967</v>
      </c>
      <c r="D108" s="292"/>
      <c r="E108" s="292"/>
      <c r="F108" s="313" t="s">
        <v>954</v>
      </c>
      <c r="G108" s="292"/>
      <c r="H108" s="292" t="s">
        <v>987</v>
      </c>
      <c r="I108" s="292" t="s">
        <v>950</v>
      </c>
      <c r="J108" s="292">
        <v>50</v>
      </c>
      <c r="K108" s="305"/>
    </row>
    <row r="109" spans="2:11" ht="15" customHeight="1">
      <c r="B109" s="314"/>
      <c r="C109" s="292" t="s">
        <v>975</v>
      </c>
      <c r="D109" s="292"/>
      <c r="E109" s="292"/>
      <c r="F109" s="313" t="s">
        <v>954</v>
      </c>
      <c r="G109" s="292"/>
      <c r="H109" s="292" t="s">
        <v>987</v>
      </c>
      <c r="I109" s="292" t="s">
        <v>950</v>
      </c>
      <c r="J109" s="292">
        <v>50</v>
      </c>
      <c r="K109" s="305"/>
    </row>
    <row r="110" spans="2:11" ht="15" customHeight="1">
      <c r="B110" s="314"/>
      <c r="C110" s="292" t="s">
        <v>973</v>
      </c>
      <c r="D110" s="292"/>
      <c r="E110" s="292"/>
      <c r="F110" s="313" t="s">
        <v>954</v>
      </c>
      <c r="G110" s="292"/>
      <c r="H110" s="292" t="s">
        <v>987</v>
      </c>
      <c r="I110" s="292" t="s">
        <v>950</v>
      </c>
      <c r="J110" s="292">
        <v>50</v>
      </c>
      <c r="K110" s="305"/>
    </row>
    <row r="111" spans="2:11" ht="15" customHeight="1">
      <c r="B111" s="314"/>
      <c r="C111" s="292" t="s">
        <v>59</v>
      </c>
      <c r="D111" s="292"/>
      <c r="E111" s="292"/>
      <c r="F111" s="313" t="s">
        <v>948</v>
      </c>
      <c r="G111" s="292"/>
      <c r="H111" s="292" t="s">
        <v>988</v>
      </c>
      <c r="I111" s="292" t="s">
        <v>950</v>
      </c>
      <c r="J111" s="292">
        <v>20</v>
      </c>
      <c r="K111" s="305"/>
    </row>
    <row r="112" spans="2:11" ht="15" customHeight="1">
      <c r="B112" s="314"/>
      <c r="C112" s="292" t="s">
        <v>989</v>
      </c>
      <c r="D112" s="292"/>
      <c r="E112" s="292"/>
      <c r="F112" s="313" t="s">
        <v>948</v>
      </c>
      <c r="G112" s="292"/>
      <c r="H112" s="292" t="s">
        <v>990</v>
      </c>
      <c r="I112" s="292" t="s">
        <v>950</v>
      </c>
      <c r="J112" s="292">
        <v>120</v>
      </c>
      <c r="K112" s="305"/>
    </row>
    <row r="113" spans="2:11" ht="15" customHeight="1">
      <c r="B113" s="314"/>
      <c r="C113" s="292" t="s">
        <v>44</v>
      </c>
      <c r="D113" s="292"/>
      <c r="E113" s="292"/>
      <c r="F113" s="313" t="s">
        <v>948</v>
      </c>
      <c r="G113" s="292"/>
      <c r="H113" s="292" t="s">
        <v>991</v>
      </c>
      <c r="I113" s="292" t="s">
        <v>982</v>
      </c>
      <c r="J113" s="292"/>
      <c r="K113" s="305"/>
    </row>
    <row r="114" spans="2:11" ht="15" customHeight="1">
      <c r="B114" s="314"/>
      <c r="C114" s="292" t="s">
        <v>54</v>
      </c>
      <c r="D114" s="292"/>
      <c r="E114" s="292"/>
      <c r="F114" s="313" t="s">
        <v>948</v>
      </c>
      <c r="G114" s="292"/>
      <c r="H114" s="292" t="s">
        <v>992</v>
      </c>
      <c r="I114" s="292" t="s">
        <v>982</v>
      </c>
      <c r="J114" s="292"/>
      <c r="K114" s="305"/>
    </row>
    <row r="115" spans="2:11" ht="15" customHeight="1">
      <c r="B115" s="314"/>
      <c r="C115" s="292" t="s">
        <v>63</v>
      </c>
      <c r="D115" s="292"/>
      <c r="E115" s="292"/>
      <c r="F115" s="313" t="s">
        <v>948</v>
      </c>
      <c r="G115" s="292"/>
      <c r="H115" s="292" t="s">
        <v>993</v>
      </c>
      <c r="I115" s="292" t="s">
        <v>994</v>
      </c>
      <c r="J115" s="292"/>
      <c r="K115" s="305"/>
    </row>
    <row r="116" spans="2:11" ht="15" customHeight="1">
      <c r="B116" s="317"/>
      <c r="C116" s="323"/>
      <c r="D116" s="323"/>
      <c r="E116" s="323"/>
      <c r="F116" s="323"/>
      <c r="G116" s="323"/>
      <c r="H116" s="323"/>
      <c r="I116" s="323"/>
      <c r="J116" s="323"/>
      <c r="K116" s="319"/>
    </row>
    <row r="117" spans="2:11" ht="18.75" customHeight="1">
      <c r="B117" s="324"/>
      <c r="C117" s="288"/>
      <c r="D117" s="288"/>
      <c r="E117" s="288"/>
      <c r="F117" s="325"/>
      <c r="G117" s="288"/>
      <c r="H117" s="288"/>
      <c r="I117" s="288"/>
      <c r="J117" s="288"/>
      <c r="K117" s="324"/>
    </row>
    <row r="118" spans="2:11" ht="18.75" customHeight="1">
      <c r="B118" s="299"/>
      <c r="C118" s="299"/>
      <c r="D118" s="299"/>
      <c r="E118" s="299"/>
      <c r="F118" s="299"/>
      <c r="G118" s="299"/>
      <c r="H118" s="299"/>
      <c r="I118" s="299"/>
      <c r="J118" s="299"/>
      <c r="K118" s="299"/>
    </row>
    <row r="119" spans="2:11" ht="7.5" customHeight="1">
      <c r="B119" s="326"/>
      <c r="C119" s="327"/>
      <c r="D119" s="327"/>
      <c r="E119" s="327"/>
      <c r="F119" s="327"/>
      <c r="G119" s="327"/>
      <c r="H119" s="327"/>
      <c r="I119" s="327"/>
      <c r="J119" s="327"/>
      <c r="K119" s="328"/>
    </row>
    <row r="120" spans="2:11" ht="45" customHeight="1">
      <c r="B120" s="329"/>
      <c r="C120" s="282" t="s">
        <v>995</v>
      </c>
      <c r="D120" s="282"/>
      <c r="E120" s="282"/>
      <c r="F120" s="282"/>
      <c r="G120" s="282"/>
      <c r="H120" s="282"/>
      <c r="I120" s="282"/>
      <c r="J120" s="282"/>
      <c r="K120" s="330"/>
    </row>
    <row r="121" spans="2:11" ht="17.25" customHeight="1">
      <c r="B121" s="331"/>
      <c r="C121" s="306" t="s">
        <v>942</v>
      </c>
      <c r="D121" s="306"/>
      <c r="E121" s="306"/>
      <c r="F121" s="306" t="s">
        <v>943</v>
      </c>
      <c r="G121" s="307"/>
      <c r="H121" s="306" t="s">
        <v>121</v>
      </c>
      <c r="I121" s="306" t="s">
        <v>63</v>
      </c>
      <c r="J121" s="306" t="s">
        <v>944</v>
      </c>
      <c r="K121" s="332"/>
    </row>
    <row r="122" spans="2:11" ht="17.25" customHeight="1">
      <c r="B122" s="331"/>
      <c r="C122" s="308" t="s">
        <v>945</v>
      </c>
      <c r="D122" s="308"/>
      <c r="E122" s="308"/>
      <c r="F122" s="309" t="s">
        <v>946</v>
      </c>
      <c r="G122" s="310"/>
      <c r="H122" s="308"/>
      <c r="I122" s="308"/>
      <c r="J122" s="308" t="s">
        <v>947</v>
      </c>
      <c r="K122" s="332"/>
    </row>
    <row r="123" spans="2:11" ht="5.25" customHeight="1">
      <c r="B123" s="333"/>
      <c r="C123" s="311"/>
      <c r="D123" s="311"/>
      <c r="E123" s="311"/>
      <c r="F123" s="311"/>
      <c r="G123" s="292"/>
      <c r="H123" s="311"/>
      <c r="I123" s="311"/>
      <c r="J123" s="311"/>
      <c r="K123" s="334"/>
    </row>
    <row r="124" spans="2:11" ht="15" customHeight="1">
      <c r="B124" s="333"/>
      <c r="C124" s="292" t="s">
        <v>951</v>
      </c>
      <c r="D124" s="311"/>
      <c r="E124" s="311"/>
      <c r="F124" s="313" t="s">
        <v>948</v>
      </c>
      <c r="G124" s="292"/>
      <c r="H124" s="292" t="s">
        <v>987</v>
      </c>
      <c r="I124" s="292" t="s">
        <v>950</v>
      </c>
      <c r="J124" s="292">
        <v>120</v>
      </c>
      <c r="K124" s="335"/>
    </row>
    <row r="125" spans="2:11" ht="15" customHeight="1">
      <c r="B125" s="333"/>
      <c r="C125" s="292" t="s">
        <v>996</v>
      </c>
      <c r="D125" s="292"/>
      <c r="E125" s="292"/>
      <c r="F125" s="313" t="s">
        <v>948</v>
      </c>
      <c r="G125" s="292"/>
      <c r="H125" s="292" t="s">
        <v>997</v>
      </c>
      <c r="I125" s="292" t="s">
        <v>950</v>
      </c>
      <c r="J125" s="292" t="s">
        <v>998</v>
      </c>
      <c r="K125" s="335"/>
    </row>
    <row r="126" spans="2:11" ht="15" customHeight="1">
      <c r="B126" s="333"/>
      <c r="C126" s="292" t="s">
        <v>897</v>
      </c>
      <c r="D126" s="292"/>
      <c r="E126" s="292"/>
      <c r="F126" s="313" t="s">
        <v>948</v>
      </c>
      <c r="G126" s="292"/>
      <c r="H126" s="292" t="s">
        <v>999</v>
      </c>
      <c r="I126" s="292" t="s">
        <v>950</v>
      </c>
      <c r="J126" s="292" t="s">
        <v>998</v>
      </c>
      <c r="K126" s="335"/>
    </row>
    <row r="127" spans="2:11" ht="15" customHeight="1">
      <c r="B127" s="333"/>
      <c r="C127" s="292" t="s">
        <v>959</v>
      </c>
      <c r="D127" s="292"/>
      <c r="E127" s="292"/>
      <c r="F127" s="313" t="s">
        <v>954</v>
      </c>
      <c r="G127" s="292"/>
      <c r="H127" s="292" t="s">
        <v>960</v>
      </c>
      <c r="I127" s="292" t="s">
        <v>950</v>
      </c>
      <c r="J127" s="292">
        <v>15</v>
      </c>
      <c r="K127" s="335"/>
    </row>
    <row r="128" spans="2:11" ht="15" customHeight="1">
      <c r="B128" s="333"/>
      <c r="C128" s="315" t="s">
        <v>961</v>
      </c>
      <c r="D128" s="315"/>
      <c r="E128" s="315"/>
      <c r="F128" s="316" t="s">
        <v>954</v>
      </c>
      <c r="G128" s="315"/>
      <c r="H128" s="315" t="s">
        <v>962</v>
      </c>
      <c r="I128" s="315" t="s">
        <v>950</v>
      </c>
      <c r="J128" s="315">
        <v>15</v>
      </c>
      <c r="K128" s="335"/>
    </row>
    <row r="129" spans="2:11" ht="15" customHeight="1">
      <c r="B129" s="333"/>
      <c r="C129" s="315" t="s">
        <v>963</v>
      </c>
      <c r="D129" s="315"/>
      <c r="E129" s="315"/>
      <c r="F129" s="316" t="s">
        <v>954</v>
      </c>
      <c r="G129" s="315"/>
      <c r="H129" s="315" t="s">
        <v>964</v>
      </c>
      <c r="I129" s="315" t="s">
        <v>950</v>
      </c>
      <c r="J129" s="315">
        <v>20</v>
      </c>
      <c r="K129" s="335"/>
    </row>
    <row r="130" spans="2:11" ht="15" customHeight="1">
      <c r="B130" s="333"/>
      <c r="C130" s="315" t="s">
        <v>965</v>
      </c>
      <c r="D130" s="315"/>
      <c r="E130" s="315"/>
      <c r="F130" s="316" t="s">
        <v>954</v>
      </c>
      <c r="G130" s="315"/>
      <c r="H130" s="315" t="s">
        <v>966</v>
      </c>
      <c r="I130" s="315" t="s">
        <v>950</v>
      </c>
      <c r="J130" s="315">
        <v>20</v>
      </c>
      <c r="K130" s="335"/>
    </row>
    <row r="131" spans="2:11" ht="15" customHeight="1">
      <c r="B131" s="333"/>
      <c r="C131" s="292" t="s">
        <v>953</v>
      </c>
      <c r="D131" s="292"/>
      <c r="E131" s="292"/>
      <c r="F131" s="313" t="s">
        <v>954</v>
      </c>
      <c r="G131" s="292"/>
      <c r="H131" s="292" t="s">
        <v>987</v>
      </c>
      <c r="I131" s="292" t="s">
        <v>950</v>
      </c>
      <c r="J131" s="292">
        <v>50</v>
      </c>
      <c r="K131" s="335"/>
    </row>
    <row r="132" spans="2:11" ht="15" customHeight="1">
      <c r="B132" s="333"/>
      <c r="C132" s="292" t="s">
        <v>967</v>
      </c>
      <c r="D132" s="292"/>
      <c r="E132" s="292"/>
      <c r="F132" s="313" t="s">
        <v>954</v>
      </c>
      <c r="G132" s="292"/>
      <c r="H132" s="292" t="s">
        <v>987</v>
      </c>
      <c r="I132" s="292" t="s">
        <v>950</v>
      </c>
      <c r="J132" s="292">
        <v>50</v>
      </c>
      <c r="K132" s="335"/>
    </row>
    <row r="133" spans="2:11" ht="15" customHeight="1">
      <c r="B133" s="333"/>
      <c r="C133" s="292" t="s">
        <v>973</v>
      </c>
      <c r="D133" s="292"/>
      <c r="E133" s="292"/>
      <c r="F133" s="313" t="s">
        <v>954</v>
      </c>
      <c r="G133" s="292"/>
      <c r="H133" s="292" t="s">
        <v>987</v>
      </c>
      <c r="I133" s="292" t="s">
        <v>950</v>
      </c>
      <c r="J133" s="292">
        <v>50</v>
      </c>
      <c r="K133" s="335"/>
    </row>
    <row r="134" spans="2:11" ht="15" customHeight="1">
      <c r="B134" s="333"/>
      <c r="C134" s="292" t="s">
        <v>975</v>
      </c>
      <c r="D134" s="292"/>
      <c r="E134" s="292"/>
      <c r="F134" s="313" t="s">
        <v>954</v>
      </c>
      <c r="G134" s="292"/>
      <c r="H134" s="292" t="s">
        <v>987</v>
      </c>
      <c r="I134" s="292" t="s">
        <v>950</v>
      </c>
      <c r="J134" s="292">
        <v>50</v>
      </c>
      <c r="K134" s="335"/>
    </row>
    <row r="135" spans="2:11" ht="15" customHeight="1">
      <c r="B135" s="333"/>
      <c r="C135" s="292" t="s">
        <v>126</v>
      </c>
      <c r="D135" s="292"/>
      <c r="E135" s="292"/>
      <c r="F135" s="313" t="s">
        <v>954</v>
      </c>
      <c r="G135" s="292"/>
      <c r="H135" s="292" t="s">
        <v>1000</v>
      </c>
      <c r="I135" s="292" t="s">
        <v>950</v>
      </c>
      <c r="J135" s="292">
        <v>255</v>
      </c>
      <c r="K135" s="335"/>
    </row>
    <row r="136" spans="2:11" ht="15" customHeight="1">
      <c r="B136" s="333"/>
      <c r="C136" s="292" t="s">
        <v>977</v>
      </c>
      <c r="D136" s="292"/>
      <c r="E136" s="292"/>
      <c r="F136" s="313" t="s">
        <v>948</v>
      </c>
      <c r="G136" s="292"/>
      <c r="H136" s="292" t="s">
        <v>1001</v>
      </c>
      <c r="I136" s="292" t="s">
        <v>979</v>
      </c>
      <c r="J136" s="292"/>
      <c r="K136" s="335"/>
    </row>
    <row r="137" spans="2:11" ht="15" customHeight="1">
      <c r="B137" s="333"/>
      <c r="C137" s="292" t="s">
        <v>980</v>
      </c>
      <c r="D137" s="292"/>
      <c r="E137" s="292"/>
      <c r="F137" s="313" t="s">
        <v>948</v>
      </c>
      <c r="G137" s="292"/>
      <c r="H137" s="292" t="s">
        <v>1002</v>
      </c>
      <c r="I137" s="292" t="s">
        <v>982</v>
      </c>
      <c r="J137" s="292"/>
      <c r="K137" s="335"/>
    </row>
    <row r="138" spans="2:11" ht="15" customHeight="1">
      <c r="B138" s="333"/>
      <c r="C138" s="292" t="s">
        <v>983</v>
      </c>
      <c r="D138" s="292"/>
      <c r="E138" s="292"/>
      <c r="F138" s="313" t="s">
        <v>948</v>
      </c>
      <c r="G138" s="292"/>
      <c r="H138" s="292" t="s">
        <v>983</v>
      </c>
      <c r="I138" s="292" t="s">
        <v>982</v>
      </c>
      <c r="J138" s="292"/>
      <c r="K138" s="335"/>
    </row>
    <row r="139" spans="2:11" ht="15" customHeight="1">
      <c r="B139" s="333"/>
      <c r="C139" s="292" t="s">
        <v>44</v>
      </c>
      <c r="D139" s="292"/>
      <c r="E139" s="292"/>
      <c r="F139" s="313" t="s">
        <v>948</v>
      </c>
      <c r="G139" s="292"/>
      <c r="H139" s="292" t="s">
        <v>1003</v>
      </c>
      <c r="I139" s="292" t="s">
        <v>982</v>
      </c>
      <c r="J139" s="292"/>
      <c r="K139" s="335"/>
    </row>
    <row r="140" spans="2:11" ht="15" customHeight="1">
      <c r="B140" s="333"/>
      <c r="C140" s="292" t="s">
        <v>1004</v>
      </c>
      <c r="D140" s="292"/>
      <c r="E140" s="292"/>
      <c r="F140" s="313" t="s">
        <v>948</v>
      </c>
      <c r="G140" s="292"/>
      <c r="H140" s="292" t="s">
        <v>1005</v>
      </c>
      <c r="I140" s="292" t="s">
        <v>982</v>
      </c>
      <c r="J140" s="292"/>
      <c r="K140" s="335"/>
    </row>
    <row r="141" spans="2:11" ht="15" customHeight="1">
      <c r="B141" s="336"/>
      <c r="C141" s="337"/>
      <c r="D141" s="337"/>
      <c r="E141" s="337"/>
      <c r="F141" s="337"/>
      <c r="G141" s="337"/>
      <c r="H141" s="337"/>
      <c r="I141" s="337"/>
      <c r="J141" s="337"/>
      <c r="K141" s="338"/>
    </row>
    <row r="142" spans="2:11" ht="18.75" customHeight="1">
      <c r="B142" s="288"/>
      <c r="C142" s="288"/>
      <c r="D142" s="288"/>
      <c r="E142" s="288"/>
      <c r="F142" s="325"/>
      <c r="G142" s="288"/>
      <c r="H142" s="288"/>
      <c r="I142" s="288"/>
      <c r="J142" s="288"/>
      <c r="K142" s="288"/>
    </row>
    <row r="143" spans="2:11" ht="18.75" customHeight="1">
      <c r="B143" s="299"/>
      <c r="C143" s="299"/>
      <c r="D143" s="299"/>
      <c r="E143" s="299"/>
      <c r="F143" s="299"/>
      <c r="G143" s="299"/>
      <c r="H143" s="299"/>
      <c r="I143" s="299"/>
      <c r="J143" s="299"/>
      <c r="K143" s="299"/>
    </row>
    <row r="144" spans="2:11" ht="7.5" customHeight="1">
      <c r="B144" s="300"/>
      <c r="C144" s="301"/>
      <c r="D144" s="301"/>
      <c r="E144" s="301"/>
      <c r="F144" s="301"/>
      <c r="G144" s="301"/>
      <c r="H144" s="301"/>
      <c r="I144" s="301"/>
      <c r="J144" s="301"/>
      <c r="K144" s="302"/>
    </row>
    <row r="145" spans="2:11" ht="45" customHeight="1">
      <c r="B145" s="303"/>
      <c r="C145" s="304" t="s">
        <v>1006</v>
      </c>
      <c r="D145" s="304"/>
      <c r="E145" s="304"/>
      <c r="F145" s="304"/>
      <c r="G145" s="304"/>
      <c r="H145" s="304"/>
      <c r="I145" s="304"/>
      <c r="J145" s="304"/>
      <c r="K145" s="305"/>
    </row>
    <row r="146" spans="2:11" ht="17.25" customHeight="1">
      <c r="B146" s="303"/>
      <c r="C146" s="306" t="s">
        <v>942</v>
      </c>
      <c r="D146" s="306"/>
      <c r="E146" s="306"/>
      <c r="F146" s="306" t="s">
        <v>943</v>
      </c>
      <c r="G146" s="307"/>
      <c r="H146" s="306" t="s">
        <v>121</v>
      </c>
      <c r="I146" s="306" t="s">
        <v>63</v>
      </c>
      <c r="J146" s="306" t="s">
        <v>944</v>
      </c>
      <c r="K146" s="305"/>
    </row>
    <row r="147" spans="2:11" ht="17.25" customHeight="1">
      <c r="B147" s="303"/>
      <c r="C147" s="308" t="s">
        <v>945</v>
      </c>
      <c r="D147" s="308"/>
      <c r="E147" s="308"/>
      <c r="F147" s="309" t="s">
        <v>946</v>
      </c>
      <c r="G147" s="310"/>
      <c r="H147" s="308"/>
      <c r="I147" s="308"/>
      <c r="J147" s="308" t="s">
        <v>947</v>
      </c>
      <c r="K147" s="305"/>
    </row>
    <row r="148" spans="2:11" ht="5.25" customHeight="1">
      <c r="B148" s="314"/>
      <c r="C148" s="311"/>
      <c r="D148" s="311"/>
      <c r="E148" s="311"/>
      <c r="F148" s="311"/>
      <c r="G148" s="312"/>
      <c r="H148" s="311"/>
      <c r="I148" s="311"/>
      <c r="J148" s="311"/>
      <c r="K148" s="335"/>
    </row>
    <row r="149" spans="2:11" ht="15" customHeight="1">
      <c r="B149" s="314"/>
      <c r="C149" s="339" t="s">
        <v>951</v>
      </c>
      <c r="D149" s="292"/>
      <c r="E149" s="292"/>
      <c r="F149" s="340" t="s">
        <v>948</v>
      </c>
      <c r="G149" s="292"/>
      <c r="H149" s="339" t="s">
        <v>987</v>
      </c>
      <c r="I149" s="339" t="s">
        <v>950</v>
      </c>
      <c r="J149" s="339">
        <v>120</v>
      </c>
      <c r="K149" s="335"/>
    </row>
    <row r="150" spans="2:11" ht="15" customHeight="1">
      <c r="B150" s="314"/>
      <c r="C150" s="339" t="s">
        <v>996</v>
      </c>
      <c r="D150" s="292"/>
      <c r="E150" s="292"/>
      <c r="F150" s="340" t="s">
        <v>948</v>
      </c>
      <c r="G150" s="292"/>
      <c r="H150" s="339" t="s">
        <v>1007</v>
      </c>
      <c r="I150" s="339" t="s">
        <v>950</v>
      </c>
      <c r="J150" s="339" t="s">
        <v>998</v>
      </c>
      <c r="K150" s="335"/>
    </row>
    <row r="151" spans="2:11" ht="15" customHeight="1">
      <c r="B151" s="314"/>
      <c r="C151" s="339" t="s">
        <v>897</v>
      </c>
      <c r="D151" s="292"/>
      <c r="E151" s="292"/>
      <c r="F151" s="340" t="s">
        <v>948</v>
      </c>
      <c r="G151" s="292"/>
      <c r="H151" s="339" t="s">
        <v>1008</v>
      </c>
      <c r="I151" s="339" t="s">
        <v>950</v>
      </c>
      <c r="J151" s="339" t="s">
        <v>998</v>
      </c>
      <c r="K151" s="335"/>
    </row>
    <row r="152" spans="2:11" ht="15" customHeight="1">
      <c r="B152" s="314"/>
      <c r="C152" s="339" t="s">
        <v>953</v>
      </c>
      <c r="D152" s="292"/>
      <c r="E152" s="292"/>
      <c r="F152" s="340" t="s">
        <v>954</v>
      </c>
      <c r="G152" s="292"/>
      <c r="H152" s="339" t="s">
        <v>987</v>
      </c>
      <c r="I152" s="339" t="s">
        <v>950</v>
      </c>
      <c r="J152" s="339">
        <v>50</v>
      </c>
      <c r="K152" s="335"/>
    </row>
    <row r="153" spans="2:11" ht="15" customHeight="1">
      <c r="B153" s="314"/>
      <c r="C153" s="339" t="s">
        <v>956</v>
      </c>
      <c r="D153" s="292"/>
      <c r="E153" s="292"/>
      <c r="F153" s="340" t="s">
        <v>948</v>
      </c>
      <c r="G153" s="292"/>
      <c r="H153" s="339" t="s">
        <v>987</v>
      </c>
      <c r="I153" s="339" t="s">
        <v>958</v>
      </c>
      <c r="J153" s="339"/>
      <c r="K153" s="335"/>
    </row>
    <row r="154" spans="2:11" ht="15" customHeight="1">
      <c r="B154" s="314"/>
      <c r="C154" s="339" t="s">
        <v>967</v>
      </c>
      <c r="D154" s="292"/>
      <c r="E154" s="292"/>
      <c r="F154" s="340" t="s">
        <v>954</v>
      </c>
      <c r="G154" s="292"/>
      <c r="H154" s="339" t="s">
        <v>987</v>
      </c>
      <c r="I154" s="339" t="s">
        <v>950</v>
      </c>
      <c r="J154" s="339">
        <v>50</v>
      </c>
      <c r="K154" s="335"/>
    </row>
    <row r="155" spans="2:11" ht="15" customHeight="1">
      <c r="B155" s="314"/>
      <c r="C155" s="339" t="s">
        <v>975</v>
      </c>
      <c r="D155" s="292"/>
      <c r="E155" s="292"/>
      <c r="F155" s="340" t="s">
        <v>954</v>
      </c>
      <c r="G155" s="292"/>
      <c r="H155" s="339" t="s">
        <v>987</v>
      </c>
      <c r="I155" s="339" t="s">
        <v>950</v>
      </c>
      <c r="J155" s="339">
        <v>50</v>
      </c>
      <c r="K155" s="335"/>
    </row>
    <row r="156" spans="2:11" ht="15" customHeight="1">
      <c r="B156" s="314"/>
      <c r="C156" s="339" t="s">
        <v>973</v>
      </c>
      <c r="D156" s="292"/>
      <c r="E156" s="292"/>
      <c r="F156" s="340" t="s">
        <v>954</v>
      </c>
      <c r="G156" s="292"/>
      <c r="H156" s="339" t="s">
        <v>987</v>
      </c>
      <c r="I156" s="339" t="s">
        <v>950</v>
      </c>
      <c r="J156" s="339">
        <v>50</v>
      </c>
      <c r="K156" s="335"/>
    </row>
    <row r="157" spans="2:11" ht="15" customHeight="1">
      <c r="B157" s="314"/>
      <c r="C157" s="339" t="s">
        <v>99</v>
      </c>
      <c r="D157" s="292"/>
      <c r="E157" s="292"/>
      <c r="F157" s="340" t="s">
        <v>948</v>
      </c>
      <c r="G157" s="292"/>
      <c r="H157" s="339" t="s">
        <v>1009</v>
      </c>
      <c r="I157" s="339" t="s">
        <v>950</v>
      </c>
      <c r="J157" s="339" t="s">
        <v>1010</v>
      </c>
      <c r="K157" s="335"/>
    </row>
    <row r="158" spans="2:11" ht="15" customHeight="1">
      <c r="B158" s="314"/>
      <c r="C158" s="339" t="s">
        <v>1011</v>
      </c>
      <c r="D158" s="292"/>
      <c r="E158" s="292"/>
      <c r="F158" s="340" t="s">
        <v>948</v>
      </c>
      <c r="G158" s="292"/>
      <c r="H158" s="339" t="s">
        <v>1012</v>
      </c>
      <c r="I158" s="339" t="s">
        <v>982</v>
      </c>
      <c r="J158" s="339"/>
      <c r="K158" s="335"/>
    </row>
    <row r="159" spans="2:11" ht="15" customHeight="1">
      <c r="B159" s="341"/>
      <c r="C159" s="323"/>
      <c r="D159" s="323"/>
      <c r="E159" s="323"/>
      <c r="F159" s="323"/>
      <c r="G159" s="323"/>
      <c r="H159" s="323"/>
      <c r="I159" s="323"/>
      <c r="J159" s="323"/>
      <c r="K159" s="342"/>
    </row>
    <row r="160" spans="2:11" ht="18.75" customHeight="1">
      <c r="B160" s="288"/>
      <c r="C160" s="292"/>
      <c r="D160" s="292"/>
      <c r="E160" s="292"/>
      <c r="F160" s="313"/>
      <c r="G160" s="292"/>
      <c r="H160" s="292"/>
      <c r="I160" s="292"/>
      <c r="J160" s="292"/>
      <c r="K160" s="288"/>
    </row>
    <row r="161" spans="2:11" ht="18.75" customHeight="1">
      <c r="B161" s="299"/>
      <c r="C161" s="299"/>
      <c r="D161" s="299"/>
      <c r="E161" s="299"/>
      <c r="F161" s="299"/>
      <c r="G161" s="299"/>
      <c r="H161" s="299"/>
      <c r="I161" s="299"/>
      <c r="J161" s="299"/>
      <c r="K161" s="299"/>
    </row>
    <row r="162" spans="2:11" ht="7.5" customHeight="1">
      <c r="B162" s="278"/>
      <c r="C162" s="279"/>
      <c r="D162" s="279"/>
      <c r="E162" s="279"/>
      <c r="F162" s="279"/>
      <c r="G162" s="279"/>
      <c r="H162" s="279"/>
      <c r="I162" s="279"/>
      <c r="J162" s="279"/>
      <c r="K162" s="280"/>
    </row>
    <row r="163" spans="2:11" ht="45" customHeight="1">
      <c r="B163" s="281"/>
      <c r="C163" s="282" t="s">
        <v>1013</v>
      </c>
      <c r="D163" s="282"/>
      <c r="E163" s="282"/>
      <c r="F163" s="282"/>
      <c r="G163" s="282"/>
      <c r="H163" s="282"/>
      <c r="I163" s="282"/>
      <c r="J163" s="282"/>
      <c r="K163" s="283"/>
    </row>
    <row r="164" spans="2:11" ht="17.25" customHeight="1">
      <c r="B164" s="281"/>
      <c r="C164" s="306" t="s">
        <v>942</v>
      </c>
      <c r="D164" s="306"/>
      <c r="E164" s="306"/>
      <c r="F164" s="306" t="s">
        <v>943</v>
      </c>
      <c r="G164" s="343"/>
      <c r="H164" s="344" t="s">
        <v>121</v>
      </c>
      <c r="I164" s="344" t="s">
        <v>63</v>
      </c>
      <c r="J164" s="306" t="s">
        <v>944</v>
      </c>
      <c r="K164" s="283"/>
    </row>
    <row r="165" spans="2:11" ht="17.25" customHeight="1">
      <c r="B165" s="284"/>
      <c r="C165" s="308" t="s">
        <v>945</v>
      </c>
      <c r="D165" s="308"/>
      <c r="E165" s="308"/>
      <c r="F165" s="309" t="s">
        <v>946</v>
      </c>
      <c r="G165" s="345"/>
      <c r="H165" s="346"/>
      <c r="I165" s="346"/>
      <c r="J165" s="308" t="s">
        <v>947</v>
      </c>
      <c r="K165" s="286"/>
    </row>
    <row r="166" spans="2:11" ht="5.25" customHeight="1">
      <c r="B166" s="314"/>
      <c r="C166" s="311"/>
      <c r="D166" s="311"/>
      <c r="E166" s="311"/>
      <c r="F166" s="311"/>
      <c r="G166" s="312"/>
      <c r="H166" s="311"/>
      <c r="I166" s="311"/>
      <c r="J166" s="311"/>
      <c r="K166" s="335"/>
    </row>
    <row r="167" spans="2:11" ht="15" customHeight="1">
      <c r="B167" s="314"/>
      <c r="C167" s="292" t="s">
        <v>951</v>
      </c>
      <c r="D167" s="292"/>
      <c r="E167" s="292"/>
      <c r="F167" s="313" t="s">
        <v>948</v>
      </c>
      <c r="G167" s="292"/>
      <c r="H167" s="292" t="s">
        <v>987</v>
      </c>
      <c r="I167" s="292" t="s">
        <v>950</v>
      </c>
      <c r="J167" s="292">
        <v>120</v>
      </c>
      <c r="K167" s="335"/>
    </row>
    <row r="168" spans="2:11" ht="15" customHeight="1">
      <c r="B168" s="314"/>
      <c r="C168" s="292" t="s">
        <v>996</v>
      </c>
      <c r="D168" s="292"/>
      <c r="E168" s="292"/>
      <c r="F168" s="313" t="s">
        <v>948</v>
      </c>
      <c r="G168" s="292"/>
      <c r="H168" s="292" t="s">
        <v>997</v>
      </c>
      <c r="I168" s="292" t="s">
        <v>950</v>
      </c>
      <c r="J168" s="292" t="s">
        <v>998</v>
      </c>
      <c r="K168" s="335"/>
    </row>
    <row r="169" spans="2:11" ht="15" customHeight="1">
      <c r="B169" s="314"/>
      <c r="C169" s="292" t="s">
        <v>897</v>
      </c>
      <c r="D169" s="292"/>
      <c r="E169" s="292"/>
      <c r="F169" s="313" t="s">
        <v>948</v>
      </c>
      <c r="G169" s="292"/>
      <c r="H169" s="292" t="s">
        <v>1014</v>
      </c>
      <c r="I169" s="292" t="s">
        <v>950</v>
      </c>
      <c r="J169" s="292" t="s">
        <v>998</v>
      </c>
      <c r="K169" s="335"/>
    </row>
    <row r="170" spans="2:11" ht="15" customHeight="1">
      <c r="B170" s="314"/>
      <c r="C170" s="292" t="s">
        <v>953</v>
      </c>
      <c r="D170" s="292"/>
      <c r="E170" s="292"/>
      <c r="F170" s="313" t="s">
        <v>954</v>
      </c>
      <c r="G170" s="292"/>
      <c r="H170" s="292" t="s">
        <v>1014</v>
      </c>
      <c r="I170" s="292" t="s">
        <v>950</v>
      </c>
      <c r="J170" s="292">
        <v>50</v>
      </c>
      <c r="K170" s="335"/>
    </row>
    <row r="171" spans="2:11" ht="15" customHeight="1">
      <c r="B171" s="314"/>
      <c r="C171" s="292" t="s">
        <v>956</v>
      </c>
      <c r="D171" s="292"/>
      <c r="E171" s="292"/>
      <c r="F171" s="313" t="s">
        <v>948</v>
      </c>
      <c r="G171" s="292"/>
      <c r="H171" s="292" t="s">
        <v>1014</v>
      </c>
      <c r="I171" s="292" t="s">
        <v>958</v>
      </c>
      <c r="J171" s="292"/>
      <c r="K171" s="335"/>
    </row>
    <row r="172" spans="2:11" ht="15" customHeight="1">
      <c r="B172" s="314"/>
      <c r="C172" s="292" t="s">
        <v>967</v>
      </c>
      <c r="D172" s="292"/>
      <c r="E172" s="292"/>
      <c r="F172" s="313" t="s">
        <v>954</v>
      </c>
      <c r="G172" s="292"/>
      <c r="H172" s="292" t="s">
        <v>1014</v>
      </c>
      <c r="I172" s="292" t="s">
        <v>950</v>
      </c>
      <c r="J172" s="292">
        <v>50</v>
      </c>
      <c r="K172" s="335"/>
    </row>
    <row r="173" spans="2:11" ht="15" customHeight="1">
      <c r="B173" s="314"/>
      <c r="C173" s="292" t="s">
        <v>975</v>
      </c>
      <c r="D173" s="292"/>
      <c r="E173" s="292"/>
      <c r="F173" s="313" t="s">
        <v>954</v>
      </c>
      <c r="G173" s="292"/>
      <c r="H173" s="292" t="s">
        <v>1014</v>
      </c>
      <c r="I173" s="292" t="s">
        <v>950</v>
      </c>
      <c r="J173" s="292">
        <v>50</v>
      </c>
      <c r="K173" s="335"/>
    </row>
    <row r="174" spans="2:11" ht="15" customHeight="1">
      <c r="B174" s="314"/>
      <c r="C174" s="292" t="s">
        <v>973</v>
      </c>
      <c r="D174" s="292"/>
      <c r="E174" s="292"/>
      <c r="F174" s="313" t="s">
        <v>954</v>
      </c>
      <c r="G174" s="292"/>
      <c r="H174" s="292" t="s">
        <v>1014</v>
      </c>
      <c r="I174" s="292" t="s">
        <v>950</v>
      </c>
      <c r="J174" s="292">
        <v>50</v>
      </c>
      <c r="K174" s="335"/>
    </row>
    <row r="175" spans="2:11" ht="15" customHeight="1">
      <c r="B175" s="314"/>
      <c r="C175" s="292" t="s">
        <v>120</v>
      </c>
      <c r="D175" s="292"/>
      <c r="E175" s="292"/>
      <c r="F175" s="313" t="s">
        <v>948</v>
      </c>
      <c r="G175" s="292"/>
      <c r="H175" s="292" t="s">
        <v>1015</v>
      </c>
      <c r="I175" s="292" t="s">
        <v>1016</v>
      </c>
      <c r="J175" s="292"/>
      <c r="K175" s="335"/>
    </row>
    <row r="176" spans="2:11" ht="15" customHeight="1">
      <c r="B176" s="314"/>
      <c r="C176" s="292" t="s">
        <v>63</v>
      </c>
      <c r="D176" s="292"/>
      <c r="E176" s="292"/>
      <c r="F176" s="313" t="s">
        <v>948</v>
      </c>
      <c r="G176" s="292"/>
      <c r="H176" s="292" t="s">
        <v>1017</v>
      </c>
      <c r="I176" s="292" t="s">
        <v>1018</v>
      </c>
      <c r="J176" s="292">
        <v>1</v>
      </c>
      <c r="K176" s="335"/>
    </row>
    <row r="177" spans="2:11" ht="15" customHeight="1">
      <c r="B177" s="314"/>
      <c r="C177" s="292" t="s">
        <v>59</v>
      </c>
      <c r="D177" s="292"/>
      <c r="E177" s="292"/>
      <c r="F177" s="313" t="s">
        <v>948</v>
      </c>
      <c r="G177" s="292"/>
      <c r="H177" s="292" t="s">
        <v>1019</v>
      </c>
      <c r="I177" s="292" t="s">
        <v>950</v>
      </c>
      <c r="J177" s="292">
        <v>20</v>
      </c>
      <c r="K177" s="335"/>
    </row>
    <row r="178" spans="2:11" ht="15" customHeight="1">
      <c r="B178" s="314"/>
      <c r="C178" s="292" t="s">
        <v>121</v>
      </c>
      <c r="D178" s="292"/>
      <c r="E178" s="292"/>
      <c r="F178" s="313" t="s">
        <v>948</v>
      </c>
      <c r="G178" s="292"/>
      <c r="H178" s="292" t="s">
        <v>1020</v>
      </c>
      <c r="I178" s="292" t="s">
        <v>950</v>
      </c>
      <c r="J178" s="292">
        <v>255</v>
      </c>
      <c r="K178" s="335"/>
    </row>
    <row r="179" spans="2:11" ht="15" customHeight="1">
      <c r="B179" s="314"/>
      <c r="C179" s="292" t="s">
        <v>122</v>
      </c>
      <c r="D179" s="292"/>
      <c r="E179" s="292"/>
      <c r="F179" s="313" t="s">
        <v>948</v>
      </c>
      <c r="G179" s="292"/>
      <c r="H179" s="292" t="s">
        <v>913</v>
      </c>
      <c r="I179" s="292" t="s">
        <v>950</v>
      </c>
      <c r="J179" s="292">
        <v>10</v>
      </c>
      <c r="K179" s="335"/>
    </row>
    <row r="180" spans="2:11" ht="15" customHeight="1">
      <c r="B180" s="314"/>
      <c r="C180" s="292" t="s">
        <v>123</v>
      </c>
      <c r="D180" s="292"/>
      <c r="E180" s="292"/>
      <c r="F180" s="313" t="s">
        <v>948</v>
      </c>
      <c r="G180" s="292"/>
      <c r="H180" s="292" t="s">
        <v>1021</v>
      </c>
      <c r="I180" s="292" t="s">
        <v>982</v>
      </c>
      <c r="J180" s="292"/>
      <c r="K180" s="335"/>
    </row>
    <row r="181" spans="2:11" ht="15" customHeight="1">
      <c r="B181" s="314"/>
      <c r="C181" s="292" t="s">
        <v>1022</v>
      </c>
      <c r="D181" s="292"/>
      <c r="E181" s="292"/>
      <c r="F181" s="313" t="s">
        <v>948</v>
      </c>
      <c r="G181" s="292"/>
      <c r="H181" s="292" t="s">
        <v>1023</v>
      </c>
      <c r="I181" s="292" t="s">
        <v>982</v>
      </c>
      <c r="J181" s="292"/>
      <c r="K181" s="335"/>
    </row>
    <row r="182" spans="2:11" ht="15" customHeight="1">
      <c r="B182" s="314"/>
      <c r="C182" s="292" t="s">
        <v>1011</v>
      </c>
      <c r="D182" s="292"/>
      <c r="E182" s="292"/>
      <c r="F182" s="313" t="s">
        <v>948</v>
      </c>
      <c r="G182" s="292"/>
      <c r="H182" s="292" t="s">
        <v>1024</v>
      </c>
      <c r="I182" s="292" t="s">
        <v>982</v>
      </c>
      <c r="J182" s="292"/>
      <c r="K182" s="335"/>
    </row>
    <row r="183" spans="2:11" ht="15" customHeight="1">
      <c r="B183" s="314"/>
      <c r="C183" s="292" t="s">
        <v>125</v>
      </c>
      <c r="D183" s="292"/>
      <c r="E183" s="292"/>
      <c r="F183" s="313" t="s">
        <v>954</v>
      </c>
      <c r="G183" s="292"/>
      <c r="H183" s="292" t="s">
        <v>1025</v>
      </c>
      <c r="I183" s="292" t="s">
        <v>950</v>
      </c>
      <c r="J183" s="292">
        <v>50</v>
      </c>
      <c r="K183" s="335"/>
    </row>
    <row r="184" spans="2:11" ht="15" customHeight="1">
      <c r="B184" s="314"/>
      <c r="C184" s="292" t="s">
        <v>1026</v>
      </c>
      <c r="D184" s="292"/>
      <c r="E184" s="292"/>
      <c r="F184" s="313" t="s">
        <v>954</v>
      </c>
      <c r="G184" s="292"/>
      <c r="H184" s="292" t="s">
        <v>1027</v>
      </c>
      <c r="I184" s="292" t="s">
        <v>1028</v>
      </c>
      <c r="J184" s="292"/>
      <c r="K184" s="335"/>
    </row>
    <row r="185" spans="2:11" ht="15" customHeight="1">
      <c r="B185" s="314"/>
      <c r="C185" s="292" t="s">
        <v>1029</v>
      </c>
      <c r="D185" s="292"/>
      <c r="E185" s="292"/>
      <c r="F185" s="313" t="s">
        <v>954</v>
      </c>
      <c r="G185" s="292"/>
      <c r="H185" s="292" t="s">
        <v>1030</v>
      </c>
      <c r="I185" s="292" t="s">
        <v>1028</v>
      </c>
      <c r="J185" s="292"/>
      <c r="K185" s="335"/>
    </row>
    <row r="186" spans="2:11" ht="15" customHeight="1">
      <c r="B186" s="314"/>
      <c r="C186" s="292" t="s">
        <v>1031</v>
      </c>
      <c r="D186" s="292"/>
      <c r="E186" s="292"/>
      <c r="F186" s="313" t="s">
        <v>954</v>
      </c>
      <c r="G186" s="292"/>
      <c r="H186" s="292" t="s">
        <v>1032</v>
      </c>
      <c r="I186" s="292" t="s">
        <v>1028</v>
      </c>
      <c r="J186" s="292"/>
      <c r="K186" s="335"/>
    </row>
    <row r="187" spans="2:11" ht="15" customHeight="1">
      <c r="B187" s="314"/>
      <c r="C187" s="347" t="s">
        <v>1033</v>
      </c>
      <c r="D187" s="292"/>
      <c r="E187" s="292"/>
      <c r="F187" s="313" t="s">
        <v>954</v>
      </c>
      <c r="G187" s="292"/>
      <c r="H187" s="292" t="s">
        <v>1034</v>
      </c>
      <c r="I187" s="292" t="s">
        <v>1035</v>
      </c>
      <c r="J187" s="348" t="s">
        <v>1036</v>
      </c>
      <c r="K187" s="335"/>
    </row>
    <row r="188" spans="2:11" ht="15" customHeight="1">
      <c r="B188" s="314"/>
      <c r="C188" s="298" t="s">
        <v>48</v>
      </c>
      <c r="D188" s="292"/>
      <c r="E188" s="292"/>
      <c r="F188" s="313" t="s">
        <v>948</v>
      </c>
      <c r="G188" s="292"/>
      <c r="H188" s="288" t="s">
        <v>1037</v>
      </c>
      <c r="I188" s="292" t="s">
        <v>1038</v>
      </c>
      <c r="J188" s="292"/>
      <c r="K188" s="335"/>
    </row>
    <row r="189" spans="2:11" ht="15" customHeight="1">
      <c r="B189" s="314"/>
      <c r="C189" s="298" t="s">
        <v>1039</v>
      </c>
      <c r="D189" s="292"/>
      <c r="E189" s="292"/>
      <c r="F189" s="313" t="s">
        <v>948</v>
      </c>
      <c r="G189" s="292"/>
      <c r="H189" s="292" t="s">
        <v>1040</v>
      </c>
      <c r="I189" s="292" t="s">
        <v>982</v>
      </c>
      <c r="J189" s="292"/>
      <c r="K189" s="335"/>
    </row>
    <row r="190" spans="2:11" ht="15" customHeight="1">
      <c r="B190" s="314"/>
      <c r="C190" s="298" t="s">
        <v>1041</v>
      </c>
      <c r="D190" s="292"/>
      <c r="E190" s="292"/>
      <c r="F190" s="313" t="s">
        <v>948</v>
      </c>
      <c r="G190" s="292"/>
      <c r="H190" s="292" t="s">
        <v>1042</v>
      </c>
      <c r="I190" s="292" t="s">
        <v>982</v>
      </c>
      <c r="J190" s="292"/>
      <c r="K190" s="335"/>
    </row>
    <row r="191" spans="2:11" ht="15" customHeight="1">
      <c r="B191" s="314"/>
      <c r="C191" s="298" t="s">
        <v>1043</v>
      </c>
      <c r="D191" s="292"/>
      <c r="E191" s="292"/>
      <c r="F191" s="313" t="s">
        <v>954</v>
      </c>
      <c r="G191" s="292"/>
      <c r="H191" s="292" t="s">
        <v>1044</v>
      </c>
      <c r="I191" s="292" t="s">
        <v>982</v>
      </c>
      <c r="J191" s="292"/>
      <c r="K191" s="335"/>
    </row>
    <row r="192" spans="2:11" ht="15" customHeight="1">
      <c r="B192" s="341"/>
      <c r="C192" s="349"/>
      <c r="D192" s="323"/>
      <c r="E192" s="323"/>
      <c r="F192" s="323"/>
      <c r="G192" s="323"/>
      <c r="H192" s="323"/>
      <c r="I192" s="323"/>
      <c r="J192" s="323"/>
      <c r="K192" s="342"/>
    </row>
    <row r="193" spans="2:11" ht="18.75" customHeight="1">
      <c r="B193" s="288"/>
      <c r="C193" s="292"/>
      <c r="D193" s="292"/>
      <c r="E193" s="292"/>
      <c r="F193" s="313"/>
      <c r="G193" s="292"/>
      <c r="H193" s="292"/>
      <c r="I193" s="292"/>
      <c r="J193" s="292"/>
      <c r="K193" s="288"/>
    </row>
    <row r="194" spans="2:11" ht="18.75" customHeight="1">
      <c r="B194" s="288"/>
      <c r="C194" s="292"/>
      <c r="D194" s="292"/>
      <c r="E194" s="292"/>
      <c r="F194" s="313"/>
      <c r="G194" s="292"/>
      <c r="H194" s="292"/>
      <c r="I194" s="292"/>
      <c r="J194" s="292"/>
      <c r="K194" s="288"/>
    </row>
    <row r="195" spans="2:11" ht="18.75" customHeight="1">
      <c r="B195" s="299"/>
      <c r="C195" s="299"/>
      <c r="D195" s="299"/>
      <c r="E195" s="299"/>
      <c r="F195" s="299"/>
      <c r="G195" s="299"/>
      <c r="H195" s="299"/>
      <c r="I195" s="299"/>
      <c r="J195" s="299"/>
      <c r="K195" s="299"/>
    </row>
    <row r="196" spans="2:11" ht="13.5">
      <c r="B196" s="278"/>
      <c r="C196" s="279"/>
      <c r="D196" s="279"/>
      <c r="E196" s="279"/>
      <c r="F196" s="279"/>
      <c r="G196" s="279"/>
      <c r="H196" s="279"/>
      <c r="I196" s="279"/>
      <c r="J196" s="279"/>
      <c r="K196" s="280"/>
    </row>
    <row r="197" spans="2:11" ht="21">
      <c r="B197" s="281"/>
      <c r="C197" s="282" t="s">
        <v>1045</v>
      </c>
      <c r="D197" s="282"/>
      <c r="E197" s="282"/>
      <c r="F197" s="282"/>
      <c r="G197" s="282"/>
      <c r="H197" s="282"/>
      <c r="I197" s="282"/>
      <c r="J197" s="282"/>
      <c r="K197" s="283"/>
    </row>
    <row r="198" spans="2:11" ht="25.5" customHeight="1">
      <c r="B198" s="281"/>
      <c r="C198" s="350" t="s">
        <v>1046</v>
      </c>
      <c r="D198" s="350"/>
      <c r="E198" s="350"/>
      <c r="F198" s="350" t="s">
        <v>1047</v>
      </c>
      <c r="G198" s="351"/>
      <c r="H198" s="350" t="s">
        <v>1048</v>
      </c>
      <c r="I198" s="350"/>
      <c r="J198" s="350"/>
      <c r="K198" s="283"/>
    </row>
    <row r="199" spans="2:11" ht="5.25" customHeight="1">
      <c r="B199" s="314"/>
      <c r="C199" s="311"/>
      <c r="D199" s="311"/>
      <c r="E199" s="311"/>
      <c r="F199" s="311"/>
      <c r="G199" s="292"/>
      <c r="H199" s="311"/>
      <c r="I199" s="311"/>
      <c r="J199" s="311"/>
      <c r="K199" s="335"/>
    </row>
    <row r="200" spans="2:11" ht="15" customHeight="1">
      <c r="B200" s="314"/>
      <c r="C200" s="292" t="s">
        <v>1038</v>
      </c>
      <c r="D200" s="292"/>
      <c r="E200" s="292"/>
      <c r="F200" s="313" t="s">
        <v>49</v>
      </c>
      <c r="G200" s="292"/>
      <c r="H200" s="292" t="s">
        <v>1049</v>
      </c>
      <c r="I200" s="292"/>
      <c r="J200" s="292"/>
      <c r="K200" s="335"/>
    </row>
    <row r="201" spans="2:11" ht="15" customHeight="1">
      <c r="B201" s="314"/>
      <c r="C201" s="320"/>
      <c r="D201" s="292"/>
      <c r="E201" s="292"/>
      <c r="F201" s="313" t="s">
        <v>50</v>
      </c>
      <c r="G201" s="292"/>
      <c r="H201" s="292" t="s">
        <v>1050</v>
      </c>
      <c r="I201" s="292"/>
      <c r="J201" s="292"/>
      <c r="K201" s="335"/>
    </row>
    <row r="202" spans="2:11" ht="15" customHeight="1">
      <c r="B202" s="314"/>
      <c r="C202" s="320"/>
      <c r="D202" s="292"/>
      <c r="E202" s="292"/>
      <c r="F202" s="313" t="s">
        <v>53</v>
      </c>
      <c r="G202" s="292"/>
      <c r="H202" s="292" t="s">
        <v>1051</v>
      </c>
      <c r="I202" s="292"/>
      <c r="J202" s="292"/>
      <c r="K202" s="335"/>
    </row>
    <row r="203" spans="2:11" ht="15" customHeight="1">
      <c r="B203" s="314"/>
      <c r="C203" s="292"/>
      <c r="D203" s="292"/>
      <c r="E203" s="292"/>
      <c r="F203" s="313" t="s">
        <v>51</v>
      </c>
      <c r="G203" s="292"/>
      <c r="H203" s="292" t="s">
        <v>1052</v>
      </c>
      <c r="I203" s="292"/>
      <c r="J203" s="292"/>
      <c r="K203" s="335"/>
    </row>
    <row r="204" spans="2:11" ht="15" customHeight="1">
      <c r="B204" s="314"/>
      <c r="C204" s="292"/>
      <c r="D204" s="292"/>
      <c r="E204" s="292"/>
      <c r="F204" s="313" t="s">
        <v>52</v>
      </c>
      <c r="G204" s="292"/>
      <c r="H204" s="292" t="s">
        <v>1053</v>
      </c>
      <c r="I204" s="292"/>
      <c r="J204" s="292"/>
      <c r="K204" s="335"/>
    </row>
    <row r="205" spans="2:11" ht="15" customHeight="1">
      <c r="B205" s="314"/>
      <c r="C205" s="292"/>
      <c r="D205" s="292"/>
      <c r="E205" s="292"/>
      <c r="F205" s="313"/>
      <c r="G205" s="292"/>
      <c r="H205" s="292"/>
      <c r="I205" s="292"/>
      <c r="J205" s="292"/>
      <c r="K205" s="335"/>
    </row>
    <row r="206" spans="2:11" ht="15" customHeight="1">
      <c r="B206" s="314"/>
      <c r="C206" s="292" t="s">
        <v>994</v>
      </c>
      <c r="D206" s="292"/>
      <c r="E206" s="292"/>
      <c r="F206" s="313" t="s">
        <v>85</v>
      </c>
      <c r="G206" s="292"/>
      <c r="H206" s="292" t="s">
        <v>1054</v>
      </c>
      <c r="I206" s="292"/>
      <c r="J206" s="292"/>
      <c r="K206" s="335"/>
    </row>
    <row r="207" spans="2:11" ht="15" customHeight="1">
      <c r="B207" s="314"/>
      <c r="C207" s="320"/>
      <c r="D207" s="292"/>
      <c r="E207" s="292"/>
      <c r="F207" s="313" t="s">
        <v>893</v>
      </c>
      <c r="G207" s="292"/>
      <c r="H207" s="292" t="s">
        <v>894</v>
      </c>
      <c r="I207" s="292"/>
      <c r="J207" s="292"/>
      <c r="K207" s="335"/>
    </row>
    <row r="208" spans="2:11" ht="15" customHeight="1">
      <c r="B208" s="314"/>
      <c r="C208" s="292"/>
      <c r="D208" s="292"/>
      <c r="E208" s="292"/>
      <c r="F208" s="313" t="s">
        <v>891</v>
      </c>
      <c r="G208" s="292"/>
      <c r="H208" s="292" t="s">
        <v>1055</v>
      </c>
      <c r="I208" s="292"/>
      <c r="J208" s="292"/>
      <c r="K208" s="335"/>
    </row>
    <row r="209" spans="2:11" ht="15" customHeight="1">
      <c r="B209" s="352"/>
      <c r="C209" s="320"/>
      <c r="D209" s="320"/>
      <c r="E209" s="320"/>
      <c r="F209" s="313" t="s">
        <v>895</v>
      </c>
      <c r="G209" s="298"/>
      <c r="H209" s="339" t="s">
        <v>896</v>
      </c>
      <c r="I209" s="339"/>
      <c r="J209" s="339"/>
      <c r="K209" s="353"/>
    </row>
    <row r="210" spans="2:11" ht="15" customHeight="1">
      <c r="B210" s="352"/>
      <c r="C210" s="320"/>
      <c r="D210" s="320"/>
      <c r="E210" s="320"/>
      <c r="F210" s="313" t="s">
        <v>859</v>
      </c>
      <c r="G210" s="298"/>
      <c r="H210" s="339" t="s">
        <v>1056</v>
      </c>
      <c r="I210" s="339"/>
      <c r="J210" s="339"/>
      <c r="K210" s="353"/>
    </row>
    <row r="211" spans="2:11" ht="15" customHeight="1">
      <c r="B211" s="352"/>
      <c r="C211" s="320"/>
      <c r="D211" s="320"/>
      <c r="E211" s="320"/>
      <c r="F211" s="354"/>
      <c r="G211" s="298"/>
      <c r="H211" s="355"/>
      <c r="I211" s="355"/>
      <c r="J211" s="355"/>
      <c r="K211" s="353"/>
    </row>
    <row r="212" spans="2:11" ht="15" customHeight="1">
      <c r="B212" s="352"/>
      <c r="C212" s="292" t="s">
        <v>1018</v>
      </c>
      <c r="D212" s="320"/>
      <c r="E212" s="320"/>
      <c r="F212" s="313">
        <v>1</v>
      </c>
      <c r="G212" s="298"/>
      <c r="H212" s="339" t="s">
        <v>1057</v>
      </c>
      <c r="I212" s="339"/>
      <c r="J212" s="339"/>
      <c r="K212" s="353"/>
    </row>
    <row r="213" spans="2:11" ht="15" customHeight="1">
      <c r="B213" s="352"/>
      <c r="C213" s="320"/>
      <c r="D213" s="320"/>
      <c r="E213" s="320"/>
      <c r="F213" s="313">
        <v>2</v>
      </c>
      <c r="G213" s="298"/>
      <c r="H213" s="339" t="s">
        <v>1058</v>
      </c>
      <c r="I213" s="339"/>
      <c r="J213" s="339"/>
      <c r="K213" s="353"/>
    </row>
    <row r="214" spans="2:11" ht="15" customHeight="1">
      <c r="B214" s="352"/>
      <c r="C214" s="320"/>
      <c r="D214" s="320"/>
      <c r="E214" s="320"/>
      <c r="F214" s="313">
        <v>3</v>
      </c>
      <c r="G214" s="298"/>
      <c r="H214" s="339" t="s">
        <v>1059</v>
      </c>
      <c r="I214" s="339"/>
      <c r="J214" s="339"/>
      <c r="K214" s="353"/>
    </row>
    <row r="215" spans="2:11" ht="15" customHeight="1">
      <c r="B215" s="352"/>
      <c r="C215" s="320"/>
      <c r="D215" s="320"/>
      <c r="E215" s="320"/>
      <c r="F215" s="313">
        <v>4</v>
      </c>
      <c r="G215" s="298"/>
      <c r="H215" s="339" t="s">
        <v>1060</v>
      </c>
      <c r="I215" s="339"/>
      <c r="J215" s="339"/>
      <c r="K215" s="353"/>
    </row>
    <row r="216" spans="2:11" ht="12.75" customHeight="1">
      <c r="B216" s="356"/>
      <c r="C216" s="357"/>
      <c r="D216" s="357"/>
      <c r="E216" s="357"/>
      <c r="F216" s="357"/>
      <c r="G216" s="357"/>
      <c r="H216" s="357"/>
      <c r="I216" s="357"/>
      <c r="J216" s="357"/>
      <c r="K216" s="35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VORAC\user</dc:creator>
  <cp:keywords/>
  <dc:description/>
  <cp:lastModifiedBy>VORAC\user</cp:lastModifiedBy>
  <dcterms:created xsi:type="dcterms:W3CDTF">2018-02-28T10:32:06Z</dcterms:created>
  <dcterms:modified xsi:type="dcterms:W3CDTF">2018-02-28T10:32:09Z</dcterms:modified>
  <cp:category/>
  <cp:version/>
  <cp:contentType/>
  <cp:contentStatus/>
</cp:coreProperties>
</file>