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Vedlejší rozpočtové ..." sheetId="2" r:id="rId2"/>
    <sheet name="02 - Bourací a stavební p..." sheetId="3" r:id="rId3"/>
    <sheet name="03 - Elektroinstalace" sheetId="4" r:id="rId4"/>
    <sheet name="Pokyny pro vyplnění" sheetId="5" r:id="rId5"/>
  </sheets>
  <definedNames>
    <definedName name="_xlnm.Print_Area" localSheetId="0">'Rekapitulace stavby'!$D$4:$AO$33,'Rekapitulace stavby'!$C$39:$AQ$55</definedName>
    <definedName name="_xlnm.Print_Titles" localSheetId="0">'Rekapitulace stavby'!$49:$49</definedName>
    <definedName name="_xlnm._FilterDatabase" localSheetId="1" hidden="1">'01 - Vedlejší rozpočtové ...'!$C$77:$K$81</definedName>
    <definedName name="_xlnm.Print_Area" localSheetId="1">'01 - Vedlejší rozpočtové ...'!$C$4:$J$36,'01 - Vedlejší rozpočtové ...'!$C$42:$J$59,'01 - Vedlejší rozpočtové ...'!$C$65:$K$81</definedName>
    <definedName name="_xlnm.Print_Titles" localSheetId="1">'01 - Vedlejší rozpočtové ...'!$77:$77</definedName>
    <definedName name="_xlnm._FilterDatabase" localSheetId="2" hidden="1">'02 - Bourací a stavební p...'!$C$91:$K$215</definedName>
    <definedName name="_xlnm.Print_Area" localSheetId="2">'02 - Bourací a stavební p...'!$C$4:$J$36,'02 - Bourací a stavební p...'!$C$42:$J$73,'02 - Bourací a stavební p...'!$C$79:$K$215</definedName>
    <definedName name="_xlnm.Print_Titles" localSheetId="2">'02 - Bourací a stavební p...'!$91:$91</definedName>
    <definedName name="_xlnm._FilterDatabase" localSheetId="3" hidden="1">'03 - Elektroinstalace'!$C$87:$K$136</definedName>
    <definedName name="_xlnm.Print_Area" localSheetId="3">'03 - Elektroinstalace'!$C$4:$J$36,'03 - Elektroinstalace'!$C$42:$J$69,'03 - Elektroinstalace'!$C$75:$K$136</definedName>
    <definedName name="_xlnm.Print_Titles" localSheetId="3">'03 - Elektroinstalace'!$87:$87</definedName>
    <definedName name="_xlnm.Print_Area" localSheetId="4">'Pokyny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4"/>
  <c r="AX54"/>
  <c i="4" r="BI136"/>
  <c r="BH136"/>
  <c r="BG136"/>
  <c r="BF136"/>
  <c r="T136"/>
  <c r="R136"/>
  <c r="P136"/>
  <c r="BK136"/>
  <c r="J136"/>
  <c r="BE136"/>
  <c r="BI135"/>
  <c r="BH135"/>
  <c r="BG135"/>
  <c r="BF135"/>
  <c r="T135"/>
  <c r="R135"/>
  <c r="P135"/>
  <c r="BK135"/>
  <c r="J135"/>
  <c r="BE135"/>
  <c r="BI134"/>
  <c r="BH134"/>
  <c r="BG134"/>
  <c r="BF134"/>
  <c r="T134"/>
  <c r="T133"/>
  <c r="R134"/>
  <c r="R133"/>
  <c r="P134"/>
  <c r="P133"/>
  <c r="BK134"/>
  <c r="BK133"/>
  <c r="J133"/>
  <c r="J134"/>
  <c r="BE134"/>
  <c r="J68"/>
  <c r="BI132"/>
  <c r="BH132"/>
  <c r="BG132"/>
  <c r="BF132"/>
  <c r="T132"/>
  <c r="R132"/>
  <c r="P132"/>
  <c r="BK132"/>
  <c r="J132"/>
  <c r="BE132"/>
  <c r="BI131"/>
  <c r="BH131"/>
  <c r="BG131"/>
  <c r="BF131"/>
  <c r="T131"/>
  <c r="T130"/>
  <c r="R131"/>
  <c r="R130"/>
  <c r="P131"/>
  <c r="P130"/>
  <c r="BK131"/>
  <c r="BK130"/>
  <c r="J130"/>
  <c r="J131"/>
  <c r="BE131"/>
  <c r="J67"/>
  <c r="BI129"/>
  <c r="BH129"/>
  <c r="BG129"/>
  <c r="BF129"/>
  <c r="T129"/>
  <c r="R129"/>
  <c r="P129"/>
  <c r="BK129"/>
  <c r="J129"/>
  <c r="BE129"/>
  <c r="BI128"/>
  <c r="BH128"/>
  <c r="BG128"/>
  <c r="BF128"/>
  <c r="T128"/>
  <c r="T127"/>
  <c r="T126"/>
  <c r="R128"/>
  <c r="R127"/>
  <c r="R126"/>
  <c r="P128"/>
  <c r="P127"/>
  <c r="P126"/>
  <c r="BK128"/>
  <c r="BK127"/>
  <c r="J127"/>
  <c r="BK126"/>
  <c r="J126"/>
  <c r="J128"/>
  <c r="BE128"/>
  <c r="J66"/>
  <c r="J65"/>
  <c r="BI125"/>
  <c r="BH125"/>
  <c r="BG125"/>
  <c r="BF125"/>
  <c r="T125"/>
  <c r="R125"/>
  <c r="P125"/>
  <c r="BK125"/>
  <c r="J125"/>
  <c r="BE125"/>
  <c r="BI124"/>
  <c r="BH124"/>
  <c r="BG124"/>
  <c r="BF124"/>
  <c r="T124"/>
  <c r="T123"/>
  <c r="R124"/>
  <c r="R123"/>
  <c r="P124"/>
  <c r="P123"/>
  <c r="BK124"/>
  <c r="BK123"/>
  <c r="J123"/>
  <c r="J124"/>
  <c r="BE124"/>
  <c r="J64"/>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T118"/>
  <c r="R119"/>
  <c r="R118"/>
  <c r="P119"/>
  <c r="P118"/>
  <c r="BK119"/>
  <c r="BK118"/>
  <c r="J118"/>
  <c r="J119"/>
  <c r="BE119"/>
  <c r="J63"/>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T112"/>
  <c r="R113"/>
  <c r="R112"/>
  <c r="P113"/>
  <c r="P112"/>
  <c r="BK113"/>
  <c r="BK112"/>
  <c r="J112"/>
  <c r="J113"/>
  <c r="BE113"/>
  <c r="J62"/>
  <c r="BI110"/>
  <c r="BH110"/>
  <c r="BG110"/>
  <c r="BF110"/>
  <c r="T110"/>
  <c r="R110"/>
  <c r="P110"/>
  <c r="BK110"/>
  <c r="J110"/>
  <c r="BE110"/>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T100"/>
  <c r="R101"/>
  <c r="R100"/>
  <c r="P101"/>
  <c r="P100"/>
  <c r="BK101"/>
  <c r="BK100"/>
  <c r="J100"/>
  <c r="J101"/>
  <c r="BE101"/>
  <c r="J61"/>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T93"/>
  <c r="R94"/>
  <c r="R93"/>
  <c r="P94"/>
  <c r="P93"/>
  <c r="BK94"/>
  <c r="BK93"/>
  <c r="J93"/>
  <c r="J94"/>
  <c r="BE94"/>
  <c r="J60"/>
  <c r="BI92"/>
  <c r="F34"/>
  <c i="1" r="BD54"/>
  <c i="4" r="BH92"/>
  <c r="F33"/>
  <c i="1" r="BC54"/>
  <c i="4" r="BG92"/>
  <c r="F32"/>
  <c i="1" r="BB54"/>
  <c i="4" r="BF92"/>
  <c r="J31"/>
  <c i="1" r="AW54"/>
  <c i="4" r="F31"/>
  <c i="1" r="BA54"/>
  <c i="4" r="T92"/>
  <c r="T91"/>
  <c r="T90"/>
  <c r="T89"/>
  <c r="T88"/>
  <c r="R92"/>
  <c r="R91"/>
  <c r="R90"/>
  <c r="R89"/>
  <c r="R88"/>
  <c r="P92"/>
  <c r="P91"/>
  <c r="P90"/>
  <c r="P89"/>
  <c r="P88"/>
  <c i="1" r="AU54"/>
  <c i="4" r="BK92"/>
  <c r="BK91"/>
  <c r="J91"/>
  <c r="BK90"/>
  <c r="J90"/>
  <c r="BK89"/>
  <c r="J89"/>
  <c r="BK88"/>
  <c r="J88"/>
  <c r="J56"/>
  <c r="J27"/>
  <c i="1" r="AG54"/>
  <c i="4" r="J92"/>
  <c r="BE92"/>
  <c r="J30"/>
  <c i="1" r="AV54"/>
  <c i="4" r="F30"/>
  <c i="1" r="AZ54"/>
  <c i="4" r="J59"/>
  <c r="J58"/>
  <c r="J57"/>
  <c r="J84"/>
  <c r="F84"/>
  <c r="F82"/>
  <c r="E80"/>
  <c r="J51"/>
  <c r="F51"/>
  <c r="F49"/>
  <c r="E47"/>
  <c r="J36"/>
  <c r="J18"/>
  <c r="E18"/>
  <c r="F85"/>
  <c r="F52"/>
  <c r="J17"/>
  <c r="J12"/>
  <c r="J82"/>
  <c r="J49"/>
  <c r="E7"/>
  <c r="E78"/>
  <c r="E45"/>
  <c i="1" r="AY53"/>
  <c r="AX53"/>
  <c i="3" r="BI207"/>
  <c r="BH207"/>
  <c r="BG207"/>
  <c r="BF207"/>
  <c r="T207"/>
  <c r="R207"/>
  <c r="P207"/>
  <c r="BK207"/>
  <c r="J207"/>
  <c r="BE207"/>
  <c r="BI195"/>
  <c r="BH195"/>
  <c r="BG195"/>
  <c r="BF195"/>
  <c r="T195"/>
  <c r="T194"/>
  <c r="R195"/>
  <c r="R194"/>
  <c r="P195"/>
  <c r="P194"/>
  <c r="BK195"/>
  <c r="BK194"/>
  <c r="J194"/>
  <c r="J195"/>
  <c r="BE195"/>
  <c r="J72"/>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1"/>
  <c r="BH161"/>
  <c r="BG161"/>
  <c r="BF161"/>
  <c r="T161"/>
  <c r="T160"/>
  <c r="R161"/>
  <c r="R160"/>
  <c r="P161"/>
  <c r="P160"/>
  <c r="BK161"/>
  <c r="BK160"/>
  <c r="J160"/>
  <c r="J161"/>
  <c r="BE161"/>
  <c r="J71"/>
  <c r="BI157"/>
  <c r="BH157"/>
  <c r="BG157"/>
  <c r="BF157"/>
  <c r="T157"/>
  <c r="T156"/>
  <c r="T155"/>
  <c r="R157"/>
  <c r="R156"/>
  <c r="R155"/>
  <c r="P157"/>
  <c r="P156"/>
  <c r="P155"/>
  <c r="BK157"/>
  <c r="BK156"/>
  <c r="J156"/>
  <c r="BK155"/>
  <c r="J155"/>
  <c r="J157"/>
  <c r="BE157"/>
  <c r="J70"/>
  <c r="J69"/>
  <c r="BI153"/>
  <c r="BH153"/>
  <c r="BG153"/>
  <c r="BF153"/>
  <c r="T153"/>
  <c r="T152"/>
  <c r="R153"/>
  <c r="R152"/>
  <c r="P153"/>
  <c r="P152"/>
  <c r="BK153"/>
  <c r="BK152"/>
  <c r="J152"/>
  <c r="J153"/>
  <c r="BE153"/>
  <c r="J68"/>
  <c r="BI150"/>
  <c r="BH150"/>
  <c r="BG150"/>
  <c r="BF150"/>
  <c r="T150"/>
  <c r="R150"/>
  <c r="P150"/>
  <c r="BK150"/>
  <c r="J150"/>
  <c r="BE150"/>
  <c r="BI148"/>
  <c r="BH148"/>
  <c r="BG148"/>
  <c r="BF148"/>
  <c r="T148"/>
  <c r="R148"/>
  <c r="P148"/>
  <c r="BK148"/>
  <c r="J148"/>
  <c r="BE148"/>
  <c r="BI145"/>
  <c r="BH145"/>
  <c r="BG145"/>
  <c r="BF145"/>
  <c r="T145"/>
  <c r="R145"/>
  <c r="P145"/>
  <c r="BK145"/>
  <c r="J145"/>
  <c r="BE145"/>
  <c r="BI143"/>
  <c r="BH143"/>
  <c r="BG143"/>
  <c r="BF143"/>
  <c r="T143"/>
  <c r="T142"/>
  <c r="R143"/>
  <c r="R142"/>
  <c r="P143"/>
  <c r="P142"/>
  <c r="BK143"/>
  <c r="BK142"/>
  <c r="J142"/>
  <c r="J143"/>
  <c r="BE143"/>
  <c r="J67"/>
  <c r="BI138"/>
  <c r="BH138"/>
  <c r="BG138"/>
  <c r="BF138"/>
  <c r="T138"/>
  <c r="R138"/>
  <c r="P138"/>
  <c r="BK138"/>
  <c r="J138"/>
  <c r="BE138"/>
  <c r="BI136"/>
  <c r="BH136"/>
  <c r="BG136"/>
  <c r="BF136"/>
  <c r="T136"/>
  <c r="R136"/>
  <c r="P136"/>
  <c r="BK136"/>
  <c r="J136"/>
  <c r="BE136"/>
  <c r="BI133"/>
  <c r="BH133"/>
  <c r="BG133"/>
  <c r="BF133"/>
  <c r="T133"/>
  <c r="T132"/>
  <c r="R133"/>
  <c r="R132"/>
  <c r="P133"/>
  <c r="P132"/>
  <c r="BK133"/>
  <c r="BK132"/>
  <c r="J132"/>
  <c r="J133"/>
  <c r="BE133"/>
  <c r="J66"/>
  <c r="BI129"/>
  <c r="BH129"/>
  <c r="BG129"/>
  <c r="BF129"/>
  <c r="T129"/>
  <c r="R129"/>
  <c r="P129"/>
  <c r="BK129"/>
  <c r="J129"/>
  <c r="BE129"/>
  <c r="BI126"/>
  <c r="BH126"/>
  <c r="BG126"/>
  <c r="BF126"/>
  <c r="T126"/>
  <c r="T125"/>
  <c r="R126"/>
  <c r="R125"/>
  <c r="P126"/>
  <c r="P125"/>
  <c r="BK126"/>
  <c r="BK125"/>
  <c r="J125"/>
  <c r="J126"/>
  <c r="BE126"/>
  <c r="J65"/>
  <c r="BI124"/>
  <c r="BH124"/>
  <c r="BG124"/>
  <c r="BF124"/>
  <c r="T124"/>
  <c r="T123"/>
  <c r="T122"/>
  <c r="R124"/>
  <c r="R123"/>
  <c r="R122"/>
  <c r="P124"/>
  <c r="P123"/>
  <c r="P122"/>
  <c r="BK124"/>
  <c r="BK123"/>
  <c r="J123"/>
  <c r="BK122"/>
  <c r="J122"/>
  <c r="J124"/>
  <c r="BE124"/>
  <c r="J64"/>
  <c r="J63"/>
  <c r="BI113"/>
  <c r="BH113"/>
  <c r="BG113"/>
  <c r="BF113"/>
  <c r="T113"/>
  <c r="T112"/>
  <c r="T111"/>
  <c r="R113"/>
  <c r="R112"/>
  <c r="R111"/>
  <c r="P113"/>
  <c r="P112"/>
  <c r="P111"/>
  <c r="BK113"/>
  <c r="BK112"/>
  <c r="J112"/>
  <c r="BK111"/>
  <c r="J111"/>
  <c r="J113"/>
  <c r="BE113"/>
  <c r="J62"/>
  <c r="J61"/>
  <c r="BI109"/>
  <c r="BH109"/>
  <c r="BG109"/>
  <c r="BF109"/>
  <c r="T109"/>
  <c r="R109"/>
  <c r="P109"/>
  <c r="BK109"/>
  <c r="J109"/>
  <c r="BE109"/>
  <c r="BI107"/>
  <c r="BH107"/>
  <c r="BG107"/>
  <c r="BF107"/>
  <c r="T107"/>
  <c r="R107"/>
  <c r="P107"/>
  <c r="BK107"/>
  <c r="J107"/>
  <c r="BE107"/>
  <c r="BI103"/>
  <c r="BH103"/>
  <c r="BG103"/>
  <c r="BF103"/>
  <c r="T103"/>
  <c r="T102"/>
  <c r="R103"/>
  <c r="R102"/>
  <c r="P103"/>
  <c r="P102"/>
  <c r="BK103"/>
  <c r="BK102"/>
  <c r="J102"/>
  <c r="J103"/>
  <c r="BE103"/>
  <c r="J60"/>
  <c r="BI100"/>
  <c r="BH100"/>
  <c r="BG100"/>
  <c r="BF100"/>
  <c r="T100"/>
  <c r="R100"/>
  <c r="P100"/>
  <c r="BK100"/>
  <c r="J100"/>
  <c r="BE100"/>
  <c r="BI98"/>
  <c r="BH98"/>
  <c r="BG98"/>
  <c r="BF98"/>
  <c r="T98"/>
  <c r="R98"/>
  <c r="P98"/>
  <c r="BK98"/>
  <c r="J98"/>
  <c r="BE98"/>
  <c r="BI96"/>
  <c r="F34"/>
  <c i="1" r="BD53"/>
  <c i="3" r="BH96"/>
  <c r="F33"/>
  <c i="1" r="BC53"/>
  <c i="3" r="BG96"/>
  <c r="F32"/>
  <c i="1" r="BB53"/>
  <c i="3" r="BF96"/>
  <c r="J31"/>
  <c i="1" r="AW53"/>
  <c i="3" r="F31"/>
  <c i="1" r="BA53"/>
  <c i="3" r="T96"/>
  <c r="T95"/>
  <c r="T94"/>
  <c r="T93"/>
  <c r="T92"/>
  <c r="R96"/>
  <c r="R95"/>
  <c r="R94"/>
  <c r="R93"/>
  <c r="R92"/>
  <c r="P96"/>
  <c r="P95"/>
  <c r="P94"/>
  <c r="P93"/>
  <c r="P92"/>
  <c i="1" r="AU53"/>
  <c i="3" r="BK96"/>
  <c r="BK95"/>
  <c r="J95"/>
  <c r="BK94"/>
  <c r="J94"/>
  <c r="BK93"/>
  <c r="J93"/>
  <c r="BK92"/>
  <c r="J92"/>
  <c r="J56"/>
  <c r="J27"/>
  <c i="1" r="AG53"/>
  <c i="3" r="J96"/>
  <c r="BE96"/>
  <c r="J30"/>
  <c i="1" r="AV53"/>
  <c i="3" r="F30"/>
  <c i="1" r="AZ53"/>
  <c i="3" r="J59"/>
  <c r="J58"/>
  <c r="J57"/>
  <c r="J88"/>
  <c r="F88"/>
  <c r="F86"/>
  <c r="E84"/>
  <c r="J51"/>
  <c r="F51"/>
  <c r="F49"/>
  <c r="E47"/>
  <c r="J36"/>
  <c r="J18"/>
  <c r="E18"/>
  <c r="F89"/>
  <c r="F52"/>
  <c r="J17"/>
  <c r="J12"/>
  <c r="J86"/>
  <c r="J49"/>
  <c r="E7"/>
  <c r="E82"/>
  <c r="E45"/>
  <c i="1" r="AY52"/>
  <c r="AX52"/>
  <c i="2" r="BI81"/>
  <c r="F34"/>
  <c i="1" r="BD52"/>
  <c i="2" r="BH81"/>
  <c r="F33"/>
  <c i="1" r="BC52"/>
  <c i="2" r="BG81"/>
  <c r="F32"/>
  <c i="1" r="BB52"/>
  <c i="2" r="BF81"/>
  <c r="J31"/>
  <c i="1" r="AW52"/>
  <c i="2" r="F31"/>
  <c i="1" r="BA52"/>
  <c i="2" r="T81"/>
  <c r="T80"/>
  <c r="T79"/>
  <c r="T78"/>
  <c r="R81"/>
  <c r="R80"/>
  <c r="R79"/>
  <c r="R78"/>
  <c r="P81"/>
  <c r="P80"/>
  <c r="P79"/>
  <c r="P78"/>
  <c i="1" r="AU52"/>
  <c i="2" r="BK81"/>
  <c r="BK80"/>
  <c r="J80"/>
  <c r="BK79"/>
  <c r="J79"/>
  <c r="BK78"/>
  <c r="J78"/>
  <c r="J56"/>
  <c r="J27"/>
  <c i="1" r="AG52"/>
  <c i="2" r="J81"/>
  <c r="BE81"/>
  <c r="J30"/>
  <c i="1" r="AV52"/>
  <c i="2" r="F30"/>
  <c i="1" r="AZ52"/>
  <c i="2" r="J58"/>
  <c r="J57"/>
  <c r="J74"/>
  <c r="F74"/>
  <c r="F72"/>
  <c r="E70"/>
  <c r="J51"/>
  <c r="F51"/>
  <c r="F49"/>
  <c r="E47"/>
  <c r="J36"/>
  <c r="J18"/>
  <c r="E18"/>
  <c r="F75"/>
  <c r="F52"/>
  <c r="J17"/>
  <c r="J12"/>
  <c r="J72"/>
  <c r="J49"/>
  <c r="E7"/>
  <c r="E68"/>
  <c r="E45"/>
  <c i="1" r="BD51"/>
  <c r="W30"/>
  <c r="BC51"/>
  <c r="W29"/>
  <c r="BB51"/>
  <c r="W28"/>
  <c r="BA51"/>
  <c r="W27"/>
  <c r="AZ51"/>
  <c r="W26"/>
  <c r="AY51"/>
  <c r="AX51"/>
  <c r="AW51"/>
  <c r="AK27"/>
  <c r="AV51"/>
  <c r="AK26"/>
  <c r="AU51"/>
  <c r="AT51"/>
  <c r="AS51"/>
  <c r="AG51"/>
  <c r="AK23"/>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<sst xmlns="http://schemas.openxmlformats.org/spreadsheetml/2006/main">
  <si>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</si>
  <si>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</si>
  <si>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</si>
  <si>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</si>
  <si>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</si>
  <si>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</si>
  <si>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</si>
  <si>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{7ad0ed60-d9ea-462d-b9e1-fb250ae107dc}</t>
  </si>
  <si>
    <t>0,01</t>
  </si>
  <si>
    <t>21</t>
  </si>
  <si>
    <t>15</t>
  </si>
  <si>
    <t>REKAPITULACE STAVBY</t>
  </si>
  <si>
    <t xml:space="preserve">v ---  níže se nacházejí doplnkové a pomocné údaje k sestavám  --- v</t>
  </si>
  <si>
    <t>Návod na vyplnění</t>
  </si>
  <si>
    <t>0,001</t>
  </si>
  <si>
    <t>Kód:</t>
  </si>
  <si>
    <t>201796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</si>
  <si>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</si>
  <si>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</si>
  <si>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Úpravy recepce MÚ Sokolov</t>
  </si>
  <si>
    <t>KSO:</t>
  </si>
  <si>
    <t>801 61 13</t>
  </si>
  <si>
    <t>CC-CZ:</t>
  </si>
  <si>
    <t>1220</t>
  </si>
  <si>
    <t>Místo:</t>
  </si>
  <si>
    <t>Siokolov</t>
  </si>
  <si>
    <t>Datum:</t>
  </si>
  <si>
    <t>1. 2. 2018</t>
  </si>
  <si>
    <t>CZ-CPV:</t>
  </si>
  <si>
    <t>45453100-8</t>
  </si>
  <si>
    <t>CZ-CPA:</t>
  </si>
  <si>
    <t>41.00.23</t>
  </si>
  <si>
    <t>Zadavatel:</t>
  </si>
  <si>
    <t>IČ:</t>
  </si>
  <si>
    <t/>
  </si>
  <si>
    <t>MÚ Sokolov, Rokycanova 1929, Sokolov</t>
  </si>
  <si>
    <t>DIČ:</t>
  </si>
  <si>
    <t>Uchazeč:</t>
  </si>
  <si>
    <t>Vyplň údaj</t>
  </si>
  <si>
    <t>Projektant:</t>
  </si>
  <si>
    <t>Ing. Arch Olga Růžičková</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</si>
  <si>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</si>
  <si>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</si>
  <si>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</si>
  <si>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</si>
  <si>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</si>
  <si>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</si>
  <si>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</si>
  <si>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</si>
  <si>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</si>
  <si>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</si>
  <si>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</si>
  <si>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</si>
  <si>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</si>
  <si>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</si>
  <si>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</si>
  <si>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</si>
  <si>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</si>
  <si>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</si>
  <si>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</si>
  <si>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</si>
  <si>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</si>
  <si>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</si>
  <si>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</si>
  <si>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</si>
  <si>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</si>
  <si>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</si>
  <si>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</si>
  <si>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</si>
  <si>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</si>
  <si>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</si>
  <si>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</si>
  <si>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</si>
  <si>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</si>
  <si>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</si>
  <si>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</si>
  <si>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</si>
  <si>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</si>
  <si>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</si>
  <si>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</si>
  <si>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</si>
  <si>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</si>
  <si>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</si>
  <si>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</si>
  <si>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Vedlejší rozpočtové náklady</t>
  </si>
  <si>
    <t>STA</t>
  </si>
  <si>
    <t>1</t>
  </si>
  <si>
    <t>{c7f79c6a-f6f6-415b-b845-24f763654ec5}</t>
  </si>
  <si>
    <t>2</t>
  </si>
  <si>
    <t>02</t>
  </si>
  <si>
    <t>Bourací a stavební práce</t>
  </si>
  <si>
    <t>{716c6be3-cdc8-43af-abaf-2cd6e72453a2}</t>
  </si>
  <si>
    <t>03</t>
  </si>
  <si>
    <t>Elektroinstalace</t>
  </si>
  <si>
    <t>{4903d585-ca59-4df9-90f8-934e95419089}</t>
  </si>
  <si>
    <t>1) Krycí list soupisu</t>
  </si>
  <si>
    <t>2) Rekapitulace</t>
  </si>
  <si>
    <t>3) Soupis prací</t>
  </si>
  <si>
    <t>Zpět na list:</t>
  </si>
  <si>
    <t>Rekapitulace stavby</t>
  </si>
  <si>
    <t>KRYCÍ LIST SOUPISU</t>
  </si>
  <si>
    <t>Objekt:</t>
  </si>
  <si>
    <t>01 - Vedlejší rozpočtové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</si>
  <si>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</si>
  <si>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</si>
  <si>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</si>
  <si>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</si>
  <si>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</si>
  <si>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</si>
  <si>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</si>
  <si>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</si>
  <si>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</si>
  <si>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</si>
  <si>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</si>
  <si>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</si>
  <si>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</si>
  <si>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</si>
  <si>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</si>
  <si>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</si>
  <si>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</si>
  <si>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</si>
  <si>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</si>
  <si>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</si>
  <si>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</si>
  <si>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</si>
  <si>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5</t>
  </si>
  <si>
    <t>ROZPOCET</t>
  </si>
  <si>
    <t>VRN1</t>
  </si>
  <si>
    <t>Průzkumné, geodetické a projektové práce</t>
  </si>
  <si>
    <t>K</t>
  </si>
  <si>
    <t>013254000</t>
  </si>
  <si>
    <t>Průzkumné, geodetické a projektové práce projektové práce dokumentace stavby (výkresová a textová) skutečného provedení stavby</t>
  </si>
  <si>
    <t>Kč</t>
  </si>
  <si>
    <t>CS ÚRS 2017 02</t>
  </si>
  <si>
    <t>1024</t>
  </si>
  <si>
    <t>-632836788</t>
  </si>
  <si>
    <t>02 - Bourací a stavební práce</t>
  </si>
  <si>
    <t>HSV - Práce a dodávky HSV</t>
  </si>
  <si>
    <t xml:space="preserve">    3 - Svislé a kompletní konstrukce</t>
  </si>
  <si>
    <t xml:space="preserve">      31 - Zdi pozemních staveb</t>
  </si>
  <si>
    <t xml:space="preserve">      34 - Stěny a příčky</t>
  </si>
  <si>
    <t xml:space="preserve">    6 - Úpravy povrchů, podlahy a osazování výplní</t>
  </si>
  <si>
    <t xml:space="preserve">      61 - Úprava povrchů vnitřních</t>
  </si>
  <si>
    <t xml:space="preserve">    9 - Ostatní konstrukce a práce, bourání</t>
  </si>
  <si>
    <t xml:space="preserve">      95 - Různé dokončovací konstrukce a práce pozemních staveb</t>
  </si>
  <si>
    <t xml:space="preserve">      96 - Bourání konstrukcí</t>
  </si>
  <si>
    <t xml:space="preserve">      97 - Prorážení otvorů a ostatní bourací práce</t>
  </si>
  <si>
    <t xml:space="preserve">    997 - Přesun sutě</t>
  </si>
  <si>
    <t xml:space="preserve">    998 - Přesun hmot</t>
  </si>
  <si>
    <t>PSV - Práce a dodávky PSV</t>
  </si>
  <si>
    <t xml:space="preserve">    763 - Konstrukce suché výstavby</t>
  </si>
  <si>
    <t xml:space="preserve">    766 - Konstrukce truhlářské</t>
  </si>
  <si>
    <t xml:space="preserve">    784 - Dokončovací práce - malby a tapety</t>
  </si>
  <si>
    <t>HSV</t>
  </si>
  <si>
    <t>Práce a dodávky HSV</t>
  </si>
  <si>
    <t>3</t>
  </si>
  <si>
    <t>Svislé a kompletní konstrukce</t>
  </si>
  <si>
    <t>31</t>
  </si>
  <si>
    <t>Zdi pozemních staveb</t>
  </si>
  <si>
    <t>317141224</t>
  </si>
  <si>
    <t>Překlady ploché prefabrikované z pórobetonu osazené do tenkého maltového lože, včetně slepení dvou překladů vedle sebe po celé délce boční plochy, šířky překladu 150 mm, pro světlost otvoru přes 1100 do 1250 mm</t>
  </si>
  <si>
    <t>kus</t>
  </si>
  <si>
    <t>4</t>
  </si>
  <si>
    <t>-1737746601</t>
  </si>
  <si>
    <t>PSC</t>
  </si>
  <si>
    <t xml:space="preserve">Poznámka k souboru cen:_x000d_
1. V cenách jsou započteny náklady na: a) dodání a uložení překladu předepsané délky, včetně podmazáním ložné plochy tenkovrstvou maltou, b) montážní podepření plochých překladů tak, aby světlá vzdálenost mezi podporou a okrajem otvoru nebo mezi podporami byla maximálně 1,25 m. 2. Množství jednotek se určuje v kusech překladů podle šířky a světlosti otvoru. </t>
  </si>
  <si>
    <t>317168112</t>
  </si>
  <si>
    <t>Překlady keramické ploché osazené do maltového lože, výšky překladu 7,1 cm šířky 11,5 cm, délky 125 cm</t>
  </si>
  <si>
    <t>938975102</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</si>
  <si>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</si>
  <si>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317168113</t>
  </si>
  <si>
    <t>Překlady keramické ploché osazené do maltového lože, výšky překladu 7,1 cm šířky 11,5 cm, délky 150 cm</t>
  </si>
  <si>
    <t>1693201182</t>
  </si>
  <si>
    <t>34</t>
  </si>
  <si>
    <t>Stěny a příčky</t>
  </si>
  <si>
    <t>346272112</t>
  </si>
  <si>
    <t>Přizdívky z pórobetonových tvárnic objemová hmotnost do 500 kg/m3, na tenké maltové lože, tloušťka přizdívky 75 mm</t>
  </si>
  <si>
    <t>m2</t>
  </si>
  <si>
    <t>CS ÚRS 2018 01</t>
  </si>
  <si>
    <t>-1230556366</t>
  </si>
  <si>
    <t>VV</t>
  </si>
  <si>
    <t>(1,58+2,4+1,58)*3</t>
  </si>
  <si>
    <t>-(1,2*0,6+0,9*1,97)</t>
  </si>
  <si>
    <t>Součet</t>
  </si>
  <si>
    <t>346272113</t>
  </si>
  <si>
    <t>Přizdívky z pórobetonových tvárnic objemová hmotnost do 500 kg/m3, na tenké maltové lože, tloušťka přizdívky 100 mm</t>
  </si>
  <si>
    <t>2134070926</t>
  </si>
  <si>
    <t>(0,6*1)</t>
  </si>
  <si>
    <t>6</t>
  </si>
  <si>
    <t>346272115</t>
  </si>
  <si>
    <t>Přizdívky z pórobetonových tvárnic objemová hmotnost do 500 kg/m3, na tenké maltové lože, tloušťka přizdívky 150 mm</t>
  </si>
  <si>
    <t>490609877</t>
  </si>
  <si>
    <t>(0,2*2)</t>
  </si>
  <si>
    <t>Úpravy povrchů, podlahy a osazování výplní</t>
  </si>
  <si>
    <t>61</t>
  </si>
  <si>
    <t>Úprava povrchů vnitřních</t>
  </si>
  <si>
    <t>7</t>
  </si>
  <si>
    <t>611341125</t>
  </si>
  <si>
    <t>Omítka sádrová nebo vápenosádrová vnitřních ploch nanášená ručně jednovrstvá, tloušťky do 10 mm hladká schodišťových konstrukcí stropů, stěn, ramen nebo nosníků</t>
  </si>
  <si>
    <t>628379946</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</si>
  <si>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</si>
  <si>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(2,4*2+1,5*2)*3</t>
  </si>
  <si>
    <t>-(0,9*1,97)</t>
  </si>
  <si>
    <t>-(1,2*0,6)</t>
  </si>
  <si>
    <t>-(1,1*2)</t>
  </si>
  <si>
    <t>(0,08+2,4+0,08+2,54)*3</t>
  </si>
  <si>
    <t>9</t>
  </si>
  <si>
    <t>Ostatní konstrukce a práce, bourání</t>
  </si>
  <si>
    <t>95</t>
  </si>
  <si>
    <t>Různé dokončovací konstrukce a práce pozemních staveb</t>
  </si>
  <si>
    <t>8</t>
  </si>
  <si>
    <t>95099001R</t>
  </si>
  <si>
    <t>D+M hasící přístroj 21A</t>
  </si>
  <si>
    <t>ks</t>
  </si>
  <si>
    <t>434935238</t>
  </si>
  <si>
    <t>96</t>
  </si>
  <si>
    <t>Bourání konstrukcí</t>
  </si>
  <si>
    <t>965081213</t>
  </si>
  <si>
    <t>Bourání podlah z dlaždic bez podkladního lože nebo mazaniny, s jakoukoliv výplní spár keramických nebo xylolitových tl. do 10 mm, plochy přes 1 m2</t>
  </si>
  <si>
    <t>532593748</t>
  </si>
  <si>
    <t xml:space="preserve">Poznámka k souboru cen:_x000d_
1. Odsekání soklíků se oceňuje cenami souboru cen 965 08. </t>
  </si>
  <si>
    <t>4 "vybourání části podlahy</t>
  </si>
  <si>
    <t>10</t>
  </si>
  <si>
    <t>968072455</t>
  </si>
  <si>
    <t>Vybourání kovových rámů oken s křídly, dveřních zárubní, vrat, stěn, ostění nebo obkladů dveřních zárubní, plochy do 2 m2</t>
  </si>
  <si>
    <t>69934972</t>
  </si>
  <si>
    <t xml:space="preserve">Poznámka k souboru cen:_x000d_
1. V cenách -2244 až -2559 jsou započteny i náklady na vyvěšení křídel. 2. Cenou -2641 se oceňuje i vybourání nosné ocelové konstrukce pro sádrokartonové příčky. </t>
  </si>
  <si>
    <t>(0,8*1,97) +(0,6*1,97)</t>
  </si>
  <si>
    <t>97</t>
  </si>
  <si>
    <t>Prorážení otvorů a ostatní bourací práce</t>
  </si>
  <si>
    <t>11</t>
  </si>
  <si>
    <t>977311111</t>
  </si>
  <si>
    <t>Řezání stávajících betonových mazanin bez vyztužení hloubky do 50 mm</t>
  </si>
  <si>
    <t>m</t>
  </si>
  <si>
    <t>1920418799</t>
  </si>
  <si>
    <t>"zaříznutí stávající dlažby, před vybouráním části podlahy</t>
  </si>
  <si>
    <t>(2,8+4+0,5+1,8+3,6)</t>
  </si>
  <si>
    <t>12</t>
  </si>
  <si>
    <t>971038621</t>
  </si>
  <si>
    <t>Vybourání otvorů ve zdivu základovém nebo nadzákladovém z cihel, tvárnic, příčkovek dutých tvárnic nebo příčkovek, velikosti plochy do 4 m2, tl. do 100 mm</t>
  </si>
  <si>
    <t>-26568688</t>
  </si>
  <si>
    <t>(2,6*0,6)-(1,2*0,6+0,6*0,6)</t>
  </si>
  <si>
    <t>13</t>
  </si>
  <si>
    <t>971038631</t>
  </si>
  <si>
    <t>Vybourání otvorů ve zdivu základovém nebo nadzákladovém z cihel, tvárnic, příčkovek dutých tvárnic nebo příčkovek, velikosti plochy do 4 m2, tl. do 150 mm</t>
  </si>
  <si>
    <t>-249786568</t>
  </si>
  <si>
    <t>(1,2*0,85)</t>
  </si>
  <si>
    <t>(2*0,4)</t>
  </si>
  <si>
    <t>997</t>
  </si>
  <si>
    <t>Přesun sutě</t>
  </si>
  <si>
    <t>14</t>
  </si>
  <si>
    <t>997002511</t>
  </si>
  <si>
    <t>Vodorovné přemístění suti a vybouraných hmot bez naložení, se složením a hrubým urovnáním na vzdálenost do 1 km</t>
  </si>
  <si>
    <t>t</t>
  </si>
  <si>
    <t>1960759219</t>
  </si>
  <si>
    <t xml:space="preserve">Poznámka k souboru cen:_x000d_
1. Cenu nelze použít pro přemístění po železnici, po vodě nebo ručně. 2. V ceně jsou započteny i náklady na terénní přirážky i na jízdu v nepříznivých poměrech (sklon silnice nebo terénu, povrch dopravní plochy, použití přívěsů apod.). 3. Je-li na dopravní dráze nějaká překážka, pro kterou je nutné překládat suť z jednoho dopravního prostředku na jiný, oceňuje se tato lomená doprava suti v každém úseku samostatně. </t>
  </si>
  <si>
    <t>997002519</t>
  </si>
  <si>
    <t>Vodorovné přemístění suti a vybouraných hmot bez naložení, se složením a hrubým urovnáním Příplatek k ceně za každý další i započatý 1 km přes 1 km</t>
  </si>
  <si>
    <t>1825932408</t>
  </si>
  <si>
    <t>1,027*15 'Přepočtené koeficientem množství</t>
  </si>
  <si>
    <t>16</t>
  </si>
  <si>
    <t>997002611</t>
  </si>
  <si>
    <t>Nakládání suti a vybouraných hmot na dopravní prostředek pro vodorovné přemístění</t>
  </si>
  <si>
    <t>1510555086</t>
  </si>
  <si>
    <t xml:space="preserve">Poznámka k souboru cen:_x000d_
1. Cena platí i pro překládání při lomené dopravě. 2. Cenu nelze použít při dopravě po železnici, po vodě nebo ručně. </t>
  </si>
  <si>
    <t>17</t>
  </si>
  <si>
    <t>997013831</t>
  </si>
  <si>
    <t>Poplatek za uložení stavebního odpadu na skládce (skládkovné) směsného stavebního a demoličního zatříděného do Katalogu odpadů pod kódem 170 904</t>
  </si>
  <si>
    <t>-1351816955</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</si>
  <si>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</si>
  <si>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</si>
  <si>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</si>
  <si>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18</t>
  </si>
  <si>
    <t>998018001</t>
  </si>
  <si>
    <t>Přesun hmot pro budovy občanské výstavby, bydlení, výrobu a služby ruční - bez užití mechanizace vodorovná dopravní vzdálenost do 100 m pro budovy s jakoukoliv nosnou konstrukcí výšky do 6 m</t>
  </si>
  <si>
    <t>-645823403</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</si>
  <si>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</si>
  <si>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</si>
  <si>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</si>
  <si>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763</t>
  </si>
  <si>
    <t>Konstrukce suché výstavby</t>
  </si>
  <si>
    <t>19</t>
  </si>
  <si>
    <t>763135811</t>
  </si>
  <si>
    <t>Demontáž podhledu sádrokartonového kazetového na zavěšeném na roštu viditelném</t>
  </si>
  <si>
    <t>1161843632</t>
  </si>
  <si>
    <t xml:space="preserve">Poznámka k souboru cen:_x000d_
1. V cenách demontáže podhledu -5801 až -5821 jsou započteny náklady na kompletní demontáž podhledu, tj. nosné konstrukce i panelů. </t>
  </si>
  <si>
    <t>(0,6*0,6)*7+8</t>
  </si>
  <si>
    <t>766</t>
  </si>
  <si>
    <t>Konstrukce truhlářské</t>
  </si>
  <si>
    <t>20</t>
  </si>
  <si>
    <t>766112820</t>
  </si>
  <si>
    <t>Demontáž dřevěných stěn zasklených</t>
  </si>
  <si>
    <t>-379440590</t>
  </si>
  <si>
    <t xml:space="preserve">Poznámka k souboru cen:_x000d_
1. Demontáž stěn záchodových se oceňuje cenou -1820. 2. V cenách je započtena demontáž lišt i vysklení. </t>
  </si>
  <si>
    <t>(4,25*3)</t>
  </si>
  <si>
    <t>76699001R</t>
  </si>
  <si>
    <t>D+M kancelářská židle, ozn. 1, specifikace viz. D.1.1.b.03 a TZ D.1.1.a</t>
  </si>
  <si>
    <t>-532825973</t>
  </si>
  <si>
    <t>22</t>
  </si>
  <si>
    <t>76699002R</t>
  </si>
  <si>
    <t>D+M jídelní židle, ozn. 2, specifikace viz. D.1.1.b.03 a TZ D.1.1.a</t>
  </si>
  <si>
    <t>-411324888</t>
  </si>
  <si>
    <t>23</t>
  </si>
  <si>
    <t>76699003R</t>
  </si>
  <si>
    <t>D+M kontejner, ozn. 3, specifikace viz. D.1.1.b.03 a TZ D.1.1.a</t>
  </si>
  <si>
    <t>-1808557328</t>
  </si>
  <si>
    <t>24</t>
  </si>
  <si>
    <t>76699004R</t>
  </si>
  <si>
    <t>D+M stůl pracovní rovný, ozn. 4, specifikace viz. D.1.1.b.03 a TZ D.1.1.a</t>
  </si>
  <si>
    <t>-363619852</t>
  </si>
  <si>
    <t>25</t>
  </si>
  <si>
    <t>76699005R</t>
  </si>
  <si>
    <t>D+M skříň policová, ozn. 05, specifikace viz. D.1.1.b.03 a TZ D.1.1.a</t>
  </si>
  <si>
    <t>-1313582651</t>
  </si>
  <si>
    <t>26</t>
  </si>
  <si>
    <t>76699006R</t>
  </si>
  <si>
    <t>D+M sokl, ozn. 5, specifikace viz. D.1.1.b.03 a TZ D.1.1.a</t>
  </si>
  <si>
    <t>1314828803</t>
  </si>
  <si>
    <t>27</t>
  </si>
  <si>
    <t>76699007R</t>
  </si>
  <si>
    <t>D+M vložka spis. univ, ozn. 5, specifikace viz. D.1.1.b.03 a TZ D.1.1.a</t>
  </si>
  <si>
    <t>-1343580210</t>
  </si>
  <si>
    <t>28</t>
  </si>
  <si>
    <t>76699008R</t>
  </si>
  <si>
    <t>D+M skříň policová dveřová, ozn. 6, specifikace viz. D.1.1.b.03 a TZ D.1.1.a</t>
  </si>
  <si>
    <t>575422393</t>
  </si>
  <si>
    <t>29</t>
  </si>
  <si>
    <t>76699009R</t>
  </si>
  <si>
    <t>D+M skříň policová otevřená, ozn. 6, specifikace viz. D.1.1.b.03 a TZ D.1.1.a</t>
  </si>
  <si>
    <t>1246012679</t>
  </si>
  <si>
    <t>30</t>
  </si>
  <si>
    <t>76699010R</t>
  </si>
  <si>
    <t>D+M sokl, ozn. 6, specifikace viz. D.1.1.b.03 a TZ D.1.1.a</t>
  </si>
  <si>
    <t>-1267096939</t>
  </si>
  <si>
    <t>76699011R</t>
  </si>
  <si>
    <t>D+M skříň policová otevřená, ozn. 7, specifikace viz. D.1.1.b.03 a TZ D.1.1.a</t>
  </si>
  <si>
    <t>-546316678</t>
  </si>
  <si>
    <t>32</t>
  </si>
  <si>
    <t>76699012R</t>
  </si>
  <si>
    <t>1768194767</t>
  </si>
  <si>
    <t>33</t>
  </si>
  <si>
    <t>76699013R</t>
  </si>
  <si>
    <t>D+M sokl, ozn. 7, specifikace viz. D.1.1.b.03 a TZ D.1.1.a</t>
  </si>
  <si>
    <t>-269098698</t>
  </si>
  <si>
    <t>76699014R</t>
  </si>
  <si>
    <t>D+M skříň policová dveřová, ozn. 8, specifikace viz. D.1.1.b.03 a TZ D.1.1.a</t>
  </si>
  <si>
    <t>-228996115</t>
  </si>
  <si>
    <t>35</t>
  </si>
  <si>
    <t>76699015R</t>
  </si>
  <si>
    <t>D+M skříň policová otevřená, ozn. 8, specifikace viz. D.1.1.b.03 a TZ D.1.1.a</t>
  </si>
  <si>
    <t>-988906767</t>
  </si>
  <si>
    <t>36</t>
  </si>
  <si>
    <t>76699016R</t>
  </si>
  <si>
    <t>D+M sokl, ozn. 8, specifikace viz. D.1.1.b.03 a TZ D.1.1.a</t>
  </si>
  <si>
    <t>-32184811</t>
  </si>
  <si>
    <t>37</t>
  </si>
  <si>
    <t>76699017R</t>
  </si>
  <si>
    <t>D+M skříň šatní dvéřová, ozn. 9, specifikace viz. D.1.1.b.03 a TZ D.1.1.a</t>
  </si>
  <si>
    <t>-97321463</t>
  </si>
  <si>
    <t>38</t>
  </si>
  <si>
    <t>76699018R</t>
  </si>
  <si>
    <t>D+M sokl, ozn. 9, specifikace viz. D.1.1.b.03 a TZ D.1.1.a</t>
  </si>
  <si>
    <t>-1595494001</t>
  </si>
  <si>
    <t>39</t>
  </si>
  <si>
    <t>76699019R</t>
  </si>
  <si>
    <t>D+M stl jídelní, ozn. 10, specifikace viz. D.1.1.b.03 a TZ D.1.1.a</t>
  </si>
  <si>
    <t>-1134364089</t>
  </si>
  <si>
    <t>40</t>
  </si>
  <si>
    <t>76699020R</t>
  </si>
  <si>
    <t>D+M pracovní desky, různé délky, ozn. 11A - 11F, specifikace viz. D.1.1.b.03 a TZ D.1.1.a</t>
  </si>
  <si>
    <t>-929822950</t>
  </si>
  <si>
    <t>41</t>
  </si>
  <si>
    <t>76699021R</t>
  </si>
  <si>
    <t>D+M sestava kuchyňské linky, ozn. 12, specifikace viz. D.1.1.b.03 a TZ D.1.1.a</t>
  </si>
  <si>
    <t>-514186216</t>
  </si>
  <si>
    <t>42</t>
  </si>
  <si>
    <t>76699022R</t>
  </si>
  <si>
    <t>D+M záda skříní, ozn. 13, specifikace viz. D.1.1.b.03 a TZ D.1.1.a</t>
  </si>
  <si>
    <t>562629484</t>
  </si>
  <si>
    <t>43</t>
  </si>
  <si>
    <t>76699023R</t>
  </si>
  <si>
    <t>D+M sestava atyp. pult, MDF lakovaná, nosná kce, napojení, montážní a pomocný materiál - specifikace viz D.1.1.a + detaily recepčního pultu</t>
  </si>
  <si>
    <t>soubor</t>
  </si>
  <si>
    <t>-1304859459</t>
  </si>
  <si>
    <t>44</t>
  </si>
  <si>
    <t>76699024R</t>
  </si>
  <si>
    <t>D+M dveře vč. zárubně, ozn. 01/T, specifikace viz TZ D.1.1.a</t>
  </si>
  <si>
    <t>-1977600316</t>
  </si>
  <si>
    <t>45</t>
  </si>
  <si>
    <t>76699025R</t>
  </si>
  <si>
    <t>D+M dveře vč, zárubně, ozn. 02/T, specifikace viz TZ D.1.1.a</t>
  </si>
  <si>
    <t>-1542002595</t>
  </si>
  <si>
    <t>46</t>
  </si>
  <si>
    <t>76699026R</t>
  </si>
  <si>
    <t>D+M okna s PO, ozn. 101/T, roz. 850/1200 mm, specifikace viz TZ D.1.1.a - vnitřní JKŘ podávací dvířka v dřevěném rámu 600/850 mm se samozavíračem - boční pevně zasklený rám 600/850 mm - nastavený smrk min. tl. 56 mm - PO EI 30 DP3-C</t>
  </si>
  <si>
    <t>1197254667</t>
  </si>
  <si>
    <t>47</t>
  </si>
  <si>
    <t>76699027R</t>
  </si>
  <si>
    <t>D+M okna s PO, ozn. 102/T, roz. 600/1200 mm, specifikace viz TZ D.1.1.a - vnitřní JKŘ podávací dvířka v dřevěném rámu 600/850 mm se samozavíračem - boční pevně zasklený rám 600/850 mm - nastavený smrk min. tl. 56 mm - PO EI 30 DP3-C</t>
  </si>
  <si>
    <t>1948360476</t>
  </si>
  <si>
    <t>48</t>
  </si>
  <si>
    <t>76699028R</t>
  </si>
  <si>
    <t>D+M polep stávajícího okna</t>
  </si>
  <si>
    <t>1707240180</t>
  </si>
  <si>
    <t>49</t>
  </si>
  <si>
    <t>998766201</t>
  </si>
  <si>
    <t>Přesun hmot pro konstrukce truhlářské stanovený procentní sazbou (%) z ceny vodorovná dopravní vzdálenost do 50 m v objektech výšky do 6 m</t>
  </si>
  <si>
    <t>%</t>
  </si>
  <si>
    <t>1628404690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</si>
  <si>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</si>
  <si>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784</t>
  </si>
  <si>
    <t>Dokončovací práce - malby a tapety</t>
  </si>
  <si>
    <t>50</t>
  </si>
  <si>
    <t>784181101</t>
  </si>
  <si>
    <t>Penetrace podkladu jednonásobná základní akrylátová v místnostech výšky do 3,80 m</t>
  </si>
  <si>
    <t>-637949294</t>
  </si>
  <si>
    <t>10 "další lokální opravy</t>
  </si>
  <si>
    <t>67,6 "m 1.01</t>
  </si>
  <si>
    <t>34,4 "m 1.02</t>
  </si>
  <si>
    <t>3,6 "m 1.03</t>
  </si>
  <si>
    <t>51</t>
  </si>
  <si>
    <t>784211101</t>
  </si>
  <si>
    <t>Malby z malířských směsí otěruvzdorných za mokra dvojnásobné, bílé za mokra otěruvzdorné výborně v místnostech výšky do 3,80 m</t>
  </si>
  <si>
    <t>1913050742</t>
  </si>
  <si>
    <t>03 - Elektroinstalace</t>
  </si>
  <si>
    <t>PSV - PSV</t>
  </si>
  <si>
    <t xml:space="preserve">    741 - Elektroinstalace - silnoproud</t>
  </si>
  <si>
    <t xml:space="preserve">      D1 - 1) Rozvaděče</t>
  </si>
  <si>
    <t xml:space="preserve">      D2 - 2) Svítidla včetně zdrojů - stávající svítidla</t>
  </si>
  <si>
    <t xml:space="preserve">      D3 - 3) Vypínače a zásuvky - střední cenová kategorie např. ABB Tango - definitivní provedení podle výběr</t>
  </si>
  <si>
    <t xml:space="preserve">      D4 - 4) Kabely a vodiče</t>
  </si>
  <si>
    <t xml:space="preserve">      D5 - 5) Úložný a nosný materiál - krabice</t>
  </si>
  <si>
    <t xml:space="preserve">      D7 - 7) Zednické práce</t>
  </si>
  <si>
    <t xml:space="preserve">    742 - Elektroinstalace - slaboproud</t>
  </si>
  <si>
    <t xml:space="preserve">      D6 - 6) Slaboproudé rozvody</t>
  </si>
  <si>
    <t xml:space="preserve">      D8 - 8) Ostatní</t>
  </si>
  <si>
    <t>HZS - Hodinové zúčtovací sazby</t>
  </si>
  <si>
    <t>741</t>
  </si>
  <si>
    <t>Elektroinstalace - silnoproud</t>
  </si>
  <si>
    <t>D1</t>
  </si>
  <si>
    <t>1) Rozvaděče</t>
  </si>
  <si>
    <t>Pol1</t>
  </si>
  <si>
    <t>Stávající rozvaděč - připojení dvou zásuvkových okruhů</t>
  </si>
  <si>
    <t>D2</t>
  </si>
  <si>
    <t>2) Svítidla včetně zdrojů - stávající svítidla</t>
  </si>
  <si>
    <t>Pol2</t>
  </si>
  <si>
    <t>Demontáž zářivek A1 2*36W, vyčištění</t>
  </si>
  <si>
    <t>Pol3</t>
  </si>
  <si>
    <t>Opětovná montáž zářivek A1 2*36W na strop</t>
  </si>
  <si>
    <t>Pol4</t>
  </si>
  <si>
    <t>Demontáž zářivek B1 4*18W, vyčištění</t>
  </si>
  <si>
    <t>Pol5</t>
  </si>
  <si>
    <t>Opětovná montáž zářivek B1 4*18W do podhledu 600/600</t>
  </si>
  <si>
    <t>Pol6</t>
  </si>
  <si>
    <t>Led pásek T-LED SQ3-600, 12V,7,4W/m</t>
  </si>
  <si>
    <t>Pol7</t>
  </si>
  <si>
    <t>Zdroj pro led pásek T-LED SQ3-600, 230/12V</t>
  </si>
  <si>
    <t>D3</t>
  </si>
  <si>
    <t>3) Vypínače a zásuvky - střední cenová kategorie např. ABB Tango - definitivní provedení podle výběr</t>
  </si>
  <si>
    <t>Pol8</t>
  </si>
  <si>
    <t>Vypínače řaz, 1,pod om.</t>
  </si>
  <si>
    <t>Pol9</t>
  </si>
  <si>
    <t>Vypínače řaz,5,pod om.</t>
  </si>
  <si>
    <t>Pol10</t>
  </si>
  <si>
    <t>Vypínače řaz,6,pod om.</t>
  </si>
  <si>
    <t>Pol11</t>
  </si>
  <si>
    <t>zásuvka 16A/230V, IP20 pod om.</t>
  </si>
  <si>
    <t>Pol12</t>
  </si>
  <si>
    <t>zásuvka 16A/230V, IP20 pod om. s přepěťovou ochranou</t>
  </si>
  <si>
    <t>Pol13</t>
  </si>
  <si>
    <t>zásuvka 16A/230V, IP20 na om. na konstrukci pultu</t>
  </si>
  <si>
    <t>Pol14</t>
  </si>
  <si>
    <t>zásuvka 16A/230V, IP20 na om. na konstrukci pultu s přepěťovou</t>
  </si>
  <si>
    <t>P</t>
  </si>
  <si>
    <t>Poznámka k položce:
ochranou</t>
  </si>
  <si>
    <t>Pol15</t>
  </si>
  <si>
    <t>zásuvka 16A/230V, IP20 na om. na konstrukci pultu - hnědá</t>
  </si>
  <si>
    <t>Poznámka k položce:
ochranou - hnědá</t>
  </si>
  <si>
    <t>D4</t>
  </si>
  <si>
    <t>4) Kabely a vodiče</t>
  </si>
  <si>
    <t>Pol16</t>
  </si>
  <si>
    <t>1-CXKH-V-J 3*1,5</t>
  </si>
  <si>
    <t>Pol17</t>
  </si>
  <si>
    <t>CYKY-J 3*1,5</t>
  </si>
  <si>
    <t>Pol18</t>
  </si>
  <si>
    <t>CYKY-O 3*1,5</t>
  </si>
  <si>
    <t>Pol19</t>
  </si>
  <si>
    <t>CYKY-J 3*2,5</t>
  </si>
  <si>
    <t>Pol20</t>
  </si>
  <si>
    <t>Ukončení vodiče v rozv. 2,5</t>
  </si>
  <si>
    <t>D5</t>
  </si>
  <si>
    <t>5) Úložný a nosný materiál - krabice</t>
  </si>
  <si>
    <t>Pol21</t>
  </si>
  <si>
    <t>Krabice KU68 s víčkem</t>
  </si>
  <si>
    <t>Pol22</t>
  </si>
  <si>
    <t>Krabice KU68 přístrojová</t>
  </si>
  <si>
    <t>Pol23</t>
  </si>
  <si>
    <t>Trubka DN16</t>
  </si>
  <si>
    <t>Pol24</t>
  </si>
  <si>
    <t>Trubka DN23</t>
  </si>
  <si>
    <t>D7</t>
  </si>
  <si>
    <t>7) Zednické práce</t>
  </si>
  <si>
    <t>Pol27</t>
  </si>
  <si>
    <t>Prostupy zdí</t>
  </si>
  <si>
    <t>56</t>
  </si>
  <si>
    <t>Pol28</t>
  </si>
  <si>
    <t>Drážkování</t>
  </si>
  <si>
    <t>58</t>
  </si>
  <si>
    <t>742</t>
  </si>
  <si>
    <t>Elektroinstalace - slaboproud</t>
  </si>
  <si>
    <t>D6</t>
  </si>
  <si>
    <t>6) Slaboproudé rozvody</t>
  </si>
  <si>
    <t>Pol25</t>
  </si>
  <si>
    <t>Kabel UTP 5e s konektory RJ45 - 10m</t>
  </si>
  <si>
    <t>52</t>
  </si>
  <si>
    <t>Pol26</t>
  </si>
  <si>
    <t>Kabel UTP 5e s konektory RJ45 - 20m</t>
  </si>
  <si>
    <t>54</t>
  </si>
  <si>
    <t>D8</t>
  </si>
  <si>
    <t>8) Ostatní</t>
  </si>
  <si>
    <t>pol29</t>
  </si>
  <si>
    <t>Pomocný materiál (3%z materiálu)</t>
  </si>
  <si>
    <t>448837583</t>
  </si>
  <si>
    <t>pol30</t>
  </si>
  <si>
    <t>PPV (6% z montáže)</t>
  </si>
  <si>
    <t>-817742616</t>
  </si>
  <si>
    <t>HZS</t>
  </si>
  <si>
    <t>Hodinové zúčtovací sazby</t>
  </si>
  <si>
    <t>pol31</t>
  </si>
  <si>
    <t xml:space="preserve">Koordinace se stavbou </t>
  </si>
  <si>
    <t>hod</t>
  </si>
  <si>
    <t>512</t>
  </si>
  <si>
    <t>-6599925</t>
  </si>
  <si>
    <t>pol32</t>
  </si>
  <si>
    <t>Revize a revizní zpráva</t>
  </si>
  <si>
    <t>-419867702</t>
  </si>
  <si>
    <t>pol33</t>
  </si>
  <si>
    <t>Demontáž a úprava stávající instalace</t>
  </si>
  <si>
    <t>-477900896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</si>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</sst>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4"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4" fontId="0" fillId="0" borderId="0" xfId="0" applyNumberFormat="1" applyFont="1" applyAlignment="1">
      <alignmen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167" fontId="0" fillId="3" borderId="28" xfId="0" applyNumberFormat="1" applyFont="1" applyFill="1" applyBorder="1" applyAlignment="1" applyProtection="1">
      <alignment vertical="center"/>
      <protection locked="0"/>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0" borderId="1" xfId="0" applyFont="1" applyFill="1" applyBorder="1" applyAlignment="1">
      <alignment horizontal="left" vertical="center"/>
      <protection locked="0"/>
    </xf>
    <xf numFmtId="0" fontId="40" fillId="0"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23</v>
      </c>
      <c r="AO7" s="28"/>
      <c r="AP7" s="28"/>
      <c r="AQ7" s="30"/>
      <c r="BE7" s="38"/>
      <c r="BS7" s="23" t="s">
        <v>8</v>
      </c>
    </row>
    <row r="8" ht="14.4" customHeight="1">
      <c r="B8" s="27"/>
      <c r="C8" s="28"/>
      <c r="D8" s="39" t="s">
        <v>24</v>
      </c>
      <c r="E8" s="28"/>
      <c r="F8" s="28"/>
      <c r="G8" s="28"/>
      <c r="H8" s="28"/>
      <c r="I8" s="28"/>
      <c r="J8" s="28"/>
      <c r="K8" s="34" t="s">
        <v>25</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26</v>
      </c>
      <c r="AL8" s="28"/>
      <c r="AM8" s="28"/>
      <c r="AN8" s="40" t="s">
        <v>27</v>
      </c>
      <c r="AO8" s="28"/>
      <c r="AP8" s="28"/>
      <c r="AQ8" s="30"/>
      <c r="BE8" s="38"/>
      <c r="BS8" s="23" t="s">
        <v>8</v>
      </c>
    </row>
    <row r="9" ht="29.28" customHeight="1">
      <c r="B9" s="27"/>
      <c r="C9" s="28"/>
      <c r="D9" s="33" t="s">
        <v>28</v>
      </c>
      <c r="E9" s="28"/>
      <c r="F9" s="28"/>
      <c r="G9" s="28"/>
      <c r="H9" s="28"/>
      <c r="I9" s="28"/>
      <c r="J9" s="28"/>
      <c r="K9" s="41" t="s">
        <v>29</v>
      </c>
      <c r="L9" s="28"/>
      <c r="M9" s="28"/>
      <c r="N9" s="28"/>
      <c r="O9" s="28"/>
      <c r="P9" s="28"/>
      <c r="Q9" s="28"/>
      <c r="R9" s="28"/>
      <c r="S9" s="28"/>
      <c r="T9" s="28"/>
      <c r="U9" s="28"/>
      <c r="V9" s="28"/>
      <c r="W9" s="28"/>
      <c r="X9" s="28"/>
      <c r="Y9" s="28"/>
      <c r="Z9" s="28"/>
      <c r="AA9" s="28"/>
      <c r="AB9" s="28"/>
      <c r="AC9" s="28"/>
      <c r="AD9" s="28"/>
      <c r="AE9" s="28"/>
      <c r="AF9" s="28"/>
      <c r="AG9" s="28"/>
      <c r="AH9" s="28"/>
      <c r="AI9" s="28"/>
      <c r="AJ9" s="28"/>
      <c r="AK9" s="33" t="s">
        <v>30</v>
      </c>
      <c r="AL9" s="28"/>
      <c r="AM9" s="28"/>
      <c r="AN9" s="41" t="s">
        <v>31</v>
      </c>
      <c r="AO9" s="28"/>
      <c r="AP9" s="28"/>
      <c r="AQ9" s="30"/>
      <c r="BE9" s="38"/>
      <c r="BS9" s="23" t="s">
        <v>8</v>
      </c>
    </row>
    <row r="10" ht="14.4" customHeight="1">
      <c r="B10" s="27"/>
      <c r="C10" s="28"/>
      <c r="D10" s="39" t="s">
        <v>32</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33</v>
      </c>
      <c r="AL10" s="28"/>
      <c r="AM10" s="28"/>
      <c r="AN10" s="34" t="s">
        <v>34</v>
      </c>
      <c r="AO10" s="28"/>
      <c r="AP10" s="28"/>
      <c r="AQ10" s="30"/>
      <c r="BE10" s="38"/>
      <c r="BS10" s="23" t="s">
        <v>8</v>
      </c>
    </row>
    <row r="11" ht="18.48" customHeight="1">
      <c r="B11" s="27"/>
      <c r="C11" s="28"/>
      <c r="D11" s="28"/>
      <c r="E11" s="34" t="s">
        <v>35</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36</v>
      </c>
      <c r="AL11" s="28"/>
      <c r="AM11" s="28"/>
      <c r="AN11" s="34" t="s">
        <v>34</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37</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33</v>
      </c>
      <c r="AL13" s="28"/>
      <c r="AM13" s="28"/>
      <c r="AN13" s="42" t="s">
        <v>38</v>
      </c>
      <c r="AO13" s="28"/>
      <c r="AP13" s="28"/>
      <c r="AQ13" s="30"/>
      <c r="BE13" s="38"/>
      <c r="BS13" s="23" t="s">
        <v>8</v>
      </c>
    </row>
    <row r="14">
      <c r="B14" s="27"/>
      <c r="C14" s="28"/>
      <c r="D14" s="28"/>
      <c r="E14" s="42" t="s">
        <v>38</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39" t="s">
        <v>36</v>
      </c>
      <c r="AL14" s="28"/>
      <c r="AM14" s="28"/>
      <c r="AN14" s="42" t="s">
        <v>38</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39</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33</v>
      </c>
      <c r="AL16" s="28"/>
      <c r="AM16" s="28"/>
      <c r="AN16" s="34" t="s">
        <v>34</v>
      </c>
      <c r="AO16" s="28"/>
      <c r="AP16" s="28"/>
      <c r="AQ16" s="30"/>
      <c r="BE16" s="38"/>
      <c r="BS16" s="23" t="s">
        <v>6</v>
      </c>
    </row>
    <row r="17" ht="18.48" customHeight="1">
      <c r="B17" s="27"/>
      <c r="C17" s="28"/>
      <c r="D17" s="28"/>
      <c r="E17" s="34" t="s">
        <v>40</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36</v>
      </c>
      <c r="AL17" s="28"/>
      <c r="AM17" s="28"/>
      <c r="AN17" s="34" t="s">
        <v>34</v>
      </c>
      <c r="AO17" s="28"/>
      <c r="AP17" s="28"/>
      <c r="AQ17" s="30"/>
      <c r="BE17" s="38"/>
      <c r="BS17" s="23" t="s">
        <v>41</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42</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4" t="s">
        <v>43</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8"/>
      <c r="AQ22" s="30"/>
      <c r="BE22" s="38"/>
    </row>
    <row r="23" s="1" customFormat="1" ht="25.92" customHeight="1">
      <c r="B23" s="46"/>
      <c r="C23" s="47"/>
      <c r="D23" s="48" t="s">
        <v>44</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8"/>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8"/>
    </row>
    <row r="25" s="1" customFormat="1">
      <c r="B25" s="46"/>
      <c r="C25" s="47"/>
      <c r="D25" s="47"/>
      <c r="E25" s="47"/>
      <c r="F25" s="47"/>
      <c r="G25" s="47"/>
      <c r="H25" s="47"/>
      <c r="I25" s="47"/>
      <c r="J25" s="47"/>
      <c r="K25" s="47"/>
      <c r="L25" s="52" t="s">
        <v>45</v>
      </c>
      <c r="M25" s="52"/>
      <c r="N25" s="52"/>
      <c r="O25" s="52"/>
      <c r="P25" s="47"/>
      <c r="Q25" s="47"/>
      <c r="R25" s="47"/>
      <c r="S25" s="47"/>
      <c r="T25" s="47"/>
      <c r="U25" s="47"/>
      <c r="V25" s="47"/>
      <c r="W25" s="52" t="s">
        <v>46</v>
      </c>
      <c r="X25" s="52"/>
      <c r="Y25" s="52"/>
      <c r="Z25" s="52"/>
      <c r="AA25" s="52"/>
      <c r="AB25" s="52"/>
      <c r="AC25" s="52"/>
      <c r="AD25" s="52"/>
      <c r="AE25" s="52"/>
      <c r="AF25" s="47"/>
      <c r="AG25" s="47"/>
      <c r="AH25" s="47"/>
      <c r="AI25" s="47"/>
      <c r="AJ25" s="47"/>
      <c r="AK25" s="52" t="s">
        <v>47</v>
      </c>
      <c r="AL25" s="52"/>
      <c r="AM25" s="52"/>
      <c r="AN25" s="52"/>
      <c r="AO25" s="52"/>
      <c r="AP25" s="47"/>
      <c r="AQ25" s="51"/>
      <c r="BE25" s="38"/>
    </row>
    <row r="26" s="2" customFormat="1" ht="14.4" customHeight="1">
      <c r="B26" s="53"/>
      <c r="C26" s="54"/>
      <c r="D26" s="55" t="s">
        <v>48</v>
      </c>
      <c r="E26" s="54"/>
      <c r="F26" s="55" t="s">
        <v>49</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8"/>
    </row>
    <row r="27" s="2" customFormat="1" ht="14.4" customHeight="1">
      <c r="B27" s="53"/>
      <c r="C27" s="54"/>
      <c r="D27" s="54"/>
      <c r="E27" s="54"/>
      <c r="F27" s="55" t="s">
        <v>50</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8"/>
    </row>
    <row r="28" hidden="1" s="2" customFormat="1" ht="14.4" customHeight="1">
      <c r="B28" s="53"/>
      <c r="C28" s="54"/>
      <c r="D28" s="54"/>
      <c r="E28" s="54"/>
      <c r="F28" s="55" t="s">
        <v>51</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8"/>
    </row>
    <row r="29" hidden="1" s="2" customFormat="1" ht="14.4" customHeight="1">
      <c r="B29" s="53"/>
      <c r="C29" s="54"/>
      <c r="D29" s="54"/>
      <c r="E29" s="54"/>
      <c r="F29" s="55" t="s">
        <v>52</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8"/>
    </row>
    <row r="30" hidden="1" s="2" customFormat="1" ht="14.4" customHeight="1">
      <c r="B30" s="53"/>
      <c r="C30" s="54"/>
      <c r="D30" s="54"/>
      <c r="E30" s="54"/>
      <c r="F30" s="55" t="s">
        <v>53</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8"/>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8"/>
    </row>
    <row r="32" s="1" customFormat="1" ht="25.92" customHeight="1">
      <c r="B32" s="46"/>
      <c r="C32" s="59"/>
      <c r="D32" s="60" t="s">
        <v>54</v>
      </c>
      <c r="E32" s="61"/>
      <c r="F32" s="61"/>
      <c r="G32" s="61"/>
      <c r="H32" s="61"/>
      <c r="I32" s="61"/>
      <c r="J32" s="61"/>
      <c r="K32" s="61"/>
      <c r="L32" s="61"/>
      <c r="M32" s="61"/>
      <c r="N32" s="61"/>
      <c r="O32" s="61"/>
      <c r="P32" s="61"/>
      <c r="Q32" s="61"/>
      <c r="R32" s="61"/>
      <c r="S32" s="61"/>
      <c r="T32" s="62" t="s">
        <v>55</v>
      </c>
      <c r="U32" s="61"/>
      <c r="V32" s="61"/>
      <c r="W32" s="61"/>
      <c r="X32" s="63" t="s">
        <v>56</v>
      </c>
      <c r="Y32" s="61"/>
      <c r="Z32" s="61"/>
      <c r="AA32" s="61"/>
      <c r="AB32" s="61"/>
      <c r="AC32" s="61"/>
      <c r="AD32" s="61"/>
      <c r="AE32" s="61"/>
      <c r="AF32" s="61"/>
      <c r="AG32" s="61"/>
      <c r="AH32" s="61"/>
      <c r="AI32" s="61"/>
      <c r="AJ32" s="61"/>
      <c r="AK32" s="64">
        <f>SUM(AK23:AK30)</f>
        <v>0</v>
      </c>
      <c r="AL32" s="61"/>
      <c r="AM32" s="61"/>
      <c r="AN32" s="61"/>
      <c r="AO32" s="65"/>
      <c r="AP32" s="59"/>
      <c r="AQ32" s="66"/>
      <c r="BE32" s="38"/>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57</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201796</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Úpravy recepce MÚ Sokolov</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24</v>
      </c>
      <c r="D44" s="74"/>
      <c r="E44" s="74"/>
      <c r="F44" s="74"/>
      <c r="G44" s="74"/>
      <c r="H44" s="74"/>
      <c r="I44" s="74"/>
      <c r="J44" s="74"/>
      <c r="K44" s="74"/>
      <c r="L44" s="84" t="str">
        <f>IF(K8="","",K8)</f>
        <v>Siokolov</v>
      </c>
      <c r="M44" s="74"/>
      <c r="N44" s="74"/>
      <c r="O44" s="74"/>
      <c r="P44" s="74"/>
      <c r="Q44" s="74"/>
      <c r="R44" s="74"/>
      <c r="S44" s="74"/>
      <c r="T44" s="74"/>
      <c r="U44" s="74"/>
      <c r="V44" s="74"/>
      <c r="W44" s="74"/>
      <c r="X44" s="74"/>
      <c r="Y44" s="74"/>
      <c r="Z44" s="74"/>
      <c r="AA44" s="74"/>
      <c r="AB44" s="74"/>
      <c r="AC44" s="74"/>
      <c r="AD44" s="74"/>
      <c r="AE44" s="74"/>
      <c r="AF44" s="74"/>
      <c r="AG44" s="74"/>
      <c r="AH44" s="74"/>
      <c r="AI44" s="76" t="s">
        <v>26</v>
      </c>
      <c r="AJ44" s="74"/>
      <c r="AK44" s="74"/>
      <c r="AL44" s="74"/>
      <c r="AM44" s="85" t="str">
        <f>IF(AN8= "","",AN8)</f>
        <v>1. 2. 2018</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32</v>
      </c>
      <c r="D46" s="74"/>
      <c r="E46" s="74"/>
      <c r="F46" s="74"/>
      <c r="G46" s="74"/>
      <c r="H46" s="74"/>
      <c r="I46" s="74"/>
      <c r="J46" s="74"/>
      <c r="K46" s="74"/>
      <c r="L46" s="77" t="str">
        <f>IF(E11= "","",E11)</f>
        <v>MÚ Sokolov, Rokycanova 1929, Sokolov</v>
      </c>
      <c r="M46" s="74"/>
      <c r="N46" s="74"/>
      <c r="O46" s="74"/>
      <c r="P46" s="74"/>
      <c r="Q46" s="74"/>
      <c r="R46" s="74"/>
      <c r="S46" s="74"/>
      <c r="T46" s="74"/>
      <c r="U46" s="74"/>
      <c r="V46" s="74"/>
      <c r="W46" s="74"/>
      <c r="X46" s="74"/>
      <c r="Y46" s="74"/>
      <c r="Z46" s="74"/>
      <c r="AA46" s="74"/>
      <c r="AB46" s="74"/>
      <c r="AC46" s="74"/>
      <c r="AD46" s="74"/>
      <c r="AE46" s="74"/>
      <c r="AF46" s="74"/>
      <c r="AG46" s="74"/>
      <c r="AH46" s="74"/>
      <c r="AI46" s="76" t="s">
        <v>39</v>
      </c>
      <c r="AJ46" s="74"/>
      <c r="AK46" s="74"/>
      <c r="AL46" s="74"/>
      <c r="AM46" s="77" t="str">
        <f>IF(E17="","",E17)</f>
        <v>Ing. Arch Olga Růžičková</v>
      </c>
      <c r="AN46" s="77"/>
      <c r="AO46" s="77"/>
      <c r="AP46" s="77"/>
      <c r="AQ46" s="74"/>
      <c r="AR46" s="72"/>
      <c r="AS46" s="86" t="s">
        <v>58</v>
      </c>
      <c r="AT46" s="87"/>
      <c r="AU46" s="88"/>
      <c r="AV46" s="88"/>
      <c r="AW46" s="88"/>
      <c r="AX46" s="88"/>
      <c r="AY46" s="88"/>
      <c r="AZ46" s="88"/>
      <c r="BA46" s="88"/>
      <c r="BB46" s="88"/>
      <c r="BC46" s="88"/>
      <c r="BD46" s="89"/>
    </row>
    <row r="47" s="1" customFormat="1">
      <c r="B47" s="46"/>
      <c r="C47" s="76" t="s">
        <v>37</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59</v>
      </c>
      <c r="D49" s="97"/>
      <c r="E49" s="97"/>
      <c r="F49" s="97"/>
      <c r="G49" s="97"/>
      <c r="H49" s="98"/>
      <c r="I49" s="99" t="s">
        <v>60</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61</v>
      </c>
      <c r="AH49" s="97"/>
      <c r="AI49" s="97"/>
      <c r="AJ49" s="97"/>
      <c r="AK49" s="97"/>
      <c r="AL49" s="97"/>
      <c r="AM49" s="97"/>
      <c r="AN49" s="99" t="s">
        <v>62</v>
      </c>
      <c r="AO49" s="97"/>
      <c r="AP49" s="97"/>
      <c r="AQ49" s="101" t="s">
        <v>63</v>
      </c>
      <c r="AR49" s="72"/>
      <c r="AS49" s="102" t="s">
        <v>64</v>
      </c>
      <c r="AT49" s="103" t="s">
        <v>65</v>
      </c>
      <c r="AU49" s="103" t="s">
        <v>66</v>
      </c>
      <c r="AV49" s="103" t="s">
        <v>67</v>
      </c>
      <c r="AW49" s="103" t="s">
        <v>68</v>
      </c>
      <c r="AX49" s="103" t="s">
        <v>69</v>
      </c>
      <c r="AY49" s="103" t="s">
        <v>70</v>
      </c>
      <c r="AZ49" s="103" t="s">
        <v>71</v>
      </c>
      <c r="BA49" s="103" t="s">
        <v>72</v>
      </c>
      <c r="BB49" s="103" t="s">
        <v>73</v>
      </c>
      <c r="BC49" s="103" t="s">
        <v>74</v>
      </c>
      <c r="BD49" s="104" t="s">
        <v>75</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76</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ROUND(SUM(AG52:AG54),2)</f>
        <v>0</v>
      </c>
      <c r="AH51" s="110"/>
      <c r="AI51" s="110"/>
      <c r="AJ51" s="110"/>
      <c r="AK51" s="110"/>
      <c r="AL51" s="110"/>
      <c r="AM51" s="110"/>
      <c r="AN51" s="111">
        <f>SUM(AG51,AT51)</f>
        <v>0</v>
      </c>
      <c r="AO51" s="111"/>
      <c r="AP51" s="111"/>
      <c r="AQ51" s="112" t="s">
        <v>34</v>
      </c>
      <c r="AR51" s="83"/>
      <c r="AS51" s="113">
        <f>ROUND(SUM(AS52:AS54),2)</f>
        <v>0</v>
      </c>
      <c r="AT51" s="114">
        <f>ROUND(SUM(AV51:AW51),2)</f>
        <v>0</v>
      </c>
      <c r="AU51" s="115">
        <f>ROUND(SUM(AU52:AU54),5)</f>
        <v>0</v>
      </c>
      <c r="AV51" s="114">
        <f>ROUND(AZ51*L26,2)</f>
        <v>0</v>
      </c>
      <c r="AW51" s="114">
        <f>ROUND(BA51*L27,2)</f>
        <v>0</v>
      </c>
      <c r="AX51" s="114">
        <f>ROUND(BB51*L26,2)</f>
        <v>0</v>
      </c>
      <c r="AY51" s="114">
        <f>ROUND(BC51*L27,2)</f>
        <v>0</v>
      </c>
      <c r="AZ51" s="114">
        <f>ROUND(SUM(AZ52:AZ54),2)</f>
        <v>0</v>
      </c>
      <c r="BA51" s="114">
        <f>ROUND(SUM(BA52:BA54),2)</f>
        <v>0</v>
      </c>
      <c r="BB51" s="114">
        <f>ROUND(SUM(BB52:BB54),2)</f>
        <v>0</v>
      </c>
      <c r="BC51" s="114">
        <f>ROUND(SUM(BC52:BC54),2)</f>
        <v>0</v>
      </c>
      <c r="BD51" s="116">
        <f>ROUND(SUM(BD52:BD54),2)</f>
        <v>0</v>
      </c>
      <c r="BS51" s="117" t="s">
        <v>77</v>
      </c>
      <c r="BT51" s="117" t="s">
        <v>78</v>
      </c>
      <c r="BU51" s="118" t="s">
        <v>79</v>
      </c>
      <c r="BV51" s="117" t="s">
        <v>80</v>
      </c>
      <c r="BW51" s="117" t="s">
        <v>7</v>
      </c>
      <c r="BX51" s="117" t="s">
        <v>81</v>
      </c>
      <c r="CL51" s="117" t="s">
        <v>21</v>
      </c>
    </row>
    <row r="52" s="5" customFormat="1" ht="16.5" customHeight="1">
      <c r="A52" s="119" t="s">
        <v>82</v>
      </c>
      <c r="B52" s="120"/>
      <c r="C52" s="121"/>
      <c r="D52" s="122" t="s">
        <v>83</v>
      </c>
      <c r="E52" s="122"/>
      <c r="F52" s="122"/>
      <c r="G52" s="122"/>
      <c r="H52" s="122"/>
      <c r="I52" s="123"/>
      <c r="J52" s="122" t="s">
        <v>84</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'01 - Vedlejší rozpočtové ...'!J27</f>
        <v>0</v>
      </c>
      <c r="AH52" s="123"/>
      <c r="AI52" s="123"/>
      <c r="AJ52" s="123"/>
      <c r="AK52" s="123"/>
      <c r="AL52" s="123"/>
      <c r="AM52" s="123"/>
      <c r="AN52" s="124">
        <f>SUM(AG52,AT52)</f>
        <v>0</v>
      </c>
      <c r="AO52" s="123"/>
      <c r="AP52" s="123"/>
      <c r="AQ52" s="125" t="s">
        <v>85</v>
      </c>
      <c r="AR52" s="126"/>
      <c r="AS52" s="127">
        <v>0</v>
      </c>
      <c r="AT52" s="128">
        <f>ROUND(SUM(AV52:AW52),2)</f>
        <v>0</v>
      </c>
      <c r="AU52" s="129">
        <f>'01 - Vedlejší rozpočtové ...'!P78</f>
        <v>0</v>
      </c>
      <c r="AV52" s="128">
        <f>'01 - Vedlejší rozpočtové ...'!J30</f>
        <v>0</v>
      </c>
      <c r="AW52" s="128">
        <f>'01 - Vedlejší rozpočtové ...'!J31</f>
        <v>0</v>
      </c>
      <c r="AX52" s="128">
        <f>'01 - Vedlejší rozpočtové ...'!J32</f>
        <v>0</v>
      </c>
      <c r="AY52" s="128">
        <f>'01 - Vedlejší rozpočtové ...'!J33</f>
        <v>0</v>
      </c>
      <c r="AZ52" s="128">
        <f>'01 - Vedlejší rozpočtové ...'!F30</f>
        <v>0</v>
      </c>
      <c r="BA52" s="128">
        <f>'01 - Vedlejší rozpočtové ...'!F31</f>
        <v>0</v>
      </c>
      <c r="BB52" s="128">
        <f>'01 - Vedlejší rozpočtové ...'!F32</f>
        <v>0</v>
      </c>
      <c r="BC52" s="128">
        <f>'01 - Vedlejší rozpočtové ...'!F33</f>
        <v>0</v>
      </c>
      <c r="BD52" s="130">
        <f>'01 - Vedlejší rozpočtové ...'!F34</f>
        <v>0</v>
      </c>
      <c r="BT52" s="131" t="s">
        <v>86</v>
      </c>
      <c r="BV52" s="131" t="s">
        <v>80</v>
      </c>
      <c r="BW52" s="131" t="s">
        <v>87</v>
      </c>
      <c r="BX52" s="131" t="s">
        <v>7</v>
      </c>
      <c r="CL52" s="131" t="s">
        <v>34</v>
      </c>
      <c r="CM52" s="131" t="s">
        <v>88</v>
      </c>
    </row>
    <row r="53" s="5" customFormat="1" ht="16.5" customHeight="1">
      <c r="A53" s="119" t="s">
        <v>82</v>
      </c>
      <c r="B53" s="120"/>
      <c r="C53" s="121"/>
      <c r="D53" s="122" t="s">
        <v>89</v>
      </c>
      <c r="E53" s="122"/>
      <c r="F53" s="122"/>
      <c r="G53" s="122"/>
      <c r="H53" s="122"/>
      <c r="I53" s="123"/>
      <c r="J53" s="122" t="s">
        <v>90</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f>'02 - Bourací a stavební p...'!J27</f>
        <v>0</v>
      </c>
      <c r="AH53" s="123"/>
      <c r="AI53" s="123"/>
      <c r="AJ53" s="123"/>
      <c r="AK53" s="123"/>
      <c r="AL53" s="123"/>
      <c r="AM53" s="123"/>
      <c r="AN53" s="124">
        <f>SUM(AG53,AT53)</f>
        <v>0</v>
      </c>
      <c r="AO53" s="123"/>
      <c r="AP53" s="123"/>
      <c r="AQ53" s="125" t="s">
        <v>85</v>
      </c>
      <c r="AR53" s="126"/>
      <c r="AS53" s="127">
        <v>0</v>
      </c>
      <c r="AT53" s="128">
        <f>ROUND(SUM(AV53:AW53),2)</f>
        <v>0</v>
      </c>
      <c r="AU53" s="129">
        <f>'02 - Bourací a stavební p...'!P92</f>
        <v>0</v>
      </c>
      <c r="AV53" s="128">
        <f>'02 - Bourací a stavební p...'!J30</f>
        <v>0</v>
      </c>
      <c r="AW53" s="128">
        <f>'02 - Bourací a stavební p...'!J31</f>
        <v>0</v>
      </c>
      <c r="AX53" s="128">
        <f>'02 - Bourací a stavební p...'!J32</f>
        <v>0</v>
      </c>
      <c r="AY53" s="128">
        <f>'02 - Bourací a stavební p...'!J33</f>
        <v>0</v>
      </c>
      <c r="AZ53" s="128">
        <f>'02 - Bourací a stavební p...'!F30</f>
        <v>0</v>
      </c>
      <c r="BA53" s="128">
        <f>'02 - Bourací a stavební p...'!F31</f>
        <v>0</v>
      </c>
      <c r="BB53" s="128">
        <f>'02 - Bourací a stavební p...'!F32</f>
        <v>0</v>
      </c>
      <c r="BC53" s="128">
        <f>'02 - Bourací a stavební p...'!F33</f>
        <v>0</v>
      </c>
      <c r="BD53" s="130">
        <f>'02 - Bourací a stavební p...'!F34</f>
        <v>0</v>
      </c>
      <c r="BT53" s="131" t="s">
        <v>86</v>
      </c>
      <c r="BV53" s="131" t="s">
        <v>80</v>
      </c>
      <c r="BW53" s="131" t="s">
        <v>91</v>
      </c>
      <c r="BX53" s="131" t="s">
        <v>7</v>
      </c>
      <c r="CL53" s="131" t="s">
        <v>34</v>
      </c>
      <c r="CM53" s="131" t="s">
        <v>88</v>
      </c>
    </row>
    <row r="54" s="5" customFormat="1" ht="16.5" customHeight="1">
      <c r="A54" s="119" t="s">
        <v>82</v>
      </c>
      <c r="B54" s="120"/>
      <c r="C54" s="121"/>
      <c r="D54" s="122" t="s">
        <v>92</v>
      </c>
      <c r="E54" s="122"/>
      <c r="F54" s="122"/>
      <c r="G54" s="122"/>
      <c r="H54" s="122"/>
      <c r="I54" s="123"/>
      <c r="J54" s="122" t="s">
        <v>93</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f>'03 - Elektroinstalace'!J27</f>
        <v>0</v>
      </c>
      <c r="AH54" s="123"/>
      <c r="AI54" s="123"/>
      <c r="AJ54" s="123"/>
      <c r="AK54" s="123"/>
      <c r="AL54" s="123"/>
      <c r="AM54" s="123"/>
      <c r="AN54" s="124">
        <f>SUM(AG54,AT54)</f>
        <v>0</v>
      </c>
      <c r="AO54" s="123"/>
      <c r="AP54" s="123"/>
      <c r="AQ54" s="125" t="s">
        <v>85</v>
      </c>
      <c r="AR54" s="126"/>
      <c r="AS54" s="132">
        <v>0</v>
      </c>
      <c r="AT54" s="133">
        <f>ROUND(SUM(AV54:AW54),2)</f>
        <v>0</v>
      </c>
      <c r="AU54" s="134">
        <f>'03 - Elektroinstalace'!P88</f>
        <v>0</v>
      </c>
      <c r="AV54" s="133">
        <f>'03 - Elektroinstalace'!J30</f>
        <v>0</v>
      </c>
      <c r="AW54" s="133">
        <f>'03 - Elektroinstalace'!J31</f>
        <v>0</v>
      </c>
      <c r="AX54" s="133">
        <f>'03 - Elektroinstalace'!J32</f>
        <v>0</v>
      </c>
      <c r="AY54" s="133">
        <f>'03 - Elektroinstalace'!J33</f>
        <v>0</v>
      </c>
      <c r="AZ54" s="133">
        <f>'03 - Elektroinstalace'!F30</f>
        <v>0</v>
      </c>
      <c r="BA54" s="133">
        <f>'03 - Elektroinstalace'!F31</f>
        <v>0</v>
      </c>
      <c r="BB54" s="133">
        <f>'03 - Elektroinstalace'!F32</f>
        <v>0</v>
      </c>
      <c r="BC54" s="133">
        <f>'03 - Elektroinstalace'!F33</f>
        <v>0</v>
      </c>
      <c r="BD54" s="135">
        <f>'03 - Elektroinstalace'!F34</f>
        <v>0</v>
      </c>
      <c r="BT54" s="131" t="s">
        <v>86</v>
      </c>
      <c r="BV54" s="131" t="s">
        <v>80</v>
      </c>
      <c r="BW54" s="131" t="s">
        <v>94</v>
      </c>
      <c r="BX54" s="131" t="s">
        <v>7</v>
      </c>
      <c r="CL54" s="131" t="s">
        <v>34</v>
      </c>
      <c r="CM54" s="131" t="s">
        <v>88</v>
      </c>
    </row>
    <row r="55" s="1" customFormat="1" ht="30" customHeight="1">
      <c r="B55" s="46"/>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2"/>
    </row>
    <row r="56" s="1" customFormat="1" ht="6.96" customHeight="1">
      <c r="B56" s="67"/>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72"/>
    </row>
  </sheetData>
  <sheetProtection sheet="1" formatColumns="0" formatRows="0" objects="1" scenarios="1" spinCount="100000" saltValue="KVkpETKz3bkhpczaebQIo6Jyb/W0cUQPoUI5kpLQBTTYW3hsyWPMzy3r271oDE+2El+AWrmGgZldIGLgT2cDKQ==" hashValue="p7lxQ/jCtcpgfBRpIy1826JjzpdXDCwRqnGMgxin1oBkGckTmiCJOHoG+U0jSG4KMjMay9ENnpJo7mriQAWzdg==" algorithmName="SHA-512" password="CC35"/>
  <mergeCells count="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G51:AM51"/>
    <mergeCell ref="AN51:AP51"/>
    <mergeCell ref="AR2:BE2"/>
  </mergeCells>
  <hyperlinks>
    <hyperlink ref="K1:S1" location="C2" display="1) Rekapitulace stavby"/>
    <hyperlink ref="W1:AI1" location="C51" display="2) Rekapitulace objektů stavby a soupisů prací"/>
    <hyperlink ref="A52" location="'01 - Vedlejší rozpočtové ...'!C2" display="/"/>
    <hyperlink ref="A53" location="'02 - Bourací a stavební p...'!C2" display="/"/>
    <hyperlink ref="A54" location="'03 - Elektroinstalace'!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95</v>
      </c>
      <c r="G1" s="139" t="s">
        <v>96</v>
      </c>
      <c r="H1" s="139"/>
      <c r="I1" s="140"/>
      <c r="J1" s="139" t="s">
        <v>97</v>
      </c>
      <c r="K1" s="138" t="s">
        <v>98</v>
      </c>
      <c r="L1" s="139" t="s">
        <v>99</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87</v>
      </c>
    </row>
    <row r="3" ht="6.96" customHeight="1">
      <c r="B3" s="24"/>
      <c r="C3" s="25"/>
      <c r="D3" s="25"/>
      <c r="E3" s="25"/>
      <c r="F3" s="25"/>
      <c r="G3" s="25"/>
      <c r="H3" s="25"/>
      <c r="I3" s="141"/>
      <c r="J3" s="25"/>
      <c r="K3" s="26"/>
      <c r="AT3" s="23" t="s">
        <v>88</v>
      </c>
    </row>
    <row r="4" ht="36.96" customHeight="1">
      <c r="B4" s="27"/>
      <c r="C4" s="28"/>
      <c r="D4" s="29" t="s">
        <v>100</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Úpravy recepce MÚ Sokolov</v>
      </c>
      <c r="F7" s="39"/>
      <c r="G7" s="39"/>
      <c r="H7" s="39"/>
      <c r="I7" s="142"/>
      <c r="J7" s="28"/>
      <c r="K7" s="30"/>
    </row>
    <row r="8" s="1" customFormat="1">
      <c r="B8" s="46"/>
      <c r="C8" s="47"/>
      <c r="D8" s="39" t="s">
        <v>101</v>
      </c>
      <c r="E8" s="47"/>
      <c r="F8" s="47"/>
      <c r="G8" s="47"/>
      <c r="H8" s="47"/>
      <c r="I8" s="144"/>
      <c r="J8" s="47"/>
      <c r="K8" s="51"/>
    </row>
    <row r="9" s="1" customFormat="1" ht="36.96" customHeight="1">
      <c r="B9" s="46"/>
      <c r="C9" s="47"/>
      <c r="D9" s="47"/>
      <c r="E9" s="145" t="s">
        <v>102</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20</v>
      </c>
      <c r="E11" s="47"/>
      <c r="F11" s="34" t="s">
        <v>34</v>
      </c>
      <c r="G11" s="47"/>
      <c r="H11" s="47"/>
      <c r="I11" s="146" t="s">
        <v>22</v>
      </c>
      <c r="J11" s="34" t="s">
        <v>34</v>
      </c>
      <c r="K11" s="51"/>
    </row>
    <row r="12" s="1" customFormat="1" ht="14.4" customHeight="1">
      <c r="B12" s="46"/>
      <c r="C12" s="47"/>
      <c r="D12" s="39" t="s">
        <v>24</v>
      </c>
      <c r="E12" s="47"/>
      <c r="F12" s="34" t="s">
        <v>25</v>
      </c>
      <c r="G12" s="47"/>
      <c r="H12" s="47"/>
      <c r="I12" s="146" t="s">
        <v>26</v>
      </c>
      <c r="J12" s="147" t="str">
        <f>'Rekapitulace stavby'!AN8</f>
        <v>1. 2. 2018</v>
      </c>
      <c r="K12" s="51"/>
    </row>
    <row r="13" s="1" customFormat="1" ht="10.8" customHeight="1">
      <c r="B13" s="46"/>
      <c r="C13" s="47"/>
      <c r="D13" s="47"/>
      <c r="E13" s="47"/>
      <c r="F13" s="47"/>
      <c r="G13" s="47"/>
      <c r="H13" s="47"/>
      <c r="I13" s="144"/>
      <c r="J13" s="47"/>
      <c r="K13" s="51"/>
    </row>
    <row r="14" s="1" customFormat="1" ht="14.4" customHeight="1">
      <c r="B14" s="46"/>
      <c r="C14" s="47"/>
      <c r="D14" s="39" t="s">
        <v>32</v>
      </c>
      <c r="E14" s="47"/>
      <c r="F14" s="47"/>
      <c r="G14" s="47"/>
      <c r="H14" s="47"/>
      <c r="I14" s="146" t="s">
        <v>33</v>
      </c>
      <c r="J14" s="34" t="s">
        <v>34</v>
      </c>
      <c r="K14" s="51"/>
    </row>
    <row r="15" s="1" customFormat="1" ht="18" customHeight="1">
      <c r="B15" s="46"/>
      <c r="C15" s="47"/>
      <c r="D15" s="47"/>
      <c r="E15" s="34" t="s">
        <v>35</v>
      </c>
      <c r="F15" s="47"/>
      <c r="G15" s="47"/>
      <c r="H15" s="47"/>
      <c r="I15" s="146" t="s">
        <v>36</v>
      </c>
      <c r="J15" s="34" t="s">
        <v>34</v>
      </c>
      <c r="K15" s="51"/>
    </row>
    <row r="16" s="1" customFormat="1" ht="6.96" customHeight="1">
      <c r="B16" s="46"/>
      <c r="C16" s="47"/>
      <c r="D16" s="47"/>
      <c r="E16" s="47"/>
      <c r="F16" s="47"/>
      <c r="G16" s="47"/>
      <c r="H16" s="47"/>
      <c r="I16" s="144"/>
      <c r="J16" s="47"/>
      <c r="K16" s="51"/>
    </row>
    <row r="17" s="1" customFormat="1" ht="14.4" customHeight="1">
      <c r="B17" s="46"/>
      <c r="C17" s="47"/>
      <c r="D17" s="39" t="s">
        <v>37</v>
      </c>
      <c r="E17" s="47"/>
      <c r="F17" s="47"/>
      <c r="G17" s="47"/>
      <c r="H17" s="47"/>
      <c r="I17" s="146" t="s">
        <v>33</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36</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39</v>
      </c>
      <c r="E20" s="47"/>
      <c r="F20" s="47"/>
      <c r="G20" s="47"/>
      <c r="H20" s="47"/>
      <c r="I20" s="146" t="s">
        <v>33</v>
      </c>
      <c r="J20" s="34" t="s">
        <v>34</v>
      </c>
      <c r="K20" s="51"/>
    </row>
    <row r="21" s="1" customFormat="1" ht="18" customHeight="1">
      <c r="B21" s="46"/>
      <c r="C21" s="47"/>
      <c r="D21" s="47"/>
      <c r="E21" s="34" t="s">
        <v>40</v>
      </c>
      <c r="F21" s="47"/>
      <c r="G21" s="47"/>
      <c r="H21" s="47"/>
      <c r="I21" s="146" t="s">
        <v>36</v>
      </c>
      <c r="J21" s="34" t="s">
        <v>34</v>
      </c>
      <c r="K21" s="51"/>
    </row>
    <row r="22" s="1" customFormat="1" ht="6.96" customHeight="1">
      <c r="B22" s="46"/>
      <c r="C22" s="47"/>
      <c r="D22" s="47"/>
      <c r="E22" s="47"/>
      <c r="F22" s="47"/>
      <c r="G22" s="47"/>
      <c r="H22" s="47"/>
      <c r="I22" s="144"/>
      <c r="J22" s="47"/>
      <c r="K22" s="51"/>
    </row>
    <row r="23" s="1" customFormat="1" ht="14.4" customHeight="1">
      <c r="B23" s="46"/>
      <c r="C23" s="47"/>
      <c r="D23" s="39" t="s">
        <v>42</v>
      </c>
      <c r="E23" s="47"/>
      <c r="F23" s="47"/>
      <c r="G23" s="47"/>
      <c r="H23" s="47"/>
      <c r="I23" s="144"/>
      <c r="J23" s="47"/>
      <c r="K23" s="51"/>
    </row>
    <row r="24" s="6" customFormat="1" ht="71.25" customHeight="1">
      <c r="B24" s="148"/>
      <c r="C24" s="149"/>
      <c r="D24" s="149"/>
      <c r="E24" s="44" t="s">
        <v>43</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44</v>
      </c>
      <c r="E27" s="47"/>
      <c r="F27" s="47"/>
      <c r="G27" s="47"/>
      <c r="H27" s="47"/>
      <c r="I27" s="144"/>
      <c r="J27" s="155">
        <f>ROUND(J78,2)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46</v>
      </c>
      <c r="G29" s="47"/>
      <c r="H29" s="47"/>
      <c r="I29" s="156" t="s">
        <v>45</v>
      </c>
      <c r="J29" s="52" t="s">
        <v>47</v>
      </c>
      <c r="K29" s="51"/>
    </row>
    <row r="30" s="1" customFormat="1" ht="14.4" customHeight="1">
      <c r="B30" s="46"/>
      <c r="C30" s="47"/>
      <c r="D30" s="55" t="s">
        <v>48</v>
      </c>
      <c r="E30" s="55" t="s">
        <v>49</v>
      </c>
      <c r="F30" s="157">
        <f>ROUND(SUM(BE78:BE81), 2)</f>
        <v>0</v>
      </c>
      <c r="G30" s="47"/>
      <c r="H30" s="47"/>
      <c r="I30" s="158">
        <v>0.20999999999999999</v>
      </c>
      <c r="J30" s="157">
        <f>ROUND(ROUND((SUM(BE78:BE81)), 2)*I30, 2)</f>
        <v>0</v>
      </c>
      <c r="K30" s="51"/>
    </row>
    <row r="31" s="1" customFormat="1" ht="14.4" customHeight="1">
      <c r="B31" s="46"/>
      <c r="C31" s="47"/>
      <c r="D31" s="47"/>
      <c r="E31" s="55" t="s">
        <v>50</v>
      </c>
      <c r="F31" s="157">
        <f>ROUND(SUM(BF78:BF81), 2)</f>
        <v>0</v>
      </c>
      <c r="G31" s="47"/>
      <c r="H31" s="47"/>
      <c r="I31" s="158">
        <v>0.14999999999999999</v>
      </c>
      <c r="J31" s="157">
        <f>ROUND(ROUND((SUM(BF78:BF81)), 2)*I31, 2)</f>
        <v>0</v>
      </c>
      <c r="K31" s="51"/>
    </row>
    <row r="32" hidden="1" s="1" customFormat="1" ht="14.4" customHeight="1">
      <c r="B32" s="46"/>
      <c r="C32" s="47"/>
      <c r="D32" s="47"/>
      <c r="E32" s="55" t="s">
        <v>51</v>
      </c>
      <c r="F32" s="157">
        <f>ROUND(SUM(BG78:BG81), 2)</f>
        <v>0</v>
      </c>
      <c r="G32" s="47"/>
      <c r="H32" s="47"/>
      <c r="I32" s="158">
        <v>0.20999999999999999</v>
      </c>
      <c r="J32" s="157">
        <v>0</v>
      </c>
      <c r="K32" s="51"/>
    </row>
    <row r="33" hidden="1" s="1" customFormat="1" ht="14.4" customHeight="1">
      <c r="B33" s="46"/>
      <c r="C33" s="47"/>
      <c r="D33" s="47"/>
      <c r="E33" s="55" t="s">
        <v>52</v>
      </c>
      <c r="F33" s="157">
        <f>ROUND(SUM(BH78:BH81), 2)</f>
        <v>0</v>
      </c>
      <c r="G33" s="47"/>
      <c r="H33" s="47"/>
      <c r="I33" s="158">
        <v>0.14999999999999999</v>
      </c>
      <c r="J33" s="157">
        <v>0</v>
      </c>
      <c r="K33" s="51"/>
    </row>
    <row r="34" hidden="1" s="1" customFormat="1" ht="14.4" customHeight="1">
      <c r="B34" s="46"/>
      <c r="C34" s="47"/>
      <c r="D34" s="47"/>
      <c r="E34" s="55" t="s">
        <v>53</v>
      </c>
      <c r="F34" s="157">
        <f>ROUND(SUM(BI78:BI81),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54</v>
      </c>
      <c r="E36" s="98"/>
      <c r="F36" s="98"/>
      <c r="G36" s="161" t="s">
        <v>55</v>
      </c>
      <c r="H36" s="162" t="s">
        <v>56</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103</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Úpravy recepce MÚ Sokolov</v>
      </c>
      <c r="F45" s="39"/>
      <c r="G45" s="39"/>
      <c r="H45" s="39"/>
      <c r="I45" s="144"/>
      <c r="J45" s="47"/>
      <c r="K45" s="51"/>
    </row>
    <row r="46" s="1" customFormat="1" ht="14.4" customHeight="1">
      <c r="B46" s="46"/>
      <c r="C46" s="39" t="s">
        <v>101</v>
      </c>
      <c r="D46" s="47"/>
      <c r="E46" s="47"/>
      <c r="F46" s="47"/>
      <c r="G46" s="47"/>
      <c r="H46" s="47"/>
      <c r="I46" s="144"/>
      <c r="J46" s="47"/>
      <c r="K46" s="51"/>
    </row>
    <row r="47" s="1" customFormat="1" ht="17.25" customHeight="1">
      <c r="B47" s="46"/>
      <c r="C47" s="47"/>
      <c r="D47" s="47"/>
      <c r="E47" s="145" t="str">
        <f>E9</f>
        <v>01 - Vedlejší rozpočtové náklady</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24</v>
      </c>
      <c r="D49" s="47"/>
      <c r="E49" s="47"/>
      <c r="F49" s="34" t="str">
        <f>F12</f>
        <v>Siokolov</v>
      </c>
      <c r="G49" s="47"/>
      <c r="H49" s="47"/>
      <c r="I49" s="146" t="s">
        <v>26</v>
      </c>
      <c r="J49" s="147" t="str">
        <f>IF(J12="","",J12)</f>
        <v>1. 2. 2018</v>
      </c>
      <c r="K49" s="51"/>
    </row>
    <row r="50" s="1" customFormat="1" ht="6.96" customHeight="1">
      <c r="B50" s="46"/>
      <c r="C50" s="47"/>
      <c r="D50" s="47"/>
      <c r="E50" s="47"/>
      <c r="F50" s="47"/>
      <c r="G50" s="47"/>
      <c r="H50" s="47"/>
      <c r="I50" s="144"/>
      <c r="J50" s="47"/>
      <c r="K50" s="51"/>
    </row>
    <row r="51" s="1" customFormat="1">
      <c r="B51" s="46"/>
      <c r="C51" s="39" t="s">
        <v>32</v>
      </c>
      <c r="D51" s="47"/>
      <c r="E51" s="47"/>
      <c r="F51" s="34" t="str">
        <f>E15</f>
        <v>MÚ Sokolov, Rokycanova 1929, Sokolov</v>
      </c>
      <c r="G51" s="47"/>
      <c r="H51" s="47"/>
      <c r="I51" s="146" t="s">
        <v>39</v>
      </c>
      <c r="J51" s="44" t="str">
        <f>E21</f>
        <v>Ing. Arch Olga Růžičková</v>
      </c>
      <c r="K51" s="51"/>
    </row>
    <row r="52" s="1" customFormat="1" ht="14.4" customHeight="1">
      <c r="B52" s="46"/>
      <c r="C52" s="39" t="s">
        <v>37</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104</v>
      </c>
      <c r="D54" s="159"/>
      <c r="E54" s="159"/>
      <c r="F54" s="159"/>
      <c r="G54" s="159"/>
      <c r="H54" s="159"/>
      <c r="I54" s="173"/>
      <c r="J54" s="174" t="s">
        <v>105</v>
      </c>
      <c r="K54" s="175"/>
    </row>
    <row r="55" s="1" customFormat="1" ht="10.32" customHeight="1">
      <c r="B55" s="46"/>
      <c r="C55" s="47"/>
      <c r="D55" s="47"/>
      <c r="E55" s="47"/>
      <c r="F55" s="47"/>
      <c r="G55" s="47"/>
      <c r="H55" s="47"/>
      <c r="I55" s="144"/>
      <c r="J55" s="47"/>
      <c r="K55" s="51"/>
    </row>
    <row r="56" s="1" customFormat="1" ht="29.28" customHeight="1">
      <c r="B56" s="46"/>
      <c r="C56" s="176" t="s">
        <v>106</v>
      </c>
      <c r="D56" s="47"/>
      <c r="E56" s="47"/>
      <c r="F56" s="47"/>
      <c r="G56" s="47"/>
      <c r="H56" s="47"/>
      <c r="I56" s="144"/>
      <c r="J56" s="155">
        <f>J78</f>
        <v>0</v>
      </c>
      <c r="K56" s="51"/>
      <c r="AU56" s="23" t="s">
        <v>107</v>
      </c>
    </row>
    <row r="57" s="7" customFormat="1" ht="24.96" customHeight="1">
      <c r="B57" s="177"/>
      <c r="C57" s="178"/>
      <c r="D57" s="179" t="s">
        <v>108</v>
      </c>
      <c r="E57" s="180"/>
      <c r="F57" s="180"/>
      <c r="G57" s="180"/>
      <c r="H57" s="180"/>
      <c r="I57" s="181"/>
      <c r="J57" s="182">
        <f>J79</f>
        <v>0</v>
      </c>
      <c r="K57" s="183"/>
    </row>
    <row r="58" s="8" customFormat="1" ht="19.92" customHeight="1">
      <c r="B58" s="184"/>
      <c r="C58" s="185"/>
      <c r="D58" s="186" t="s">
        <v>109</v>
      </c>
      <c r="E58" s="187"/>
      <c r="F58" s="187"/>
      <c r="G58" s="187"/>
      <c r="H58" s="187"/>
      <c r="I58" s="188"/>
      <c r="J58" s="189">
        <f>J80</f>
        <v>0</v>
      </c>
      <c r="K58" s="190"/>
    </row>
    <row r="59" s="1" customFormat="1" ht="21.84" customHeight="1">
      <c r="B59" s="46"/>
      <c r="C59" s="47"/>
      <c r="D59" s="47"/>
      <c r="E59" s="47"/>
      <c r="F59" s="47"/>
      <c r="G59" s="47"/>
      <c r="H59" s="47"/>
      <c r="I59" s="144"/>
      <c r="J59" s="47"/>
      <c r="K59" s="51"/>
    </row>
    <row r="60" s="1" customFormat="1" ht="6.96" customHeight="1">
      <c r="B60" s="67"/>
      <c r="C60" s="68"/>
      <c r="D60" s="68"/>
      <c r="E60" s="68"/>
      <c r="F60" s="68"/>
      <c r="G60" s="68"/>
      <c r="H60" s="68"/>
      <c r="I60" s="166"/>
      <c r="J60" s="68"/>
      <c r="K60" s="69"/>
    </row>
    <row r="64" s="1" customFormat="1" ht="6.96" customHeight="1">
      <c r="B64" s="70"/>
      <c r="C64" s="71"/>
      <c r="D64" s="71"/>
      <c r="E64" s="71"/>
      <c r="F64" s="71"/>
      <c r="G64" s="71"/>
      <c r="H64" s="71"/>
      <c r="I64" s="169"/>
      <c r="J64" s="71"/>
      <c r="K64" s="71"/>
      <c r="L64" s="72"/>
    </row>
    <row r="65" s="1" customFormat="1" ht="36.96" customHeight="1">
      <c r="B65" s="46"/>
      <c r="C65" s="73" t="s">
        <v>110</v>
      </c>
      <c r="D65" s="74"/>
      <c r="E65" s="74"/>
      <c r="F65" s="74"/>
      <c r="G65" s="74"/>
      <c r="H65" s="74"/>
      <c r="I65" s="191"/>
      <c r="J65" s="74"/>
      <c r="K65" s="74"/>
      <c r="L65" s="72"/>
    </row>
    <row r="66" s="1" customFormat="1" ht="6.96" customHeight="1">
      <c r="B66" s="46"/>
      <c r="C66" s="74"/>
      <c r="D66" s="74"/>
      <c r="E66" s="74"/>
      <c r="F66" s="74"/>
      <c r="G66" s="74"/>
      <c r="H66" s="74"/>
      <c r="I66" s="191"/>
      <c r="J66" s="74"/>
      <c r="K66" s="74"/>
      <c r="L66" s="72"/>
    </row>
    <row r="67" s="1" customFormat="1" ht="14.4" customHeight="1">
      <c r="B67" s="46"/>
      <c r="C67" s="76" t="s">
        <v>18</v>
      </c>
      <c r="D67" s="74"/>
      <c r="E67" s="74"/>
      <c r="F67" s="74"/>
      <c r="G67" s="74"/>
      <c r="H67" s="74"/>
      <c r="I67" s="191"/>
      <c r="J67" s="74"/>
      <c r="K67" s="74"/>
      <c r="L67" s="72"/>
    </row>
    <row r="68" s="1" customFormat="1" ht="16.5" customHeight="1">
      <c r="B68" s="46"/>
      <c r="C68" s="74"/>
      <c r="D68" s="74"/>
      <c r="E68" s="192" t="str">
        <f>E7</f>
        <v>Úpravy recepce MÚ Sokolov</v>
      </c>
      <c r="F68" s="76"/>
      <c r="G68" s="76"/>
      <c r="H68" s="76"/>
      <c r="I68" s="191"/>
      <c r="J68" s="74"/>
      <c r="K68" s="74"/>
      <c r="L68" s="72"/>
    </row>
    <row r="69" s="1" customFormat="1" ht="14.4" customHeight="1">
      <c r="B69" s="46"/>
      <c r="C69" s="76" t="s">
        <v>101</v>
      </c>
      <c r="D69" s="74"/>
      <c r="E69" s="74"/>
      <c r="F69" s="74"/>
      <c r="G69" s="74"/>
      <c r="H69" s="74"/>
      <c r="I69" s="191"/>
      <c r="J69" s="74"/>
      <c r="K69" s="74"/>
      <c r="L69" s="72"/>
    </row>
    <row r="70" s="1" customFormat="1" ht="17.25" customHeight="1">
      <c r="B70" s="46"/>
      <c r="C70" s="74"/>
      <c r="D70" s="74"/>
      <c r="E70" s="82" t="str">
        <f>E9</f>
        <v>01 - Vedlejší rozpočtové náklady</v>
      </c>
      <c r="F70" s="74"/>
      <c r="G70" s="74"/>
      <c r="H70" s="74"/>
      <c r="I70" s="191"/>
      <c r="J70" s="74"/>
      <c r="K70" s="74"/>
      <c r="L70" s="72"/>
    </row>
    <row r="71" s="1" customFormat="1" ht="6.96" customHeight="1">
      <c r="B71" s="46"/>
      <c r="C71" s="74"/>
      <c r="D71" s="74"/>
      <c r="E71" s="74"/>
      <c r="F71" s="74"/>
      <c r="G71" s="74"/>
      <c r="H71" s="74"/>
      <c r="I71" s="191"/>
      <c r="J71" s="74"/>
      <c r="K71" s="74"/>
      <c r="L71" s="72"/>
    </row>
    <row r="72" s="1" customFormat="1" ht="18" customHeight="1">
      <c r="B72" s="46"/>
      <c r="C72" s="76" t="s">
        <v>24</v>
      </c>
      <c r="D72" s="74"/>
      <c r="E72" s="74"/>
      <c r="F72" s="193" t="str">
        <f>F12</f>
        <v>Siokolov</v>
      </c>
      <c r="G72" s="74"/>
      <c r="H72" s="74"/>
      <c r="I72" s="194" t="s">
        <v>26</v>
      </c>
      <c r="J72" s="85" t="str">
        <f>IF(J12="","",J12)</f>
        <v>1. 2. 2018</v>
      </c>
      <c r="K72" s="74"/>
      <c r="L72" s="72"/>
    </row>
    <row r="73" s="1" customFormat="1" ht="6.96" customHeight="1">
      <c r="B73" s="46"/>
      <c r="C73" s="74"/>
      <c r="D73" s="74"/>
      <c r="E73" s="74"/>
      <c r="F73" s="74"/>
      <c r="G73" s="74"/>
      <c r="H73" s="74"/>
      <c r="I73" s="191"/>
      <c r="J73" s="74"/>
      <c r="K73" s="74"/>
      <c r="L73" s="72"/>
    </row>
    <row r="74" s="1" customFormat="1">
      <c r="B74" s="46"/>
      <c r="C74" s="76" t="s">
        <v>32</v>
      </c>
      <c r="D74" s="74"/>
      <c r="E74" s="74"/>
      <c r="F74" s="193" t="str">
        <f>E15</f>
        <v>MÚ Sokolov, Rokycanova 1929, Sokolov</v>
      </c>
      <c r="G74" s="74"/>
      <c r="H74" s="74"/>
      <c r="I74" s="194" t="s">
        <v>39</v>
      </c>
      <c r="J74" s="193" t="str">
        <f>E21</f>
        <v>Ing. Arch Olga Růžičková</v>
      </c>
      <c r="K74" s="74"/>
      <c r="L74" s="72"/>
    </row>
    <row r="75" s="1" customFormat="1" ht="14.4" customHeight="1">
      <c r="B75" s="46"/>
      <c r="C75" s="76" t="s">
        <v>37</v>
      </c>
      <c r="D75" s="74"/>
      <c r="E75" s="74"/>
      <c r="F75" s="193" t="str">
        <f>IF(E18="","",E18)</f>
        <v/>
      </c>
      <c r="G75" s="74"/>
      <c r="H75" s="74"/>
      <c r="I75" s="191"/>
      <c r="J75" s="74"/>
      <c r="K75" s="74"/>
      <c r="L75" s="72"/>
    </row>
    <row r="76" s="1" customFormat="1" ht="10.32" customHeight="1">
      <c r="B76" s="46"/>
      <c r="C76" s="74"/>
      <c r="D76" s="74"/>
      <c r="E76" s="74"/>
      <c r="F76" s="74"/>
      <c r="G76" s="74"/>
      <c r="H76" s="74"/>
      <c r="I76" s="191"/>
      <c r="J76" s="74"/>
      <c r="K76" s="74"/>
      <c r="L76" s="72"/>
    </row>
    <row r="77" s="9" customFormat="1" ht="29.28" customHeight="1">
      <c r="B77" s="195"/>
      <c r="C77" s="196" t="s">
        <v>111</v>
      </c>
      <c r="D77" s="197" t="s">
        <v>63</v>
      </c>
      <c r="E77" s="197" t="s">
        <v>59</v>
      </c>
      <c r="F77" s="197" t="s">
        <v>112</v>
      </c>
      <c r="G77" s="197" t="s">
        <v>113</v>
      </c>
      <c r="H77" s="197" t="s">
        <v>114</v>
      </c>
      <c r="I77" s="198" t="s">
        <v>115</v>
      </c>
      <c r="J77" s="197" t="s">
        <v>105</v>
      </c>
      <c r="K77" s="199" t="s">
        <v>116</v>
      </c>
      <c r="L77" s="200"/>
      <c r="M77" s="102" t="s">
        <v>117</v>
      </c>
      <c r="N77" s="103" t="s">
        <v>48</v>
      </c>
      <c r="O77" s="103" t="s">
        <v>118</v>
      </c>
      <c r="P77" s="103" t="s">
        <v>119</v>
      </c>
      <c r="Q77" s="103" t="s">
        <v>120</v>
      </c>
      <c r="R77" s="103" t="s">
        <v>121</v>
      </c>
      <c r="S77" s="103" t="s">
        <v>122</v>
      </c>
      <c r="T77" s="104" t="s">
        <v>123</v>
      </c>
    </row>
    <row r="78" s="1" customFormat="1" ht="29.28" customHeight="1">
      <c r="B78" s="46"/>
      <c r="C78" s="108" t="s">
        <v>106</v>
      </c>
      <c r="D78" s="74"/>
      <c r="E78" s="74"/>
      <c r="F78" s="74"/>
      <c r="G78" s="74"/>
      <c r="H78" s="74"/>
      <c r="I78" s="191"/>
      <c r="J78" s="201">
        <f>BK78</f>
        <v>0</v>
      </c>
      <c r="K78" s="74"/>
      <c r="L78" s="72"/>
      <c r="M78" s="105"/>
      <c r="N78" s="106"/>
      <c r="O78" s="106"/>
      <c r="P78" s="202">
        <f>P79</f>
        <v>0</v>
      </c>
      <c r="Q78" s="106"/>
      <c r="R78" s="202">
        <f>R79</f>
        <v>0</v>
      </c>
      <c r="S78" s="106"/>
      <c r="T78" s="203">
        <f>T79</f>
        <v>0</v>
      </c>
      <c r="AT78" s="23" t="s">
        <v>77</v>
      </c>
      <c r="AU78" s="23" t="s">
        <v>107</v>
      </c>
      <c r="BK78" s="204">
        <f>BK79</f>
        <v>0</v>
      </c>
    </row>
    <row r="79" s="10" customFormat="1" ht="37.44" customHeight="1">
      <c r="B79" s="205"/>
      <c r="C79" s="206"/>
      <c r="D79" s="207" t="s">
        <v>77</v>
      </c>
      <c r="E79" s="208" t="s">
        <v>124</v>
      </c>
      <c r="F79" s="208" t="s">
        <v>84</v>
      </c>
      <c r="G79" s="206"/>
      <c r="H79" s="206"/>
      <c r="I79" s="209"/>
      <c r="J79" s="210">
        <f>BK79</f>
        <v>0</v>
      </c>
      <c r="K79" s="206"/>
      <c r="L79" s="211"/>
      <c r="M79" s="212"/>
      <c r="N79" s="213"/>
      <c r="O79" s="213"/>
      <c r="P79" s="214">
        <f>P80</f>
        <v>0</v>
      </c>
      <c r="Q79" s="213"/>
      <c r="R79" s="214">
        <f>R80</f>
        <v>0</v>
      </c>
      <c r="S79" s="213"/>
      <c r="T79" s="215">
        <f>T80</f>
        <v>0</v>
      </c>
      <c r="AR79" s="216" t="s">
        <v>125</v>
      </c>
      <c r="AT79" s="217" t="s">
        <v>77</v>
      </c>
      <c r="AU79" s="217" t="s">
        <v>78</v>
      </c>
      <c r="AY79" s="216" t="s">
        <v>126</v>
      </c>
      <c r="BK79" s="218">
        <f>BK80</f>
        <v>0</v>
      </c>
    </row>
    <row r="80" s="10" customFormat="1" ht="19.92" customHeight="1">
      <c r="B80" s="205"/>
      <c r="C80" s="206"/>
      <c r="D80" s="207" t="s">
        <v>77</v>
      </c>
      <c r="E80" s="219" t="s">
        <v>127</v>
      </c>
      <c r="F80" s="219" t="s">
        <v>128</v>
      </c>
      <c r="G80" s="206"/>
      <c r="H80" s="206"/>
      <c r="I80" s="209"/>
      <c r="J80" s="220">
        <f>BK80</f>
        <v>0</v>
      </c>
      <c r="K80" s="206"/>
      <c r="L80" s="211"/>
      <c r="M80" s="212"/>
      <c r="N80" s="213"/>
      <c r="O80" s="213"/>
      <c r="P80" s="214">
        <f>P81</f>
        <v>0</v>
      </c>
      <c r="Q80" s="213"/>
      <c r="R80" s="214">
        <f>R81</f>
        <v>0</v>
      </c>
      <c r="S80" s="213"/>
      <c r="T80" s="215">
        <f>T81</f>
        <v>0</v>
      </c>
      <c r="AR80" s="216" t="s">
        <v>125</v>
      </c>
      <c r="AT80" s="217" t="s">
        <v>77</v>
      </c>
      <c r="AU80" s="217" t="s">
        <v>86</v>
      </c>
      <c r="AY80" s="216" t="s">
        <v>126</v>
      </c>
      <c r="BK80" s="218">
        <f>BK81</f>
        <v>0</v>
      </c>
    </row>
    <row r="81" s="1" customFormat="1" ht="25.5" customHeight="1">
      <c r="B81" s="46"/>
      <c r="C81" s="221" t="s">
        <v>86</v>
      </c>
      <c r="D81" s="221" t="s">
        <v>129</v>
      </c>
      <c r="E81" s="222" t="s">
        <v>130</v>
      </c>
      <c r="F81" s="223" t="s">
        <v>131</v>
      </c>
      <c r="G81" s="224" t="s">
        <v>132</v>
      </c>
      <c r="H81" s="225">
        <v>1</v>
      </c>
      <c r="I81" s="226"/>
      <c r="J81" s="227">
        <f>ROUND(I81*H81,2)</f>
        <v>0</v>
      </c>
      <c r="K81" s="223" t="s">
        <v>133</v>
      </c>
      <c r="L81" s="72"/>
      <c r="M81" s="228" t="s">
        <v>34</v>
      </c>
      <c r="N81" s="229" t="s">
        <v>49</v>
      </c>
      <c r="O81" s="230"/>
      <c r="P81" s="231">
        <f>O81*H81</f>
        <v>0</v>
      </c>
      <c r="Q81" s="231">
        <v>0</v>
      </c>
      <c r="R81" s="231">
        <f>Q81*H81</f>
        <v>0</v>
      </c>
      <c r="S81" s="231">
        <v>0</v>
      </c>
      <c r="T81" s="232">
        <f>S81*H81</f>
        <v>0</v>
      </c>
      <c r="AR81" s="23" t="s">
        <v>134</v>
      </c>
      <c r="AT81" s="23" t="s">
        <v>129</v>
      </c>
      <c r="AU81" s="23" t="s">
        <v>88</v>
      </c>
      <c r="AY81" s="23" t="s">
        <v>126</v>
      </c>
      <c r="BE81" s="233">
        <f>IF(N81="základní",J81,0)</f>
        <v>0</v>
      </c>
      <c r="BF81" s="233">
        <f>IF(N81="snížená",J81,0)</f>
        <v>0</v>
      </c>
      <c r="BG81" s="233">
        <f>IF(N81="zákl. přenesená",J81,0)</f>
        <v>0</v>
      </c>
      <c r="BH81" s="233">
        <f>IF(N81="sníž. přenesená",J81,0)</f>
        <v>0</v>
      </c>
      <c r="BI81" s="233">
        <f>IF(N81="nulová",J81,0)</f>
        <v>0</v>
      </c>
      <c r="BJ81" s="23" t="s">
        <v>86</v>
      </c>
      <c r="BK81" s="233">
        <f>ROUND(I81*H81,2)</f>
        <v>0</v>
      </c>
      <c r="BL81" s="23" t="s">
        <v>134</v>
      </c>
      <c r="BM81" s="23" t="s">
        <v>135</v>
      </c>
    </row>
    <row r="82" s="1" customFormat="1" ht="6.96" customHeight="1">
      <c r="B82" s="67"/>
      <c r="C82" s="68"/>
      <c r="D82" s="68"/>
      <c r="E82" s="68"/>
      <c r="F82" s="68"/>
      <c r="G82" s="68"/>
      <c r="H82" s="68"/>
      <c r="I82" s="166"/>
      <c r="J82" s="68"/>
      <c r="K82" s="68"/>
      <c r="L82" s="72"/>
    </row>
  </sheetData>
  <sheetProtection sheet="1" autoFilter="0" formatColumns="0" formatRows="0" objects="1" scenarios="1" spinCount="100000" saltValue="2TSKOQPFTI7sGqOc19GVszDvj4FQ7AsoxKCNsJdp8JIbu3rlVccvEfL+DGeVUzww5fhnvNYiEEnbXmhmf2Gq0Q==" hashValue="mesDfe20gFGlER6VTMSORNPtilfesmDkPEvFaPK8xd9vn55qy6m0Z9Ef22NBJjcm9LHtHxXJqTLigifGFPrQkg==" algorithmName="SHA-512" password="CC35"/>
  <autoFilter ref="C77:K8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95</v>
      </c>
      <c r="G1" s="139" t="s">
        <v>96</v>
      </c>
      <c r="H1" s="139"/>
      <c r="I1" s="140"/>
      <c r="J1" s="139" t="s">
        <v>97</v>
      </c>
      <c r="K1" s="138" t="s">
        <v>98</v>
      </c>
      <c r="L1" s="139" t="s">
        <v>99</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91</v>
      </c>
    </row>
    <row r="3" ht="6.96" customHeight="1">
      <c r="B3" s="24"/>
      <c r="C3" s="25"/>
      <c r="D3" s="25"/>
      <c r="E3" s="25"/>
      <c r="F3" s="25"/>
      <c r="G3" s="25"/>
      <c r="H3" s="25"/>
      <c r="I3" s="141"/>
      <c r="J3" s="25"/>
      <c r="K3" s="26"/>
      <c r="AT3" s="23" t="s">
        <v>88</v>
      </c>
    </row>
    <row r="4" ht="36.96" customHeight="1">
      <c r="B4" s="27"/>
      <c r="C4" s="28"/>
      <c r="D4" s="29" t="s">
        <v>100</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Úpravy recepce MÚ Sokolov</v>
      </c>
      <c r="F7" s="39"/>
      <c r="G7" s="39"/>
      <c r="H7" s="39"/>
      <c r="I7" s="142"/>
      <c r="J7" s="28"/>
      <c r="K7" s="30"/>
    </row>
    <row r="8" s="1" customFormat="1">
      <c r="B8" s="46"/>
      <c r="C8" s="47"/>
      <c r="D8" s="39" t="s">
        <v>101</v>
      </c>
      <c r="E8" s="47"/>
      <c r="F8" s="47"/>
      <c r="G8" s="47"/>
      <c r="H8" s="47"/>
      <c r="I8" s="144"/>
      <c r="J8" s="47"/>
      <c r="K8" s="51"/>
    </row>
    <row r="9" s="1" customFormat="1" ht="36.96" customHeight="1">
      <c r="B9" s="46"/>
      <c r="C9" s="47"/>
      <c r="D9" s="47"/>
      <c r="E9" s="145" t="s">
        <v>136</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20</v>
      </c>
      <c r="E11" s="47"/>
      <c r="F11" s="34" t="s">
        <v>34</v>
      </c>
      <c r="G11" s="47"/>
      <c r="H11" s="47"/>
      <c r="I11" s="146" t="s">
        <v>22</v>
      </c>
      <c r="J11" s="34" t="s">
        <v>34</v>
      </c>
      <c r="K11" s="51"/>
    </row>
    <row r="12" s="1" customFormat="1" ht="14.4" customHeight="1">
      <c r="B12" s="46"/>
      <c r="C12" s="47"/>
      <c r="D12" s="39" t="s">
        <v>24</v>
      </c>
      <c r="E12" s="47"/>
      <c r="F12" s="34" t="s">
        <v>25</v>
      </c>
      <c r="G12" s="47"/>
      <c r="H12" s="47"/>
      <c r="I12" s="146" t="s">
        <v>26</v>
      </c>
      <c r="J12" s="147" t="str">
        <f>'Rekapitulace stavby'!AN8</f>
        <v>1. 2. 2018</v>
      </c>
      <c r="K12" s="51"/>
    </row>
    <row r="13" s="1" customFormat="1" ht="10.8" customHeight="1">
      <c r="B13" s="46"/>
      <c r="C13" s="47"/>
      <c r="D13" s="47"/>
      <c r="E13" s="47"/>
      <c r="F13" s="47"/>
      <c r="G13" s="47"/>
      <c r="H13" s="47"/>
      <c r="I13" s="144"/>
      <c r="J13" s="47"/>
      <c r="K13" s="51"/>
    </row>
    <row r="14" s="1" customFormat="1" ht="14.4" customHeight="1">
      <c r="B14" s="46"/>
      <c r="C14" s="47"/>
      <c r="D14" s="39" t="s">
        <v>32</v>
      </c>
      <c r="E14" s="47"/>
      <c r="F14" s="47"/>
      <c r="G14" s="47"/>
      <c r="H14" s="47"/>
      <c r="I14" s="146" t="s">
        <v>33</v>
      </c>
      <c r="J14" s="34" t="s">
        <v>34</v>
      </c>
      <c r="K14" s="51"/>
    </row>
    <row r="15" s="1" customFormat="1" ht="18" customHeight="1">
      <c r="B15" s="46"/>
      <c r="C15" s="47"/>
      <c r="D15" s="47"/>
      <c r="E15" s="34" t="s">
        <v>35</v>
      </c>
      <c r="F15" s="47"/>
      <c r="G15" s="47"/>
      <c r="H15" s="47"/>
      <c r="I15" s="146" t="s">
        <v>36</v>
      </c>
      <c r="J15" s="34" t="s">
        <v>34</v>
      </c>
      <c r="K15" s="51"/>
    </row>
    <row r="16" s="1" customFormat="1" ht="6.96" customHeight="1">
      <c r="B16" s="46"/>
      <c r="C16" s="47"/>
      <c r="D16" s="47"/>
      <c r="E16" s="47"/>
      <c r="F16" s="47"/>
      <c r="G16" s="47"/>
      <c r="H16" s="47"/>
      <c r="I16" s="144"/>
      <c r="J16" s="47"/>
      <c r="K16" s="51"/>
    </row>
    <row r="17" s="1" customFormat="1" ht="14.4" customHeight="1">
      <c r="B17" s="46"/>
      <c r="C17" s="47"/>
      <c r="D17" s="39" t="s">
        <v>37</v>
      </c>
      <c r="E17" s="47"/>
      <c r="F17" s="47"/>
      <c r="G17" s="47"/>
      <c r="H17" s="47"/>
      <c r="I17" s="146" t="s">
        <v>33</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36</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39</v>
      </c>
      <c r="E20" s="47"/>
      <c r="F20" s="47"/>
      <c r="G20" s="47"/>
      <c r="H20" s="47"/>
      <c r="I20" s="146" t="s">
        <v>33</v>
      </c>
      <c r="J20" s="34" t="s">
        <v>34</v>
      </c>
      <c r="K20" s="51"/>
    </row>
    <row r="21" s="1" customFormat="1" ht="18" customHeight="1">
      <c r="B21" s="46"/>
      <c r="C21" s="47"/>
      <c r="D21" s="47"/>
      <c r="E21" s="34" t="s">
        <v>40</v>
      </c>
      <c r="F21" s="47"/>
      <c r="G21" s="47"/>
      <c r="H21" s="47"/>
      <c r="I21" s="146" t="s">
        <v>36</v>
      </c>
      <c r="J21" s="34" t="s">
        <v>34</v>
      </c>
      <c r="K21" s="51"/>
    </row>
    <row r="22" s="1" customFormat="1" ht="6.96" customHeight="1">
      <c r="B22" s="46"/>
      <c r="C22" s="47"/>
      <c r="D22" s="47"/>
      <c r="E22" s="47"/>
      <c r="F22" s="47"/>
      <c r="G22" s="47"/>
      <c r="H22" s="47"/>
      <c r="I22" s="144"/>
      <c r="J22" s="47"/>
      <c r="K22" s="51"/>
    </row>
    <row r="23" s="1" customFormat="1" ht="14.4" customHeight="1">
      <c r="B23" s="46"/>
      <c r="C23" s="47"/>
      <c r="D23" s="39" t="s">
        <v>42</v>
      </c>
      <c r="E23" s="47"/>
      <c r="F23" s="47"/>
      <c r="G23" s="47"/>
      <c r="H23" s="47"/>
      <c r="I23" s="144"/>
      <c r="J23" s="47"/>
      <c r="K23" s="51"/>
    </row>
    <row r="24" s="6" customFormat="1" ht="71.25" customHeight="1">
      <c r="B24" s="148"/>
      <c r="C24" s="149"/>
      <c r="D24" s="149"/>
      <c r="E24" s="44" t="s">
        <v>43</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44</v>
      </c>
      <c r="E27" s="47"/>
      <c r="F27" s="47"/>
      <c r="G27" s="47"/>
      <c r="H27" s="47"/>
      <c r="I27" s="144"/>
      <c r="J27" s="155">
        <f>ROUND(J92,2)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46</v>
      </c>
      <c r="G29" s="47"/>
      <c r="H29" s="47"/>
      <c r="I29" s="156" t="s">
        <v>45</v>
      </c>
      <c r="J29" s="52" t="s">
        <v>47</v>
      </c>
      <c r="K29" s="51"/>
    </row>
    <row r="30" s="1" customFormat="1" ht="14.4" customHeight="1">
      <c r="B30" s="46"/>
      <c r="C30" s="47"/>
      <c r="D30" s="55" t="s">
        <v>48</v>
      </c>
      <c r="E30" s="55" t="s">
        <v>49</v>
      </c>
      <c r="F30" s="157">
        <f>ROUND(SUM(BE92:BE215), 2)</f>
        <v>0</v>
      </c>
      <c r="G30" s="47"/>
      <c r="H30" s="47"/>
      <c r="I30" s="158">
        <v>0.20999999999999999</v>
      </c>
      <c r="J30" s="157">
        <f>ROUND(ROUND((SUM(BE92:BE215)), 2)*I30, 2)</f>
        <v>0</v>
      </c>
      <c r="K30" s="51"/>
    </row>
    <row r="31" s="1" customFormat="1" ht="14.4" customHeight="1">
      <c r="B31" s="46"/>
      <c r="C31" s="47"/>
      <c r="D31" s="47"/>
      <c r="E31" s="55" t="s">
        <v>50</v>
      </c>
      <c r="F31" s="157">
        <f>ROUND(SUM(BF92:BF215), 2)</f>
        <v>0</v>
      </c>
      <c r="G31" s="47"/>
      <c r="H31" s="47"/>
      <c r="I31" s="158">
        <v>0.14999999999999999</v>
      </c>
      <c r="J31" s="157">
        <f>ROUND(ROUND((SUM(BF92:BF215)), 2)*I31, 2)</f>
        <v>0</v>
      </c>
      <c r="K31" s="51"/>
    </row>
    <row r="32" hidden="1" s="1" customFormat="1" ht="14.4" customHeight="1">
      <c r="B32" s="46"/>
      <c r="C32" s="47"/>
      <c r="D32" s="47"/>
      <c r="E32" s="55" t="s">
        <v>51</v>
      </c>
      <c r="F32" s="157">
        <f>ROUND(SUM(BG92:BG215), 2)</f>
        <v>0</v>
      </c>
      <c r="G32" s="47"/>
      <c r="H32" s="47"/>
      <c r="I32" s="158">
        <v>0.20999999999999999</v>
      </c>
      <c r="J32" s="157">
        <v>0</v>
      </c>
      <c r="K32" s="51"/>
    </row>
    <row r="33" hidden="1" s="1" customFormat="1" ht="14.4" customHeight="1">
      <c r="B33" s="46"/>
      <c r="C33" s="47"/>
      <c r="D33" s="47"/>
      <c r="E33" s="55" t="s">
        <v>52</v>
      </c>
      <c r="F33" s="157">
        <f>ROUND(SUM(BH92:BH215), 2)</f>
        <v>0</v>
      </c>
      <c r="G33" s="47"/>
      <c r="H33" s="47"/>
      <c r="I33" s="158">
        <v>0.14999999999999999</v>
      </c>
      <c r="J33" s="157">
        <v>0</v>
      </c>
      <c r="K33" s="51"/>
    </row>
    <row r="34" hidden="1" s="1" customFormat="1" ht="14.4" customHeight="1">
      <c r="B34" s="46"/>
      <c r="C34" s="47"/>
      <c r="D34" s="47"/>
      <c r="E34" s="55" t="s">
        <v>53</v>
      </c>
      <c r="F34" s="157">
        <f>ROUND(SUM(BI92:BI215),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54</v>
      </c>
      <c r="E36" s="98"/>
      <c r="F36" s="98"/>
      <c r="G36" s="161" t="s">
        <v>55</v>
      </c>
      <c r="H36" s="162" t="s">
        <v>56</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103</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Úpravy recepce MÚ Sokolov</v>
      </c>
      <c r="F45" s="39"/>
      <c r="G45" s="39"/>
      <c r="H45" s="39"/>
      <c r="I45" s="144"/>
      <c r="J45" s="47"/>
      <c r="K45" s="51"/>
    </row>
    <row r="46" s="1" customFormat="1" ht="14.4" customHeight="1">
      <c r="B46" s="46"/>
      <c r="C46" s="39" t="s">
        <v>101</v>
      </c>
      <c r="D46" s="47"/>
      <c r="E46" s="47"/>
      <c r="F46" s="47"/>
      <c r="G46" s="47"/>
      <c r="H46" s="47"/>
      <c r="I46" s="144"/>
      <c r="J46" s="47"/>
      <c r="K46" s="51"/>
    </row>
    <row r="47" s="1" customFormat="1" ht="17.25" customHeight="1">
      <c r="B47" s="46"/>
      <c r="C47" s="47"/>
      <c r="D47" s="47"/>
      <c r="E47" s="145" t="str">
        <f>E9</f>
        <v>02 - Bourací a stavební práce</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24</v>
      </c>
      <c r="D49" s="47"/>
      <c r="E49" s="47"/>
      <c r="F49" s="34" t="str">
        <f>F12</f>
        <v>Siokolov</v>
      </c>
      <c r="G49" s="47"/>
      <c r="H49" s="47"/>
      <c r="I49" s="146" t="s">
        <v>26</v>
      </c>
      <c r="J49" s="147" t="str">
        <f>IF(J12="","",J12)</f>
        <v>1. 2. 2018</v>
      </c>
      <c r="K49" s="51"/>
    </row>
    <row r="50" s="1" customFormat="1" ht="6.96" customHeight="1">
      <c r="B50" s="46"/>
      <c r="C50" s="47"/>
      <c r="D50" s="47"/>
      <c r="E50" s="47"/>
      <c r="F50" s="47"/>
      <c r="G50" s="47"/>
      <c r="H50" s="47"/>
      <c r="I50" s="144"/>
      <c r="J50" s="47"/>
      <c r="K50" s="51"/>
    </row>
    <row r="51" s="1" customFormat="1">
      <c r="B51" s="46"/>
      <c r="C51" s="39" t="s">
        <v>32</v>
      </c>
      <c r="D51" s="47"/>
      <c r="E51" s="47"/>
      <c r="F51" s="34" t="str">
        <f>E15</f>
        <v>MÚ Sokolov, Rokycanova 1929, Sokolov</v>
      </c>
      <c r="G51" s="47"/>
      <c r="H51" s="47"/>
      <c r="I51" s="146" t="s">
        <v>39</v>
      </c>
      <c r="J51" s="44" t="str">
        <f>E21</f>
        <v>Ing. Arch Olga Růžičková</v>
      </c>
      <c r="K51" s="51"/>
    </row>
    <row r="52" s="1" customFormat="1" ht="14.4" customHeight="1">
      <c r="B52" s="46"/>
      <c r="C52" s="39" t="s">
        <v>37</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104</v>
      </c>
      <c r="D54" s="159"/>
      <c r="E54" s="159"/>
      <c r="F54" s="159"/>
      <c r="G54" s="159"/>
      <c r="H54" s="159"/>
      <c r="I54" s="173"/>
      <c r="J54" s="174" t="s">
        <v>105</v>
      </c>
      <c r="K54" s="175"/>
    </row>
    <row r="55" s="1" customFormat="1" ht="10.32" customHeight="1">
      <c r="B55" s="46"/>
      <c r="C55" s="47"/>
      <c r="D55" s="47"/>
      <c r="E55" s="47"/>
      <c r="F55" s="47"/>
      <c r="G55" s="47"/>
      <c r="H55" s="47"/>
      <c r="I55" s="144"/>
      <c r="J55" s="47"/>
      <c r="K55" s="51"/>
    </row>
    <row r="56" s="1" customFormat="1" ht="29.28" customHeight="1">
      <c r="B56" s="46"/>
      <c r="C56" s="176" t="s">
        <v>106</v>
      </c>
      <c r="D56" s="47"/>
      <c r="E56" s="47"/>
      <c r="F56" s="47"/>
      <c r="G56" s="47"/>
      <c r="H56" s="47"/>
      <c r="I56" s="144"/>
      <c r="J56" s="155">
        <f>J92</f>
        <v>0</v>
      </c>
      <c r="K56" s="51"/>
      <c r="AU56" s="23" t="s">
        <v>107</v>
      </c>
    </row>
    <row r="57" s="7" customFormat="1" ht="24.96" customHeight="1">
      <c r="B57" s="177"/>
      <c r="C57" s="178"/>
      <c r="D57" s="179" t="s">
        <v>137</v>
      </c>
      <c r="E57" s="180"/>
      <c r="F57" s="180"/>
      <c r="G57" s="180"/>
      <c r="H57" s="180"/>
      <c r="I57" s="181"/>
      <c r="J57" s="182">
        <f>J93</f>
        <v>0</v>
      </c>
      <c r="K57" s="183"/>
    </row>
    <row r="58" s="8" customFormat="1" ht="19.92" customHeight="1">
      <c r="B58" s="184"/>
      <c r="C58" s="185"/>
      <c r="D58" s="186" t="s">
        <v>138</v>
      </c>
      <c r="E58" s="187"/>
      <c r="F58" s="187"/>
      <c r="G58" s="187"/>
      <c r="H58" s="187"/>
      <c r="I58" s="188"/>
      <c r="J58" s="189">
        <f>J94</f>
        <v>0</v>
      </c>
      <c r="K58" s="190"/>
    </row>
    <row r="59" s="8" customFormat="1" ht="14.88" customHeight="1">
      <c r="B59" s="184"/>
      <c r="C59" s="185"/>
      <c r="D59" s="186" t="s">
        <v>139</v>
      </c>
      <c r="E59" s="187"/>
      <c r="F59" s="187"/>
      <c r="G59" s="187"/>
      <c r="H59" s="187"/>
      <c r="I59" s="188"/>
      <c r="J59" s="189">
        <f>J95</f>
        <v>0</v>
      </c>
      <c r="K59" s="190"/>
    </row>
    <row r="60" s="8" customFormat="1" ht="14.88" customHeight="1">
      <c r="B60" s="184"/>
      <c r="C60" s="185"/>
      <c r="D60" s="186" t="s">
        <v>140</v>
      </c>
      <c r="E60" s="187"/>
      <c r="F60" s="187"/>
      <c r="G60" s="187"/>
      <c r="H60" s="187"/>
      <c r="I60" s="188"/>
      <c r="J60" s="189">
        <f>J102</f>
        <v>0</v>
      </c>
      <c r="K60" s="190"/>
    </row>
    <row r="61" s="8" customFormat="1" ht="19.92" customHeight="1">
      <c r="B61" s="184"/>
      <c r="C61" s="185"/>
      <c r="D61" s="186" t="s">
        <v>141</v>
      </c>
      <c r="E61" s="187"/>
      <c r="F61" s="187"/>
      <c r="G61" s="187"/>
      <c r="H61" s="187"/>
      <c r="I61" s="188"/>
      <c r="J61" s="189">
        <f>J111</f>
        <v>0</v>
      </c>
      <c r="K61" s="190"/>
    </row>
    <row r="62" s="8" customFormat="1" ht="14.88" customHeight="1">
      <c r="B62" s="184"/>
      <c r="C62" s="185"/>
      <c r="D62" s="186" t="s">
        <v>142</v>
      </c>
      <c r="E62" s="187"/>
      <c r="F62" s="187"/>
      <c r="G62" s="187"/>
      <c r="H62" s="187"/>
      <c r="I62" s="188"/>
      <c r="J62" s="189">
        <f>J112</f>
        <v>0</v>
      </c>
      <c r="K62" s="190"/>
    </row>
    <row r="63" s="8" customFormat="1" ht="19.92" customHeight="1">
      <c r="B63" s="184"/>
      <c r="C63" s="185"/>
      <c r="D63" s="186" t="s">
        <v>143</v>
      </c>
      <c r="E63" s="187"/>
      <c r="F63" s="187"/>
      <c r="G63" s="187"/>
      <c r="H63" s="187"/>
      <c r="I63" s="188"/>
      <c r="J63" s="189">
        <f>J122</f>
        <v>0</v>
      </c>
      <c r="K63" s="190"/>
    </row>
    <row r="64" s="8" customFormat="1" ht="14.88" customHeight="1">
      <c r="B64" s="184"/>
      <c r="C64" s="185"/>
      <c r="D64" s="186" t="s">
        <v>144</v>
      </c>
      <c r="E64" s="187"/>
      <c r="F64" s="187"/>
      <c r="G64" s="187"/>
      <c r="H64" s="187"/>
      <c r="I64" s="188"/>
      <c r="J64" s="189">
        <f>J123</f>
        <v>0</v>
      </c>
      <c r="K64" s="190"/>
    </row>
    <row r="65" s="8" customFormat="1" ht="14.88" customHeight="1">
      <c r="B65" s="184"/>
      <c r="C65" s="185"/>
      <c r="D65" s="186" t="s">
        <v>145</v>
      </c>
      <c r="E65" s="187"/>
      <c r="F65" s="187"/>
      <c r="G65" s="187"/>
      <c r="H65" s="187"/>
      <c r="I65" s="188"/>
      <c r="J65" s="189">
        <f>J125</f>
        <v>0</v>
      </c>
      <c r="K65" s="190"/>
    </row>
    <row r="66" s="8" customFormat="1" ht="14.88" customHeight="1">
      <c r="B66" s="184"/>
      <c r="C66" s="185"/>
      <c r="D66" s="186" t="s">
        <v>146</v>
      </c>
      <c r="E66" s="187"/>
      <c r="F66" s="187"/>
      <c r="G66" s="187"/>
      <c r="H66" s="187"/>
      <c r="I66" s="188"/>
      <c r="J66" s="189">
        <f>J132</f>
        <v>0</v>
      </c>
      <c r="K66" s="190"/>
    </row>
    <row r="67" s="8" customFormat="1" ht="19.92" customHeight="1">
      <c r="B67" s="184"/>
      <c r="C67" s="185"/>
      <c r="D67" s="186" t="s">
        <v>147</v>
      </c>
      <c r="E67" s="187"/>
      <c r="F67" s="187"/>
      <c r="G67" s="187"/>
      <c r="H67" s="187"/>
      <c r="I67" s="188"/>
      <c r="J67" s="189">
        <f>J142</f>
        <v>0</v>
      </c>
      <c r="K67" s="190"/>
    </row>
    <row r="68" s="8" customFormat="1" ht="19.92" customHeight="1">
      <c r="B68" s="184"/>
      <c r="C68" s="185"/>
      <c r="D68" s="186" t="s">
        <v>148</v>
      </c>
      <c r="E68" s="187"/>
      <c r="F68" s="187"/>
      <c r="G68" s="187"/>
      <c r="H68" s="187"/>
      <c r="I68" s="188"/>
      <c r="J68" s="189">
        <f>J152</f>
        <v>0</v>
      </c>
      <c r="K68" s="190"/>
    </row>
    <row r="69" s="7" customFormat="1" ht="24.96" customHeight="1">
      <c r="B69" s="177"/>
      <c r="C69" s="178"/>
      <c r="D69" s="179" t="s">
        <v>149</v>
      </c>
      <c r="E69" s="180"/>
      <c r="F69" s="180"/>
      <c r="G69" s="180"/>
      <c r="H69" s="180"/>
      <c r="I69" s="181"/>
      <c r="J69" s="182">
        <f>J155</f>
        <v>0</v>
      </c>
      <c r="K69" s="183"/>
    </row>
    <row r="70" s="8" customFormat="1" ht="19.92" customHeight="1">
      <c r="B70" s="184"/>
      <c r="C70" s="185"/>
      <c r="D70" s="186" t="s">
        <v>150</v>
      </c>
      <c r="E70" s="187"/>
      <c r="F70" s="187"/>
      <c r="G70" s="187"/>
      <c r="H70" s="187"/>
      <c r="I70" s="188"/>
      <c r="J70" s="189">
        <f>J156</f>
        <v>0</v>
      </c>
      <c r="K70" s="190"/>
    </row>
    <row r="71" s="8" customFormat="1" ht="19.92" customHeight="1">
      <c r="B71" s="184"/>
      <c r="C71" s="185"/>
      <c r="D71" s="186" t="s">
        <v>151</v>
      </c>
      <c r="E71" s="187"/>
      <c r="F71" s="187"/>
      <c r="G71" s="187"/>
      <c r="H71" s="187"/>
      <c r="I71" s="188"/>
      <c r="J71" s="189">
        <f>J160</f>
        <v>0</v>
      </c>
      <c r="K71" s="190"/>
    </row>
    <row r="72" s="8" customFormat="1" ht="19.92" customHeight="1">
      <c r="B72" s="184"/>
      <c r="C72" s="185"/>
      <c r="D72" s="186" t="s">
        <v>152</v>
      </c>
      <c r="E72" s="187"/>
      <c r="F72" s="187"/>
      <c r="G72" s="187"/>
      <c r="H72" s="187"/>
      <c r="I72" s="188"/>
      <c r="J72" s="189">
        <f>J194</f>
        <v>0</v>
      </c>
      <c r="K72" s="190"/>
    </row>
    <row r="73" s="1" customFormat="1" ht="21.84" customHeight="1">
      <c r="B73" s="46"/>
      <c r="C73" s="47"/>
      <c r="D73" s="47"/>
      <c r="E73" s="47"/>
      <c r="F73" s="47"/>
      <c r="G73" s="47"/>
      <c r="H73" s="47"/>
      <c r="I73" s="144"/>
      <c r="J73" s="47"/>
      <c r="K73" s="51"/>
    </row>
    <row r="74" s="1" customFormat="1" ht="6.96" customHeight="1">
      <c r="B74" s="67"/>
      <c r="C74" s="68"/>
      <c r="D74" s="68"/>
      <c r="E74" s="68"/>
      <c r="F74" s="68"/>
      <c r="G74" s="68"/>
      <c r="H74" s="68"/>
      <c r="I74" s="166"/>
      <c r="J74" s="68"/>
      <c r="K74" s="69"/>
    </row>
    <row r="78" s="1" customFormat="1" ht="6.96" customHeight="1">
      <c r="B78" s="70"/>
      <c r="C78" s="71"/>
      <c r="D78" s="71"/>
      <c r="E78" s="71"/>
      <c r="F78" s="71"/>
      <c r="G78" s="71"/>
      <c r="H78" s="71"/>
      <c r="I78" s="169"/>
      <c r="J78" s="71"/>
      <c r="K78" s="71"/>
      <c r="L78" s="72"/>
    </row>
    <row r="79" s="1" customFormat="1" ht="36.96" customHeight="1">
      <c r="B79" s="46"/>
      <c r="C79" s="73" t="s">
        <v>110</v>
      </c>
      <c r="D79" s="74"/>
      <c r="E79" s="74"/>
      <c r="F79" s="74"/>
      <c r="G79" s="74"/>
      <c r="H79" s="74"/>
      <c r="I79" s="191"/>
      <c r="J79" s="74"/>
      <c r="K79" s="74"/>
      <c r="L79" s="72"/>
    </row>
    <row r="80" s="1" customFormat="1" ht="6.96" customHeight="1">
      <c r="B80" s="46"/>
      <c r="C80" s="74"/>
      <c r="D80" s="74"/>
      <c r="E80" s="74"/>
      <c r="F80" s="74"/>
      <c r="G80" s="74"/>
      <c r="H80" s="74"/>
      <c r="I80" s="191"/>
      <c r="J80" s="74"/>
      <c r="K80" s="74"/>
      <c r="L80" s="72"/>
    </row>
    <row r="81" s="1" customFormat="1" ht="14.4" customHeight="1">
      <c r="B81" s="46"/>
      <c r="C81" s="76" t="s">
        <v>18</v>
      </c>
      <c r="D81" s="74"/>
      <c r="E81" s="74"/>
      <c r="F81" s="74"/>
      <c r="G81" s="74"/>
      <c r="H81" s="74"/>
      <c r="I81" s="191"/>
      <c r="J81" s="74"/>
      <c r="K81" s="74"/>
      <c r="L81" s="72"/>
    </row>
    <row r="82" s="1" customFormat="1" ht="16.5" customHeight="1">
      <c r="B82" s="46"/>
      <c r="C82" s="74"/>
      <c r="D82" s="74"/>
      <c r="E82" s="192" t="str">
        <f>E7</f>
        <v>Úpravy recepce MÚ Sokolov</v>
      </c>
      <c r="F82" s="76"/>
      <c r="G82" s="76"/>
      <c r="H82" s="76"/>
      <c r="I82" s="191"/>
      <c r="J82" s="74"/>
      <c r="K82" s="74"/>
      <c r="L82" s="72"/>
    </row>
    <row r="83" s="1" customFormat="1" ht="14.4" customHeight="1">
      <c r="B83" s="46"/>
      <c r="C83" s="76" t="s">
        <v>101</v>
      </c>
      <c r="D83" s="74"/>
      <c r="E83" s="74"/>
      <c r="F83" s="74"/>
      <c r="G83" s="74"/>
      <c r="H83" s="74"/>
      <c r="I83" s="191"/>
      <c r="J83" s="74"/>
      <c r="K83" s="74"/>
      <c r="L83" s="72"/>
    </row>
    <row r="84" s="1" customFormat="1" ht="17.25" customHeight="1">
      <c r="B84" s="46"/>
      <c r="C84" s="74"/>
      <c r="D84" s="74"/>
      <c r="E84" s="82" t="str">
        <f>E9</f>
        <v>02 - Bourací a stavební práce</v>
      </c>
      <c r="F84" s="74"/>
      <c r="G84" s="74"/>
      <c r="H84" s="74"/>
      <c r="I84" s="191"/>
      <c r="J84" s="74"/>
      <c r="K84" s="74"/>
      <c r="L84" s="72"/>
    </row>
    <row r="85" s="1" customFormat="1" ht="6.96" customHeight="1">
      <c r="B85" s="46"/>
      <c r="C85" s="74"/>
      <c r="D85" s="74"/>
      <c r="E85" s="74"/>
      <c r="F85" s="74"/>
      <c r="G85" s="74"/>
      <c r="H85" s="74"/>
      <c r="I85" s="191"/>
      <c r="J85" s="74"/>
      <c r="K85" s="74"/>
      <c r="L85" s="72"/>
    </row>
    <row r="86" s="1" customFormat="1" ht="18" customHeight="1">
      <c r="B86" s="46"/>
      <c r="C86" s="76" t="s">
        <v>24</v>
      </c>
      <c r="D86" s="74"/>
      <c r="E86" s="74"/>
      <c r="F86" s="193" t="str">
        <f>F12</f>
        <v>Siokolov</v>
      </c>
      <c r="G86" s="74"/>
      <c r="H86" s="74"/>
      <c r="I86" s="194" t="s">
        <v>26</v>
      </c>
      <c r="J86" s="85" t="str">
        <f>IF(J12="","",J12)</f>
        <v>1. 2. 2018</v>
      </c>
      <c r="K86" s="74"/>
      <c r="L86" s="72"/>
    </row>
    <row r="87" s="1" customFormat="1" ht="6.96" customHeight="1">
      <c r="B87" s="46"/>
      <c r="C87" s="74"/>
      <c r="D87" s="74"/>
      <c r="E87" s="74"/>
      <c r="F87" s="74"/>
      <c r="G87" s="74"/>
      <c r="H87" s="74"/>
      <c r="I87" s="191"/>
      <c r="J87" s="74"/>
      <c r="K87" s="74"/>
      <c r="L87" s="72"/>
    </row>
    <row r="88" s="1" customFormat="1">
      <c r="B88" s="46"/>
      <c r="C88" s="76" t="s">
        <v>32</v>
      </c>
      <c r="D88" s="74"/>
      <c r="E88" s="74"/>
      <c r="F88" s="193" t="str">
        <f>E15</f>
        <v>MÚ Sokolov, Rokycanova 1929, Sokolov</v>
      </c>
      <c r="G88" s="74"/>
      <c r="H88" s="74"/>
      <c r="I88" s="194" t="s">
        <v>39</v>
      </c>
      <c r="J88" s="193" t="str">
        <f>E21</f>
        <v>Ing. Arch Olga Růžičková</v>
      </c>
      <c r="K88" s="74"/>
      <c r="L88" s="72"/>
    </row>
    <row r="89" s="1" customFormat="1" ht="14.4" customHeight="1">
      <c r="B89" s="46"/>
      <c r="C89" s="76" t="s">
        <v>37</v>
      </c>
      <c r="D89" s="74"/>
      <c r="E89" s="74"/>
      <c r="F89" s="193" t="str">
        <f>IF(E18="","",E18)</f>
        <v/>
      </c>
      <c r="G89" s="74"/>
      <c r="H89" s="74"/>
      <c r="I89" s="191"/>
      <c r="J89" s="74"/>
      <c r="K89" s="74"/>
      <c r="L89" s="72"/>
    </row>
    <row r="90" s="1" customFormat="1" ht="10.32" customHeight="1">
      <c r="B90" s="46"/>
      <c r="C90" s="74"/>
      <c r="D90" s="74"/>
      <c r="E90" s="74"/>
      <c r="F90" s="74"/>
      <c r="G90" s="74"/>
      <c r="H90" s="74"/>
      <c r="I90" s="191"/>
      <c r="J90" s="74"/>
      <c r="K90" s="74"/>
      <c r="L90" s="72"/>
    </row>
    <row r="91" s="9" customFormat="1" ht="29.28" customHeight="1">
      <c r="B91" s="195"/>
      <c r="C91" s="196" t="s">
        <v>111</v>
      </c>
      <c r="D91" s="197" t="s">
        <v>63</v>
      </c>
      <c r="E91" s="197" t="s">
        <v>59</v>
      </c>
      <c r="F91" s="197" t="s">
        <v>112</v>
      </c>
      <c r="G91" s="197" t="s">
        <v>113</v>
      </c>
      <c r="H91" s="197" t="s">
        <v>114</v>
      </c>
      <c r="I91" s="198" t="s">
        <v>115</v>
      </c>
      <c r="J91" s="197" t="s">
        <v>105</v>
      </c>
      <c r="K91" s="199" t="s">
        <v>116</v>
      </c>
      <c r="L91" s="200"/>
      <c r="M91" s="102" t="s">
        <v>117</v>
      </c>
      <c r="N91" s="103" t="s">
        <v>48</v>
      </c>
      <c r="O91" s="103" t="s">
        <v>118</v>
      </c>
      <c r="P91" s="103" t="s">
        <v>119</v>
      </c>
      <c r="Q91" s="103" t="s">
        <v>120</v>
      </c>
      <c r="R91" s="103" t="s">
        <v>121</v>
      </c>
      <c r="S91" s="103" t="s">
        <v>122</v>
      </c>
      <c r="T91" s="104" t="s">
        <v>123</v>
      </c>
    </row>
    <row r="92" s="1" customFormat="1" ht="29.28" customHeight="1">
      <c r="B92" s="46"/>
      <c r="C92" s="108" t="s">
        <v>106</v>
      </c>
      <c r="D92" s="74"/>
      <c r="E92" s="74"/>
      <c r="F92" s="74"/>
      <c r="G92" s="74"/>
      <c r="H92" s="74"/>
      <c r="I92" s="191"/>
      <c r="J92" s="201">
        <f>BK92</f>
        <v>0</v>
      </c>
      <c r="K92" s="74"/>
      <c r="L92" s="72"/>
      <c r="M92" s="105"/>
      <c r="N92" s="106"/>
      <c r="O92" s="106"/>
      <c r="P92" s="202">
        <f>P93+P155</f>
        <v>0</v>
      </c>
      <c r="Q92" s="106"/>
      <c r="R92" s="202">
        <f>R93+R155</f>
        <v>1.3368464900000001</v>
      </c>
      <c r="S92" s="106"/>
      <c r="T92" s="203">
        <f>T93+T155</f>
        <v>1.026951</v>
      </c>
      <c r="AT92" s="23" t="s">
        <v>77</v>
      </c>
      <c r="AU92" s="23" t="s">
        <v>107</v>
      </c>
      <c r="BK92" s="204">
        <f>BK93+BK155</f>
        <v>0</v>
      </c>
    </row>
    <row r="93" s="10" customFormat="1" ht="37.44" customHeight="1">
      <c r="B93" s="205"/>
      <c r="C93" s="206"/>
      <c r="D93" s="207" t="s">
        <v>77</v>
      </c>
      <c r="E93" s="208" t="s">
        <v>153</v>
      </c>
      <c r="F93" s="208" t="s">
        <v>154</v>
      </c>
      <c r="G93" s="206"/>
      <c r="H93" s="206"/>
      <c r="I93" s="209"/>
      <c r="J93" s="210">
        <f>BK93</f>
        <v>0</v>
      </c>
      <c r="K93" s="206"/>
      <c r="L93" s="211"/>
      <c r="M93" s="212"/>
      <c r="N93" s="213"/>
      <c r="O93" s="213"/>
      <c r="P93" s="214">
        <f>P94+P111+P122+P142+P152</f>
        <v>0</v>
      </c>
      <c r="Q93" s="213"/>
      <c r="R93" s="214">
        <f>R94+R111+R122+R142+R152</f>
        <v>1.2958144700000001</v>
      </c>
      <c r="S93" s="213"/>
      <c r="T93" s="215">
        <f>T94+T111+T122+T142+T152</f>
        <v>0.70606800000000003</v>
      </c>
      <c r="AR93" s="216" t="s">
        <v>86</v>
      </c>
      <c r="AT93" s="217" t="s">
        <v>77</v>
      </c>
      <c r="AU93" s="217" t="s">
        <v>78</v>
      </c>
      <c r="AY93" s="216" t="s">
        <v>126</v>
      </c>
      <c r="BK93" s="218">
        <f>BK94+BK111+BK122+BK142+BK152</f>
        <v>0</v>
      </c>
    </row>
    <row r="94" s="10" customFormat="1" ht="19.92" customHeight="1">
      <c r="B94" s="205"/>
      <c r="C94" s="206"/>
      <c r="D94" s="207" t="s">
        <v>77</v>
      </c>
      <c r="E94" s="219" t="s">
        <v>155</v>
      </c>
      <c r="F94" s="219" t="s">
        <v>156</v>
      </c>
      <c r="G94" s="206"/>
      <c r="H94" s="206"/>
      <c r="I94" s="209"/>
      <c r="J94" s="220">
        <f>BK94</f>
        <v>0</v>
      </c>
      <c r="K94" s="206"/>
      <c r="L94" s="211"/>
      <c r="M94" s="212"/>
      <c r="N94" s="213"/>
      <c r="O94" s="213"/>
      <c r="P94" s="214">
        <f>P95+P102</f>
        <v>0</v>
      </c>
      <c r="Q94" s="213"/>
      <c r="R94" s="214">
        <f>R95+R102</f>
        <v>0.92865886000000009</v>
      </c>
      <c r="S94" s="213"/>
      <c r="T94" s="215">
        <f>T95+T102</f>
        <v>0</v>
      </c>
      <c r="AR94" s="216" t="s">
        <v>86</v>
      </c>
      <c r="AT94" s="217" t="s">
        <v>77</v>
      </c>
      <c r="AU94" s="217" t="s">
        <v>86</v>
      </c>
      <c r="AY94" s="216" t="s">
        <v>126</v>
      </c>
      <c r="BK94" s="218">
        <f>BK95+BK102</f>
        <v>0</v>
      </c>
    </row>
    <row r="95" s="10" customFormat="1" ht="14.88" customHeight="1">
      <c r="B95" s="205"/>
      <c r="C95" s="206"/>
      <c r="D95" s="207" t="s">
        <v>77</v>
      </c>
      <c r="E95" s="219" t="s">
        <v>157</v>
      </c>
      <c r="F95" s="219" t="s">
        <v>158</v>
      </c>
      <c r="G95" s="206"/>
      <c r="H95" s="206"/>
      <c r="I95" s="209"/>
      <c r="J95" s="220">
        <f>BK95</f>
        <v>0</v>
      </c>
      <c r="K95" s="206"/>
      <c r="L95" s="211"/>
      <c r="M95" s="212"/>
      <c r="N95" s="213"/>
      <c r="O95" s="213"/>
      <c r="P95" s="214">
        <f>SUM(P96:P101)</f>
        <v>0</v>
      </c>
      <c r="Q95" s="213"/>
      <c r="R95" s="214">
        <f>SUM(R96:R101)</f>
        <v>0.079520000000000007</v>
      </c>
      <c r="S95" s="213"/>
      <c r="T95" s="215">
        <f>SUM(T96:T101)</f>
        <v>0</v>
      </c>
      <c r="AR95" s="216" t="s">
        <v>86</v>
      </c>
      <c r="AT95" s="217" t="s">
        <v>77</v>
      </c>
      <c r="AU95" s="217" t="s">
        <v>88</v>
      </c>
      <c r="AY95" s="216" t="s">
        <v>126</v>
      </c>
      <c r="BK95" s="218">
        <f>SUM(BK96:BK101)</f>
        <v>0</v>
      </c>
    </row>
    <row r="96" s="1" customFormat="1" ht="38.25" customHeight="1">
      <c r="B96" s="46"/>
      <c r="C96" s="221" t="s">
        <v>86</v>
      </c>
      <c r="D96" s="221" t="s">
        <v>129</v>
      </c>
      <c r="E96" s="222" t="s">
        <v>159</v>
      </c>
      <c r="F96" s="223" t="s">
        <v>160</v>
      </c>
      <c r="G96" s="224" t="s">
        <v>161</v>
      </c>
      <c r="H96" s="225">
        <v>1</v>
      </c>
      <c r="I96" s="226"/>
      <c r="J96" s="227">
        <f>ROUND(I96*H96,2)</f>
        <v>0</v>
      </c>
      <c r="K96" s="223" t="s">
        <v>133</v>
      </c>
      <c r="L96" s="72"/>
      <c r="M96" s="228" t="s">
        <v>34</v>
      </c>
      <c r="N96" s="234" t="s">
        <v>49</v>
      </c>
      <c r="O96" s="47"/>
      <c r="P96" s="235">
        <f>O96*H96</f>
        <v>0</v>
      </c>
      <c r="Q96" s="235">
        <v>0.02869</v>
      </c>
      <c r="R96" s="235">
        <f>Q96*H96</f>
        <v>0.02869</v>
      </c>
      <c r="S96" s="235">
        <v>0</v>
      </c>
      <c r="T96" s="236">
        <f>S96*H96</f>
        <v>0</v>
      </c>
      <c r="AR96" s="23" t="s">
        <v>162</v>
      </c>
      <c r="AT96" s="23" t="s">
        <v>129</v>
      </c>
      <c r="AU96" s="23" t="s">
        <v>155</v>
      </c>
      <c r="AY96" s="23" t="s">
        <v>126</v>
      </c>
      <c r="BE96" s="233">
        <f>IF(N96="základní",J96,0)</f>
        <v>0</v>
      </c>
      <c r="BF96" s="233">
        <f>IF(N96="snížená",J96,0)</f>
        <v>0</v>
      </c>
      <c r="BG96" s="233">
        <f>IF(N96="zákl. přenesená",J96,0)</f>
        <v>0</v>
      </c>
      <c r="BH96" s="233">
        <f>IF(N96="sníž. přenesená",J96,0)</f>
        <v>0</v>
      </c>
      <c r="BI96" s="233">
        <f>IF(N96="nulová",J96,0)</f>
        <v>0</v>
      </c>
      <c r="BJ96" s="23" t="s">
        <v>86</v>
      </c>
      <c r="BK96" s="233">
        <f>ROUND(I96*H96,2)</f>
        <v>0</v>
      </c>
      <c r="BL96" s="23" t="s">
        <v>162</v>
      </c>
      <c r="BM96" s="23" t="s">
        <v>163</v>
      </c>
    </row>
    <row r="97" s="1" customFormat="1">
      <c r="B97" s="46"/>
      <c r="C97" s="74"/>
      <c r="D97" s="237" t="s">
        <v>164</v>
      </c>
      <c r="E97" s="74"/>
      <c r="F97" s="238" t="s">
        <v>165</v>
      </c>
      <c r="G97" s="74"/>
      <c r="H97" s="74"/>
      <c r="I97" s="191"/>
      <c r="J97" s="74"/>
      <c r="K97" s="74"/>
      <c r="L97" s="72"/>
      <c r="M97" s="239"/>
      <c r="N97" s="47"/>
      <c r="O97" s="47"/>
      <c r="P97" s="47"/>
      <c r="Q97" s="47"/>
      <c r="R97" s="47"/>
      <c r="S97" s="47"/>
      <c r="T97" s="95"/>
      <c r="AT97" s="23" t="s">
        <v>164</v>
      </c>
      <c r="AU97" s="23" t="s">
        <v>155</v>
      </c>
    </row>
    <row r="98" s="1" customFormat="1" ht="25.5" customHeight="1">
      <c r="B98" s="46"/>
      <c r="C98" s="221" t="s">
        <v>88</v>
      </c>
      <c r="D98" s="221" t="s">
        <v>129</v>
      </c>
      <c r="E98" s="222" t="s">
        <v>166</v>
      </c>
      <c r="F98" s="223" t="s">
        <v>167</v>
      </c>
      <c r="G98" s="224" t="s">
        <v>161</v>
      </c>
      <c r="H98" s="225">
        <v>1</v>
      </c>
      <c r="I98" s="226"/>
      <c r="J98" s="227">
        <f>ROUND(I98*H98,2)</f>
        <v>0</v>
      </c>
      <c r="K98" s="223" t="s">
        <v>133</v>
      </c>
      <c r="L98" s="72"/>
      <c r="M98" s="228" t="s">
        <v>34</v>
      </c>
      <c r="N98" s="234" t="s">
        <v>49</v>
      </c>
      <c r="O98" s="47"/>
      <c r="P98" s="235">
        <f>O98*H98</f>
        <v>0</v>
      </c>
      <c r="Q98" s="235">
        <v>0.023210000000000001</v>
      </c>
      <c r="R98" s="235">
        <f>Q98*H98</f>
        <v>0.023210000000000001</v>
      </c>
      <c r="S98" s="235">
        <v>0</v>
      </c>
      <c r="T98" s="236">
        <f>S98*H98</f>
        <v>0</v>
      </c>
      <c r="AR98" s="23" t="s">
        <v>162</v>
      </c>
      <c r="AT98" s="23" t="s">
        <v>129</v>
      </c>
      <c r="AU98" s="23" t="s">
        <v>155</v>
      </c>
      <c r="AY98" s="23" t="s">
        <v>126</v>
      </c>
      <c r="BE98" s="233">
        <f>IF(N98="základní",J98,0)</f>
        <v>0</v>
      </c>
      <c r="BF98" s="233">
        <f>IF(N98="snížená",J98,0)</f>
        <v>0</v>
      </c>
      <c r="BG98" s="233">
        <f>IF(N98="zákl. přenesená",J98,0)</f>
        <v>0</v>
      </c>
      <c r="BH98" s="233">
        <f>IF(N98="sníž. přenesená",J98,0)</f>
        <v>0</v>
      </c>
      <c r="BI98" s="233">
        <f>IF(N98="nulová",J98,0)</f>
        <v>0</v>
      </c>
      <c r="BJ98" s="23" t="s">
        <v>86</v>
      </c>
      <c r="BK98" s="233">
        <f>ROUND(I98*H98,2)</f>
        <v>0</v>
      </c>
      <c r="BL98" s="23" t="s">
        <v>162</v>
      </c>
      <c r="BM98" s="23" t="s">
        <v>168</v>
      </c>
    </row>
    <row r="99" s="1" customFormat="1">
      <c r="B99" s="46"/>
      <c r="C99" s="74"/>
      <c r="D99" s="237" t="s">
        <v>164</v>
      </c>
      <c r="E99" s="74"/>
      <c r="F99" s="238" t="s">
        <v>169</v>
      </c>
      <c r="G99" s="74"/>
      <c r="H99" s="74"/>
      <c r="I99" s="191"/>
      <c r="J99" s="74"/>
      <c r="K99" s="74"/>
      <c r="L99" s="72"/>
      <c r="M99" s="239"/>
      <c r="N99" s="47"/>
      <c r="O99" s="47"/>
      <c r="P99" s="47"/>
      <c r="Q99" s="47"/>
      <c r="R99" s="47"/>
      <c r="S99" s="47"/>
      <c r="T99" s="95"/>
      <c r="AT99" s="23" t="s">
        <v>164</v>
      </c>
      <c r="AU99" s="23" t="s">
        <v>155</v>
      </c>
    </row>
    <row r="100" s="1" customFormat="1" ht="25.5" customHeight="1">
      <c r="B100" s="46"/>
      <c r="C100" s="221" t="s">
        <v>155</v>
      </c>
      <c r="D100" s="221" t="s">
        <v>129</v>
      </c>
      <c r="E100" s="222" t="s">
        <v>170</v>
      </c>
      <c r="F100" s="223" t="s">
        <v>171</v>
      </c>
      <c r="G100" s="224" t="s">
        <v>161</v>
      </c>
      <c r="H100" s="225">
        <v>1</v>
      </c>
      <c r="I100" s="226"/>
      <c r="J100" s="227">
        <f>ROUND(I100*H100,2)</f>
        <v>0</v>
      </c>
      <c r="K100" s="223" t="s">
        <v>133</v>
      </c>
      <c r="L100" s="72"/>
      <c r="M100" s="228" t="s">
        <v>34</v>
      </c>
      <c r="N100" s="234" t="s">
        <v>49</v>
      </c>
      <c r="O100" s="47"/>
      <c r="P100" s="235">
        <f>O100*H100</f>
        <v>0</v>
      </c>
      <c r="Q100" s="235">
        <v>0.027619999999999999</v>
      </c>
      <c r="R100" s="235">
        <f>Q100*H100</f>
        <v>0.027619999999999999</v>
      </c>
      <c r="S100" s="235">
        <v>0</v>
      </c>
      <c r="T100" s="236">
        <f>S100*H100</f>
        <v>0</v>
      </c>
      <c r="AR100" s="23" t="s">
        <v>162</v>
      </c>
      <c r="AT100" s="23" t="s">
        <v>129</v>
      </c>
      <c r="AU100" s="23" t="s">
        <v>155</v>
      </c>
      <c r="AY100" s="23" t="s">
        <v>126</v>
      </c>
      <c r="BE100" s="233">
        <f>IF(N100="základní",J100,0)</f>
        <v>0</v>
      </c>
      <c r="BF100" s="233">
        <f>IF(N100="snížená",J100,0)</f>
        <v>0</v>
      </c>
      <c r="BG100" s="233">
        <f>IF(N100="zákl. přenesená",J100,0)</f>
        <v>0</v>
      </c>
      <c r="BH100" s="233">
        <f>IF(N100="sníž. přenesená",J100,0)</f>
        <v>0</v>
      </c>
      <c r="BI100" s="233">
        <f>IF(N100="nulová",J100,0)</f>
        <v>0</v>
      </c>
      <c r="BJ100" s="23" t="s">
        <v>86</v>
      </c>
      <c r="BK100" s="233">
        <f>ROUND(I100*H100,2)</f>
        <v>0</v>
      </c>
      <c r="BL100" s="23" t="s">
        <v>162</v>
      </c>
      <c r="BM100" s="23" t="s">
        <v>172</v>
      </c>
    </row>
    <row r="101" s="1" customFormat="1">
      <c r="B101" s="46"/>
      <c r="C101" s="74"/>
      <c r="D101" s="237" t="s">
        <v>164</v>
      </c>
      <c r="E101" s="74"/>
      <c r="F101" s="238" t="s">
        <v>169</v>
      </c>
      <c r="G101" s="74"/>
      <c r="H101" s="74"/>
      <c r="I101" s="191"/>
      <c r="J101" s="74"/>
      <c r="K101" s="74"/>
      <c r="L101" s="72"/>
      <c r="M101" s="239"/>
      <c r="N101" s="47"/>
      <c r="O101" s="47"/>
      <c r="P101" s="47"/>
      <c r="Q101" s="47"/>
      <c r="R101" s="47"/>
      <c r="S101" s="47"/>
      <c r="T101" s="95"/>
      <c r="AT101" s="23" t="s">
        <v>164</v>
      </c>
      <c r="AU101" s="23" t="s">
        <v>155</v>
      </c>
    </row>
    <row r="102" s="10" customFormat="1" ht="22.32" customHeight="1">
      <c r="B102" s="205"/>
      <c r="C102" s="206"/>
      <c r="D102" s="207" t="s">
        <v>77</v>
      </c>
      <c r="E102" s="219" t="s">
        <v>173</v>
      </c>
      <c r="F102" s="219" t="s">
        <v>174</v>
      </c>
      <c r="G102" s="206"/>
      <c r="H102" s="206"/>
      <c r="I102" s="209"/>
      <c r="J102" s="220">
        <f>BK102</f>
        <v>0</v>
      </c>
      <c r="K102" s="206"/>
      <c r="L102" s="211"/>
      <c r="M102" s="212"/>
      <c r="N102" s="213"/>
      <c r="O102" s="213"/>
      <c r="P102" s="214">
        <f>SUM(P103:P110)</f>
        <v>0</v>
      </c>
      <c r="Q102" s="213"/>
      <c r="R102" s="214">
        <f>SUM(R103:R110)</f>
        <v>0.84913886000000005</v>
      </c>
      <c r="S102" s="213"/>
      <c r="T102" s="215">
        <f>SUM(T103:T110)</f>
        <v>0</v>
      </c>
      <c r="AR102" s="216" t="s">
        <v>86</v>
      </c>
      <c r="AT102" s="217" t="s">
        <v>77</v>
      </c>
      <c r="AU102" s="217" t="s">
        <v>88</v>
      </c>
      <c r="AY102" s="216" t="s">
        <v>126</v>
      </c>
      <c r="BK102" s="218">
        <f>SUM(BK103:BK110)</f>
        <v>0</v>
      </c>
    </row>
    <row r="103" s="1" customFormat="1" ht="25.5" customHeight="1">
      <c r="B103" s="46"/>
      <c r="C103" s="221" t="s">
        <v>162</v>
      </c>
      <c r="D103" s="221" t="s">
        <v>129</v>
      </c>
      <c r="E103" s="222" t="s">
        <v>175</v>
      </c>
      <c r="F103" s="223" t="s">
        <v>176</v>
      </c>
      <c r="G103" s="224" t="s">
        <v>177</v>
      </c>
      <c r="H103" s="225">
        <v>14.186999999999999</v>
      </c>
      <c r="I103" s="226"/>
      <c r="J103" s="227">
        <f>ROUND(I103*H103,2)</f>
        <v>0</v>
      </c>
      <c r="K103" s="223" t="s">
        <v>178</v>
      </c>
      <c r="L103" s="72"/>
      <c r="M103" s="228" t="s">
        <v>34</v>
      </c>
      <c r="N103" s="234" t="s">
        <v>49</v>
      </c>
      <c r="O103" s="47"/>
      <c r="P103" s="235">
        <f>O103*H103</f>
        <v>0</v>
      </c>
      <c r="Q103" s="235">
        <v>0.053780000000000001</v>
      </c>
      <c r="R103" s="235">
        <f>Q103*H103</f>
        <v>0.76297685999999998</v>
      </c>
      <c r="S103" s="235">
        <v>0</v>
      </c>
      <c r="T103" s="236">
        <f>S103*H103</f>
        <v>0</v>
      </c>
      <c r="AR103" s="23" t="s">
        <v>162</v>
      </c>
      <c r="AT103" s="23" t="s">
        <v>129</v>
      </c>
      <c r="AU103" s="23" t="s">
        <v>155</v>
      </c>
      <c r="AY103" s="23" t="s">
        <v>126</v>
      </c>
      <c r="BE103" s="233">
        <f>IF(N103="základní",J103,0)</f>
        <v>0</v>
      </c>
      <c r="BF103" s="233">
        <f>IF(N103="snížená",J103,0)</f>
        <v>0</v>
      </c>
      <c r="BG103" s="233">
        <f>IF(N103="zákl. přenesená",J103,0)</f>
        <v>0</v>
      </c>
      <c r="BH103" s="233">
        <f>IF(N103="sníž. přenesená",J103,0)</f>
        <v>0</v>
      </c>
      <c r="BI103" s="233">
        <f>IF(N103="nulová",J103,0)</f>
        <v>0</v>
      </c>
      <c r="BJ103" s="23" t="s">
        <v>86</v>
      </c>
      <c r="BK103" s="233">
        <f>ROUND(I103*H103,2)</f>
        <v>0</v>
      </c>
      <c r="BL103" s="23" t="s">
        <v>162</v>
      </c>
      <c r="BM103" s="23" t="s">
        <v>179</v>
      </c>
    </row>
    <row r="104" s="11" customFormat="1">
      <c r="B104" s="240"/>
      <c r="C104" s="241"/>
      <c r="D104" s="237" t="s">
        <v>180</v>
      </c>
      <c r="E104" s="242" t="s">
        <v>34</v>
      </c>
      <c r="F104" s="243" t="s">
        <v>181</v>
      </c>
      <c r="G104" s="241"/>
      <c r="H104" s="244">
        <v>16.68</v>
      </c>
      <c r="I104" s="245"/>
      <c r="J104" s="241"/>
      <c r="K104" s="241"/>
      <c r="L104" s="246"/>
      <c r="M104" s="247"/>
      <c r="N104" s="248"/>
      <c r="O104" s="248"/>
      <c r="P104" s="248"/>
      <c r="Q104" s="248"/>
      <c r="R104" s="248"/>
      <c r="S104" s="248"/>
      <c r="T104" s="249"/>
      <c r="AT104" s="250" t="s">
        <v>180</v>
      </c>
      <c r="AU104" s="250" t="s">
        <v>155</v>
      </c>
      <c r="AV104" s="11" t="s">
        <v>88</v>
      </c>
      <c r="AW104" s="11" t="s">
        <v>41</v>
      </c>
      <c r="AX104" s="11" t="s">
        <v>78</v>
      </c>
      <c r="AY104" s="250" t="s">
        <v>126</v>
      </c>
    </row>
    <row r="105" s="11" customFormat="1">
      <c r="B105" s="240"/>
      <c r="C105" s="241"/>
      <c r="D105" s="237" t="s">
        <v>180</v>
      </c>
      <c r="E105" s="242" t="s">
        <v>34</v>
      </c>
      <c r="F105" s="243" t="s">
        <v>182</v>
      </c>
      <c r="G105" s="241"/>
      <c r="H105" s="244">
        <v>-2.4929999999999999</v>
      </c>
      <c r="I105" s="245"/>
      <c r="J105" s="241"/>
      <c r="K105" s="241"/>
      <c r="L105" s="246"/>
      <c r="M105" s="247"/>
      <c r="N105" s="248"/>
      <c r="O105" s="248"/>
      <c r="P105" s="248"/>
      <c r="Q105" s="248"/>
      <c r="R105" s="248"/>
      <c r="S105" s="248"/>
      <c r="T105" s="249"/>
      <c r="AT105" s="250" t="s">
        <v>180</v>
      </c>
      <c r="AU105" s="250" t="s">
        <v>155</v>
      </c>
      <c r="AV105" s="11" t="s">
        <v>88</v>
      </c>
      <c r="AW105" s="11" t="s">
        <v>41</v>
      </c>
      <c r="AX105" s="11" t="s">
        <v>78</v>
      </c>
      <c r="AY105" s="250" t="s">
        <v>126</v>
      </c>
    </row>
    <row r="106" s="12" customFormat="1">
      <c r="B106" s="251"/>
      <c r="C106" s="252"/>
      <c r="D106" s="237" t="s">
        <v>180</v>
      </c>
      <c r="E106" s="253" t="s">
        <v>34</v>
      </c>
      <c r="F106" s="254" t="s">
        <v>183</v>
      </c>
      <c r="G106" s="252"/>
      <c r="H106" s="255">
        <v>14.186999999999999</v>
      </c>
      <c r="I106" s="256"/>
      <c r="J106" s="252"/>
      <c r="K106" s="252"/>
      <c r="L106" s="257"/>
      <c r="M106" s="258"/>
      <c r="N106" s="259"/>
      <c r="O106" s="259"/>
      <c r="P106" s="259"/>
      <c r="Q106" s="259"/>
      <c r="R106" s="259"/>
      <c r="S106" s="259"/>
      <c r="T106" s="260"/>
      <c r="AT106" s="261" t="s">
        <v>180</v>
      </c>
      <c r="AU106" s="261" t="s">
        <v>155</v>
      </c>
      <c r="AV106" s="12" t="s">
        <v>162</v>
      </c>
      <c r="AW106" s="12" t="s">
        <v>41</v>
      </c>
      <c r="AX106" s="12" t="s">
        <v>86</v>
      </c>
      <c r="AY106" s="261" t="s">
        <v>126</v>
      </c>
    </row>
    <row r="107" s="1" customFormat="1" ht="25.5" customHeight="1">
      <c r="B107" s="46"/>
      <c r="C107" s="221" t="s">
        <v>125</v>
      </c>
      <c r="D107" s="221" t="s">
        <v>129</v>
      </c>
      <c r="E107" s="222" t="s">
        <v>184</v>
      </c>
      <c r="F107" s="223" t="s">
        <v>185</v>
      </c>
      <c r="G107" s="224" t="s">
        <v>177</v>
      </c>
      <c r="H107" s="225">
        <v>0.59999999999999998</v>
      </c>
      <c r="I107" s="226"/>
      <c r="J107" s="227">
        <f>ROUND(I107*H107,2)</f>
        <v>0</v>
      </c>
      <c r="K107" s="223" t="s">
        <v>178</v>
      </c>
      <c r="L107" s="72"/>
      <c r="M107" s="228" t="s">
        <v>34</v>
      </c>
      <c r="N107" s="234" t="s">
        <v>49</v>
      </c>
      <c r="O107" s="47"/>
      <c r="P107" s="235">
        <f>O107*H107</f>
        <v>0</v>
      </c>
      <c r="Q107" s="235">
        <v>0.071970000000000006</v>
      </c>
      <c r="R107" s="235">
        <f>Q107*H107</f>
        <v>0.043182000000000005</v>
      </c>
      <c r="S107" s="235">
        <v>0</v>
      </c>
      <c r="T107" s="236">
        <f>S107*H107</f>
        <v>0</v>
      </c>
      <c r="AR107" s="23" t="s">
        <v>162</v>
      </c>
      <c r="AT107" s="23" t="s">
        <v>129</v>
      </c>
      <c r="AU107" s="23" t="s">
        <v>155</v>
      </c>
      <c r="AY107" s="23" t="s">
        <v>126</v>
      </c>
      <c r="BE107" s="233">
        <f>IF(N107="základní",J107,0)</f>
        <v>0</v>
      </c>
      <c r="BF107" s="233">
        <f>IF(N107="snížená",J107,0)</f>
        <v>0</v>
      </c>
      <c r="BG107" s="233">
        <f>IF(N107="zákl. přenesená",J107,0)</f>
        <v>0</v>
      </c>
      <c r="BH107" s="233">
        <f>IF(N107="sníž. přenesená",J107,0)</f>
        <v>0</v>
      </c>
      <c r="BI107" s="233">
        <f>IF(N107="nulová",J107,0)</f>
        <v>0</v>
      </c>
      <c r="BJ107" s="23" t="s">
        <v>86</v>
      </c>
      <c r="BK107" s="233">
        <f>ROUND(I107*H107,2)</f>
        <v>0</v>
      </c>
      <c r="BL107" s="23" t="s">
        <v>162</v>
      </c>
      <c r="BM107" s="23" t="s">
        <v>186</v>
      </c>
    </row>
    <row r="108" s="11" customFormat="1">
      <c r="B108" s="240"/>
      <c r="C108" s="241"/>
      <c r="D108" s="237" t="s">
        <v>180</v>
      </c>
      <c r="E108" s="242" t="s">
        <v>34</v>
      </c>
      <c r="F108" s="243" t="s">
        <v>187</v>
      </c>
      <c r="G108" s="241"/>
      <c r="H108" s="244">
        <v>0.59999999999999998</v>
      </c>
      <c r="I108" s="245"/>
      <c r="J108" s="241"/>
      <c r="K108" s="241"/>
      <c r="L108" s="246"/>
      <c r="M108" s="247"/>
      <c r="N108" s="248"/>
      <c r="O108" s="248"/>
      <c r="P108" s="248"/>
      <c r="Q108" s="248"/>
      <c r="R108" s="248"/>
      <c r="S108" s="248"/>
      <c r="T108" s="249"/>
      <c r="AT108" s="250" t="s">
        <v>180</v>
      </c>
      <c r="AU108" s="250" t="s">
        <v>155</v>
      </c>
      <c r="AV108" s="11" t="s">
        <v>88</v>
      </c>
      <c r="AW108" s="11" t="s">
        <v>41</v>
      </c>
      <c r="AX108" s="11" t="s">
        <v>86</v>
      </c>
      <c r="AY108" s="250" t="s">
        <v>126</v>
      </c>
    </row>
    <row r="109" s="1" customFormat="1" ht="25.5" customHeight="1">
      <c r="B109" s="46"/>
      <c r="C109" s="221" t="s">
        <v>188</v>
      </c>
      <c r="D109" s="221" t="s">
        <v>129</v>
      </c>
      <c r="E109" s="222" t="s">
        <v>189</v>
      </c>
      <c r="F109" s="223" t="s">
        <v>190</v>
      </c>
      <c r="G109" s="224" t="s">
        <v>177</v>
      </c>
      <c r="H109" s="225">
        <v>0.40000000000000002</v>
      </c>
      <c r="I109" s="226"/>
      <c r="J109" s="227">
        <f>ROUND(I109*H109,2)</f>
        <v>0</v>
      </c>
      <c r="K109" s="223" t="s">
        <v>178</v>
      </c>
      <c r="L109" s="72"/>
      <c r="M109" s="228" t="s">
        <v>34</v>
      </c>
      <c r="N109" s="234" t="s">
        <v>49</v>
      </c>
      <c r="O109" s="47"/>
      <c r="P109" s="235">
        <f>O109*H109</f>
        <v>0</v>
      </c>
      <c r="Q109" s="235">
        <v>0.10745</v>
      </c>
      <c r="R109" s="235">
        <f>Q109*H109</f>
        <v>0.042980000000000004</v>
      </c>
      <c r="S109" s="235">
        <v>0</v>
      </c>
      <c r="T109" s="236">
        <f>S109*H109</f>
        <v>0</v>
      </c>
      <c r="AR109" s="23" t="s">
        <v>162</v>
      </c>
      <c r="AT109" s="23" t="s">
        <v>129</v>
      </c>
      <c r="AU109" s="23" t="s">
        <v>155</v>
      </c>
      <c r="AY109" s="23" t="s">
        <v>126</v>
      </c>
      <c r="BE109" s="233">
        <f>IF(N109="základní",J109,0)</f>
        <v>0</v>
      </c>
      <c r="BF109" s="233">
        <f>IF(N109="snížená",J109,0)</f>
        <v>0</v>
      </c>
      <c r="BG109" s="233">
        <f>IF(N109="zákl. přenesená",J109,0)</f>
        <v>0</v>
      </c>
      <c r="BH109" s="233">
        <f>IF(N109="sníž. přenesená",J109,0)</f>
        <v>0</v>
      </c>
      <c r="BI109" s="233">
        <f>IF(N109="nulová",J109,0)</f>
        <v>0</v>
      </c>
      <c r="BJ109" s="23" t="s">
        <v>86</v>
      </c>
      <c r="BK109" s="233">
        <f>ROUND(I109*H109,2)</f>
        <v>0</v>
      </c>
      <c r="BL109" s="23" t="s">
        <v>162</v>
      </c>
      <c r="BM109" s="23" t="s">
        <v>191</v>
      </c>
    </row>
    <row r="110" s="11" customFormat="1">
      <c r="B110" s="240"/>
      <c r="C110" s="241"/>
      <c r="D110" s="237" t="s">
        <v>180</v>
      </c>
      <c r="E110" s="242" t="s">
        <v>34</v>
      </c>
      <c r="F110" s="243" t="s">
        <v>192</v>
      </c>
      <c r="G110" s="241"/>
      <c r="H110" s="244">
        <v>0.40000000000000002</v>
      </c>
      <c r="I110" s="245"/>
      <c r="J110" s="241"/>
      <c r="K110" s="241"/>
      <c r="L110" s="246"/>
      <c r="M110" s="247"/>
      <c r="N110" s="248"/>
      <c r="O110" s="248"/>
      <c r="P110" s="248"/>
      <c r="Q110" s="248"/>
      <c r="R110" s="248"/>
      <c r="S110" s="248"/>
      <c r="T110" s="249"/>
      <c r="AT110" s="250" t="s">
        <v>180</v>
      </c>
      <c r="AU110" s="250" t="s">
        <v>155</v>
      </c>
      <c r="AV110" s="11" t="s">
        <v>88</v>
      </c>
      <c r="AW110" s="11" t="s">
        <v>41</v>
      </c>
      <c r="AX110" s="11" t="s">
        <v>86</v>
      </c>
      <c r="AY110" s="250" t="s">
        <v>126</v>
      </c>
    </row>
    <row r="111" s="10" customFormat="1" ht="29.88" customHeight="1">
      <c r="B111" s="205"/>
      <c r="C111" s="206"/>
      <c r="D111" s="207" t="s">
        <v>77</v>
      </c>
      <c r="E111" s="219" t="s">
        <v>188</v>
      </c>
      <c r="F111" s="219" t="s">
        <v>193</v>
      </c>
      <c r="G111" s="206"/>
      <c r="H111" s="206"/>
      <c r="I111" s="209"/>
      <c r="J111" s="220">
        <f>BK111</f>
        <v>0</v>
      </c>
      <c r="K111" s="206"/>
      <c r="L111" s="211"/>
      <c r="M111" s="212"/>
      <c r="N111" s="213"/>
      <c r="O111" s="213"/>
      <c r="P111" s="214">
        <f>P112</f>
        <v>0</v>
      </c>
      <c r="Q111" s="213"/>
      <c r="R111" s="214">
        <f>R112</f>
        <v>0.36715560999999997</v>
      </c>
      <c r="S111" s="213"/>
      <c r="T111" s="215">
        <f>T112</f>
        <v>0</v>
      </c>
      <c r="AR111" s="216" t="s">
        <v>86</v>
      </c>
      <c r="AT111" s="217" t="s">
        <v>77</v>
      </c>
      <c r="AU111" s="217" t="s">
        <v>86</v>
      </c>
      <c r="AY111" s="216" t="s">
        <v>126</v>
      </c>
      <c r="BK111" s="218">
        <f>BK112</f>
        <v>0</v>
      </c>
    </row>
    <row r="112" s="10" customFormat="1" ht="14.88" customHeight="1">
      <c r="B112" s="205"/>
      <c r="C112" s="206"/>
      <c r="D112" s="207" t="s">
        <v>77</v>
      </c>
      <c r="E112" s="219" t="s">
        <v>194</v>
      </c>
      <c r="F112" s="219" t="s">
        <v>195</v>
      </c>
      <c r="G112" s="206"/>
      <c r="H112" s="206"/>
      <c r="I112" s="209"/>
      <c r="J112" s="220">
        <f>BK112</f>
        <v>0</v>
      </c>
      <c r="K112" s="206"/>
      <c r="L112" s="211"/>
      <c r="M112" s="212"/>
      <c r="N112" s="213"/>
      <c r="O112" s="213"/>
      <c r="P112" s="214">
        <f>SUM(P113:P121)</f>
        <v>0</v>
      </c>
      <c r="Q112" s="213"/>
      <c r="R112" s="214">
        <f>SUM(R113:R121)</f>
        <v>0.36715560999999997</v>
      </c>
      <c r="S112" s="213"/>
      <c r="T112" s="215">
        <f>SUM(T113:T121)</f>
        <v>0</v>
      </c>
      <c r="AR112" s="216" t="s">
        <v>86</v>
      </c>
      <c r="AT112" s="217" t="s">
        <v>77</v>
      </c>
      <c r="AU112" s="217" t="s">
        <v>88</v>
      </c>
      <c r="AY112" s="216" t="s">
        <v>126</v>
      </c>
      <c r="BK112" s="218">
        <f>SUM(BK113:BK121)</f>
        <v>0</v>
      </c>
    </row>
    <row r="113" s="1" customFormat="1" ht="38.25" customHeight="1">
      <c r="B113" s="46"/>
      <c r="C113" s="221" t="s">
        <v>196</v>
      </c>
      <c r="D113" s="221" t="s">
        <v>129</v>
      </c>
      <c r="E113" s="222" t="s">
        <v>197</v>
      </c>
      <c r="F113" s="223" t="s">
        <v>198</v>
      </c>
      <c r="G113" s="224" t="s">
        <v>177</v>
      </c>
      <c r="H113" s="225">
        <v>33.286999999999999</v>
      </c>
      <c r="I113" s="226"/>
      <c r="J113" s="227">
        <f>ROUND(I113*H113,2)</f>
        <v>0</v>
      </c>
      <c r="K113" s="223" t="s">
        <v>178</v>
      </c>
      <c r="L113" s="72"/>
      <c r="M113" s="228" t="s">
        <v>34</v>
      </c>
      <c r="N113" s="234" t="s">
        <v>49</v>
      </c>
      <c r="O113" s="47"/>
      <c r="P113" s="235">
        <f>O113*H113</f>
        <v>0</v>
      </c>
      <c r="Q113" s="235">
        <v>0.01103</v>
      </c>
      <c r="R113" s="235">
        <f>Q113*H113</f>
        <v>0.36715560999999997</v>
      </c>
      <c r="S113" s="235">
        <v>0</v>
      </c>
      <c r="T113" s="236">
        <f>S113*H113</f>
        <v>0</v>
      </c>
      <c r="AR113" s="23" t="s">
        <v>162</v>
      </c>
      <c r="AT113" s="23" t="s">
        <v>129</v>
      </c>
      <c r="AU113" s="23" t="s">
        <v>155</v>
      </c>
      <c r="AY113" s="23" t="s">
        <v>126</v>
      </c>
      <c r="BE113" s="233">
        <f>IF(N113="základní",J113,0)</f>
        <v>0</v>
      </c>
      <c r="BF113" s="233">
        <f>IF(N113="snížená",J113,0)</f>
        <v>0</v>
      </c>
      <c r="BG113" s="233">
        <f>IF(N113="zákl. přenesená",J113,0)</f>
        <v>0</v>
      </c>
      <c r="BH113" s="233">
        <f>IF(N113="sníž. přenesená",J113,0)</f>
        <v>0</v>
      </c>
      <c r="BI113" s="233">
        <f>IF(N113="nulová",J113,0)</f>
        <v>0</v>
      </c>
      <c r="BJ113" s="23" t="s">
        <v>86</v>
      </c>
      <c r="BK113" s="233">
        <f>ROUND(I113*H113,2)</f>
        <v>0</v>
      </c>
      <c r="BL113" s="23" t="s">
        <v>162</v>
      </c>
      <c r="BM113" s="23" t="s">
        <v>199</v>
      </c>
    </row>
    <row r="114" s="1" customFormat="1">
      <c r="B114" s="46"/>
      <c r="C114" s="74"/>
      <c r="D114" s="237" t="s">
        <v>164</v>
      </c>
      <c r="E114" s="74"/>
      <c r="F114" s="238" t="s">
        <v>200</v>
      </c>
      <c r="G114" s="74"/>
      <c r="H114" s="74"/>
      <c r="I114" s="191"/>
      <c r="J114" s="74"/>
      <c r="K114" s="74"/>
      <c r="L114" s="72"/>
      <c r="M114" s="239"/>
      <c r="N114" s="47"/>
      <c r="O114" s="47"/>
      <c r="P114" s="47"/>
      <c r="Q114" s="47"/>
      <c r="R114" s="47"/>
      <c r="S114" s="47"/>
      <c r="T114" s="95"/>
      <c r="AT114" s="23" t="s">
        <v>164</v>
      </c>
      <c r="AU114" s="23" t="s">
        <v>155</v>
      </c>
    </row>
    <row r="115" s="11" customFormat="1">
      <c r="B115" s="240"/>
      <c r="C115" s="241"/>
      <c r="D115" s="237" t="s">
        <v>180</v>
      </c>
      <c r="E115" s="242" t="s">
        <v>34</v>
      </c>
      <c r="F115" s="243" t="s">
        <v>201</v>
      </c>
      <c r="G115" s="241"/>
      <c r="H115" s="244">
        <v>23.399999999999999</v>
      </c>
      <c r="I115" s="245"/>
      <c r="J115" s="241"/>
      <c r="K115" s="241"/>
      <c r="L115" s="246"/>
      <c r="M115" s="247"/>
      <c r="N115" s="248"/>
      <c r="O115" s="248"/>
      <c r="P115" s="248"/>
      <c r="Q115" s="248"/>
      <c r="R115" s="248"/>
      <c r="S115" s="248"/>
      <c r="T115" s="249"/>
      <c r="AT115" s="250" t="s">
        <v>180</v>
      </c>
      <c r="AU115" s="250" t="s">
        <v>155</v>
      </c>
      <c r="AV115" s="11" t="s">
        <v>88</v>
      </c>
      <c r="AW115" s="11" t="s">
        <v>41</v>
      </c>
      <c r="AX115" s="11" t="s">
        <v>78</v>
      </c>
      <c r="AY115" s="250" t="s">
        <v>126</v>
      </c>
    </row>
    <row r="116" s="11" customFormat="1">
      <c r="B116" s="240"/>
      <c r="C116" s="241"/>
      <c r="D116" s="237" t="s">
        <v>180</v>
      </c>
      <c r="E116" s="242" t="s">
        <v>34</v>
      </c>
      <c r="F116" s="243" t="s">
        <v>202</v>
      </c>
      <c r="G116" s="241"/>
      <c r="H116" s="244">
        <v>-1.7729999999999999</v>
      </c>
      <c r="I116" s="245"/>
      <c r="J116" s="241"/>
      <c r="K116" s="241"/>
      <c r="L116" s="246"/>
      <c r="M116" s="247"/>
      <c r="N116" s="248"/>
      <c r="O116" s="248"/>
      <c r="P116" s="248"/>
      <c r="Q116" s="248"/>
      <c r="R116" s="248"/>
      <c r="S116" s="248"/>
      <c r="T116" s="249"/>
      <c r="AT116" s="250" t="s">
        <v>180</v>
      </c>
      <c r="AU116" s="250" t="s">
        <v>155</v>
      </c>
      <c r="AV116" s="11" t="s">
        <v>88</v>
      </c>
      <c r="AW116" s="11" t="s">
        <v>41</v>
      </c>
      <c r="AX116" s="11" t="s">
        <v>78</v>
      </c>
      <c r="AY116" s="250" t="s">
        <v>126</v>
      </c>
    </row>
    <row r="117" s="11" customFormat="1">
      <c r="B117" s="240"/>
      <c r="C117" s="241"/>
      <c r="D117" s="237" t="s">
        <v>180</v>
      </c>
      <c r="E117" s="242" t="s">
        <v>34</v>
      </c>
      <c r="F117" s="243" t="s">
        <v>203</v>
      </c>
      <c r="G117" s="241"/>
      <c r="H117" s="244">
        <v>-0.71999999999999997</v>
      </c>
      <c r="I117" s="245"/>
      <c r="J117" s="241"/>
      <c r="K117" s="241"/>
      <c r="L117" s="246"/>
      <c r="M117" s="247"/>
      <c r="N117" s="248"/>
      <c r="O117" s="248"/>
      <c r="P117" s="248"/>
      <c r="Q117" s="248"/>
      <c r="R117" s="248"/>
      <c r="S117" s="248"/>
      <c r="T117" s="249"/>
      <c r="AT117" s="250" t="s">
        <v>180</v>
      </c>
      <c r="AU117" s="250" t="s">
        <v>155</v>
      </c>
      <c r="AV117" s="11" t="s">
        <v>88</v>
      </c>
      <c r="AW117" s="11" t="s">
        <v>41</v>
      </c>
      <c r="AX117" s="11" t="s">
        <v>78</v>
      </c>
      <c r="AY117" s="250" t="s">
        <v>126</v>
      </c>
    </row>
    <row r="118" s="11" customFormat="1">
      <c r="B118" s="240"/>
      <c r="C118" s="241"/>
      <c r="D118" s="237" t="s">
        <v>180</v>
      </c>
      <c r="E118" s="242" t="s">
        <v>34</v>
      </c>
      <c r="F118" s="243" t="s">
        <v>204</v>
      </c>
      <c r="G118" s="241"/>
      <c r="H118" s="244">
        <v>-2.2000000000000002</v>
      </c>
      <c r="I118" s="245"/>
      <c r="J118" s="241"/>
      <c r="K118" s="241"/>
      <c r="L118" s="246"/>
      <c r="M118" s="247"/>
      <c r="N118" s="248"/>
      <c r="O118" s="248"/>
      <c r="P118" s="248"/>
      <c r="Q118" s="248"/>
      <c r="R118" s="248"/>
      <c r="S118" s="248"/>
      <c r="T118" s="249"/>
      <c r="AT118" s="250" t="s">
        <v>180</v>
      </c>
      <c r="AU118" s="250" t="s">
        <v>155</v>
      </c>
      <c r="AV118" s="11" t="s">
        <v>88</v>
      </c>
      <c r="AW118" s="11" t="s">
        <v>41</v>
      </c>
      <c r="AX118" s="11" t="s">
        <v>78</v>
      </c>
      <c r="AY118" s="250" t="s">
        <v>126</v>
      </c>
    </row>
    <row r="119" s="11" customFormat="1">
      <c r="B119" s="240"/>
      <c r="C119" s="241"/>
      <c r="D119" s="237" t="s">
        <v>180</v>
      </c>
      <c r="E119" s="242" t="s">
        <v>34</v>
      </c>
      <c r="F119" s="243" t="s">
        <v>205</v>
      </c>
      <c r="G119" s="241"/>
      <c r="H119" s="244">
        <v>15.300000000000001</v>
      </c>
      <c r="I119" s="245"/>
      <c r="J119" s="241"/>
      <c r="K119" s="241"/>
      <c r="L119" s="246"/>
      <c r="M119" s="247"/>
      <c r="N119" s="248"/>
      <c r="O119" s="248"/>
      <c r="P119" s="248"/>
      <c r="Q119" s="248"/>
      <c r="R119" s="248"/>
      <c r="S119" s="248"/>
      <c r="T119" s="249"/>
      <c r="AT119" s="250" t="s">
        <v>180</v>
      </c>
      <c r="AU119" s="250" t="s">
        <v>155</v>
      </c>
      <c r="AV119" s="11" t="s">
        <v>88</v>
      </c>
      <c r="AW119" s="11" t="s">
        <v>41</v>
      </c>
      <c r="AX119" s="11" t="s">
        <v>78</v>
      </c>
      <c r="AY119" s="250" t="s">
        <v>126</v>
      </c>
    </row>
    <row r="120" s="11" customFormat="1">
      <c r="B120" s="240"/>
      <c r="C120" s="241"/>
      <c r="D120" s="237" t="s">
        <v>180</v>
      </c>
      <c r="E120" s="242" t="s">
        <v>34</v>
      </c>
      <c r="F120" s="243" t="s">
        <v>203</v>
      </c>
      <c r="G120" s="241"/>
      <c r="H120" s="244">
        <v>-0.71999999999999997</v>
      </c>
      <c r="I120" s="245"/>
      <c r="J120" s="241"/>
      <c r="K120" s="241"/>
      <c r="L120" s="246"/>
      <c r="M120" s="247"/>
      <c r="N120" s="248"/>
      <c r="O120" s="248"/>
      <c r="P120" s="248"/>
      <c r="Q120" s="248"/>
      <c r="R120" s="248"/>
      <c r="S120" s="248"/>
      <c r="T120" s="249"/>
      <c r="AT120" s="250" t="s">
        <v>180</v>
      </c>
      <c r="AU120" s="250" t="s">
        <v>155</v>
      </c>
      <c r="AV120" s="11" t="s">
        <v>88</v>
      </c>
      <c r="AW120" s="11" t="s">
        <v>41</v>
      </c>
      <c r="AX120" s="11" t="s">
        <v>78</v>
      </c>
      <c r="AY120" s="250" t="s">
        <v>126</v>
      </c>
    </row>
    <row r="121" s="12" customFormat="1">
      <c r="B121" s="251"/>
      <c r="C121" s="252"/>
      <c r="D121" s="237" t="s">
        <v>180</v>
      </c>
      <c r="E121" s="253" t="s">
        <v>34</v>
      </c>
      <c r="F121" s="254" t="s">
        <v>183</v>
      </c>
      <c r="G121" s="252"/>
      <c r="H121" s="255">
        <v>33.286999999999999</v>
      </c>
      <c r="I121" s="256"/>
      <c r="J121" s="252"/>
      <c r="K121" s="252"/>
      <c r="L121" s="257"/>
      <c r="M121" s="258"/>
      <c r="N121" s="259"/>
      <c r="O121" s="259"/>
      <c r="P121" s="259"/>
      <c r="Q121" s="259"/>
      <c r="R121" s="259"/>
      <c r="S121" s="259"/>
      <c r="T121" s="260"/>
      <c r="AT121" s="261" t="s">
        <v>180</v>
      </c>
      <c r="AU121" s="261" t="s">
        <v>155</v>
      </c>
      <c r="AV121" s="12" t="s">
        <v>162</v>
      </c>
      <c r="AW121" s="12" t="s">
        <v>41</v>
      </c>
      <c r="AX121" s="12" t="s">
        <v>86</v>
      </c>
      <c r="AY121" s="261" t="s">
        <v>126</v>
      </c>
    </row>
    <row r="122" s="10" customFormat="1" ht="29.88" customHeight="1">
      <c r="B122" s="205"/>
      <c r="C122" s="206"/>
      <c r="D122" s="207" t="s">
        <v>77</v>
      </c>
      <c r="E122" s="219" t="s">
        <v>206</v>
      </c>
      <c r="F122" s="219" t="s">
        <v>207</v>
      </c>
      <c r="G122" s="206"/>
      <c r="H122" s="206"/>
      <c r="I122" s="209"/>
      <c r="J122" s="220">
        <f>BK122</f>
        <v>0</v>
      </c>
      <c r="K122" s="206"/>
      <c r="L122" s="211"/>
      <c r="M122" s="212"/>
      <c r="N122" s="213"/>
      <c r="O122" s="213"/>
      <c r="P122" s="214">
        <f>P123+P125+P132</f>
        <v>0</v>
      </c>
      <c r="Q122" s="213"/>
      <c r="R122" s="214">
        <f>R123+R125+R132</f>
        <v>0</v>
      </c>
      <c r="S122" s="213"/>
      <c r="T122" s="215">
        <f>T123+T125+T132</f>
        <v>0.70606800000000003</v>
      </c>
      <c r="AR122" s="216" t="s">
        <v>86</v>
      </c>
      <c r="AT122" s="217" t="s">
        <v>77</v>
      </c>
      <c r="AU122" s="217" t="s">
        <v>86</v>
      </c>
      <c r="AY122" s="216" t="s">
        <v>126</v>
      </c>
      <c r="BK122" s="218">
        <f>BK123+BK125+BK132</f>
        <v>0</v>
      </c>
    </row>
    <row r="123" s="10" customFormat="1" ht="14.88" customHeight="1">
      <c r="B123" s="205"/>
      <c r="C123" s="206"/>
      <c r="D123" s="207" t="s">
        <v>77</v>
      </c>
      <c r="E123" s="219" t="s">
        <v>208</v>
      </c>
      <c r="F123" s="219" t="s">
        <v>209</v>
      </c>
      <c r="G123" s="206"/>
      <c r="H123" s="206"/>
      <c r="I123" s="209"/>
      <c r="J123" s="220">
        <f>BK123</f>
        <v>0</v>
      </c>
      <c r="K123" s="206"/>
      <c r="L123" s="211"/>
      <c r="M123" s="212"/>
      <c r="N123" s="213"/>
      <c r="O123" s="213"/>
      <c r="P123" s="214">
        <f>P124</f>
        <v>0</v>
      </c>
      <c r="Q123" s="213"/>
      <c r="R123" s="214">
        <f>R124</f>
        <v>0</v>
      </c>
      <c r="S123" s="213"/>
      <c r="T123" s="215">
        <f>T124</f>
        <v>0</v>
      </c>
      <c r="AR123" s="216" t="s">
        <v>86</v>
      </c>
      <c r="AT123" s="217" t="s">
        <v>77</v>
      </c>
      <c r="AU123" s="217" t="s">
        <v>88</v>
      </c>
      <c r="AY123" s="216" t="s">
        <v>126</v>
      </c>
      <c r="BK123" s="218">
        <f>BK124</f>
        <v>0</v>
      </c>
    </row>
    <row r="124" s="1" customFormat="1" ht="16.5" customHeight="1">
      <c r="B124" s="46"/>
      <c r="C124" s="221" t="s">
        <v>210</v>
      </c>
      <c r="D124" s="221" t="s">
        <v>129</v>
      </c>
      <c r="E124" s="222" t="s">
        <v>211</v>
      </c>
      <c r="F124" s="223" t="s">
        <v>212</v>
      </c>
      <c r="G124" s="224" t="s">
        <v>213</v>
      </c>
      <c r="H124" s="225">
        <v>1</v>
      </c>
      <c r="I124" s="226"/>
      <c r="J124" s="227">
        <f>ROUND(I124*H124,2)</f>
        <v>0</v>
      </c>
      <c r="K124" s="223" t="s">
        <v>34</v>
      </c>
      <c r="L124" s="72"/>
      <c r="M124" s="228" t="s">
        <v>34</v>
      </c>
      <c r="N124" s="234" t="s">
        <v>49</v>
      </c>
      <c r="O124" s="47"/>
      <c r="P124" s="235">
        <f>O124*H124</f>
        <v>0</v>
      </c>
      <c r="Q124" s="235">
        <v>0</v>
      </c>
      <c r="R124" s="235">
        <f>Q124*H124</f>
        <v>0</v>
      </c>
      <c r="S124" s="235">
        <v>0</v>
      </c>
      <c r="T124" s="236">
        <f>S124*H124</f>
        <v>0</v>
      </c>
      <c r="AR124" s="23" t="s">
        <v>162</v>
      </c>
      <c r="AT124" s="23" t="s">
        <v>129</v>
      </c>
      <c r="AU124" s="23" t="s">
        <v>155</v>
      </c>
      <c r="AY124" s="23" t="s">
        <v>126</v>
      </c>
      <c r="BE124" s="233">
        <f>IF(N124="základní",J124,0)</f>
        <v>0</v>
      </c>
      <c r="BF124" s="233">
        <f>IF(N124="snížená",J124,0)</f>
        <v>0</v>
      </c>
      <c r="BG124" s="233">
        <f>IF(N124="zákl. přenesená",J124,0)</f>
        <v>0</v>
      </c>
      <c r="BH124" s="233">
        <f>IF(N124="sníž. přenesená",J124,0)</f>
        <v>0</v>
      </c>
      <c r="BI124" s="233">
        <f>IF(N124="nulová",J124,0)</f>
        <v>0</v>
      </c>
      <c r="BJ124" s="23" t="s">
        <v>86</v>
      </c>
      <c r="BK124" s="233">
        <f>ROUND(I124*H124,2)</f>
        <v>0</v>
      </c>
      <c r="BL124" s="23" t="s">
        <v>162</v>
      </c>
      <c r="BM124" s="23" t="s">
        <v>214</v>
      </c>
    </row>
    <row r="125" s="10" customFormat="1" ht="22.32" customHeight="1">
      <c r="B125" s="205"/>
      <c r="C125" s="206"/>
      <c r="D125" s="207" t="s">
        <v>77</v>
      </c>
      <c r="E125" s="219" t="s">
        <v>215</v>
      </c>
      <c r="F125" s="219" t="s">
        <v>216</v>
      </c>
      <c r="G125" s="206"/>
      <c r="H125" s="206"/>
      <c r="I125" s="209"/>
      <c r="J125" s="220">
        <f>BK125</f>
        <v>0</v>
      </c>
      <c r="K125" s="206"/>
      <c r="L125" s="211"/>
      <c r="M125" s="212"/>
      <c r="N125" s="213"/>
      <c r="O125" s="213"/>
      <c r="P125" s="214">
        <f>SUM(P126:P131)</f>
        <v>0</v>
      </c>
      <c r="Q125" s="213"/>
      <c r="R125" s="214">
        <f>SUM(R126:R131)</f>
        <v>0</v>
      </c>
      <c r="S125" s="213"/>
      <c r="T125" s="215">
        <f>SUM(T126:T131)</f>
        <v>0.34960800000000003</v>
      </c>
      <c r="AR125" s="216" t="s">
        <v>86</v>
      </c>
      <c r="AT125" s="217" t="s">
        <v>77</v>
      </c>
      <c r="AU125" s="217" t="s">
        <v>88</v>
      </c>
      <c r="AY125" s="216" t="s">
        <v>126</v>
      </c>
      <c r="BK125" s="218">
        <f>SUM(BK126:BK131)</f>
        <v>0</v>
      </c>
    </row>
    <row r="126" s="1" customFormat="1" ht="25.5" customHeight="1">
      <c r="B126" s="46"/>
      <c r="C126" s="221" t="s">
        <v>206</v>
      </c>
      <c r="D126" s="221" t="s">
        <v>129</v>
      </c>
      <c r="E126" s="222" t="s">
        <v>217</v>
      </c>
      <c r="F126" s="223" t="s">
        <v>218</v>
      </c>
      <c r="G126" s="224" t="s">
        <v>177</v>
      </c>
      <c r="H126" s="225">
        <v>4</v>
      </c>
      <c r="I126" s="226"/>
      <c r="J126" s="227">
        <f>ROUND(I126*H126,2)</f>
        <v>0</v>
      </c>
      <c r="K126" s="223" t="s">
        <v>178</v>
      </c>
      <c r="L126" s="72"/>
      <c r="M126" s="228" t="s">
        <v>34</v>
      </c>
      <c r="N126" s="234" t="s">
        <v>49</v>
      </c>
      <c r="O126" s="47"/>
      <c r="P126" s="235">
        <f>O126*H126</f>
        <v>0</v>
      </c>
      <c r="Q126" s="235">
        <v>0</v>
      </c>
      <c r="R126" s="235">
        <f>Q126*H126</f>
        <v>0</v>
      </c>
      <c r="S126" s="235">
        <v>0.035000000000000003</v>
      </c>
      <c r="T126" s="236">
        <f>S126*H126</f>
        <v>0.14000000000000001</v>
      </c>
      <c r="AR126" s="23" t="s">
        <v>162</v>
      </c>
      <c r="AT126" s="23" t="s">
        <v>129</v>
      </c>
      <c r="AU126" s="23" t="s">
        <v>155</v>
      </c>
      <c r="AY126" s="23" t="s">
        <v>126</v>
      </c>
      <c r="BE126" s="233">
        <f>IF(N126="základní",J126,0)</f>
        <v>0</v>
      </c>
      <c r="BF126" s="233">
        <f>IF(N126="snížená",J126,0)</f>
        <v>0</v>
      </c>
      <c r="BG126" s="233">
        <f>IF(N126="zákl. přenesená",J126,0)</f>
        <v>0</v>
      </c>
      <c r="BH126" s="233">
        <f>IF(N126="sníž. přenesená",J126,0)</f>
        <v>0</v>
      </c>
      <c r="BI126" s="233">
        <f>IF(N126="nulová",J126,0)</f>
        <v>0</v>
      </c>
      <c r="BJ126" s="23" t="s">
        <v>86</v>
      </c>
      <c r="BK126" s="233">
        <f>ROUND(I126*H126,2)</f>
        <v>0</v>
      </c>
      <c r="BL126" s="23" t="s">
        <v>162</v>
      </c>
      <c r="BM126" s="23" t="s">
        <v>219</v>
      </c>
    </row>
    <row r="127" s="1" customFormat="1">
      <c r="B127" s="46"/>
      <c r="C127" s="74"/>
      <c r="D127" s="237" t="s">
        <v>164</v>
      </c>
      <c r="E127" s="74"/>
      <c r="F127" s="238" t="s">
        <v>220</v>
      </c>
      <c r="G127" s="74"/>
      <c r="H127" s="74"/>
      <c r="I127" s="191"/>
      <c r="J127" s="74"/>
      <c r="K127" s="74"/>
      <c r="L127" s="72"/>
      <c r="M127" s="239"/>
      <c r="N127" s="47"/>
      <c r="O127" s="47"/>
      <c r="P127" s="47"/>
      <c r="Q127" s="47"/>
      <c r="R127" s="47"/>
      <c r="S127" s="47"/>
      <c r="T127" s="95"/>
      <c r="AT127" s="23" t="s">
        <v>164</v>
      </c>
      <c r="AU127" s="23" t="s">
        <v>155</v>
      </c>
    </row>
    <row r="128" s="11" customFormat="1">
      <c r="B128" s="240"/>
      <c r="C128" s="241"/>
      <c r="D128" s="237" t="s">
        <v>180</v>
      </c>
      <c r="E128" s="242" t="s">
        <v>34</v>
      </c>
      <c r="F128" s="243" t="s">
        <v>221</v>
      </c>
      <c r="G128" s="241"/>
      <c r="H128" s="244">
        <v>4</v>
      </c>
      <c r="I128" s="245"/>
      <c r="J128" s="241"/>
      <c r="K128" s="241"/>
      <c r="L128" s="246"/>
      <c r="M128" s="247"/>
      <c r="N128" s="248"/>
      <c r="O128" s="248"/>
      <c r="P128" s="248"/>
      <c r="Q128" s="248"/>
      <c r="R128" s="248"/>
      <c r="S128" s="248"/>
      <c r="T128" s="249"/>
      <c r="AT128" s="250" t="s">
        <v>180</v>
      </c>
      <c r="AU128" s="250" t="s">
        <v>155</v>
      </c>
      <c r="AV128" s="11" t="s">
        <v>88</v>
      </c>
      <c r="AW128" s="11" t="s">
        <v>41</v>
      </c>
      <c r="AX128" s="11" t="s">
        <v>86</v>
      </c>
      <c r="AY128" s="250" t="s">
        <v>126</v>
      </c>
    </row>
    <row r="129" s="1" customFormat="1" ht="25.5" customHeight="1">
      <c r="B129" s="46"/>
      <c r="C129" s="221" t="s">
        <v>222</v>
      </c>
      <c r="D129" s="221" t="s">
        <v>129</v>
      </c>
      <c r="E129" s="222" t="s">
        <v>223</v>
      </c>
      <c r="F129" s="223" t="s">
        <v>224</v>
      </c>
      <c r="G129" s="224" t="s">
        <v>177</v>
      </c>
      <c r="H129" s="225">
        <v>2.758</v>
      </c>
      <c r="I129" s="226"/>
      <c r="J129" s="227">
        <f>ROUND(I129*H129,2)</f>
        <v>0</v>
      </c>
      <c r="K129" s="223" t="s">
        <v>178</v>
      </c>
      <c r="L129" s="72"/>
      <c r="M129" s="228" t="s">
        <v>34</v>
      </c>
      <c r="N129" s="234" t="s">
        <v>49</v>
      </c>
      <c r="O129" s="47"/>
      <c r="P129" s="235">
        <f>O129*H129</f>
        <v>0</v>
      </c>
      <c r="Q129" s="235">
        <v>0</v>
      </c>
      <c r="R129" s="235">
        <f>Q129*H129</f>
        <v>0</v>
      </c>
      <c r="S129" s="235">
        <v>0.075999999999999998</v>
      </c>
      <c r="T129" s="236">
        <f>S129*H129</f>
        <v>0.20960799999999999</v>
      </c>
      <c r="AR129" s="23" t="s">
        <v>162</v>
      </c>
      <c r="AT129" s="23" t="s">
        <v>129</v>
      </c>
      <c r="AU129" s="23" t="s">
        <v>155</v>
      </c>
      <c r="AY129" s="23" t="s">
        <v>126</v>
      </c>
      <c r="BE129" s="233">
        <f>IF(N129="základní",J129,0)</f>
        <v>0</v>
      </c>
      <c r="BF129" s="233">
        <f>IF(N129="snížená",J129,0)</f>
        <v>0</v>
      </c>
      <c r="BG129" s="233">
        <f>IF(N129="zákl. přenesená",J129,0)</f>
        <v>0</v>
      </c>
      <c r="BH129" s="233">
        <f>IF(N129="sníž. přenesená",J129,0)</f>
        <v>0</v>
      </c>
      <c r="BI129" s="233">
        <f>IF(N129="nulová",J129,0)</f>
        <v>0</v>
      </c>
      <c r="BJ129" s="23" t="s">
        <v>86</v>
      </c>
      <c r="BK129" s="233">
        <f>ROUND(I129*H129,2)</f>
        <v>0</v>
      </c>
      <c r="BL129" s="23" t="s">
        <v>162</v>
      </c>
      <c r="BM129" s="23" t="s">
        <v>225</v>
      </c>
    </row>
    <row r="130" s="1" customFormat="1">
      <c r="B130" s="46"/>
      <c r="C130" s="74"/>
      <c r="D130" s="237" t="s">
        <v>164</v>
      </c>
      <c r="E130" s="74"/>
      <c r="F130" s="238" t="s">
        <v>226</v>
      </c>
      <c r="G130" s="74"/>
      <c r="H130" s="74"/>
      <c r="I130" s="191"/>
      <c r="J130" s="74"/>
      <c r="K130" s="74"/>
      <c r="L130" s="72"/>
      <c r="M130" s="239"/>
      <c r="N130" s="47"/>
      <c r="O130" s="47"/>
      <c r="P130" s="47"/>
      <c r="Q130" s="47"/>
      <c r="R130" s="47"/>
      <c r="S130" s="47"/>
      <c r="T130" s="95"/>
      <c r="AT130" s="23" t="s">
        <v>164</v>
      </c>
      <c r="AU130" s="23" t="s">
        <v>155</v>
      </c>
    </row>
    <row r="131" s="11" customFormat="1">
      <c r="B131" s="240"/>
      <c r="C131" s="241"/>
      <c r="D131" s="237" t="s">
        <v>180</v>
      </c>
      <c r="E131" s="242" t="s">
        <v>34</v>
      </c>
      <c r="F131" s="243" t="s">
        <v>227</v>
      </c>
      <c r="G131" s="241"/>
      <c r="H131" s="244">
        <v>2.758</v>
      </c>
      <c r="I131" s="245"/>
      <c r="J131" s="241"/>
      <c r="K131" s="241"/>
      <c r="L131" s="246"/>
      <c r="M131" s="247"/>
      <c r="N131" s="248"/>
      <c r="O131" s="248"/>
      <c r="P131" s="248"/>
      <c r="Q131" s="248"/>
      <c r="R131" s="248"/>
      <c r="S131" s="248"/>
      <c r="T131" s="249"/>
      <c r="AT131" s="250" t="s">
        <v>180</v>
      </c>
      <c r="AU131" s="250" t="s">
        <v>155</v>
      </c>
      <c r="AV131" s="11" t="s">
        <v>88</v>
      </c>
      <c r="AW131" s="11" t="s">
        <v>41</v>
      </c>
      <c r="AX131" s="11" t="s">
        <v>86</v>
      </c>
      <c r="AY131" s="250" t="s">
        <v>126</v>
      </c>
    </row>
    <row r="132" s="10" customFormat="1" ht="22.32" customHeight="1">
      <c r="B132" s="205"/>
      <c r="C132" s="206"/>
      <c r="D132" s="207" t="s">
        <v>77</v>
      </c>
      <c r="E132" s="219" t="s">
        <v>228</v>
      </c>
      <c r="F132" s="219" t="s">
        <v>229</v>
      </c>
      <c r="G132" s="206"/>
      <c r="H132" s="206"/>
      <c r="I132" s="209"/>
      <c r="J132" s="220">
        <f>BK132</f>
        <v>0</v>
      </c>
      <c r="K132" s="206"/>
      <c r="L132" s="211"/>
      <c r="M132" s="212"/>
      <c r="N132" s="213"/>
      <c r="O132" s="213"/>
      <c r="P132" s="214">
        <f>SUM(P133:P141)</f>
        <v>0</v>
      </c>
      <c r="Q132" s="213"/>
      <c r="R132" s="214">
        <f>SUM(R133:R141)</f>
        <v>0</v>
      </c>
      <c r="S132" s="213"/>
      <c r="T132" s="215">
        <f>SUM(T133:T141)</f>
        <v>0.35646</v>
      </c>
      <c r="AR132" s="216" t="s">
        <v>86</v>
      </c>
      <c r="AT132" s="217" t="s">
        <v>77</v>
      </c>
      <c r="AU132" s="217" t="s">
        <v>88</v>
      </c>
      <c r="AY132" s="216" t="s">
        <v>126</v>
      </c>
      <c r="BK132" s="218">
        <f>SUM(BK133:BK141)</f>
        <v>0</v>
      </c>
    </row>
    <row r="133" s="1" customFormat="1" ht="16.5" customHeight="1">
      <c r="B133" s="46"/>
      <c r="C133" s="221" t="s">
        <v>230</v>
      </c>
      <c r="D133" s="221" t="s">
        <v>129</v>
      </c>
      <c r="E133" s="222" t="s">
        <v>231</v>
      </c>
      <c r="F133" s="223" t="s">
        <v>232</v>
      </c>
      <c r="G133" s="224" t="s">
        <v>233</v>
      </c>
      <c r="H133" s="225">
        <v>12.699999999999999</v>
      </c>
      <c r="I133" s="226"/>
      <c r="J133" s="227">
        <f>ROUND(I133*H133,2)</f>
        <v>0</v>
      </c>
      <c r="K133" s="223" t="s">
        <v>178</v>
      </c>
      <c r="L133" s="72"/>
      <c r="M133" s="228" t="s">
        <v>34</v>
      </c>
      <c r="N133" s="234" t="s">
        <v>49</v>
      </c>
      <c r="O133" s="47"/>
      <c r="P133" s="235">
        <f>O133*H133</f>
        <v>0</v>
      </c>
      <c r="Q133" s="235">
        <v>0</v>
      </c>
      <c r="R133" s="235">
        <f>Q133*H133</f>
        <v>0</v>
      </c>
      <c r="S133" s="235">
        <v>0</v>
      </c>
      <c r="T133" s="236">
        <f>S133*H133</f>
        <v>0</v>
      </c>
      <c r="AR133" s="23" t="s">
        <v>162</v>
      </c>
      <c r="AT133" s="23" t="s">
        <v>129</v>
      </c>
      <c r="AU133" s="23" t="s">
        <v>155</v>
      </c>
      <c r="AY133" s="23" t="s">
        <v>126</v>
      </c>
      <c r="BE133" s="233">
        <f>IF(N133="základní",J133,0)</f>
        <v>0</v>
      </c>
      <c r="BF133" s="233">
        <f>IF(N133="snížená",J133,0)</f>
        <v>0</v>
      </c>
      <c r="BG133" s="233">
        <f>IF(N133="zákl. přenesená",J133,0)</f>
        <v>0</v>
      </c>
      <c r="BH133" s="233">
        <f>IF(N133="sníž. přenesená",J133,0)</f>
        <v>0</v>
      </c>
      <c r="BI133" s="233">
        <f>IF(N133="nulová",J133,0)</f>
        <v>0</v>
      </c>
      <c r="BJ133" s="23" t="s">
        <v>86</v>
      </c>
      <c r="BK133" s="233">
        <f>ROUND(I133*H133,2)</f>
        <v>0</v>
      </c>
      <c r="BL133" s="23" t="s">
        <v>162</v>
      </c>
      <c r="BM133" s="23" t="s">
        <v>234</v>
      </c>
    </row>
    <row r="134" s="13" customFormat="1">
      <c r="B134" s="262"/>
      <c r="C134" s="263"/>
      <c r="D134" s="237" t="s">
        <v>180</v>
      </c>
      <c r="E134" s="264" t="s">
        <v>34</v>
      </c>
      <c r="F134" s="265" t="s">
        <v>235</v>
      </c>
      <c r="G134" s="263"/>
      <c r="H134" s="264" t="s">
        <v>34</v>
      </c>
      <c r="I134" s="266"/>
      <c r="J134" s="263"/>
      <c r="K134" s="263"/>
      <c r="L134" s="267"/>
      <c r="M134" s="268"/>
      <c r="N134" s="269"/>
      <c r="O134" s="269"/>
      <c r="P134" s="269"/>
      <c r="Q134" s="269"/>
      <c r="R134" s="269"/>
      <c r="S134" s="269"/>
      <c r="T134" s="270"/>
      <c r="AT134" s="271" t="s">
        <v>180</v>
      </c>
      <c r="AU134" s="271" t="s">
        <v>155</v>
      </c>
      <c r="AV134" s="13" t="s">
        <v>86</v>
      </c>
      <c r="AW134" s="13" t="s">
        <v>41</v>
      </c>
      <c r="AX134" s="13" t="s">
        <v>78</v>
      </c>
      <c r="AY134" s="271" t="s">
        <v>126</v>
      </c>
    </row>
    <row r="135" s="11" customFormat="1">
      <c r="B135" s="240"/>
      <c r="C135" s="241"/>
      <c r="D135" s="237" t="s">
        <v>180</v>
      </c>
      <c r="E135" s="242" t="s">
        <v>34</v>
      </c>
      <c r="F135" s="243" t="s">
        <v>236</v>
      </c>
      <c r="G135" s="241"/>
      <c r="H135" s="244">
        <v>12.699999999999999</v>
      </c>
      <c r="I135" s="245"/>
      <c r="J135" s="241"/>
      <c r="K135" s="241"/>
      <c r="L135" s="246"/>
      <c r="M135" s="247"/>
      <c r="N135" s="248"/>
      <c r="O135" s="248"/>
      <c r="P135" s="248"/>
      <c r="Q135" s="248"/>
      <c r="R135" s="248"/>
      <c r="S135" s="248"/>
      <c r="T135" s="249"/>
      <c r="AT135" s="250" t="s">
        <v>180</v>
      </c>
      <c r="AU135" s="250" t="s">
        <v>155</v>
      </c>
      <c r="AV135" s="11" t="s">
        <v>88</v>
      </c>
      <c r="AW135" s="11" t="s">
        <v>41</v>
      </c>
      <c r="AX135" s="11" t="s">
        <v>86</v>
      </c>
      <c r="AY135" s="250" t="s">
        <v>126</v>
      </c>
    </row>
    <row r="136" s="1" customFormat="1" ht="38.25" customHeight="1">
      <c r="B136" s="46"/>
      <c r="C136" s="221" t="s">
        <v>237</v>
      </c>
      <c r="D136" s="221" t="s">
        <v>129</v>
      </c>
      <c r="E136" s="222" t="s">
        <v>238</v>
      </c>
      <c r="F136" s="223" t="s">
        <v>239</v>
      </c>
      <c r="G136" s="224" t="s">
        <v>177</v>
      </c>
      <c r="H136" s="225">
        <v>0.47999999999999998</v>
      </c>
      <c r="I136" s="226"/>
      <c r="J136" s="227">
        <f>ROUND(I136*H136,2)</f>
        <v>0</v>
      </c>
      <c r="K136" s="223" t="s">
        <v>178</v>
      </c>
      <c r="L136" s="72"/>
      <c r="M136" s="228" t="s">
        <v>34</v>
      </c>
      <c r="N136" s="234" t="s">
        <v>49</v>
      </c>
      <c r="O136" s="47"/>
      <c r="P136" s="235">
        <f>O136*H136</f>
        <v>0</v>
      </c>
      <c r="Q136" s="235">
        <v>0</v>
      </c>
      <c r="R136" s="235">
        <f>Q136*H136</f>
        <v>0</v>
      </c>
      <c r="S136" s="235">
        <v>0.11700000000000001</v>
      </c>
      <c r="T136" s="236">
        <f>S136*H136</f>
        <v>0.056160000000000002</v>
      </c>
      <c r="AR136" s="23" t="s">
        <v>162</v>
      </c>
      <c r="AT136" s="23" t="s">
        <v>129</v>
      </c>
      <c r="AU136" s="23" t="s">
        <v>155</v>
      </c>
      <c r="AY136" s="23" t="s">
        <v>126</v>
      </c>
      <c r="BE136" s="233">
        <f>IF(N136="základní",J136,0)</f>
        <v>0</v>
      </c>
      <c r="BF136" s="233">
        <f>IF(N136="snížená",J136,0)</f>
        <v>0</v>
      </c>
      <c r="BG136" s="233">
        <f>IF(N136="zákl. přenesená",J136,0)</f>
        <v>0</v>
      </c>
      <c r="BH136" s="233">
        <f>IF(N136="sníž. přenesená",J136,0)</f>
        <v>0</v>
      </c>
      <c r="BI136" s="233">
        <f>IF(N136="nulová",J136,0)</f>
        <v>0</v>
      </c>
      <c r="BJ136" s="23" t="s">
        <v>86</v>
      </c>
      <c r="BK136" s="233">
        <f>ROUND(I136*H136,2)</f>
        <v>0</v>
      </c>
      <c r="BL136" s="23" t="s">
        <v>162</v>
      </c>
      <c r="BM136" s="23" t="s">
        <v>240</v>
      </c>
    </row>
    <row r="137" s="11" customFormat="1">
      <c r="B137" s="240"/>
      <c r="C137" s="241"/>
      <c r="D137" s="237" t="s">
        <v>180</v>
      </c>
      <c r="E137" s="242" t="s">
        <v>34</v>
      </c>
      <c r="F137" s="243" t="s">
        <v>241</v>
      </c>
      <c r="G137" s="241"/>
      <c r="H137" s="244">
        <v>0.47999999999999998</v>
      </c>
      <c r="I137" s="245"/>
      <c r="J137" s="241"/>
      <c r="K137" s="241"/>
      <c r="L137" s="246"/>
      <c r="M137" s="247"/>
      <c r="N137" s="248"/>
      <c r="O137" s="248"/>
      <c r="P137" s="248"/>
      <c r="Q137" s="248"/>
      <c r="R137" s="248"/>
      <c r="S137" s="248"/>
      <c r="T137" s="249"/>
      <c r="AT137" s="250" t="s">
        <v>180</v>
      </c>
      <c r="AU137" s="250" t="s">
        <v>155</v>
      </c>
      <c r="AV137" s="11" t="s">
        <v>88</v>
      </c>
      <c r="AW137" s="11" t="s">
        <v>41</v>
      </c>
      <c r="AX137" s="11" t="s">
        <v>86</v>
      </c>
      <c r="AY137" s="250" t="s">
        <v>126</v>
      </c>
    </row>
    <row r="138" s="1" customFormat="1" ht="38.25" customHeight="1">
      <c r="B138" s="46"/>
      <c r="C138" s="221" t="s">
        <v>242</v>
      </c>
      <c r="D138" s="221" t="s">
        <v>129</v>
      </c>
      <c r="E138" s="222" t="s">
        <v>243</v>
      </c>
      <c r="F138" s="223" t="s">
        <v>244</v>
      </c>
      <c r="G138" s="224" t="s">
        <v>177</v>
      </c>
      <c r="H138" s="225">
        <v>1.8200000000000001</v>
      </c>
      <c r="I138" s="226"/>
      <c r="J138" s="227">
        <f>ROUND(I138*H138,2)</f>
        <v>0</v>
      </c>
      <c r="K138" s="223" t="s">
        <v>178</v>
      </c>
      <c r="L138" s="72"/>
      <c r="M138" s="228" t="s">
        <v>34</v>
      </c>
      <c r="N138" s="234" t="s">
        <v>49</v>
      </c>
      <c r="O138" s="47"/>
      <c r="P138" s="235">
        <f>O138*H138</f>
        <v>0</v>
      </c>
      <c r="Q138" s="235">
        <v>0</v>
      </c>
      <c r="R138" s="235">
        <f>Q138*H138</f>
        <v>0</v>
      </c>
      <c r="S138" s="235">
        <v>0.16500000000000001</v>
      </c>
      <c r="T138" s="236">
        <f>S138*H138</f>
        <v>0.30030000000000001</v>
      </c>
      <c r="AR138" s="23" t="s">
        <v>162</v>
      </c>
      <c r="AT138" s="23" t="s">
        <v>129</v>
      </c>
      <c r="AU138" s="23" t="s">
        <v>155</v>
      </c>
      <c r="AY138" s="23" t="s">
        <v>126</v>
      </c>
      <c r="BE138" s="233">
        <f>IF(N138="základní",J138,0)</f>
        <v>0</v>
      </c>
      <c r="BF138" s="233">
        <f>IF(N138="snížená",J138,0)</f>
        <v>0</v>
      </c>
      <c r="BG138" s="233">
        <f>IF(N138="zákl. přenesená",J138,0)</f>
        <v>0</v>
      </c>
      <c r="BH138" s="233">
        <f>IF(N138="sníž. přenesená",J138,0)</f>
        <v>0</v>
      </c>
      <c r="BI138" s="233">
        <f>IF(N138="nulová",J138,0)</f>
        <v>0</v>
      </c>
      <c r="BJ138" s="23" t="s">
        <v>86</v>
      </c>
      <c r="BK138" s="233">
        <f>ROUND(I138*H138,2)</f>
        <v>0</v>
      </c>
      <c r="BL138" s="23" t="s">
        <v>162</v>
      </c>
      <c r="BM138" s="23" t="s">
        <v>245</v>
      </c>
    </row>
    <row r="139" s="11" customFormat="1">
      <c r="B139" s="240"/>
      <c r="C139" s="241"/>
      <c r="D139" s="237" t="s">
        <v>180</v>
      </c>
      <c r="E139" s="242" t="s">
        <v>34</v>
      </c>
      <c r="F139" s="243" t="s">
        <v>246</v>
      </c>
      <c r="G139" s="241"/>
      <c r="H139" s="244">
        <v>1.02</v>
      </c>
      <c r="I139" s="245"/>
      <c r="J139" s="241"/>
      <c r="K139" s="241"/>
      <c r="L139" s="246"/>
      <c r="M139" s="247"/>
      <c r="N139" s="248"/>
      <c r="O139" s="248"/>
      <c r="P139" s="248"/>
      <c r="Q139" s="248"/>
      <c r="R139" s="248"/>
      <c r="S139" s="248"/>
      <c r="T139" s="249"/>
      <c r="AT139" s="250" t="s">
        <v>180</v>
      </c>
      <c r="AU139" s="250" t="s">
        <v>155</v>
      </c>
      <c r="AV139" s="11" t="s">
        <v>88</v>
      </c>
      <c r="AW139" s="11" t="s">
        <v>41</v>
      </c>
      <c r="AX139" s="11" t="s">
        <v>78</v>
      </c>
      <c r="AY139" s="250" t="s">
        <v>126</v>
      </c>
    </row>
    <row r="140" s="11" customFormat="1">
      <c r="B140" s="240"/>
      <c r="C140" s="241"/>
      <c r="D140" s="237" t="s">
        <v>180</v>
      </c>
      <c r="E140" s="242" t="s">
        <v>34</v>
      </c>
      <c r="F140" s="243" t="s">
        <v>247</v>
      </c>
      <c r="G140" s="241"/>
      <c r="H140" s="244">
        <v>0.80000000000000004</v>
      </c>
      <c r="I140" s="245"/>
      <c r="J140" s="241"/>
      <c r="K140" s="241"/>
      <c r="L140" s="246"/>
      <c r="M140" s="247"/>
      <c r="N140" s="248"/>
      <c r="O140" s="248"/>
      <c r="P140" s="248"/>
      <c r="Q140" s="248"/>
      <c r="R140" s="248"/>
      <c r="S140" s="248"/>
      <c r="T140" s="249"/>
      <c r="AT140" s="250" t="s">
        <v>180</v>
      </c>
      <c r="AU140" s="250" t="s">
        <v>155</v>
      </c>
      <c r="AV140" s="11" t="s">
        <v>88</v>
      </c>
      <c r="AW140" s="11" t="s">
        <v>41</v>
      </c>
      <c r="AX140" s="11" t="s">
        <v>78</v>
      </c>
      <c r="AY140" s="250" t="s">
        <v>126</v>
      </c>
    </row>
    <row r="141" s="12" customFormat="1">
      <c r="B141" s="251"/>
      <c r="C141" s="252"/>
      <c r="D141" s="237" t="s">
        <v>180</v>
      </c>
      <c r="E141" s="253" t="s">
        <v>34</v>
      </c>
      <c r="F141" s="254" t="s">
        <v>183</v>
      </c>
      <c r="G141" s="252"/>
      <c r="H141" s="255">
        <v>1.8200000000000001</v>
      </c>
      <c r="I141" s="256"/>
      <c r="J141" s="252"/>
      <c r="K141" s="252"/>
      <c r="L141" s="257"/>
      <c r="M141" s="258"/>
      <c r="N141" s="259"/>
      <c r="O141" s="259"/>
      <c r="P141" s="259"/>
      <c r="Q141" s="259"/>
      <c r="R141" s="259"/>
      <c r="S141" s="259"/>
      <c r="T141" s="260"/>
      <c r="AT141" s="261" t="s">
        <v>180</v>
      </c>
      <c r="AU141" s="261" t="s">
        <v>155</v>
      </c>
      <c r="AV141" s="12" t="s">
        <v>162</v>
      </c>
      <c r="AW141" s="12" t="s">
        <v>41</v>
      </c>
      <c r="AX141" s="12" t="s">
        <v>86</v>
      </c>
      <c r="AY141" s="261" t="s">
        <v>126</v>
      </c>
    </row>
    <row r="142" s="10" customFormat="1" ht="29.88" customHeight="1">
      <c r="B142" s="205"/>
      <c r="C142" s="206"/>
      <c r="D142" s="207" t="s">
        <v>77</v>
      </c>
      <c r="E142" s="219" t="s">
        <v>248</v>
      </c>
      <c r="F142" s="219" t="s">
        <v>249</v>
      </c>
      <c r="G142" s="206"/>
      <c r="H142" s="206"/>
      <c r="I142" s="209"/>
      <c r="J142" s="220">
        <f>BK142</f>
        <v>0</v>
      </c>
      <c r="K142" s="206"/>
      <c r="L142" s="211"/>
      <c r="M142" s="212"/>
      <c r="N142" s="213"/>
      <c r="O142" s="213"/>
      <c r="P142" s="214">
        <f>SUM(P143:P151)</f>
        <v>0</v>
      </c>
      <c r="Q142" s="213"/>
      <c r="R142" s="214">
        <f>SUM(R143:R151)</f>
        <v>0</v>
      </c>
      <c r="S142" s="213"/>
      <c r="T142" s="215">
        <f>SUM(T143:T151)</f>
        <v>0</v>
      </c>
      <c r="AR142" s="216" t="s">
        <v>86</v>
      </c>
      <c r="AT142" s="217" t="s">
        <v>77</v>
      </c>
      <c r="AU142" s="217" t="s">
        <v>86</v>
      </c>
      <c r="AY142" s="216" t="s">
        <v>126</v>
      </c>
      <c r="BK142" s="218">
        <f>SUM(BK143:BK151)</f>
        <v>0</v>
      </c>
    </row>
    <row r="143" s="1" customFormat="1" ht="25.5" customHeight="1">
      <c r="B143" s="46"/>
      <c r="C143" s="221" t="s">
        <v>250</v>
      </c>
      <c r="D143" s="221" t="s">
        <v>129</v>
      </c>
      <c r="E143" s="222" t="s">
        <v>251</v>
      </c>
      <c r="F143" s="223" t="s">
        <v>252</v>
      </c>
      <c r="G143" s="224" t="s">
        <v>253</v>
      </c>
      <c r="H143" s="225">
        <v>1.0269999999999999</v>
      </c>
      <c r="I143" s="226"/>
      <c r="J143" s="227">
        <f>ROUND(I143*H143,2)</f>
        <v>0</v>
      </c>
      <c r="K143" s="223" t="s">
        <v>178</v>
      </c>
      <c r="L143" s="72"/>
      <c r="M143" s="228" t="s">
        <v>34</v>
      </c>
      <c r="N143" s="234" t="s">
        <v>49</v>
      </c>
      <c r="O143" s="47"/>
      <c r="P143" s="235">
        <f>O143*H143</f>
        <v>0</v>
      </c>
      <c r="Q143" s="235">
        <v>0</v>
      </c>
      <c r="R143" s="235">
        <f>Q143*H143</f>
        <v>0</v>
      </c>
      <c r="S143" s="235">
        <v>0</v>
      </c>
      <c r="T143" s="236">
        <f>S143*H143</f>
        <v>0</v>
      </c>
      <c r="AR143" s="23" t="s">
        <v>162</v>
      </c>
      <c r="AT143" s="23" t="s">
        <v>129</v>
      </c>
      <c r="AU143" s="23" t="s">
        <v>88</v>
      </c>
      <c r="AY143" s="23" t="s">
        <v>126</v>
      </c>
      <c r="BE143" s="233">
        <f>IF(N143="základní",J143,0)</f>
        <v>0</v>
      </c>
      <c r="BF143" s="233">
        <f>IF(N143="snížená",J143,0)</f>
        <v>0</v>
      </c>
      <c r="BG143" s="233">
        <f>IF(N143="zákl. přenesená",J143,0)</f>
        <v>0</v>
      </c>
      <c r="BH143" s="233">
        <f>IF(N143="sníž. přenesená",J143,0)</f>
        <v>0</v>
      </c>
      <c r="BI143" s="233">
        <f>IF(N143="nulová",J143,0)</f>
        <v>0</v>
      </c>
      <c r="BJ143" s="23" t="s">
        <v>86</v>
      </c>
      <c r="BK143" s="233">
        <f>ROUND(I143*H143,2)</f>
        <v>0</v>
      </c>
      <c r="BL143" s="23" t="s">
        <v>162</v>
      </c>
      <c r="BM143" s="23" t="s">
        <v>254</v>
      </c>
    </row>
    <row r="144" s="1" customFormat="1">
      <c r="B144" s="46"/>
      <c r="C144" s="74"/>
      <c r="D144" s="237" t="s">
        <v>164</v>
      </c>
      <c r="E144" s="74"/>
      <c r="F144" s="238" t="s">
        <v>255</v>
      </c>
      <c r="G144" s="74"/>
      <c r="H144" s="74"/>
      <c r="I144" s="191"/>
      <c r="J144" s="74"/>
      <c r="K144" s="74"/>
      <c r="L144" s="72"/>
      <c r="M144" s="239"/>
      <c r="N144" s="47"/>
      <c r="O144" s="47"/>
      <c r="P144" s="47"/>
      <c r="Q144" s="47"/>
      <c r="R144" s="47"/>
      <c r="S144" s="47"/>
      <c r="T144" s="95"/>
      <c r="AT144" s="23" t="s">
        <v>164</v>
      </c>
      <c r="AU144" s="23" t="s">
        <v>88</v>
      </c>
    </row>
    <row r="145" s="1" customFormat="1" ht="38.25" customHeight="1">
      <c r="B145" s="46"/>
      <c r="C145" s="221" t="s">
        <v>10</v>
      </c>
      <c r="D145" s="221" t="s">
        <v>129</v>
      </c>
      <c r="E145" s="222" t="s">
        <v>256</v>
      </c>
      <c r="F145" s="223" t="s">
        <v>257</v>
      </c>
      <c r="G145" s="224" t="s">
        <v>253</v>
      </c>
      <c r="H145" s="225">
        <v>15.404999999999999</v>
      </c>
      <c r="I145" s="226"/>
      <c r="J145" s="227">
        <f>ROUND(I145*H145,2)</f>
        <v>0</v>
      </c>
      <c r="K145" s="223" t="s">
        <v>178</v>
      </c>
      <c r="L145" s="72"/>
      <c r="M145" s="228" t="s">
        <v>34</v>
      </c>
      <c r="N145" s="234" t="s">
        <v>49</v>
      </c>
      <c r="O145" s="47"/>
      <c r="P145" s="235">
        <f>O145*H145</f>
        <v>0</v>
      </c>
      <c r="Q145" s="235">
        <v>0</v>
      </c>
      <c r="R145" s="235">
        <f>Q145*H145</f>
        <v>0</v>
      </c>
      <c r="S145" s="235">
        <v>0</v>
      </c>
      <c r="T145" s="236">
        <f>S145*H145</f>
        <v>0</v>
      </c>
      <c r="AR145" s="23" t="s">
        <v>162</v>
      </c>
      <c r="AT145" s="23" t="s">
        <v>129</v>
      </c>
      <c r="AU145" s="23" t="s">
        <v>88</v>
      </c>
      <c r="AY145" s="23" t="s">
        <v>126</v>
      </c>
      <c r="BE145" s="233">
        <f>IF(N145="základní",J145,0)</f>
        <v>0</v>
      </c>
      <c r="BF145" s="233">
        <f>IF(N145="snížená",J145,0)</f>
        <v>0</v>
      </c>
      <c r="BG145" s="233">
        <f>IF(N145="zákl. přenesená",J145,0)</f>
        <v>0</v>
      </c>
      <c r="BH145" s="233">
        <f>IF(N145="sníž. přenesená",J145,0)</f>
        <v>0</v>
      </c>
      <c r="BI145" s="233">
        <f>IF(N145="nulová",J145,0)</f>
        <v>0</v>
      </c>
      <c r="BJ145" s="23" t="s">
        <v>86</v>
      </c>
      <c r="BK145" s="233">
        <f>ROUND(I145*H145,2)</f>
        <v>0</v>
      </c>
      <c r="BL145" s="23" t="s">
        <v>162</v>
      </c>
      <c r="BM145" s="23" t="s">
        <v>258</v>
      </c>
    </row>
    <row r="146" s="1" customFormat="1">
      <c r="B146" s="46"/>
      <c r="C146" s="74"/>
      <c r="D146" s="237" t="s">
        <v>164</v>
      </c>
      <c r="E146" s="74"/>
      <c r="F146" s="238" t="s">
        <v>255</v>
      </c>
      <c r="G146" s="74"/>
      <c r="H146" s="74"/>
      <c r="I146" s="191"/>
      <c r="J146" s="74"/>
      <c r="K146" s="74"/>
      <c r="L146" s="72"/>
      <c r="M146" s="239"/>
      <c r="N146" s="47"/>
      <c r="O146" s="47"/>
      <c r="P146" s="47"/>
      <c r="Q146" s="47"/>
      <c r="R146" s="47"/>
      <c r="S146" s="47"/>
      <c r="T146" s="95"/>
      <c r="AT146" s="23" t="s">
        <v>164</v>
      </c>
      <c r="AU146" s="23" t="s">
        <v>88</v>
      </c>
    </row>
    <row r="147" s="11" customFormat="1">
      <c r="B147" s="240"/>
      <c r="C147" s="241"/>
      <c r="D147" s="237" t="s">
        <v>180</v>
      </c>
      <c r="E147" s="241"/>
      <c r="F147" s="243" t="s">
        <v>259</v>
      </c>
      <c r="G147" s="241"/>
      <c r="H147" s="244">
        <v>15.404999999999999</v>
      </c>
      <c r="I147" s="245"/>
      <c r="J147" s="241"/>
      <c r="K147" s="241"/>
      <c r="L147" s="246"/>
      <c r="M147" s="247"/>
      <c r="N147" s="248"/>
      <c r="O147" s="248"/>
      <c r="P147" s="248"/>
      <c r="Q147" s="248"/>
      <c r="R147" s="248"/>
      <c r="S147" s="248"/>
      <c r="T147" s="249"/>
      <c r="AT147" s="250" t="s">
        <v>180</v>
      </c>
      <c r="AU147" s="250" t="s">
        <v>88</v>
      </c>
      <c r="AV147" s="11" t="s">
        <v>88</v>
      </c>
      <c r="AW147" s="11" t="s">
        <v>6</v>
      </c>
      <c r="AX147" s="11" t="s">
        <v>86</v>
      </c>
      <c r="AY147" s="250" t="s">
        <v>126</v>
      </c>
    </row>
    <row r="148" s="1" customFormat="1" ht="25.5" customHeight="1">
      <c r="B148" s="46"/>
      <c r="C148" s="221" t="s">
        <v>260</v>
      </c>
      <c r="D148" s="221" t="s">
        <v>129</v>
      </c>
      <c r="E148" s="222" t="s">
        <v>261</v>
      </c>
      <c r="F148" s="223" t="s">
        <v>262</v>
      </c>
      <c r="G148" s="224" t="s">
        <v>253</v>
      </c>
      <c r="H148" s="225">
        <v>1.0269999999999999</v>
      </c>
      <c r="I148" s="226"/>
      <c r="J148" s="227">
        <f>ROUND(I148*H148,2)</f>
        <v>0</v>
      </c>
      <c r="K148" s="223" t="s">
        <v>178</v>
      </c>
      <c r="L148" s="72"/>
      <c r="M148" s="228" t="s">
        <v>34</v>
      </c>
      <c r="N148" s="234" t="s">
        <v>49</v>
      </c>
      <c r="O148" s="47"/>
      <c r="P148" s="235">
        <f>O148*H148</f>
        <v>0</v>
      </c>
      <c r="Q148" s="235">
        <v>0</v>
      </c>
      <c r="R148" s="235">
        <f>Q148*H148</f>
        <v>0</v>
      </c>
      <c r="S148" s="235">
        <v>0</v>
      </c>
      <c r="T148" s="236">
        <f>S148*H148</f>
        <v>0</v>
      </c>
      <c r="AR148" s="23" t="s">
        <v>162</v>
      </c>
      <c r="AT148" s="23" t="s">
        <v>129</v>
      </c>
      <c r="AU148" s="23" t="s">
        <v>88</v>
      </c>
      <c r="AY148" s="23" t="s">
        <v>126</v>
      </c>
      <c r="BE148" s="233">
        <f>IF(N148="základní",J148,0)</f>
        <v>0</v>
      </c>
      <c r="BF148" s="233">
        <f>IF(N148="snížená",J148,0)</f>
        <v>0</v>
      </c>
      <c r="BG148" s="233">
        <f>IF(N148="zákl. přenesená",J148,0)</f>
        <v>0</v>
      </c>
      <c r="BH148" s="233">
        <f>IF(N148="sníž. přenesená",J148,0)</f>
        <v>0</v>
      </c>
      <c r="BI148" s="233">
        <f>IF(N148="nulová",J148,0)</f>
        <v>0</v>
      </c>
      <c r="BJ148" s="23" t="s">
        <v>86</v>
      </c>
      <c r="BK148" s="233">
        <f>ROUND(I148*H148,2)</f>
        <v>0</v>
      </c>
      <c r="BL148" s="23" t="s">
        <v>162</v>
      </c>
      <c r="BM148" s="23" t="s">
        <v>263</v>
      </c>
    </row>
    <row r="149" s="1" customFormat="1">
      <c r="B149" s="46"/>
      <c r="C149" s="74"/>
      <c r="D149" s="237" t="s">
        <v>164</v>
      </c>
      <c r="E149" s="74"/>
      <c r="F149" s="238" t="s">
        <v>264</v>
      </c>
      <c r="G149" s="74"/>
      <c r="H149" s="74"/>
      <c r="I149" s="191"/>
      <c r="J149" s="74"/>
      <c r="K149" s="74"/>
      <c r="L149" s="72"/>
      <c r="M149" s="239"/>
      <c r="N149" s="47"/>
      <c r="O149" s="47"/>
      <c r="P149" s="47"/>
      <c r="Q149" s="47"/>
      <c r="R149" s="47"/>
      <c r="S149" s="47"/>
      <c r="T149" s="95"/>
      <c r="AT149" s="23" t="s">
        <v>164</v>
      </c>
      <c r="AU149" s="23" t="s">
        <v>88</v>
      </c>
    </row>
    <row r="150" s="1" customFormat="1" ht="38.25" customHeight="1">
      <c r="B150" s="46"/>
      <c r="C150" s="221" t="s">
        <v>265</v>
      </c>
      <c r="D150" s="221" t="s">
        <v>129</v>
      </c>
      <c r="E150" s="222" t="s">
        <v>266</v>
      </c>
      <c r="F150" s="223" t="s">
        <v>267</v>
      </c>
      <c r="G150" s="224" t="s">
        <v>253</v>
      </c>
      <c r="H150" s="225">
        <v>1.0269999999999999</v>
      </c>
      <c r="I150" s="226"/>
      <c r="J150" s="227">
        <f>ROUND(I150*H150,2)</f>
        <v>0</v>
      </c>
      <c r="K150" s="223" t="s">
        <v>178</v>
      </c>
      <c r="L150" s="72"/>
      <c r="M150" s="228" t="s">
        <v>34</v>
      </c>
      <c r="N150" s="234" t="s">
        <v>49</v>
      </c>
      <c r="O150" s="47"/>
      <c r="P150" s="235">
        <f>O150*H150</f>
        <v>0</v>
      </c>
      <c r="Q150" s="235">
        <v>0</v>
      </c>
      <c r="R150" s="235">
        <f>Q150*H150</f>
        <v>0</v>
      </c>
      <c r="S150" s="235">
        <v>0</v>
      </c>
      <c r="T150" s="236">
        <f>S150*H150</f>
        <v>0</v>
      </c>
      <c r="AR150" s="23" t="s">
        <v>162</v>
      </c>
      <c r="AT150" s="23" t="s">
        <v>129</v>
      </c>
      <c r="AU150" s="23" t="s">
        <v>88</v>
      </c>
      <c r="AY150" s="23" t="s">
        <v>126</v>
      </c>
      <c r="BE150" s="233">
        <f>IF(N150="základní",J150,0)</f>
        <v>0</v>
      </c>
      <c r="BF150" s="233">
        <f>IF(N150="snížená",J150,0)</f>
        <v>0</v>
      </c>
      <c r="BG150" s="233">
        <f>IF(N150="zákl. přenesená",J150,0)</f>
        <v>0</v>
      </c>
      <c r="BH150" s="233">
        <f>IF(N150="sníž. přenesená",J150,0)</f>
        <v>0</v>
      </c>
      <c r="BI150" s="233">
        <f>IF(N150="nulová",J150,0)</f>
        <v>0</v>
      </c>
      <c r="BJ150" s="23" t="s">
        <v>86</v>
      </c>
      <c r="BK150" s="233">
        <f>ROUND(I150*H150,2)</f>
        <v>0</v>
      </c>
      <c r="BL150" s="23" t="s">
        <v>162</v>
      </c>
      <c r="BM150" s="23" t="s">
        <v>268</v>
      </c>
    </row>
    <row r="151" s="1" customFormat="1">
      <c r="B151" s="46"/>
      <c r="C151" s="74"/>
      <c r="D151" s="237" t="s">
        <v>164</v>
      </c>
      <c r="E151" s="74"/>
      <c r="F151" s="238" t="s">
        <v>269</v>
      </c>
      <c r="G151" s="74"/>
      <c r="H151" s="74"/>
      <c r="I151" s="191"/>
      <c r="J151" s="74"/>
      <c r="K151" s="74"/>
      <c r="L151" s="72"/>
      <c r="M151" s="239"/>
      <c r="N151" s="47"/>
      <c r="O151" s="47"/>
      <c r="P151" s="47"/>
      <c r="Q151" s="47"/>
      <c r="R151" s="47"/>
      <c r="S151" s="47"/>
      <c r="T151" s="95"/>
      <c r="AT151" s="23" t="s">
        <v>164</v>
      </c>
      <c r="AU151" s="23" t="s">
        <v>88</v>
      </c>
    </row>
    <row r="152" s="10" customFormat="1" ht="29.88" customHeight="1">
      <c r="B152" s="205"/>
      <c r="C152" s="206"/>
      <c r="D152" s="207" t="s">
        <v>77</v>
      </c>
      <c r="E152" s="219" t="s">
        <v>270</v>
      </c>
      <c r="F152" s="219" t="s">
        <v>271</v>
      </c>
      <c r="G152" s="206"/>
      <c r="H152" s="206"/>
      <c r="I152" s="209"/>
      <c r="J152" s="220">
        <f>BK152</f>
        <v>0</v>
      </c>
      <c r="K152" s="206"/>
      <c r="L152" s="211"/>
      <c r="M152" s="212"/>
      <c r="N152" s="213"/>
      <c r="O152" s="213"/>
      <c r="P152" s="214">
        <f>SUM(P153:P154)</f>
        <v>0</v>
      </c>
      <c r="Q152" s="213"/>
      <c r="R152" s="214">
        <f>SUM(R153:R154)</f>
        <v>0</v>
      </c>
      <c r="S152" s="213"/>
      <c r="T152" s="215">
        <f>SUM(T153:T154)</f>
        <v>0</v>
      </c>
      <c r="AR152" s="216" t="s">
        <v>86</v>
      </c>
      <c r="AT152" s="217" t="s">
        <v>77</v>
      </c>
      <c r="AU152" s="217" t="s">
        <v>86</v>
      </c>
      <c r="AY152" s="216" t="s">
        <v>126</v>
      </c>
      <c r="BK152" s="218">
        <f>SUM(BK153:BK154)</f>
        <v>0</v>
      </c>
    </row>
    <row r="153" s="1" customFormat="1" ht="38.25" customHeight="1">
      <c r="B153" s="46"/>
      <c r="C153" s="221" t="s">
        <v>272</v>
      </c>
      <c r="D153" s="221" t="s">
        <v>129</v>
      </c>
      <c r="E153" s="222" t="s">
        <v>273</v>
      </c>
      <c r="F153" s="223" t="s">
        <v>274</v>
      </c>
      <c r="G153" s="224" t="s">
        <v>253</v>
      </c>
      <c r="H153" s="225">
        <v>1.296</v>
      </c>
      <c r="I153" s="226"/>
      <c r="J153" s="227">
        <f>ROUND(I153*H153,2)</f>
        <v>0</v>
      </c>
      <c r="K153" s="223" t="s">
        <v>178</v>
      </c>
      <c r="L153" s="72"/>
      <c r="M153" s="228" t="s">
        <v>34</v>
      </c>
      <c r="N153" s="234" t="s">
        <v>49</v>
      </c>
      <c r="O153" s="47"/>
      <c r="P153" s="235">
        <f>O153*H153</f>
        <v>0</v>
      </c>
      <c r="Q153" s="235">
        <v>0</v>
      </c>
      <c r="R153" s="235">
        <f>Q153*H153</f>
        <v>0</v>
      </c>
      <c r="S153" s="235">
        <v>0</v>
      </c>
      <c r="T153" s="236">
        <f>S153*H153</f>
        <v>0</v>
      </c>
      <c r="AR153" s="23" t="s">
        <v>162</v>
      </c>
      <c r="AT153" s="23" t="s">
        <v>129</v>
      </c>
      <c r="AU153" s="23" t="s">
        <v>88</v>
      </c>
      <c r="AY153" s="23" t="s">
        <v>126</v>
      </c>
      <c r="BE153" s="233">
        <f>IF(N153="základní",J153,0)</f>
        <v>0</v>
      </c>
      <c r="BF153" s="233">
        <f>IF(N153="snížená",J153,0)</f>
        <v>0</v>
      </c>
      <c r="BG153" s="233">
        <f>IF(N153="zákl. přenesená",J153,0)</f>
        <v>0</v>
      </c>
      <c r="BH153" s="233">
        <f>IF(N153="sníž. přenesená",J153,0)</f>
        <v>0</v>
      </c>
      <c r="BI153" s="233">
        <f>IF(N153="nulová",J153,0)</f>
        <v>0</v>
      </c>
      <c r="BJ153" s="23" t="s">
        <v>86</v>
      </c>
      <c r="BK153" s="233">
        <f>ROUND(I153*H153,2)</f>
        <v>0</v>
      </c>
      <c r="BL153" s="23" t="s">
        <v>162</v>
      </c>
      <c r="BM153" s="23" t="s">
        <v>275</v>
      </c>
    </row>
    <row r="154" s="1" customFormat="1">
      <c r="B154" s="46"/>
      <c r="C154" s="74"/>
      <c r="D154" s="237" t="s">
        <v>164</v>
      </c>
      <c r="E154" s="74"/>
      <c r="F154" s="238" t="s">
        <v>276</v>
      </c>
      <c r="G154" s="74"/>
      <c r="H154" s="74"/>
      <c r="I154" s="191"/>
      <c r="J154" s="74"/>
      <c r="K154" s="74"/>
      <c r="L154" s="72"/>
      <c r="M154" s="239"/>
      <c r="N154" s="47"/>
      <c r="O154" s="47"/>
      <c r="P154" s="47"/>
      <c r="Q154" s="47"/>
      <c r="R154" s="47"/>
      <c r="S154" s="47"/>
      <c r="T154" s="95"/>
      <c r="AT154" s="23" t="s">
        <v>164</v>
      </c>
      <c r="AU154" s="23" t="s">
        <v>88</v>
      </c>
    </row>
    <row r="155" s="10" customFormat="1" ht="37.44" customHeight="1">
      <c r="B155" s="205"/>
      <c r="C155" s="206"/>
      <c r="D155" s="207" t="s">
        <v>77</v>
      </c>
      <c r="E155" s="208" t="s">
        <v>277</v>
      </c>
      <c r="F155" s="208" t="s">
        <v>278</v>
      </c>
      <c r="G155" s="206"/>
      <c r="H155" s="206"/>
      <c r="I155" s="209"/>
      <c r="J155" s="210">
        <f>BK155</f>
        <v>0</v>
      </c>
      <c r="K155" s="206"/>
      <c r="L155" s="211"/>
      <c r="M155" s="212"/>
      <c r="N155" s="213"/>
      <c r="O155" s="213"/>
      <c r="P155" s="214">
        <f>P156+P160+P194</f>
        <v>0</v>
      </c>
      <c r="Q155" s="213"/>
      <c r="R155" s="214">
        <f>R156+R160+R194</f>
        <v>0.041032020000000002</v>
      </c>
      <c r="S155" s="213"/>
      <c r="T155" s="215">
        <f>T156+T160+T194</f>
        <v>0.32088299999999997</v>
      </c>
      <c r="AR155" s="216" t="s">
        <v>88</v>
      </c>
      <c r="AT155" s="217" t="s">
        <v>77</v>
      </c>
      <c r="AU155" s="217" t="s">
        <v>78</v>
      </c>
      <c r="AY155" s="216" t="s">
        <v>126</v>
      </c>
      <c r="BK155" s="218">
        <f>BK156+BK160+BK194</f>
        <v>0</v>
      </c>
    </row>
    <row r="156" s="10" customFormat="1" ht="19.92" customHeight="1">
      <c r="B156" s="205"/>
      <c r="C156" s="206"/>
      <c r="D156" s="207" t="s">
        <v>77</v>
      </c>
      <c r="E156" s="219" t="s">
        <v>279</v>
      </c>
      <c r="F156" s="219" t="s">
        <v>280</v>
      </c>
      <c r="G156" s="206"/>
      <c r="H156" s="206"/>
      <c r="I156" s="209"/>
      <c r="J156" s="220">
        <f>BK156</f>
        <v>0</v>
      </c>
      <c r="K156" s="206"/>
      <c r="L156" s="211"/>
      <c r="M156" s="212"/>
      <c r="N156" s="213"/>
      <c r="O156" s="213"/>
      <c r="P156" s="214">
        <f>SUM(P157:P159)</f>
        <v>0</v>
      </c>
      <c r="Q156" s="213"/>
      <c r="R156" s="214">
        <f>SUM(R157:R159)</f>
        <v>0</v>
      </c>
      <c r="S156" s="213"/>
      <c r="T156" s="215">
        <f>SUM(T157:T159)</f>
        <v>0.112038</v>
      </c>
      <c r="AR156" s="216" t="s">
        <v>88</v>
      </c>
      <c r="AT156" s="217" t="s">
        <v>77</v>
      </c>
      <c r="AU156" s="217" t="s">
        <v>86</v>
      </c>
      <c r="AY156" s="216" t="s">
        <v>126</v>
      </c>
      <c r="BK156" s="218">
        <f>SUM(BK157:BK159)</f>
        <v>0</v>
      </c>
    </row>
    <row r="157" s="1" customFormat="1" ht="25.5" customHeight="1">
      <c r="B157" s="46"/>
      <c r="C157" s="221" t="s">
        <v>281</v>
      </c>
      <c r="D157" s="221" t="s">
        <v>129</v>
      </c>
      <c r="E157" s="222" t="s">
        <v>282</v>
      </c>
      <c r="F157" s="223" t="s">
        <v>283</v>
      </c>
      <c r="G157" s="224" t="s">
        <v>177</v>
      </c>
      <c r="H157" s="225">
        <v>10.52</v>
      </c>
      <c r="I157" s="226"/>
      <c r="J157" s="227">
        <f>ROUND(I157*H157,2)</f>
        <v>0</v>
      </c>
      <c r="K157" s="223" t="s">
        <v>178</v>
      </c>
      <c r="L157" s="72"/>
      <c r="M157" s="228" t="s">
        <v>34</v>
      </c>
      <c r="N157" s="234" t="s">
        <v>49</v>
      </c>
      <c r="O157" s="47"/>
      <c r="P157" s="235">
        <f>O157*H157</f>
        <v>0</v>
      </c>
      <c r="Q157" s="235">
        <v>0</v>
      </c>
      <c r="R157" s="235">
        <f>Q157*H157</f>
        <v>0</v>
      </c>
      <c r="S157" s="235">
        <v>0.01065</v>
      </c>
      <c r="T157" s="236">
        <f>S157*H157</f>
        <v>0.112038</v>
      </c>
      <c r="AR157" s="23" t="s">
        <v>260</v>
      </c>
      <c r="AT157" s="23" t="s">
        <v>129</v>
      </c>
      <c r="AU157" s="23" t="s">
        <v>88</v>
      </c>
      <c r="AY157" s="23" t="s">
        <v>126</v>
      </c>
      <c r="BE157" s="233">
        <f>IF(N157="základní",J157,0)</f>
        <v>0</v>
      </c>
      <c r="BF157" s="233">
        <f>IF(N157="snížená",J157,0)</f>
        <v>0</v>
      </c>
      <c r="BG157" s="233">
        <f>IF(N157="zákl. přenesená",J157,0)</f>
        <v>0</v>
      </c>
      <c r="BH157" s="233">
        <f>IF(N157="sníž. přenesená",J157,0)</f>
        <v>0</v>
      </c>
      <c r="BI157" s="233">
        <f>IF(N157="nulová",J157,0)</f>
        <v>0</v>
      </c>
      <c r="BJ157" s="23" t="s">
        <v>86</v>
      </c>
      <c r="BK157" s="233">
        <f>ROUND(I157*H157,2)</f>
        <v>0</v>
      </c>
      <c r="BL157" s="23" t="s">
        <v>260</v>
      </c>
      <c r="BM157" s="23" t="s">
        <v>284</v>
      </c>
    </row>
    <row r="158" s="1" customFormat="1">
      <c r="B158" s="46"/>
      <c r="C158" s="74"/>
      <c r="D158" s="237" t="s">
        <v>164</v>
      </c>
      <c r="E158" s="74"/>
      <c r="F158" s="238" t="s">
        <v>285</v>
      </c>
      <c r="G158" s="74"/>
      <c r="H158" s="74"/>
      <c r="I158" s="191"/>
      <c r="J158" s="74"/>
      <c r="K158" s="74"/>
      <c r="L158" s="72"/>
      <c r="M158" s="239"/>
      <c r="N158" s="47"/>
      <c r="O158" s="47"/>
      <c r="P158" s="47"/>
      <c r="Q158" s="47"/>
      <c r="R158" s="47"/>
      <c r="S158" s="47"/>
      <c r="T158" s="95"/>
      <c r="AT158" s="23" t="s">
        <v>164</v>
      </c>
      <c r="AU158" s="23" t="s">
        <v>88</v>
      </c>
    </row>
    <row r="159" s="11" customFormat="1">
      <c r="B159" s="240"/>
      <c r="C159" s="241"/>
      <c r="D159" s="237" t="s">
        <v>180</v>
      </c>
      <c r="E159" s="242" t="s">
        <v>34</v>
      </c>
      <c r="F159" s="243" t="s">
        <v>286</v>
      </c>
      <c r="G159" s="241"/>
      <c r="H159" s="244">
        <v>10.52</v>
      </c>
      <c r="I159" s="245"/>
      <c r="J159" s="241"/>
      <c r="K159" s="241"/>
      <c r="L159" s="246"/>
      <c r="M159" s="247"/>
      <c r="N159" s="248"/>
      <c r="O159" s="248"/>
      <c r="P159" s="248"/>
      <c r="Q159" s="248"/>
      <c r="R159" s="248"/>
      <c r="S159" s="248"/>
      <c r="T159" s="249"/>
      <c r="AT159" s="250" t="s">
        <v>180</v>
      </c>
      <c r="AU159" s="250" t="s">
        <v>88</v>
      </c>
      <c r="AV159" s="11" t="s">
        <v>88</v>
      </c>
      <c r="AW159" s="11" t="s">
        <v>41</v>
      </c>
      <c r="AX159" s="11" t="s">
        <v>86</v>
      </c>
      <c r="AY159" s="250" t="s">
        <v>126</v>
      </c>
    </row>
    <row r="160" s="10" customFormat="1" ht="29.88" customHeight="1">
      <c r="B160" s="205"/>
      <c r="C160" s="206"/>
      <c r="D160" s="207" t="s">
        <v>77</v>
      </c>
      <c r="E160" s="219" t="s">
        <v>287</v>
      </c>
      <c r="F160" s="219" t="s">
        <v>288</v>
      </c>
      <c r="G160" s="206"/>
      <c r="H160" s="206"/>
      <c r="I160" s="209"/>
      <c r="J160" s="220">
        <f>BK160</f>
        <v>0</v>
      </c>
      <c r="K160" s="206"/>
      <c r="L160" s="211"/>
      <c r="M160" s="212"/>
      <c r="N160" s="213"/>
      <c r="O160" s="213"/>
      <c r="P160" s="214">
        <f>SUM(P161:P193)</f>
        <v>0</v>
      </c>
      <c r="Q160" s="213"/>
      <c r="R160" s="214">
        <f>SUM(R161:R193)</f>
        <v>0</v>
      </c>
      <c r="S160" s="213"/>
      <c r="T160" s="215">
        <f>SUM(T161:T193)</f>
        <v>0.20884499999999998</v>
      </c>
      <c r="AR160" s="216" t="s">
        <v>88</v>
      </c>
      <c r="AT160" s="217" t="s">
        <v>77</v>
      </c>
      <c r="AU160" s="217" t="s">
        <v>86</v>
      </c>
      <c r="AY160" s="216" t="s">
        <v>126</v>
      </c>
      <c r="BK160" s="218">
        <f>SUM(BK161:BK193)</f>
        <v>0</v>
      </c>
    </row>
    <row r="161" s="1" customFormat="1" ht="16.5" customHeight="1">
      <c r="B161" s="46"/>
      <c r="C161" s="221" t="s">
        <v>289</v>
      </c>
      <c r="D161" s="221" t="s">
        <v>129</v>
      </c>
      <c r="E161" s="222" t="s">
        <v>290</v>
      </c>
      <c r="F161" s="223" t="s">
        <v>291</v>
      </c>
      <c r="G161" s="224" t="s">
        <v>177</v>
      </c>
      <c r="H161" s="225">
        <v>12.75</v>
      </c>
      <c r="I161" s="226"/>
      <c r="J161" s="227">
        <f>ROUND(I161*H161,2)</f>
        <v>0</v>
      </c>
      <c r="K161" s="223" t="s">
        <v>178</v>
      </c>
      <c r="L161" s="72"/>
      <c r="M161" s="228" t="s">
        <v>34</v>
      </c>
      <c r="N161" s="234" t="s">
        <v>49</v>
      </c>
      <c r="O161" s="47"/>
      <c r="P161" s="235">
        <f>O161*H161</f>
        <v>0</v>
      </c>
      <c r="Q161" s="235">
        <v>0</v>
      </c>
      <c r="R161" s="235">
        <f>Q161*H161</f>
        <v>0</v>
      </c>
      <c r="S161" s="235">
        <v>0.016379999999999999</v>
      </c>
      <c r="T161" s="236">
        <f>S161*H161</f>
        <v>0.20884499999999998</v>
      </c>
      <c r="AR161" s="23" t="s">
        <v>260</v>
      </c>
      <c r="AT161" s="23" t="s">
        <v>129</v>
      </c>
      <c r="AU161" s="23" t="s">
        <v>88</v>
      </c>
      <c r="AY161" s="23" t="s">
        <v>126</v>
      </c>
      <c r="BE161" s="233">
        <f>IF(N161="základní",J161,0)</f>
        <v>0</v>
      </c>
      <c r="BF161" s="233">
        <f>IF(N161="snížená",J161,0)</f>
        <v>0</v>
      </c>
      <c r="BG161" s="233">
        <f>IF(N161="zákl. přenesená",J161,0)</f>
        <v>0</v>
      </c>
      <c r="BH161" s="233">
        <f>IF(N161="sníž. přenesená",J161,0)</f>
        <v>0</v>
      </c>
      <c r="BI161" s="233">
        <f>IF(N161="nulová",J161,0)</f>
        <v>0</v>
      </c>
      <c r="BJ161" s="23" t="s">
        <v>86</v>
      </c>
      <c r="BK161" s="233">
        <f>ROUND(I161*H161,2)</f>
        <v>0</v>
      </c>
      <c r="BL161" s="23" t="s">
        <v>260</v>
      </c>
      <c r="BM161" s="23" t="s">
        <v>292</v>
      </c>
    </row>
    <row r="162" s="1" customFormat="1">
      <c r="B162" s="46"/>
      <c r="C162" s="74"/>
      <c r="D162" s="237" t="s">
        <v>164</v>
      </c>
      <c r="E162" s="74"/>
      <c r="F162" s="238" t="s">
        <v>293</v>
      </c>
      <c r="G162" s="74"/>
      <c r="H162" s="74"/>
      <c r="I162" s="191"/>
      <c r="J162" s="74"/>
      <c r="K162" s="74"/>
      <c r="L162" s="72"/>
      <c r="M162" s="239"/>
      <c r="N162" s="47"/>
      <c r="O162" s="47"/>
      <c r="P162" s="47"/>
      <c r="Q162" s="47"/>
      <c r="R162" s="47"/>
      <c r="S162" s="47"/>
      <c r="T162" s="95"/>
      <c r="AT162" s="23" t="s">
        <v>164</v>
      </c>
      <c r="AU162" s="23" t="s">
        <v>88</v>
      </c>
    </row>
    <row r="163" s="11" customFormat="1">
      <c r="B163" s="240"/>
      <c r="C163" s="241"/>
      <c r="D163" s="237" t="s">
        <v>180</v>
      </c>
      <c r="E163" s="242" t="s">
        <v>34</v>
      </c>
      <c r="F163" s="243" t="s">
        <v>294</v>
      </c>
      <c r="G163" s="241"/>
      <c r="H163" s="244">
        <v>12.75</v>
      </c>
      <c r="I163" s="245"/>
      <c r="J163" s="241"/>
      <c r="K163" s="241"/>
      <c r="L163" s="246"/>
      <c r="M163" s="247"/>
      <c r="N163" s="248"/>
      <c r="O163" s="248"/>
      <c r="P163" s="248"/>
      <c r="Q163" s="248"/>
      <c r="R163" s="248"/>
      <c r="S163" s="248"/>
      <c r="T163" s="249"/>
      <c r="AT163" s="250" t="s">
        <v>180</v>
      </c>
      <c r="AU163" s="250" t="s">
        <v>88</v>
      </c>
      <c r="AV163" s="11" t="s">
        <v>88</v>
      </c>
      <c r="AW163" s="11" t="s">
        <v>41</v>
      </c>
      <c r="AX163" s="11" t="s">
        <v>86</v>
      </c>
      <c r="AY163" s="250" t="s">
        <v>126</v>
      </c>
    </row>
    <row r="164" s="1" customFormat="1" ht="16.5" customHeight="1">
      <c r="B164" s="46"/>
      <c r="C164" s="221" t="s">
        <v>9</v>
      </c>
      <c r="D164" s="221" t="s">
        <v>129</v>
      </c>
      <c r="E164" s="222" t="s">
        <v>295</v>
      </c>
      <c r="F164" s="223" t="s">
        <v>296</v>
      </c>
      <c r="G164" s="224" t="s">
        <v>213</v>
      </c>
      <c r="H164" s="225">
        <v>3</v>
      </c>
      <c r="I164" s="226"/>
      <c r="J164" s="227">
        <f>ROUND(I164*H164,2)</f>
        <v>0</v>
      </c>
      <c r="K164" s="223" t="s">
        <v>34</v>
      </c>
      <c r="L164" s="72"/>
      <c r="M164" s="228" t="s">
        <v>34</v>
      </c>
      <c r="N164" s="234" t="s">
        <v>49</v>
      </c>
      <c r="O164" s="47"/>
      <c r="P164" s="235">
        <f>O164*H164</f>
        <v>0</v>
      </c>
      <c r="Q164" s="235">
        <v>0</v>
      </c>
      <c r="R164" s="235">
        <f>Q164*H164</f>
        <v>0</v>
      </c>
      <c r="S164" s="235">
        <v>0</v>
      </c>
      <c r="T164" s="236">
        <f>S164*H164</f>
        <v>0</v>
      </c>
      <c r="AR164" s="23" t="s">
        <v>260</v>
      </c>
      <c r="AT164" s="23" t="s">
        <v>129</v>
      </c>
      <c r="AU164" s="23" t="s">
        <v>88</v>
      </c>
      <c r="AY164" s="23" t="s">
        <v>126</v>
      </c>
      <c r="BE164" s="233">
        <f>IF(N164="základní",J164,0)</f>
        <v>0</v>
      </c>
      <c r="BF164" s="233">
        <f>IF(N164="snížená",J164,0)</f>
        <v>0</v>
      </c>
      <c r="BG164" s="233">
        <f>IF(N164="zákl. přenesená",J164,0)</f>
        <v>0</v>
      </c>
      <c r="BH164" s="233">
        <f>IF(N164="sníž. přenesená",J164,0)</f>
        <v>0</v>
      </c>
      <c r="BI164" s="233">
        <f>IF(N164="nulová",J164,0)</f>
        <v>0</v>
      </c>
      <c r="BJ164" s="23" t="s">
        <v>86</v>
      </c>
      <c r="BK164" s="233">
        <f>ROUND(I164*H164,2)</f>
        <v>0</v>
      </c>
      <c r="BL164" s="23" t="s">
        <v>260</v>
      </c>
      <c r="BM164" s="23" t="s">
        <v>297</v>
      </c>
    </row>
    <row r="165" s="1" customFormat="1" ht="16.5" customHeight="1">
      <c r="B165" s="46"/>
      <c r="C165" s="221" t="s">
        <v>298</v>
      </c>
      <c r="D165" s="221" t="s">
        <v>129</v>
      </c>
      <c r="E165" s="222" t="s">
        <v>299</v>
      </c>
      <c r="F165" s="223" t="s">
        <v>300</v>
      </c>
      <c r="G165" s="224" t="s">
        <v>213</v>
      </c>
      <c r="H165" s="225">
        <v>4</v>
      </c>
      <c r="I165" s="226"/>
      <c r="J165" s="227">
        <f>ROUND(I165*H165,2)</f>
        <v>0</v>
      </c>
      <c r="K165" s="223" t="s">
        <v>34</v>
      </c>
      <c r="L165" s="72"/>
      <c r="M165" s="228" t="s">
        <v>34</v>
      </c>
      <c r="N165" s="234" t="s">
        <v>49</v>
      </c>
      <c r="O165" s="47"/>
      <c r="P165" s="235">
        <f>O165*H165</f>
        <v>0</v>
      </c>
      <c r="Q165" s="235">
        <v>0</v>
      </c>
      <c r="R165" s="235">
        <f>Q165*H165</f>
        <v>0</v>
      </c>
      <c r="S165" s="235">
        <v>0</v>
      </c>
      <c r="T165" s="236">
        <f>S165*H165</f>
        <v>0</v>
      </c>
      <c r="AR165" s="23" t="s">
        <v>260</v>
      </c>
      <c r="AT165" s="23" t="s">
        <v>129</v>
      </c>
      <c r="AU165" s="23" t="s">
        <v>88</v>
      </c>
      <c r="AY165" s="23" t="s">
        <v>126</v>
      </c>
      <c r="BE165" s="233">
        <f>IF(N165="základní",J165,0)</f>
        <v>0</v>
      </c>
      <c r="BF165" s="233">
        <f>IF(N165="snížená",J165,0)</f>
        <v>0</v>
      </c>
      <c r="BG165" s="233">
        <f>IF(N165="zákl. přenesená",J165,0)</f>
        <v>0</v>
      </c>
      <c r="BH165" s="233">
        <f>IF(N165="sníž. přenesená",J165,0)</f>
        <v>0</v>
      </c>
      <c r="BI165" s="233">
        <f>IF(N165="nulová",J165,0)</f>
        <v>0</v>
      </c>
      <c r="BJ165" s="23" t="s">
        <v>86</v>
      </c>
      <c r="BK165" s="233">
        <f>ROUND(I165*H165,2)</f>
        <v>0</v>
      </c>
      <c r="BL165" s="23" t="s">
        <v>260</v>
      </c>
      <c r="BM165" s="23" t="s">
        <v>301</v>
      </c>
    </row>
    <row r="166" s="1" customFormat="1" ht="16.5" customHeight="1">
      <c r="B166" s="46"/>
      <c r="C166" s="221" t="s">
        <v>302</v>
      </c>
      <c r="D166" s="221" t="s">
        <v>129</v>
      </c>
      <c r="E166" s="222" t="s">
        <v>303</v>
      </c>
      <c r="F166" s="223" t="s">
        <v>304</v>
      </c>
      <c r="G166" s="224" t="s">
        <v>213</v>
      </c>
      <c r="H166" s="225">
        <v>3</v>
      </c>
      <c r="I166" s="226"/>
      <c r="J166" s="227">
        <f>ROUND(I166*H166,2)</f>
        <v>0</v>
      </c>
      <c r="K166" s="223" t="s">
        <v>34</v>
      </c>
      <c r="L166" s="72"/>
      <c r="M166" s="228" t="s">
        <v>34</v>
      </c>
      <c r="N166" s="234" t="s">
        <v>49</v>
      </c>
      <c r="O166" s="47"/>
      <c r="P166" s="235">
        <f>O166*H166</f>
        <v>0</v>
      </c>
      <c r="Q166" s="235">
        <v>0</v>
      </c>
      <c r="R166" s="235">
        <f>Q166*H166</f>
        <v>0</v>
      </c>
      <c r="S166" s="235">
        <v>0</v>
      </c>
      <c r="T166" s="236">
        <f>S166*H166</f>
        <v>0</v>
      </c>
      <c r="AR166" s="23" t="s">
        <v>260</v>
      </c>
      <c r="AT166" s="23" t="s">
        <v>129</v>
      </c>
      <c r="AU166" s="23" t="s">
        <v>88</v>
      </c>
      <c r="AY166" s="23" t="s">
        <v>126</v>
      </c>
      <c r="BE166" s="233">
        <f>IF(N166="základní",J166,0)</f>
        <v>0</v>
      </c>
      <c r="BF166" s="233">
        <f>IF(N166="snížená",J166,0)</f>
        <v>0</v>
      </c>
      <c r="BG166" s="233">
        <f>IF(N166="zákl. přenesená",J166,0)</f>
        <v>0</v>
      </c>
      <c r="BH166" s="233">
        <f>IF(N166="sníž. přenesená",J166,0)</f>
        <v>0</v>
      </c>
      <c r="BI166" s="233">
        <f>IF(N166="nulová",J166,0)</f>
        <v>0</v>
      </c>
      <c r="BJ166" s="23" t="s">
        <v>86</v>
      </c>
      <c r="BK166" s="233">
        <f>ROUND(I166*H166,2)</f>
        <v>0</v>
      </c>
      <c r="BL166" s="23" t="s">
        <v>260</v>
      </c>
      <c r="BM166" s="23" t="s">
        <v>305</v>
      </c>
    </row>
    <row r="167" s="1" customFormat="1" ht="16.5" customHeight="1">
      <c r="B167" s="46"/>
      <c r="C167" s="221" t="s">
        <v>306</v>
      </c>
      <c r="D167" s="221" t="s">
        <v>129</v>
      </c>
      <c r="E167" s="222" t="s">
        <v>307</v>
      </c>
      <c r="F167" s="223" t="s">
        <v>308</v>
      </c>
      <c r="G167" s="224" t="s">
        <v>213</v>
      </c>
      <c r="H167" s="225">
        <v>1</v>
      </c>
      <c r="I167" s="226"/>
      <c r="J167" s="227">
        <f>ROUND(I167*H167,2)</f>
        <v>0</v>
      </c>
      <c r="K167" s="223" t="s">
        <v>34</v>
      </c>
      <c r="L167" s="72"/>
      <c r="M167" s="228" t="s">
        <v>34</v>
      </c>
      <c r="N167" s="234" t="s">
        <v>49</v>
      </c>
      <c r="O167" s="47"/>
      <c r="P167" s="235">
        <f>O167*H167</f>
        <v>0</v>
      </c>
      <c r="Q167" s="235">
        <v>0</v>
      </c>
      <c r="R167" s="235">
        <f>Q167*H167</f>
        <v>0</v>
      </c>
      <c r="S167" s="235">
        <v>0</v>
      </c>
      <c r="T167" s="236">
        <f>S167*H167</f>
        <v>0</v>
      </c>
      <c r="AR167" s="23" t="s">
        <v>260</v>
      </c>
      <c r="AT167" s="23" t="s">
        <v>129</v>
      </c>
      <c r="AU167" s="23" t="s">
        <v>88</v>
      </c>
      <c r="AY167" s="23" t="s">
        <v>126</v>
      </c>
      <c r="BE167" s="233">
        <f>IF(N167="základní",J167,0)</f>
        <v>0</v>
      </c>
      <c r="BF167" s="233">
        <f>IF(N167="snížená",J167,0)</f>
        <v>0</v>
      </c>
      <c r="BG167" s="233">
        <f>IF(N167="zákl. přenesená",J167,0)</f>
        <v>0</v>
      </c>
      <c r="BH167" s="233">
        <f>IF(N167="sníž. přenesená",J167,0)</f>
        <v>0</v>
      </c>
      <c r="BI167" s="233">
        <f>IF(N167="nulová",J167,0)</f>
        <v>0</v>
      </c>
      <c r="BJ167" s="23" t="s">
        <v>86</v>
      </c>
      <c r="BK167" s="233">
        <f>ROUND(I167*H167,2)</f>
        <v>0</v>
      </c>
      <c r="BL167" s="23" t="s">
        <v>260</v>
      </c>
      <c r="BM167" s="23" t="s">
        <v>309</v>
      </c>
    </row>
    <row r="168" s="1" customFormat="1" ht="16.5" customHeight="1">
      <c r="B168" s="46"/>
      <c r="C168" s="221" t="s">
        <v>310</v>
      </c>
      <c r="D168" s="221" t="s">
        <v>129</v>
      </c>
      <c r="E168" s="222" t="s">
        <v>311</v>
      </c>
      <c r="F168" s="223" t="s">
        <v>312</v>
      </c>
      <c r="G168" s="224" t="s">
        <v>213</v>
      </c>
      <c r="H168" s="225">
        <v>2</v>
      </c>
      <c r="I168" s="226"/>
      <c r="J168" s="227">
        <f>ROUND(I168*H168,2)</f>
        <v>0</v>
      </c>
      <c r="K168" s="223" t="s">
        <v>34</v>
      </c>
      <c r="L168" s="72"/>
      <c r="M168" s="228" t="s">
        <v>34</v>
      </c>
      <c r="N168" s="234" t="s">
        <v>49</v>
      </c>
      <c r="O168" s="47"/>
      <c r="P168" s="235">
        <f>O168*H168</f>
        <v>0</v>
      </c>
      <c r="Q168" s="235">
        <v>0</v>
      </c>
      <c r="R168" s="235">
        <f>Q168*H168</f>
        <v>0</v>
      </c>
      <c r="S168" s="235">
        <v>0</v>
      </c>
      <c r="T168" s="236">
        <f>S168*H168</f>
        <v>0</v>
      </c>
      <c r="AR168" s="23" t="s">
        <v>260</v>
      </c>
      <c r="AT168" s="23" t="s">
        <v>129</v>
      </c>
      <c r="AU168" s="23" t="s">
        <v>88</v>
      </c>
      <c r="AY168" s="23" t="s">
        <v>126</v>
      </c>
      <c r="BE168" s="233">
        <f>IF(N168="základní",J168,0)</f>
        <v>0</v>
      </c>
      <c r="BF168" s="233">
        <f>IF(N168="snížená",J168,0)</f>
        <v>0</v>
      </c>
      <c r="BG168" s="233">
        <f>IF(N168="zákl. přenesená",J168,0)</f>
        <v>0</v>
      </c>
      <c r="BH168" s="233">
        <f>IF(N168="sníž. přenesená",J168,0)</f>
        <v>0</v>
      </c>
      <c r="BI168" s="233">
        <f>IF(N168="nulová",J168,0)</f>
        <v>0</v>
      </c>
      <c r="BJ168" s="23" t="s">
        <v>86</v>
      </c>
      <c r="BK168" s="233">
        <f>ROUND(I168*H168,2)</f>
        <v>0</v>
      </c>
      <c r="BL168" s="23" t="s">
        <v>260</v>
      </c>
      <c r="BM168" s="23" t="s">
        <v>313</v>
      </c>
    </row>
    <row r="169" s="1" customFormat="1" ht="16.5" customHeight="1">
      <c r="B169" s="46"/>
      <c r="C169" s="221" t="s">
        <v>314</v>
      </c>
      <c r="D169" s="221" t="s">
        <v>129</v>
      </c>
      <c r="E169" s="222" t="s">
        <v>315</v>
      </c>
      <c r="F169" s="223" t="s">
        <v>316</v>
      </c>
      <c r="G169" s="224" t="s">
        <v>213</v>
      </c>
      <c r="H169" s="225">
        <v>2</v>
      </c>
      <c r="I169" s="226"/>
      <c r="J169" s="227">
        <f>ROUND(I169*H169,2)</f>
        <v>0</v>
      </c>
      <c r="K169" s="223" t="s">
        <v>34</v>
      </c>
      <c r="L169" s="72"/>
      <c r="M169" s="228" t="s">
        <v>34</v>
      </c>
      <c r="N169" s="234" t="s">
        <v>49</v>
      </c>
      <c r="O169" s="47"/>
      <c r="P169" s="235">
        <f>O169*H169</f>
        <v>0</v>
      </c>
      <c r="Q169" s="235">
        <v>0</v>
      </c>
      <c r="R169" s="235">
        <f>Q169*H169</f>
        <v>0</v>
      </c>
      <c r="S169" s="235">
        <v>0</v>
      </c>
      <c r="T169" s="236">
        <f>S169*H169</f>
        <v>0</v>
      </c>
      <c r="AR169" s="23" t="s">
        <v>260</v>
      </c>
      <c r="AT169" s="23" t="s">
        <v>129</v>
      </c>
      <c r="AU169" s="23" t="s">
        <v>88</v>
      </c>
      <c r="AY169" s="23" t="s">
        <v>126</v>
      </c>
      <c r="BE169" s="233">
        <f>IF(N169="základní",J169,0)</f>
        <v>0</v>
      </c>
      <c r="BF169" s="233">
        <f>IF(N169="snížená",J169,0)</f>
        <v>0</v>
      </c>
      <c r="BG169" s="233">
        <f>IF(N169="zákl. přenesená",J169,0)</f>
        <v>0</v>
      </c>
      <c r="BH169" s="233">
        <f>IF(N169="sníž. přenesená",J169,0)</f>
        <v>0</v>
      </c>
      <c r="BI169" s="233">
        <f>IF(N169="nulová",J169,0)</f>
        <v>0</v>
      </c>
      <c r="BJ169" s="23" t="s">
        <v>86</v>
      </c>
      <c r="BK169" s="233">
        <f>ROUND(I169*H169,2)</f>
        <v>0</v>
      </c>
      <c r="BL169" s="23" t="s">
        <v>260</v>
      </c>
      <c r="BM169" s="23" t="s">
        <v>317</v>
      </c>
    </row>
    <row r="170" s="1" customFormat="1" ht="16.5" customHeight="1">
      <c r="B170" s="46"/>
      <c r="C170" s="221" t="s">
        <v>318</v>
      </c>
      <c r="D170" s="221" t="s">
        <v>129</v>
      </c>
      <c r="E170" s="222" t="s">
        <v>319</v>
      </c>
      <c r="F170" s="223" t="s">
        <v>320</v>
      </c>
      <c r="G170" s="224" t="s">
        <v>213</v>
      </c>
      <c r="H170" s="225">
        <v>2</v>
      </c>
      <c r="I170" s="226"/>
      <c r="J170" s="227">
        <f>ROUND(I170*H170,2)</f>
        <v>0</v>
      </c>
      <c r="K170" s="223" t="s">
        <v>34</v>
      </c>
      <c r="L170" s="72"/>
      <c r="M170" s="228" t="s">
        <v>34</v>
      </c>
      <c r="N170" s="234" t="s">
        <v>49</v>
      </c>
      <c r="O170" s="47"/>
      <c r="P170" s="235">
        <f>O170*H170</f>
        <v>0</v>
      </c>
      <c r="Q170" s="235">
        <v>0</v>
      </c>
      <c r="R170" s="235">
        <f>Q170*H170</f>
        <v>0</v>
      </c>
      <c r="S170" s="235">
        <v>0</v>
      </c>
      <c r="T170" s="236">
        <f>S170*H170</f>
        <v>0</v>
      </c>
      <c r="AR170" s="23" t="s">
        <v>260</v>
      </c>
      <c r="AT170" s="23" t="s">
        <v>129</v>
      </c>
      <c r="AU170" s="23" t="s">
        <v>88</v>
      </c>
      <c r="AY170" s="23" t="s">
        <v>126</v>
      </c>
      <c r="BE170" s="233">
        <f>IF(N170="základní",J170,0)</f>
        <v>0</v>
      </c>
      <c r="BF170" s="233">
        <f>IF(N170="snížená",J170,0)</f>
        <v>0</v>
      </c>
      <c r="BG170" s="233">
        <f>IF(N170="zákl. přenesená",J170,0)</f>
        <v>0</v>
      </c>
      <c r="BH170" s="233">
        <f>IF(N170="sníž. přenesená",J170,0)</f>
        <v>0</v>
      </c>
      <c r="BI170" s="233">
        <f>IF(N170="nulová",J170,0)</f>
        <v>0</v>
      </c>
      <c r="BJ170" s="23" t="s">
        <v>86</v>
      </c>
      <c r="BK170" s="233">
        <f>ROUND(I170*H170,2)</f>
        <v>0</v>
      </c>
      <c r="BL170" s="23" t="s">
        <v>260</v>
      </c>
      <c r="BM170" s="23" t="s">
        <v>321</v>
      </c>
    </row>
    <row r="171" s="1" customFormat="1" ht="25.5" customHeight="1">
      <c r="B171" s="46"/>
      <c r="C171" s="221" t="s">
        <v>322</v>
      </c>
      <c r="D171" s="221" t="s">
        <v>129</v>
      </c>
      <c r="E171" s="222" t="s">
        <v>323</v>
      </c>
      <c r="F171" s="223" t="s">
        <v>324</v>
      </c>
      <c r="G171" s="224" t="s">
        <v>213</v>
      </c>
      <c r="H171" s="225">
        <v>2</v>
      </c>
      <c r="I171" s="226"/>
      <c r="J171" s="227">
        <f>ROUND(I171*H171,2)</f>
        <v>0</v>
      </c>
      <c r="K171" s="223" t="s">
        <v>34</v>
      </c>
      <c r="L171" s="72"/>
      <c r="M171" s="228" t="s">
        <v>34</v>
      </c>
      <c r="N171" s="234" t="s">
        <v>49</v>
      </c>
      <c r="O171" s="47"/>
      <c r="P171" s="235">
        <f>O171*H171</f>
        <v>0</v>
      </c>
      <c r="Q171" s="235">
        <v>0</v>
      </c>
      <c r="R171" s="235">
        <f>Q171*H171</f>
        <v>0</v>
      </c>
      <c r="S171" s="235">
        <v>0</v>
      </c>
      <c r="T171" s="236">
        <f>S171*H171</f>
        <v>0</v>
      </c>
      <c r="AR171" s="23" t="s">
        <v>260</v>
      </c>
      <c r="AT171" s="23" t="s">
        <v>129</v>
      </c>
      <c r="AU171" s="23" t="s">
        <v>88</v>
      </c>
      <c r="AY171" s="23" t="s">
        <v>126</v>
      </c>
      <c r="BE171" s="233">
        <f>IF(N171="základní",J171,0)</f>
        <v>0</v>
      </c>
      <c r="BF171" s="233">
        <f>IF(N171="snížená",J171,0)</f>
        <v>0</v>
      </c>
      <c r="BG171" s="233">
        <f>IF(N171="zákl. přenesená",J171,0)</f>
        <v>0</v>
      </c>
      <c r="BH171" s="233">
        <f>IF(N171="sníž. přenesená",J171,0)</f>
        <v>0</v>
      </c>
      <c r="BI171" s="233">
        <f>IF(N171="nulová",J171,0)</f>
        <v>0</v>
      </c>
      <c r="BJ171" s="23" t="s">
        <v>86</v>
      </c>
      <c r="BK171" s="233">
        <f>ROUND(I171*H171,2)</f>
        <v>0</v>
      </c>
      <c r="BL171" s="23" t="s">
        <v>260</v>
      </c>
      <c r="BM171" s="23" t="s">
        <v>325</v>
      </c>
    </row>
    <row r="172" s="1" customFormat="1" ht="25.5" customHeight="1">
      <c r="B172" s="46"/>
      <c r="C172" s="221" t="s">
        <v>326</v>
      </c>
      <c r="D172" s="221" t="s">
        <v>129</v>
      </c>
      <c r="E172" s="222" t="s">
        <v>327</v>
      </c>
      <c r="F172" s="223" t="s">
        <v>328</v>
      </c>
      <c r="G172" s="224" t="s">
        <v>213</v>
      </c>
      <c r="H172" s="225">
        <v>2</v>
      </c>
      <c r="I172" s="226"/>
      <c r="J172" s="227">
        <f>ROUND(I172*H172,2)</f>
        <v>0</v>
      </c>
      <c r="K172" s="223" t="s">
        <v>34</v>
      </c>
      <c r="L172" s="72"/>
      <c r="M172" s="228" t="s">
        <v>34</v>
      </c>
      <c r="N172" s="234" t="s">
        <v>49</v>
      </c>
      <c r="O172" s="47"/>
      <c r="P172" s="235">
        <f>O172*H172</f>
        <v>0</v>
      </c>
      <c r="Q172" s="235">
        <v>0</v>
      </c>
      <c r="R172" s="235">
        <f>Q172*H172</f>
        <v>0</v>
      </c>
      <c r="S172" s="235">
        <v>0</v>
      </c>
      <c r="T172" s="236">
        <f>S172*H172</f>
        <v>0</v>
      </c>
      <c r="AR172" s="23" t="s">
        <v>260</v>
      </c>
      <c r="AT172" s="23" t="s">
        <v>129</v>
      </c>
      <c r="AU172" s="23" t="s">
        <v>88</v>
      </c>
      <c r="AY172" s="23" t="s">
        <v>126</v>
      </c>
      <c r="BE172" s="233">
        <f>IF(N172="základní",J172,0)</f>
        <v>0</v>
      </c>
      <c r="BF172" s="233">
        <f>IF(N172="snížená",J172,0)</f>
        <v>0</v>
      </c>
      <c r="BG172" s="233">
        <f>IF(N172="zákl. přenesená",J172,0)</f>
        <v>0</v>
      </c>
      <c r="BH172" s="233">
        <f>IF(N172="sníž. přenesená",J172,0)</f>
        <v>0</v>
      </c>
      <c r="BI172" s="233">
        <f>IF(N172="nulová",J172,0)</f>
        <v>0</v>
      </c>
      <c r="BJ172" s="23" t="s">
        <v>86</v>
      </c>
      <c r="BK172" s="233">
        <f>ROUND(I172*H172,2)</f>
        <v>0</v>
      </c>
      <c r="BL172" s="23" t="s">
        <v>260</v>
      </c>
      <c r="BM172" s="23" t="s">
        <v>329</v>
      </c>
    </row>
    <row r="173" s="1" customFormat="1" ht="16.5" customHeight="1">
      <c r="B173" s="46"/>
      <c r="C173" s="221" t="s">
        <v>330</v>
      </c>
      <c r="D173" s="221" t="s">
        <v>129</v>
      </c>
      <c r="E173" s="222" t="s">
        <v>331</v>
      </c>
      <c r="F173" s="223" t="s">
        <v>332</v>
      </c>
      <c r="G173" s="224" t="s">
        <v>213</v>
      </c>
      <c r="H173" s="225">
        <v>2</v>
      </c>
      <c r="I173" s="226"/>
      <c r="J173" s="227">
        <f>ROUND(I173*H173,2)</f>
        <v>0</v>
      </c>
      <c r="K173" s="223" t="s">
        <v>34</v>
      </c>
      <c r="L173" s="72"/>
      <c r="M173" s="228" t="s">
        <v>34</v>
      </c>
      <c r="N173" s="234" t="s">
        <v>49</v>
      </c>
      <c r="O173" s="47"/>
      <c r="P173" s="235">
        <f>O173*H173</f>
        <v>0</v>
      </c>
      <c r="Q173" s="235">
        <v>0</v>
      </c>
      <c r="R173" s="235">
        <f>Q173*H173</f>
        <v>0</v>
      </c>
      <c r="S173" s="235">
        <v>0</v>
      </c>
      <c r="T173" s="236">
        <f>S173*H173</f>
        <v>0</v>
      </c>
      <c r="AR173" s="23" t="s">
        <v>260</v>
      </c>
      <c r="AT173" s="23" t="s">
        <v>129</v>
      </c>
      <c r="AU173" s="23" t="s">
        <v>88</v>
      </c>
      <c r="AY173" s="23" t="s">
        <v>126</v>
      </c>
      <c r="BE173" s="233">
        <f>IF(N173="základní",J173,0)</f>
        <v>0</v>
      </c>
      <c r="BF173" s="233">
        <f>IF(N173="snížená",J173,0)</f>
        <v>0</v>
      </c>
      <c r="BG173" s="233">
        <f>IF(N173="zákl. přenesená",J173,0)</f>
        <v>0</v>
      </c>
      <c r="BH173" s="233">
        <f>IF(N173="sníž. přenesená",J173,0)</f>
        <v>0</v>
      </c>
      <c r="BI173" s="233">
        <f>IF(N173="nulová",J173,0)</f>
        <v>0</v>
      </c>
      <c r="BJ173" s="23" t="s">
        <v>86</v>
      </c>
      <c r="BK173" s="233">
        <f>ROUND(I173*H173,2)</f>
        <v>0</v>
      </c>
      <c r="BL173" s="23" t="s">
        <v>260</v>
      </c>
      <c r="BM173" s="23" t="s">
        <v>333</v>
      </c>
    </row>
    <row r="174" s="1" customFormat="1" ht="25.5" customHeight="1">
      <c r="B174" s="46"/>
      <c r="C174" s="221" t="s">
        <v>157</v>
      </c>
      <c r="D174" s="221" t="s">
        <v>129</v>
      </c>
      <c r="E174" s="222" t="s">
        <v>334</v>
      </c>
      <c r="F174" s="223" t="s">
        <v>335</v>
      </c>
      <c r="G174" s="224" t="s">
        <v>213</v>
      </c>
      <c r="H174" s="225">
        <v>1</v>
      </c>
      <c r="I174" s="226"/>
      <c r="J174" s="227">
        <f>ROUND(I174*H174,2)</f>
        <v>0</v>
      </c>
      <c r="K174" s="223" t="s">
        <v>34</v>
      </c>
      <c r="L174" s="72"/>
      <c r="M174" s="228" t="s">
        <v>34</v>
      </c>
      <c r="N174" s="234" t="s">
        <v>49</v>
      </c>
      <c r="O174" s="47"/>
      <c r="P174" s="235">
        <f>O174*H174</f>
        <v>0</v>
      </c>
      <c r="Q174" s="235">
        <v>0</v>
      </c>
      <c r="R174" s="235">
        <f>Q174*H174</f>
        <v>0</v>
      </c>
      <c r="S174" s="235">
        <v>0</v>
      </c>
      <c r="T174" s="236">
        <f>S174*H174</f>
        <v>0</v>
      </c>
      <c r="AR174" s="23" t="s">
        <v>260</v>
      </c>
      <c r="AT174" s="23" t="s">
        <v>129</v>
      </c>
      <c r="AU174" s="23" t="s">
        <v>88</v>
      </c>
      <c r="AY174" s="23" t="s">
        <v>126</v>
      </c>
      <c r="BE174" s="233">
        <f>IF(N174="základní",J174,0)</f>
        <v>0</v>
      </c>
      <c r="BF174" s="233">
        <f>IF(N174="snížená",J174,0)</f>
        <v>0</v>
      </c>
      <c r="BG174" s="233">
        <f>IF(N174="zákl. přenesená",J174,0)</f>
        <v>0</v>
      </c>
      <c r="BH174" s="233">
        <f>IF(N174="sníž. přenesená",J174,0)</f>
        <v>0</v>
      </c>
      <c r="BI174" s="233">
        <f>IF(N174="nulová",J174,0)</f>
        <v>0</v>
      </c>
      <c r="BJ174" s="23" t="s">
        <v>86</v>
      </c>
      <c r="BK174" s="233">
        <f>ROUND(I174*H174,2)</f>
        <v>0</v>
      </c>
      <c r="BL174" s="23" t="s">
        <v>260</v>
      </c>
      <c r="BM174" s="23" t="s">
        <v>336</v>
      </c>
    </row>
    <row r="175" s="1" customFormat="1" ht="25.5" customHeight="1">
      <c r="B175" s="46"/>
      <c r="C175" s="221" t="s">
        <v>337</v>
      </c>
      <c r="D175" s="221" t="s">
        <v>129</v>
      </c>
      <c r="E175" s="222" t="s">
        <v>338</v>
      </c>
      <c r="F175" s="223" t="s">
        <v>335</v>
      </c>
      <c r="G175" s="224" t="s">
        <v>213</v>
      </c>
      <c r="H175" s="225">
        <v>1</v>
      </c>
      <c r="I175" s="226"/>
      <c r="J175" s="227">
        <f>ROUND(I175*H175,2)</f>
        <v>0</v>
      </c>
      <c r="K175" s="223" t="s">
        <v>34</v>
      </c>
      <c r="L175" s="72"/>
      <c r="M175" s="228" t="s">
        <v>34</v>
      </c>
      <c r="N175" s="234" t="s">
        <v>49</v>
      </c>
      <c r="O175" s="47"/>
      <c r="P175" s="235">
        <f>O175*H175</f>
        <v>0</v>
      </c>
      <c r="Q175" s="235">
        <v>0</v>
      </c>
      <c r="R175" s="235">
        <f>Q175*H175</f>
        <v>0</v>
      </c>
      <c r="S175" s="235">
        <v>0</v>
      </c>
      <c r="T175" s="236">
        <f>S175*H175</f>
        <v>0</v>
      </c>
      <c r="AR175" s="23" t="s">
        <v>260</v>
      </c>
      <c r="AT175" s="23" t="s">
        <v>129</v>
      </c>
      <c r="AU175" s="23" t="s">
        <v>88</v>
      </c>
      <c r="AY175" s="23" t="s">
        <v>126</v>
      </c>
      <c r="BE175" s="233">
        <f>IF(N175="základní",J175,0)</f>
        <v>0</v>
      </c>
      <c r="BF175" s="233">
        <f>IF(N175="snížená",J175,0)</f>
        <v>0</v>
      </c>
      <c r="BG175" s="233">
        <f>IF(N175="zákl. přenesená",J175,0)</f>
        <v>0</v>
      </c>
      <c r="BH175" s="233">
        <f>IF(N175="sníž. přenesená",J175,0)</f>
        <v>0</v>
      </c>
      <c r="BI175" s="233">
        <f>IF(N175="nulová",J175,0)</f>
        <v>0</v>
      </c>
      <c r="BJ175" s="23" t="s">
        <v>86</v>
      </c>
      <c r="BK175" s="233">
        <f>ROUND(I175*H175,2)</f>
        <v>0</v>
      </c>
      <c r="BL175" s="23" t="s">
        <v>260</v>
      </c>
      <c r="BM175" s="23" t="s">
        <v>339</v>
      </c>
    </row>
    <row r="176" s="1" customFormat="1" ht="16.5" customHeight="1">
      <c r="B176" s="46"/>
      <c r="C176" s="221" t="s">
        <v>340</v>
      </c>
      <c r="D176" s="221" t="s">
        <v>129</v>
      </c>
      <c r="E176" s="222" t="s">
        <v>341</v>
      </c>
      <c r="F176" s="223" t="s">
        <v>342</v>
      </c>
      <c r="G176" s="224" t="s">
        <v>213</v>
      </c>
      <c r="H176" s="225">
        <v>1</v>
      </c>
      <c r="I176" s="226"/>
      <c r="J176" s="227">
        <f>ROUND(I176*H176,2)</f>
        <v>0</v>
      </c>
      <c r="K176" s="223" t="s">
        <v>34</v>
      </c>
      <c r="L176" s="72"/>
      <c r="M176" s="228" t="s">
        <v>34</v>
      </c>
      <c r="N176" s="234" t="s">
        <v>49</v>
      </c>
      <c r="O176" s="47"/>
      <c r="P176" s="235">
        <f>O176*H176</f>
        <v>0</v>
      </c>
      <c r="Q176" s="235">
        <v>0</v>
      </c>
      <c r="R176" s="235">
        <f>Q176*H176</f>
        <v>0</v>
      </c>
      <c r="S176" s="235">
        <v>0</v>
      </c>
      <c r="T176" s="236">
        <f>S176*H176</f>
        <v>0</v>
      </c>
      <c r="AR176" s="23" t="s">
        <v>260</v>
      </c>
      <c r="AT176" s="23" t="s">
        <v>129</v>
      </c>
      <c r="AU176" s="23" t="s">
        <v>88</v>
      </c>
      <c r="AY176" s="23" t="s">
        <v>126</v>
      </c>
      <c r="BE176" s="233">
        <f>IF(N176="základní",J176,0)</f>
        <v>0</v>
      </c>
      <c r="BF176" s="233">
        <f>IF(N176="snížená",J176,0)</f>
        <v>0</v>
      </c>
      <c r="BG176" s="233">
        <f>IF(N176="zákl. přenesená",J176,0)</f>
        <v>0</v>
      </c>
      <c r="BH176" s="233">
        <f>IF(N176="sníž. přenesená",J176,0)</f>
        <v>0</v>
      </c>
      <c r="BI176" s="233">
        <f>IF(N176="nulová",J176,0)</f>
        <v>0</v>
      </c>
      <c r="BJ176" s="23" t="s">
        <v>86</v>
      </c>
      <c r="BK176" s="233">
        <f>ROUND(I176*H176,2)</f>
        <v>0</v>
      </c>
      <c r="BL176" s="23" t="s">
        <v>260</v>
      </c>
      <c r="BM176" s="23" t="s">
        <v>343</v>
      </c>
    </row>
    <row r="177" s="1" customFormat="1" ht="25.5" customHeight="1">
      <c r="B177" s="46"/>
      <c r="C177" s="221" t="s">
        <v>173</v>
      </c>
      <c r="D177" s="221" t="s">
        <v>129</v>
      </c>
      <c r="E177" s="222" t="s">
        <v>344</v>
      </c>
      <c r="F177" s="223" t="s">
        <v>345</v>
      </c>
      <c r="G177" s="224" t="s">
        <v>213</v>
      </c>
      <c r="H177" s="225">
        <v>1</v>
      </c>
      <c r="I177" s="226"/>
      <c r="J177" s="227">
        <f>ROUND(I177*H177,2)</f>
        <v>0</v>
      </c>
      <c r="K177" s="223" t="s">
        <v>34</v>
      </c>
      <c r="L177" s="72"/>
      <c r="M177" s="228" t="s">
        <v>34</v>
      </c>
      <c r="N177" s="234" t="s">
        <v>49</v>
      </c>
      <c r="O177" s="47"/>
      <c r="P177" s="235">
        <f>O177*H177</f>
        <v>0</v>
      </c>
      <c r="Q177" s="235">
        <v>0</v>
      </c>
      <c r="R177" s="235">
        <f>Q177*H177</f>
        <v>0</v>
      </c>
      <c r="S177" s="235">
        <v>0</v>
      </c>
      <c r="T177" s="236">
        <f>S177*H177</f>
        <v>0</v>
      </c>
      <c r="AR177" s="23" t="s">
        <v>260</v>
      </c>
      <c r="AT177" s="23" t="s">
        <v>129</v>
      </c>
      <c r="AU177" s="23" t="s">
        <v>88</v>
      </c>
      <c r="AY177" s="23" t="s">
        <v>126</v>
      </c>
      <c r="BE177" s="233">
        <f>IF(N177="základní",J177,0)</f>
        <v>0</v>
      </c>
      <c r="BF177" s="233">
        <f>IF(N177="snížená",J177,0)</f>
        <v>0</v>
      </c>
      <c r="BG177" s="233">
        <f>IF(N177="zákl. přenesená",J177,0)</f>
        <v>0</v>
      </c>
      <c r="BH177" s="233">
        <f>IF(N177="sníž. přenesená",J177,0)</f>
        <v>0</v>
      </c>
      <c r="BI177" s="233">
        <f>IF(N177="nulová",J177,0)</f>
        <v>0</v>
      </c>
      <c r="BJ177" s="23" t="s">
        <v>86</v>
      </c>
      <c r="BK177" s="233">
        <f>ROUND(I177*H177,2)</f>
        <v>0</v>
      </c>
      <c r="BL177" s="23" t="s">
        <v>260</v>
      </c>
      <c r="BM177" s="23" t="s">
        <v>346</v>
      </c>
    </row>
    <row r="178" s="1" customFormat="1" ht="25.5" customHeight="1">
      <c r="B178" s="46"/>
      <c r="C178" s="221" t="s">
        <v>347</v>
      </c>
      <c r="D178" s="221" t="s">
        <v>129</v>
      </c>
      <c r="E178" s="222" t="s">
        <v>348</v>
      </c>
      <c r="F178" s="223" t="s">
        <v>349</v>
      </c>
      <c r="G178" s="224" t="s">
        <v>213</v>
      </c>
      <c r="H178" s="225">
        <v>1</v>
      </c>
      <c r="I178" s="226"/>
      <c r="J178" s="227">
        <f>ROUND(I178*H178,2)</f>
        <v>0</v>
      </c>
      <c r="K178" s="223" t="s">
        <v>34</v>
      </c>
      <c r="L178" s="72"/>
      <c r="M178" s="228" t="s">
        <v>34</v>
      </c>
      <c r="N178" s="234" t="s">
        <v>49</v>
      </c>
      <c r="O178" s="47"/>
      <c r="P178" s="235">
        <f>O178*H178</f>
        <v>0</v>
      </c>
      <c r="Q178" s="235">
        <v>0</v>
      </c>
      <c r="R178" s="235">
        <f>Q178*H178</f>
        <v>0</v>
      </c>
      <c r="S178" s="235">
        <v>0</v>
      </c>
      <c r="T178" s="236">
        <f>S178*H178</f>
        <v>0</v>
      </c>
      <c r="AR178" s="23" t="s">
        <v>260</v>
      </c>
      <c r="AT178" s="23" t="s">
        <v>129</v>
      </c>
      <c r="AU178" s="23" t="s">
        <v>88</v>
      </c>
      <c r="AY178" s="23" t="s">
        <v>126</v>
      </c>
      <c r="BE178" s="233">
        <f>IF(N178="základní",J178,0)</f>
        <v>0</v>
      </c>
      <c r="BF178" s="233">
        <f>IF(N178="snížená",J178,0)</f>
        <v>0</v>
      </c>
      <c r="BG178" s="233">
        <f>IF(N178="zákl. přenesená",J178,0)</f>
        <v>0</v>
      </c>
      <c r="BH178" s="233">
        <f>IF(N178="sníž. přenesená",J178,0)</f>
        <v>0</v>
      </c>
      <c r="BI178" s="233">
        <f>IF(N178="nulová",J178,0)</f>
        <v>0</v>
      </c>
      <c r="BJ178" s="23" t="s">
        <v>86</v>
      </c>
      <c r="BK178" s="233">
        <f>ROUND(I178*H178,2)</f>
        <v>0</v>
      </c>
      <c r="BL178" s="23" t="s">
        <v>260</v>
      </c>
      <c r="BM178" s="23" t="s">
        <v>350</v>
      </c>
    </row>
    <row r="179" s="1" customFormat="1" ht="16.5" customHeight="1">
      <c r="B179" s="46"/>
      <c r="C179" s="221" t="s">
        <v>351</v>
      </c>
      <c r="D179" s="221" t="s">
        <v>129</v>
      </c>
      <c r="E179" s="222" t="s">
        <v>352</v>
      </c>
      <c r="F179" s="223" t="s">
        <v>353</v>
      </c>
      <c r="G179" s="224" t="s">
        <v>213</v>
      </c>
      <c r="H179" s="225">
        <v>1</v>
      </c>
      <c r="I179" s="226"/>
      <c r="J179" s="227">
        <f>ROUND(I179*H179,2)</f>
        <v>0</v>
      </c>
      <c r="K179" s="223" t="s">
        <v>34</v>
      </c>
      <c r="L179" s="72"/>
      <c r="M179" s="228" t="s">
        <v>34</v>
      </c>
      <c r="N179" s="234" t="s">
        <v>49</v>
      </c>
      <c r="O179" s="47"/>
      <c r="P179" s="235">
        <f>O179*H179</f>
        <v>0</v>
      </c>
      <c r="Q179" s="235">
        <v>0</v>
      </c>
      <c r="R179" s="235">
        <f>Q179*H179</f>
        <v>0</v>
      </c>
      <c r="S179" s="235">
        <v>0</v>
      </c>
      <c r="T179" s="236">
        <f>S179*H179</f>
        <v>0</v>
      </c>
      <c r="AR179" s="23" t="s">
        <v>260</v>
      </c>
      <c r="AT179" s="23" t="s">
        <v>129</v>
      </c>
      <c r="AU179" s="23" t="s">
        <v>88</v>
      </c>
      <c r="AY179" s="23" t="s">
        <v>126</v>
      </c>
      <c r="BE179" s="233">
        <f>IF(N179="základní",J179,0)</f>
        <v>0</v>
      </c>
      <c r="BF179" s="233">
        <f>IF(N179="snížená",J179,0)</f>
        <v>0</v>
      </c>
      <c r="BG179" s="233">
        <f>IF(N179="zákl. přenesená",J179,0)</f>
        <v>0</v>
      </c>
      <c r="BH179" s="233">
        <f>IF(N179="sníž. přenesená",J179,0)</f>
        <v>0</v>
      </c>
      <c r="BI179" s="233">
        <f>IF(N179="nulová",J179,0)</f>
        <v>0</v>
      </c>
      <c r="BJ179" s="23" t="s">
        <v>86</v>
      </c>
      <c r="BK179" s="233">
        <f>ROUND(I179*H179,2)</f>
        <v>0</v>
      </c>
      <c r="BL179" s="23" t="s">
        <v>260</v>
      </c>
      <c r="BM179" s="23" t="s">
        <v>354</v>
      </c>
    </row>
    <row r="180" s="1" customFormat="1" ht="16.5" customHeight="1">
      <c r="B180" s="46"/>
      <c r="C180" s="221" t="s">
        <v>355</v>
      </c>
      <c r="D180" s="221" t="s">
        <v>129</v>
      </c>
      <c r="E180" s="222" t="s">
        <v>356</v>
      </c>
      <c r="F180" s="223" t="s">
        <v>357</v>
      </c>
      <c r="G180" s="224" t="s">
        <v>213</v>
      </c>
      <c r="H180" s="225">
        <v>1</v>
      </c>
      <c r="I180" s="226"/>
      <c r="J180" s="227">
        <f>ROUND(I180*H180,2)</f>
        <v>0</v>
      </c>
      <c r="K180" s="223" t="s">
        <v>34</v>
      </c>
      <c r="L180" s="72"/>
      <c r="M180" s="228" t="s">
        <v>34</v>
      </c>
      <c r="N180" s="234" t="s">
        <v>49</v>
      </c>
      <c r="O180" s="47"/>
      <c r="P180" s="235">
        <f>O180*H180</f>
        <v>0</v>
      </c>
      <c r="Q180" s="235">
        <v>0</v>
      </c>
      <c r="R180" s="235">
        <f>Q180*H180</f>
        <v>0</v>
      </c>
      <c r="S180" s="235">
        <v>0</v>
      </c>
      <c r="T180" s="236">
        <f>S180*H180</f>
        <v>0</v>
      </c>
      <c r="AR180" s="23" t="s">
        <v>260</v>
      </c>
      <c r="AT180" s="23" t="s">
        <v>129</v>
      </c>
      <c r="AU180" s="23" t="s">
        <v>88</v>
      </c>
      <c r="AY180" s="23" t="s">
        <v>126</v>
      </c>
      <c r="BE180" s="233">
        <f>IF(N180="základní",J180,0)</f>
        <v>0</v>
      </c>
      <c r="BF180" s="233">
        <f>IF(N180="snížená",J180,0)</f>
        <v>0</v>
      </c>
      <c r="BG180" s="233">
        <f>IF(N180="zákl. přenesená",J180,0)</f>
        <v>0</v>
      </c>
      <c r="BH180" s="233">
        <f>IF(N180="sníž. přenesená",J180,0)</f>
        <v>0</v>
      </c>
      <c r="BI180" s="233">
        <f>IF(N180="nulová",J180,0)</f>
        <v>0</v>
      </c>
      <c r="BJ180" s="23" t="s">
        <v>86</v>
      </c>
      <c r="BK180" s="233">
        <f>ROUND(I180*H180,2)</f>
        <v>0</v>
      </c>
      <c r="BL180" s="23" t="s">
        <v>260</v>
      </c>
      <c r="BM180" s="23" t="s">
        <v>358</v>
      </c>
    </row>
    <row r="181" s="1" customFormat="1" ht="16.5" customHeight="1">
      <c r="B181" s="46"/>
      <c r="C181" s="221" t="s">
        <v>359</v>
      </c>
      <c r="D181" s="221" t="s">
        <v>129</v>
      </c>
      <c r="E181" s="222" t="s">
        <v>360</v>
      </c>
      <c r="F181" s="223" t="s">
        <v>361</v>
      </c>
      <c r="G181" s="224" t="s">
        <v>213</v>
      </c>
      <c r="H181" s="225">
        <v>1</v>
      </c>
      <c r="I181" s="226"/>
      <c r="J181" s="227">
        <f>ROUND(I181*H181,2)</f>
        <v>0</v>
      </c>
      <c r="K181" s="223" t="s">
        <v>34</v>
      </c>
      <c r="L181" s="72"/>
      <c r="M181" s="228" t="s">
        <v>34</v>
      </c>
      <c r="N181" s="234" t="s">
        <v>49</v>
      </c>
      <c r="O181" s="47"/>
      <c r="P181" s="235">
        <f>O181*H181</f>
        <v>0</v>
      </c>
      <c r="Q181" s="235">
        <v>0</v>
      </c>
      <c r="R181" s="235">
        <f>Q181*H181</f>
        <v>0</v>
      </c>
      <c r="S181" s="235">
        <v>0</v>
      </c>
      <c r="T181" s="236">
        <f>S181*H181</f>
        <v>0</v>
      </c>
      <c r="AR181" s="23" t="s">
        <v>260</v>
      </c>
      <c r="AT181" s="23" t="s">
        <v>129</v>
      </c>
      <c r="AU181" s="23" t="s">
        <v>88</v>
      </c>
      <c r="AY181" s="23" t="s">
        <v>126</v>
      </c>
      <c r="BE181" s="233">
        <f>IF(N181="základní",J181,0)</f>
        <v>0</v>
      </c>
      <c r="BF181" s="233">
        <f>IF(N181="snížená",J181,0)</f>
        <v>0</v>
      </c>
      <c r="BG181" s="233">
        <f>IF(N181="zákl. přenesená",J181,0)</f>
        <v>0</v>
      </c>
      <c r="BH181" s="233">
        <f>IF(N181="sníž. přenesená",J181,0)</f>
        <v>0</v>
      </c>
      <c r="BI181" s="233">
        <f>IF(N181="nulová",J181,0)</f>
        <v>0</v>
      </c>
      <c r="BJ181" s="23" t="s">
        <v>86</v>
      </c>
      <c r="BK181" s="233">
        <f>ROUND(I181*H181,2)</f>
        <v>0</v>
      </c>
      <c r="BL181" s="23" t="s">
        <v>260</v>
      </c>
      <c r="BM181" s="23" t="s">
        <v>362</v>
      </c>
    </row>
    <row r="182" s="1" customFormat="1" ht="16.5" customHeight="1">
      <c r="B182" s="46"/>
      <c r="C182" s="221" t="s">
        <v>363</v>
      </c>
      <c r="D182" s="221" t="s">
        <v>129</v>
      </c>
      <c r="E182" s="222" t="s">
        <v>364</v>
      </c>
      <c r="F182" s="223" t="s">
        <v>365</v>
      </c>
      <c r="G182" s="224" t="s">
        <v>213</v>
      </c>
      <c r="H182" s="225">
        <v>1</v>
      </c>
      <c r="I182" s="226"/>
      <c r="J182" s="227">
        <f>ROUND(I182*H182,2)</f>
        <v>0</v>
      </c>
      <c r="K182" s="223" t="s">
        <v>34</v>
      </c>
      <c r="L182" s="72"/>
      <c r="M182" s="228" t="s">
        <v>34</v>
      </c>
      <c r="N182" s="234" t="s">
        <v>49</v>
      </c>
      <c r="O182" s="47"/>
      <c r="P182" s="235">
        <f>O182*H182</f>
        <v>0</v>
      </c>
      <c r="Q182" s="235">
        <v>0</v>
      </c>
      <c r="R182" s="235">
        <f>Q182*H182</f>
        <v>0</v>
      </c>
      <c r="S182" s="235">
        <v>0</v>
      </c>
      <c r="T182" s="236">
        <f>S182*H182</f>
        <v>0</v>
      </c>
      <c r="AR182" s="23" t="s">
        <v>260</v>
      </c>
      <c r="AT182" s="23" t="s">
        <v>129</v>
      </c>
      <c r="AU182" s="23" t="s">
        <v>88</v>
      </c>
      <c r="AY182" s="23" t="s">
        <v>126</v>
      </c>
      <c r="BE182" s="233">
        <f>IF(N182="základní",J182,0)</f>
        <v>0</v>
      </c>
      <c r="BF182" s="233">
        <f>IF(N182="snížená",J182,0)</f>
        <v>0</v>
      </c>
      <c r="BG182" s="233">
        <f>IF(N182="zákl. přenesená",J182,0)</f>
        <v>0</v>
      </c>
      <c r="BH182" s="233">
        <f>IF(N182="sníž. přenesená",J182,0)</f>
        <v>0</v>
      </c>
      <c r="BI182" s="233">
        <f>IF(N182="nulová",J182,0)</f>
        <v>0</v>
      </c>
      <c r="BJ182" s="23" t="s">
        <v>86</v>
      </c>
      <c r="BK182" s="233">
        <f>ROUND(I182*H182,2)</f>
        <v>0</v>
      </c>
      <c r="BL182" s="23" t="s">
        <v>260</v>
      </c>
      <c r="BM182" s="23" t="s">
        <v>366</v>
      </c>
    </row>
    <row r="183" s="1" customFormat="1" ht="25.5" customHeight="1">
      <c r="B183" s="46"/>
      <c r="C183" s="221" t="s">
        <v>367</v>
      </c>
      <c r="D183" s="221" t="s">
        <v>129</v>
      </c>
      <c r="E183" s="222" t="s">
        <v>368</v>
      </c>
      <c r="F183" s="223" t="s">
        <v>369</v>
      </c>
      <c r="G183" s="224" t="s">
        <v>213</v>
      </c>
      <c r="H183" s="225">
        <v>1</v>
      </c>
      <c r="I183" s="226"/>
      <c r="J183" s="227">
        <f>ROUND(I183*H183,2)</f>
        <v>0</v>
      </c>
      <c r="K183" s="223" t="s">
        <v>34</v>
      </c>
      <c r="L183" s="72"/>
      <c r="M183" s="228" t="s">
        <v>34</v>
      </c>
      <c r="N183" s="234" t="s">
        <v>49</v>
      </c>
      <c r="O183" s="47"/>
      <c r="P183" s="235">
        <f>O183*H183</f>
        <v>0</v>
      </c>
      <c r="Q183" s="235">
        <v>0</v>
      </c>
      <c r="R183" s="235">
        <f>Q183*H183</f>
        <v>0</v>
      </c>
      <c r="S183" s="235">
        <v>0</v>
      </c>
      <c r="T183" s="236">
        <f>S183*H183</f>
        <v>0</v>
      </c>
      <c r="AR183" s="23" t="s">
        <v>260</v>
      </c>
      <c r="AT183" s="23" t="s">
        <v>129</v>
      </c>
      <c r="AU183" s="23" t="s">
        <v>88</v>
      </c>
      <c r="AY183" s="23" t="s">
        <v>126</v>
      </c>
      <c r="BE183" s="233">
        <f>IF(N183="základní",J183,0)</f>
        <v>0</v>
      </c>
      <c r="BF183" s="233">
        <f>IF(N183="snížená",J183,0)</f>
        <v>0</v>
      </c>
      <c r="BG183" s="233">
        <f>IF(N183="zákl. přenesená",J183,0)</f>
        <v>0</v>
      </c>
      <c r="BH183" s="233">
        <f>IF(N183="sníž. přenesená",J183,0)</f>
        <v>0</v>
      </c>
      <c r="BI183" s="233">
        <f>IF(N183="nulová",J183,0)</f>
        <v>0</v>
      </c>
      <c r="BJ183" s="23" t="s">
        <v>86</v>
      </c>
      <c r="BK183" s="233">
        <f>ROUND(I183*H183,2)</f>
        <v>0</v>
      </c>
      <c r="BL183" s="23" t="s">
        <v>260</v>
      </c>
      <c r="BM183" s="23" t="s">
        <v>370</v>
      </c>
    </row>
    <row r="184" s="1" customFormat="1" ht="25.5" customHeight="1">
      <c r="B184" s="46"/>
      <c r="C184" s="221" t="s">
        <v>371</v>
      </c>
      <c r="D184" s="221" t="s">
        <v>129</v>
      </c>
      <c r="E184" s="222" t="s">
        <v>372</v>
      </c>
      <c r="F184" s="223" t="s">
        <v>373</v>
      </c>
      <c r="G184" s="224" t="s">
        <v>213</v>
      </c>
      <c r="H184" s="225">
        <v>1</v>
      </c>
      <c r="I184" s="226"/>
      <c r="J184" s="227">
        <f>ROUND(I184*H184,2)</f>
        <v>0</v>
      </c>
      <c r="K184" s="223" t="s">
        <v>34</v>
      </c>
      <c r="L184" s="72"/>
      <c r="M184" s="228" t="s">
        <v>34</v>
      </c>
      <c r="N184" s="234" t="s">
        <v>49</v>
      </c>
      <c r="O184" s="47"/>
      <c r="P184" s="235">
        <f>O184*H184</f>
        <v>0</v>
      </c>
      <c r="Q184" s="235">
        <v>0</v>
      </c>
      <c r="R184" s="235">
        <f>Q184*H184</f>
        <v>0</v>
      </c>
      <c r="S184" s="235">
        <v>0</v>
      </c>
      <c r="T184" s="236">
        <f>S184*H184</f>
        <v>0</v>
      </c>
      <c r="AR184" s="23" t="s">
        <v>260</v>
      </c>
      <c r="AT184" s="23" t="s">
        <v>129</v>
      </c>
      <c r="AU184" s="23" t="s">
        <v>88</v>
      </c>
      <c r="AY184" s="23" t="s">
        <v>126</v>
      </c>
      <c r="BE184" s="233">
        <f>IF(N184="základní",J184,0)</f>
        <v>0</v>
      </c>
      <c r="BF184" s="233">
        <f>IF(N184="snížená",J184,0)</f>
        <v>0</v>
      </c>
      <c r="BG184" s="233">
        <f>IF(N184="zákl. přenesená",J184,0)</f>
        <v>0</v>
      </c>
      <c r="BH184" s="233">
        <f>IF(N184="sníž. přenesená",J184,0)</f>
        <v>0</v>
      </c>
      <c r="BI184" s="233">
        <f>IF(N184="nulová",J184,0)</f>
        <v>0</v>
      </c>
      <c r="BJ184" s="23" t="s">
        <v>86</v>
      </c>
      <c r="BK184" s="233">
        <f>ROUND(I184*H184,2)</f>
        <v>0</v>
      </c>
      <c r="BL184" s="23" t="s">
        <v>260</v>
      </c>
      <c r="BM184" s="23" t="s">
        <v>374</v>
      </c>
    </row>
    <row r="185" s="1" customFormat="1" ht="16.5" customHeight="1">
      <c r="B185" s="46"/>
      <c r="C185" s="221" t="s">
        <v>375</v>
      </c>
      <c r="D185" s="221" t="s">
        <v>129</v>
      </c>
      <c r="E185" s="222" t="s">
        <v>376</v>
      </c>
      <c r="F185" s="223" t="s">
        <v>377</v>
      </c>
      <c r="G185" s="224" t="s">
        <v>213</v>
      </c>
      <c r="H185" s="225">
        <v>4</v>
      </c>
      <c r="I185" s="226"/>
      <c r="J185" s="227">
        <f>ROUND(I185*H185,2)</f>
        <v>0</v>
      </c>
      <c r="K185" s="223" t="s">
        <v>34</v>
      </c>
      <c r="L185" s="72"/>
      <c r="M185" s="228" t="s">
        <v>34</v>
      </c>
      <c r="N185" s="234" t="s">
        <v>49</v>
      </c>
      <c r="O185" s="47"/>
      <c r="P185" s="235">
        <f>O185*H185</f>
        <v>0</v>
      </c>
      <c r="Q185" s="235">
        <v>0</v>
      </c>
      <c r="R185" s="235">
        <f>Q185*H185</f>
        <v>0</v>
      </c>
      <c r="S185" s="235">
        <v>0</v>
      </c>
      <c r="T185" s="236">
        <f>S185*H185</f>
        <v>0</v>
      </c>
      <c r="AR185" s="23" t="s">
        <v>260</v>
      </c>
      <c r="AT185" s="23" t="s">
        <v>129</v>
      </c>
      <c r="AU185" s="23" t="s">
        <v>88</v>
      </c>
      <c r="AY185" s="23" t="s">
        <v>126</v>
      </c>
      <c r="BE185" s="233">
        <f>IF(N185="základní",J185,0)</f>
        <v>0</v>
      </c>
      <c r="BF185" s="233">
        <f>IF(N185="snížená",J185,0)</f>
        <v>0</v>
      </c>
      <c r="BG185" s="233">
        <f>IF(N185="zákl. přenesená",J185,0)</f>
        <v>0</v>
      </c>
      <c r="BH185" s="233">
        <f>IF(N185="sníž. přenesená",J185,0)</f>
        <v>0</v>
      </c>
      <c r="BI185" s="233">
        <f>IF(N185="nulová",J185,0)</f>
        <v>0</v>
      </c>
      <c r="BJ185" s="23" t="s">
        <v>86</v>
      </c>
      <c r="BK185" s="233">
        <f>ROUND(I185*H185,2)</f>
        <v>0</v>
      </c>
      <c r="BL185" s="23" t="s">
        <v>260</v>
      </c>
      <c r="BM185" s="23" t="s">
        <v>378</v>
      </c>
    </row>
    <row r="186" s="1" customFormat="1" ht="25.5" customHeight="1">
      <c r="B186" s="46"/>
      <c r="C186" s="221" t="s">
        <v>379</v>
      </c>
      <c r="D186" s="221" t="s">
        <v>129</v>
      </c>
      <c r="E186" s="222" t="s">
        <v>380</v>
      </c>
      <c r="F186" s="223" t="s">
        <v>381</v>
      </c>
      <c r="G186" s="224" t="s">
        <v>382</v>
      </c>
      <c r="H186" s="225">
        <v>1</v>
      </c>
      <c r="I186" s="226"/>
      <c r="J186" s="227">
        <f>ROUND(I186*H186,2)</f>
        <v>0</v>
      </c>
      <c r="K186" s="223" t="s">
        <v>34</v>
      </c>
      <c r="L186" s="72"/>
      <c r="M186" s="228" t="s">
        <v>34</v>
      </c>
      <c r="N186" s="234" t="s">
        <v>49</v>
      </c>
      <c r="O186" s="47"/>
      <c r="P186" s="235">
        <f>O186*H186</f>
        <v>0</v>
      </c>
      <c r="Q186" s="235">
        <v>0</v>
      </c>
      <c r="R186" s="235">
        <f>Q186*H186</f>
        <v>0</v>
      </c>
      <c r="S186" s="235">
        <v>0</v>
      </c>
      <c r="T186" s="236">
        <f>S186*H186</f>
        <v>0</v>
      </c>
      <c r="AR186" s="23" t="s">
        <v>260</v>
      </c>
      <c r="AT186" s="23" t="s">
        <v>129</v>
      </c>
      <c r="AU186" s="23" t="s">
        <v>88</v>
      </c>
      <c r="AY186" s="23" t="s">
        <v>126</v>
      </c>
      <c r="BE186" s="233">
        <f>IF(N186="základní",J186,0)</f>
        <v>0</v>
      </c>
      <c r="BF186" s="233">
        <f>IF(N186="snížená",J186,0)</f>
        <v>0</v>
      </c>
      <c r="BG186" s="233">
        <f>IF(N186="zákl. přenesená",J186,0)</f>
        <v>0</v>
      </c>
      <c r="BH186" s="233">
        <f>IF(N186="sníž. přenesená",J186,0)</f>
        <v>0</v>
      </c>
      <c r="BI186" s="233">
        <f>IF(N186="nulová",J186,0)</f>
        <v>0</v>
      </c>
      <c r="BJ186" s="23" t="s">
        <v>86</v>
      </c>
      <c r="BK186" s="233">
        <f>ROUND(I186*H186,2)</f>
        <v>0</v>
      </c>
      <c r="BL186" s="23" t="s">
        <v>260</v>
      </c>
      <c r="BM186" s="23" t="s">
        <v>383</v>
      </c>
    </row>
    <row r="187" s="1" customFormat="1" ht="16.5" customHeight="1">
      <c r="B187" s="46"/>
      <c r="C187" s="221" t="s">
        <v>384</v>
      </c>
      <c r="D187" s="221" t="s">
        <v>129</v>
      </c>
      <c r="E187" s="222" t="s">
        <v>385</v>
      </c>
      <c r="F187" s="223" t="s">
        <v>386</v>
      </c>
      <c r="G187" s="224" t="s">
        <v>213</v>
      </c>
      <c r="H187" s="225">
        <v>1</v>
      </c>
      <c r="I187" s="226"/>
      <c r="J187" s="227">
        <f>ROUND(I187*H187,2)</f>
        <v>0</v>
      </c>
      <c r="K187" s="223" t="s">
        <v>34</v>
      </c>
      <c r="L187" s="72"/>
      <c r="M187" s="228" t="s">
        <v>34</v>
      </c>
      <c r="N187" s="234" t="s">
        <v>49</v>
      </c>
      <c r="O187" s="47"/>
      <c r="P187" s="235">
        <f>O187*H187</f>
        <v>0</v>
      </c>
      <c r="Q187" s="235">
        <v>0</v>
      </c>
      <c r="R187" s="235">
        <f>Q187*H187</f>
        <v>0</v>
      </c>
      <c r="S187" s="235">
        <v>0</v>
      </c>
      <c r="T187" s="236">
        <f>S187*H187</f>
        <v>0</v>
      </c>
      <c r="AR187" s="23" t="s">
        <v>260</v>
      </c>
      <c r="AT187" s="23" t="s">
        <v>129</v>
      </c>
      <c r="AU187" s="23" t="s">
        <v>88</v>
      </c>
      <c r="AY187" s="23" t="s">
        <v>126</v>
      </c>
      <c r="BE187" s="233">
        <f>IF(N187="základní",J187,0)</f>
        <v>0</v>
      </c>
      <c r="BF187" s="233">
        <f>IF(N187="snížená",J187,0)</f>
        <v>0</v>
      </c>
      <c r="BG187" s="233">
        <f>IF(N187="zákl. přenesená",J187,0)</f>
        <v>0</v>
      </c>
      <c r="BH187" s="233">
        <f>IF(N187="sníž. přenesená",J187,0)</f>
        <v>0</v>
      </c>
      <c r="BI187" s="233">
        <f>IF(N187="nulová",J187,0)</f>
        <v>0</v>
      </c>
      <c r="BJ187" s="23" t="s">
        <v>86</v>
      </c>
      <c r="BK187" s="233">
        <f>ROUND(I187*H187,2)</f>
        <v>0</v>
      </c>
      <c r="BL187" s="23" t="s">
        <v>260</v>
      </c>
      <c r="BM187" s="23" t="s">
        <v>387</v>
      </c>
    </row>
    <row r="188" s="1" customFormat="1" ht="16.5" customHeight="1">
      <c r="B188" s="46"/>
      <c r="C188" s="221" t="s">
        <v>388</v>
      </c>
      <c r="D188" s="221" t="s">
        <v>129</v>
      </c>
      <c r="E188" s="222" t="s">
        <v>389</v>
      </c>
      <c r="F188" s="223" t="s">
        <v>390</v>
      </c>
      <c r="G188" s="224" t="s">
        <v>213</v>
      </c>
      <c r="H188" s="225">
        <v>1</v>
      </c>
      <c r="I188" s="226"/>
      <c r="J188" s="227">
        <f>ROUND(I188*H188,2)</f>
        <v>0</v>
      </c>
      <c r="K188" s="223" t="s">
        <v>34</v>
      </c>
      <c r="L188" s="72"/>
      <c r="M188" s="228" t="s">
        <v>34</v>
      </c>
      <c r="N188" s="234" t="s">
        <v>49</v>
      </c>
      <c r="O188" s="47"/>
      <c r="P188" s="235">
        <f>O188*H188</f>
        <v>0</v>
      </c>
      <c r="Q188" s="235">
        <v>0</v>
      </c>
      <c r="R188" s="235">
        <f>Q188*H188</f>
        <v>0</v>
      </c>
      <c r="S188" s="235">
        <v>0</v>
      </c>
      <c r="T188" s="236">
        <f>S188*H188</f>
        <v>0</v>
      </c>
      <c r="AR188" s="23" t="s">
        <v>260</v>
      </c>
      <c r="AT188" s="23" t="s">
        <v>129</v>
      </c>
      <c r="AU188" s="23" t="s">
        <v>88</v>
      </c>
      <c r="AY188" s="23" t="s">
        <v>126</v>
      </c>
      <c r="BE188" s="233">
        <f>IF(N188="základní",J188,0)</f>
        <v>0</v>
      </c>
      <c r="BF188" s="233">
        <f>IF(N188="snížená",J188,0)</f>
        <v>0</v>
      </c>
      <c r="BG188" s="233">
        <f>IF(N188="zákl. přenesená",J188,0)</f>
        <v>0</v>
      </c>
      <c r="BH188" s="233">
        <f>IF(N188="sníž. přenesená",J188,0)</f>
        <v>0</v>
      </c>
      <c r="BI188" s="233">
        <f>IF(N188="nulová",J188,0)</f>
        <v>0</v>
      </c>
      <c r="BJ188" s="23" t="s">
        <v>86</v>
      </c>
      <c r="BK188" s="233">
        <f>ROUND(I188*H188,2)</f>
        <v>0</v>
      </c>
      <c r="BL188" s="23" t="s">
        <v>260</v>
      </c>
      <c r="BM188" s="23" t="s">
        <v>391</v>
      </c>
    </row>
    <row r="189" s="1" customFormat="1" ht="51" customHeight="1">
      <c r="B189" s="46"/>
      <c r="C189" s="221" t="s">
        <v>392</v>
      </c>
      <c r="D189" s="221" t="s">
        <v>129</v>
      </c>
      <c r="E189" s="222" t="s">
        <v>393</v>
      </c>
      <c r="F189" s="223" t="s">
        <v>394</v>
      </c>
      <c r="G189" s="224" t="s">
        <v>213</v>
      </c>
      <c r="H189" s="225">
        <v>1</v>
      </c>
      <c r="I189" s="226"/>
      <c r="J189" s="227">
        <f>ROUND(I189*H189,2)</f>
        <v>0</v>
      </c>
      <c r="K189" s="223" t="s">
        <v>34</v>
      </c>
      <c r="L189" s="72"/>
      <c r="M189" s="228" t="s">
        <v>34</v>
      </c>
      <c r="N189" s="234" t="s">
        <v>49</v>
      </c>
      <c r="O189" s="47"/>
      <c r="P189" s="235">
        <f>O189*H189</f>
        <v>0</v>
      </c>
      <c r="Q189" s="235">
        <v>0</v>
      </c>
      <c r="R189" s="235">
        <f>Q189*H189</f>
        <v>0</v>
      </c>
      <c r="S189" s="235">
        <v>0</v>
      </c>
      <c r="T189" s="236">
        <f>S189*H189</f>
        <v>0</v>
      </c>
      <c r="AR189" s="23" t="s">
        <v>260</v>
      </c>
      <c r="AT189" s="23" t="s">
        <v>129</v>
      </c>
      <c r="AU189" s="23" t="s">
        <v>88</v>
      </c>
      <c r="AY189" s="23" t="s">
        <v>126</v>
      </c>
      <c r="BE189" s="233">
        <f>IF(N189="základní",J189,0)</f>
        <v>0</v>
      </c>
      <c r="BF189" s="233">
        <f>IF(N189="snížená",J189,0)</f>
        <v>0</v>
      </c>
      <c r="BG189" s="233">
        <f>IF(N189="zákl. přenesená",J189,0)</f>
        <v>0</v>
      </c>
      <c r="BH189" s="233">
        <f>IF(N189="sníž. přenesená",J189,0)</f>
        <v>0</v>
      </c>
      <c r="BI189" s="233">
        <f>IF(N189="nulová",J189,0)</f>
        <v>0</v>
      </c>
      <c r="BJ189" s="23" t="s">
        <v>86</v>
      </c>
      <c r="BK189" s="233">
        <f>ROUND(I189*H189,2)</f>
        <v>0</v>
      </c>
      <c r="BL189" s="23" t="s">
        <v>260</v>
      </c>
      <c r="BM189" s="23" t="s">
        <v>395</v>
      </c>
    </row>
    <row r="190" s="1" customFormat="1" ht="51" customHeight="1">
      <c r="B190" s="46"/>
      <c r="C190" s="221" t="s">
        <v>396</v>
      </c>
      <c r="D190" s="221" t="s">
        <v>129</v>
      </c>
      <c r="E190" s="222" t="s">
        <v>397</v>
      </c>
      <c r="F190" s="223" t="s">
        <v>398</v>
      </c>
      <c r="G190" s="224" t="s">
        <v>213</v>
      </c>
      <c r="H190" s="225">
        <v>1</v>
      </c>
      <c r="I190" s="226"/>
      <c r="J190" s="227">
        <f>ROUND(I190*H190,2)</f>
        <v>0</v>
      </c>
      <c r="K190" s="223" t="s">
        <v>34</v>
      </c>
      <c r="L190" s="72"/>
      <c r="M190" s="228" t="s">
        <v>34</v>
      </c>
      <c r="N190" s="234" t="s">
        <v>49</v>
      </c>
      <c r="O190" s="47"/>
      <c r="P190" s="235">
        <f>O190*H190</f>
        <v>0</v>
      </c>
      <c r="Q190" s="235">
        <v>0</v>
      </c>
      <c r="R190" s="235">
        <f>Q190*H190</f>
        <v>0</v>
      </c>
      <c r="S190" s="235">
        <v>0</v>
      </c>
      <c r="T190" s="236">
        <f>S190*H190</f>
        <v>0</v>
      </c>
      <c r="AR190" s="23" t="s">
        <v>260</v>
      </c>
      <c r="AT190" s="23" t="s">
        <v>129</v>
      </c>
      <c r="AU190" s="23" t="s">
        <v>88</v>
      </c>
      <c r="AY190" s="23" t="s">
        <v>126</v>
      </c>
      <c r="BE190" s="233">
        <f>IF(N190="základní",J190,0)</f>
        <v>0</v>
      </c>
      <c r="BF190" s="233">
        <f>IF(N190="snížená",J190,0)</f>
        <v>0</v>
      </c>
      <c r="BG190" s="233">
        <f>IF(N190="zákl. přenesená",J190,0)</f>
        <v>0</v>
      </c>
      <c r="BH190" s="233">
        <f>IF(N190="sníž. přenesená",J190,0)</f>
        <v>0</v>
      </c>
      <c r="BI190" s="233">
        <f>IF(N190="nulová",J190,0)</f>
        <v>0</v>
      </c>
      <c r="BJ190" s="23" t="s">
        <v>86</v>
      </c>
      <c r="BK190" s="233">
        <f>ROUND(I190*H190,2)</f>
        <v>0</v>
      </c>
      <c r="BL190" s="23" t="s">
        <v>260</v>
      </c>
      <c r="BM190" s="23" t="s">
        <v>399</v>
      </c>
    </row>
    <row r="191" s="1" customFormat="1" ht="16.5" customHeight="1">
      <c r="B191" s="46"/>
      <c r="C191" s="221" t="s">
        <v>400</v>
      </c>
      <c r="D191" s="221" t="s">
        <v>129</v>
      </c>
      <c r="E191" s="222" t="s">
        <v>401</v>
      </c>
      <c r="F191" s="223" t="s">
        <v>402</v>
      </c>
      <c r="G191" s="224" t="s">
        <v>177</v>
      </c>
      <c r="H191" s="225">
        <v>2</v>
      </c>
      <c r="I191" s="226"/>
      <c r="J191" s="227">
        <f>ROUND(I191*H191,2)</f>
        <v>0</v>
      </c>
      <c r="K191" s="223" t="s">
        <v>34</v>
      </c>
      <c r="L191" s="72"/>
      <c r="M191" s="228" t="s">
        <v>34</v>
      </c>
      <c r="N191" s="234" t="s">
        <v>49</v>
      </c>
      <c r="O191" s="47"/>
      <c r="P191" s="235">
        <f>O191*H191</f>
        <v>0</v>
      </c>
      <c r="Q191" s="235">
        <v>0</v>
      </c>
      <c r="R191" s="235">
        <f>Q191*H191</f>
        <v>0</v>
      </c>
      <c r="S191" s="235">
        <v>0</v>
      </c>
      <c r="T191" s="236">
        <f>S191*H191</f>
        <v>0</v>
      </c>
      <c r="AR191" s="23" t="s">
        <v>260</v>
      </c>
      <c r="AT191" s="23" t="s">
        <v>129</v>
      </c>
      <c r="AU191" s="23" t="s">
        <v>88</v>
      </c>
      <c r="AY191" s="23" t="s">
        <v>126</v>
      </c>
      <c r="BE191" s="233">
        <f>IF(N191="základní",J191,0)</f>
        <v>0</v>
      </c>
      <c r="BF191" s="233">
        <f>IF(N191="snížená",J191,0)</f>
        <v>0</v>
      </c>
      <c r="BG191" s="233">
        <f>IF(N191="zákl. přenesená",J191,0)</f>
        <v>0</v>
      </c>
      <c r="BH191" s="233">
        <f>IF(N191="sníž. přenesená",J191,0)</f>
        <v>0</v>
      </c>
      <c r="BI191" s="233">
        <f>IF(N191="nulová",J191,0)</f>
        <v>0</v>
      </c>
      <c r="BJ191" s="23" t="s">
        <v>86</v>
      </c>
      <c r="BK191" s="233">
        <f>ROUND(I191*H191,2)</f>
        <v>0</v>
      </c>
      <c r="BL191" s="23" t="s">
        <v>260</v>
      </c>
      <c r="BM191" s="23" t="s">
        <v>403</v>
      </c>
    </row>
    <row r="192" s="1" customFormat="1" ht="25.5" customHeight="1">
      <c r="B192" s="46"/>
      <c r="C192" s="221" t="s">
        <v>404</v>
      </c>
      <c r="D192" s="221" t="s">
        <v>129</v>
      </c>
      <c r="E192" s="222" t="s">
        <v>405</v>
      </c>
      <c r="F192" s="223" t="s">
        <v>406</v>
      </c>
      <c r="G192" s="224" t="s">
        <v>407</v>
      </c>
      <c r="H192" s="272"/>
      <c r="I192" s="226"/>
      <c r="J192" s="227">
        <f>ROUND(I192*H192,2)</f>
        <v>0</v>
      </c>
      <c r="K192" s="223" t="s">
        <v>178</v>
      </c>
      <c r="L192" s="72"/>
      <c r="M192" s="228" t="s">
        <v>34</v>
      </c>
      <c r="N192" s="234" t="s">
        <v>49</v>
      </c>
      <c r="O192" s="47"/>
      <c r="P192" s="235">
        <f>O192*H192</f>
        <v>0</v>
      </c>
      <c r="Q192" s="235">
        <v>0</v>
      </c>
      <c r="R192" s="235">
        <f>Q192*H192</f>
        <v>0</v>
      </c>
      <c r="S192" s="235">
        <v>0</v>
      </c>
      <c r="T192" s="236">
        <f>S192*H192</f>
        <v>0</v>
      </c>
      <c r="AR192" s="23" t="s">
        <v>260</v>
      </c>
      <c r="AT192" s="23" t="s">
        <v>129</v>
      </c>
      <c r="AU192" s="23" t="s">
        <v>88</v>
      </c>
      <c r="AY192" s="23" t="s">
        <v>126</v>
      </c>
      <c r="BE192" s="233">
        <f>IF(N192="základní",J192,0)</f>
        <v>0</v>
      </c>
      <c r="BF192" s="233">
        <f>IF(N192="snížená",J192,0)</f>
        <v>0</v>
      </c>
      <c r="BG192" s="233">
        <f>IF(N192="zákl. přenesená",J192,0)</f>
        <v>0</v>
      </c>
      <c r="BH192" s="233">
        <f>IF(N192="sníž. přenesená",J192,0)</f>
        <v>0</v>
      </c>
      <c r="BI192" s="233">
        <f>IF(N192="nulová",J192,0)</f>
        <v>0</v>
      </c>
      <c r="BJ192" s="23" t="s">
        <v>86</v>
      </c>
      <c r="BK192" s="233">
        <f>ROUND(I192*H192,2)</f>
        <v>0</v>
      </c>
      <c r="BL192" s="23" t="s">
        <v>260</v>
      </c>
      <c r="BM192" s="23" t="s">
        <v>408</v>
      </c>
    </row>
    <row r="193" s="1" customFormat="1">
      <c r="B193" s="46"/>
      <c r="C193" s="74"/>
      <c r="D193" s="237" t="s">
        <v>164</v>
      </c>
      <c r="E193" s="74"/>
      <c r="F193" s="238" t="s">
        <v>409</v>
      </c>
      <c r="G193" s="74"/>
      <c r="H193" s="74"/>
      <c r="I193" s="191"/>
      <c r="J193" s="74"/>
      <c r="K193" s="74"/>
      <c r="L193" s="72"/>
      <c r="M193" s="239"/>
      <c r="N193" s="47"/>
      <c r="O193" s="47"/>
      <c r="P193" s="47"/>
      <c r="Q193" s="47"/>
      <c r="R193" s="47"/>
      <c r="S193" s="47"/>
      <c r="T193" s="95"/>
      <c r="AT193" s="23" t="s">
        <v>164</v>
      </c>
      <c r="AU193" s="23" t="s">
        <v>88</v>
      </c>
    </row>
    <row r="194" s="10" customFormat="1" ht="29.88" customHeight="1">
      <c r="B194" s="205"/>
      <c r="C194" s="206"/>
      <c r="D194" s="207" t="s">
        <v>77</v>
      </c>
      <c r="E194" s="219" t="s">
        <v>410</v>
      </c>
      <c r="F194" s="219" t="s">
        <v>411</v>
      </c>
      <c r="G194" s="206"/>
      <c r="H194" s="206"/>
      <c r="I194" s="209"/>
      <c r="J194" s="220">
        <f>BK194</f>
        <v>0</v>
      </c>
      <c r="K194" s="206"/>
      <c r="L194" s="211"/>
      <c r="M194" s="212"/>
      <c r="N194" s="213"/>
      <c r="O194" s="213"/>
      <c r="P194" s="214">
        <f>SUM(P195:P215)</f>
        <v>0</v>
      </c>
      <c r="Q194" s="213"/>
      <c r="R194" s="214">
        <f>SUM(R195:R215)</f>
        <v>0.041032020000000002</v>
      </c>
      <c r="S194" s="213"/>
      <c r="T194" s="215">
        <f>SUM(T195:T215)</f>
        <v>0</v>
      </c>
      <c r="AR194" s="216" t="s">
        <v>88</v>
      </c>
      <c r="AT194" s="217" t="s">
        <v>77</v>
      </c>
      <c r="AU194" s="217" t="s">
        <v>86</v>
      </c>
      <c r="AY194" s="216" t="s">
        <v>126</v>
      </c>
      <c r="BK194" s="218">
        <f>SUM(BK195:BK215)</f>
        <v>0</v>
      </c>
    </row>
    <row r="195" s="1" customFormat="1" ht="25.5" customHeight="1">
      <c r="B195" s="46"/>
      <c r="C195" s="221" t="s">
        <v>412</v>
      </c>
      <c r="D195" s="221" t="s">
        <v>129</v>
      </c>
      <c r="E195" s="222" t="s">
        <v>413</v>
      </c>
      <c r="F195" s="223" t="s">
        <v>414</v>
      </c>
      <c r="G195" s="224" t="s">
        <v>177</v>
      </c>
      <c r="H195" s="225">
        <v>148.887</v>
      </c>
      <c r="I195" s="226"/>
      <c r="J195" s="227">
        <f>ROUND(I195*H195,2)</f>
        <v>0</v>
      </c>
      <c r="K195" s="223" t="s">
        <v>178</v>
      </c>
      <c r="L195" s="72"/>
      <c r="M195" s="228" t="s">
        <v>34</v>
      </c>
      <c r="N195" s="234" t="s">
        <v>49</v>
      </c>
      <c r="O195" s="47"/>
      <c r="P195" s="235">
        <f>O195*H195</f>
        <v>0</v>
      </c>
      <c r="Q195" s="235">
        <v>0.00020000000000000001</v>
      </c>
      <c r="R195" s="235">
        <f>Q195*H195</f>
        <v>0.029777400000000002</v>
      </c>
      <c r="S195" s="235">
        <v>0</v>
      </c>
      <c r="T195" s="236">
        <f>S195*H195</f>
        <v>0</v>
      </c>
      <c r="AR195" s="23" t="s">
        <v>260</v>
      </c>
      <c r="AT195" s="23" t="s">
        <v>129</v>
      </c>
      <c r="AU195" s="23" t="s">
        <v>88</v>
      </c>
      <c r="AY195" s="23" t="s">
        <v>126</v>
      </c>
      <c r="BE195" s="233">
        <f>IF(N195="základní",J195,0)</f>
        <v>0</v>
      </c>
      <c r="BF195" s="233">
        <f>IF(N195="snížená",J195,0)</f>
        <v>0</v>
      </c>
      <c r="BG195" s="233">
        <f>IF(N195="zákl. přenesená",J195,0)</f>
        <v>0</v>
      </c>
      <c r="BH195" s="233">
        <f>IF(N195="sníž. přenesená",J195,0)</f>
        <v>0</v>
      </c>
      <c r="BI195" s="233">
        <f>IF(N195="nulová",J195,0)</f>
        <v>0</v>
      </c>
      <c r="BJ195" s="23" t="s">
        <v>86</v>
      </c>
      <c r="BK195" s="233">
        <f>ROUND(I195*H195,2)</f>
        <v>0</v>
      </c>
      <c r="BL195" s="23" t="s">
        <v>260</v>
      </c>
      <c r="BM195" s="23" t="s">
        <v>415</v>
      </c>
    </row>
    <row r="196" s="11" customFormat="1">
      <c r="B196" s="240"/>
      <c r="C196" s="241"/>
      <c r="D196" s="237" t="s">
        <v>180</v>
      </c>
      <c r="E196" s="242" t="s">
        <v>34</v>
      </c>
      <c r="F196" s="243" t="s">
        <v>201</v>
      </c>
      <c r="G196" s="241"/>
      <c r="H196" s="244">
        <v>23.399999999999999</v>
      </c>
      <c r="I196" s="245"/>
      <c r="J196" s="241"/>
      <c r="K196" s="241"/>
      <c r="L196" s="246"/>
      <c r="M196" s="247"/>
      <c r="N196" s="248"/>
      <c r="O196" s="248"/>
      <c r="P196" s="248"/>
      <c r="Q196" s="248"/>
      <c r="R196" s="248"/>
      <c r="S196" s="248"/>
      <c r="T196" s="249"/>
      <c r="AT196" s="250" t="s">
        <v>180</v>
      </c>
      <c r="AU196" s="250" t="s">
        <v>88</v>
      </c>
      <c r="AV196" s="11" t="s">
        <v>88</v>
      </c>
      <c r="AW196" s="11" t="s">
        <v>41</v>
      </c>
      <c r="AX196" s="11" t="s">
        <v>78</v>
      </c>
      <c r="AY196" s="250" t="s">
        <v>126</v>
      </c>
    </row>
    <row r="197" s="11" customFormat="1">
      <c r="B197" s="240"/>
      <c r="C197" s="241"/>
      <c r="D197" s="237" t="s">
        <v>180</v>
      </c>
      <c r="E197" s="242" t="s">
        <v>34</v>
      </c>
      <c r="F197" s="243" t="s">
        <v>202</v>
      </c>
      <c r="G197" s="241"/>
      <c r="H197" s="244">
        <v>-1.7729999999999999</v>
      </c>
      <c r="I197" s="245"/>
      <c r="J197" s="241"/>
      <c r="K197" s="241"/>
      <c r="L197" s="246"/>
      <c r="M197" s="247"/>
      <c r="N197" s="248"/>
      <c r="O197" s="248"/>
      <c r="P197" s="248"/>
      <c r="Q197" s="248"/>
      <c r="R197" s="248"/>
      <c r="S197" s="248"/>
      <c r="T197" s="249"/>
      <c r="AT197" s="250" t="s">
        <v>180</v>
      </c>
      <c r="AU197" s="250" t="s">
        <v>88</v>
      </c>
      <c r="AV197" s="11" t="s">
        <v>88</v>
      </c>
      <c r="AW197" s="11" t="s">
        <v>41</v>
      </c>
      <c r="AX197" s="11" t="s">
        <v>78</v>
      </c>
      <c r="AY197" s="250" t="s">
        <v>126</v>
      </c>
    </row>
    <row r="198" s="11" customFormat="1">
      <c r="B198" s="240"/>
      <c r="C198" s="241"/>
      <c r="D198" s="237" t="s">
        <v>180</v>
      </c>
      <c r="E198" s="242" t="s">
        <v>34</v>
      </c>
      <c r="F198" s="243" t="s">
        <v>203</v>
      </c>
      <c r="G198" s="241"/>
      <c r="H198" s="244">
        <v>-0.71999999999999997</v>
      </c>
      <c r="I198" s="245"/>
      <c r="J198" s="241"/>
      <c r="K198" s="241"/>
      <c r="L198" s="246"/>
      <c r="M198" s="247"/>
      <c r="N198" s="248"/>
      <c r="O198" s="248"/>
      <c r="P198" s="248"/>
      <c r="Q198" s="248"/>
      <c r="R198" s="248"/>
      <c r="S198" s="248"/>
      <c r="T198" s="249"/>
      <c r="AT198" s="250" t="s">
        <v>180</v>
      </c>
      <c r="AU198" s="250" t="s">
        <v>88</v>
      </c>
      <c r="AV198" s="11" t="s">
        <v>88</v>
      </c>
      <c r="AW198" s="11" t="s">
        <v>41</v>
      </c>
      <c r="AX198" s="11" t="s">
        <v>78</v>
      </c>
      <c r="AY198" s="250" t="s">
        <v>126</v>
      </c>
    </row>
    <row r="199" s="11" customFormat="1">
      <c r="B199" s="240"/>
      <c r="C199" s="241"/>
      <c r="D199" s="237" t="s">
        <v>180</v>
      </c>
      <c r="E199" s="242" t="s">
        <v>34</v>
      </c>
      <c r="F199" s="243" t="s">
        <v>204</v>
      </c>
      <c r="G199" s="241"/>
      <c r="H199" s="244">
        <v>-2.2000000000000002</v>
      </c>
      <c r="I199" s="245"/>
      <c r="J199" s="241"/>
      <c r="K199" s="241"/>
      <c r="L199" s="246"/>
      <c r="M199" s="247"/>
      <c r="N199" s="248"/>
      <c r="O199" s="248"/>
      <c r="P199" s="248"/>
      <c r="Q199" s="248"/>
      <c r="R199" s="248"/>
      <c r="S199" s="248"/>
      <c r="T199" s="249"/>
      <c r="AT199" s="250" t="s">
        <v>180</v>
      </c>
      <c r="AU199" s="250" t="s">
        <v>88</v>
      </c>
      <c r="AV199" s="11" t="s">
        <v>88</v>
      </c>
      <c r="AW199" s="11" t="s">
        <v>41</v>
      </c>
      <c r="AX199" s="11" t="s">
        <v>78</v>
      </c>
      <c r="AY199" s="250" t="s">
        <v>126</v>
      </c>
    </row>
    <row r="200" s="11" customFormat="1">
      <c r="B200" s="240"/>
      <c r="C200" s="241"/>
      <c r="D200" s="237" t="s">
        <v>180</v>
      </c>
      <c r="E200" s="242" t="s">
        <v>34</v>
      </c>
      <c r="F200" s="243" t="s">
        <v>205</v>
      </c>
      <c r="G200" s="241"/>
      <c r="H200" s="244">
        <v>15.300000000000001</v>
      </c>
      <c r="I200" s="245"/>
      <c r="J200" s="241"/>
      <c r="K200" s="241"/>
      <c r="L200" s="246"/>
      <c r="M200" s="247"/>
      <c r="N200" s="248"/>
      <c r="O200" s="248"/>
      <c r="P200" s="248"/>
      <c r="Q200" s="248"/>
      <c r="R200" s="248"/>
      <c r="S200" s="248"/>
      <c r="T200" s="249"/>
      <c r="AT200" s="250" t="s">
        <v>180</v>
      </c>
      <c r="AU200" s="250" t="s">
        <v>88</v>
      </c>
      <c r="AV200" s="11" t="s">
        <v>88</v>
      </c>
      <c r="AW200" s="11" t="s">
        <v>41</v>
      </c>
      <c r="AX200" s="11" t="s">
        <v>78</v>
      </c>
      <c r="AY200" s="250" t="s">
        <v>126</v>
      </c>
    </row>
    <row r="201" s="11" customFormat="1">
      <c r="B201" s="240"/>
      <c r="C201" s="241"/>
      <c r="D201" s="237" t="s">
        <v>180</v>
      </c>
      <c r="E201" s="242" t="s">
        <v>34</v>
      </c>
      <c r="F201" s="243" t="s">
        <v>203</v>
      </c>
      <c r="G201" s="241"/>
      <c r="H201" s="244">
        <v>-0.71999999999999997</v>
      </c>
      <c r="I201" s="245"/>
      <c r="J201" s="241"/>
      <c r="K201" s="241"/>
      <c r="L201" s="246"/>
      <c r="M201" s="247"/>
      <c r="N201" s="248"/>
      <c r="O201" s="248"/>
      <c r="P201" s="248"/>
      <c r="Q201" s="248"/>
      <c r="R201" s="248"/>
      <c r="S201" s="248"/>
      <c r="T201" s="249"/>
      <c r="AT201" s="250" t="s">
        <v>180</v>
      </c>
      <c r="AU201" s="250" t="s">
        <v>88</v>
      </c>
      <c r="AV201" s="11" t="s">
        <v>88</v>
      </c>
      <c r="AW201" s="11" t="s">
        <v>41</v>
      </c>
      <c r="AX201" s="11" t="s">
        <v>78</v>
      </c>
      <c r="AY201" s="250" t="s">
        <v>126</v>
      </c>
    </row>
    <row r="202" s="11" customFormat="1">
      <c r="B202" s="240"/>
      <c r="C202" s="241"/>
      <c r="D202" s="237" t="s">
        <v>180</v>
      </c>
      <c r="E202" s="242" t="s">
        <v>34</v>
      </c>
      <c r="F202" s="243" t="s">
        <v>416</v>
      </c>
      <c r="G202" s="241"/>
      <c r="H202" s="244">
        <v>10</v>
      </c>
      <c r="I202" s="245"/>
      <c r="J202" s="241"/>
      <c r="K202" s="241"/>
      <c r="L202" s="246"/>
      <c r="M202" s="247"/>
      <c r="N202" s="248"/>
      <c r="O202" s="248"/>
      <c r="P202" s="248"/>
      <c r="Q202" s="248"/>
      <c r="R202" s="248"/>
      <c r="S202" s="248"/>
      <c r="T202" s="249"/>
      <c r="AT202" s="250" t="s">
        <v>180</v>
      </c>
      <c r="AU202" s="250" t="s">
        <v>88</v>
      </c>
      <c r="AV202" s="11" t="s">
        <v>88</v>
      </c>
      <c r="AW202" s="11" t="s">
        <v>41</v>
      </c>
      <c r="AX202" s="11" t="s">
        <v>78</v>
      </c>
      <c r="AY202" s="250" t="s">
        <v>126</v>
      </c>
    </row>
    <row r="203" s="11" customFormat="1">
      <c r="B203" s="240"/>
      <c r="C203" s="241"/>
      <c r="D203" s="237" t="s">
        <v>180</v>
      </c>
      <c r="E203" s="242" t="s">
        <v>34</v>
      </c>
      <c r="F203" s="243" t="s">
        <v>417</v>
      </c>
      <c r="G203" s="241"/>
      <c r="H203" s="244">
        <v>67.599999999999994</v>
      </c>
      <c r="I203" s="245"/>
      <c r="J203" s="241"/>
      <c r="K203" s="241"/>
      <c r="L203" s="246"/>
      <c r="M203" s="247"/>
      <c r="N203" s="248"/>
      <c r="O203" s="248"/>
      <c r="P203" s="248"/>
      <c r="Q203" s="248"/>
      <c r="R203" s="248"/>
      <c r="S203" s="248"/>
      <c r="T203" s="249"/>
      <c r="AT203" s="250" t="s">
        <v>180</v>
      </c>
      <c r="AU203" s="250" t="s">
        <v>88</v>
      </c>
      <c r="AV203" s="11" t="s">
        <v>88</v>
      </c>
      <c r="AW203" s="11" t="s">
        <v>41</v>
      </c>
      <c r="AX203" s="11" t="s">
        <v>78</v>
      </c>
      <c r="AY203" s="250" t="s">
        <v>126</v>
      </c>
    </row>
    <row r="204" s="11" customFormat="1">
      <c r="B204" s="240"/>
      <c r="C204" s="241"/>
      <c r="D204" s="237" t="s">
        <v>180</v>
      </c>
      <c r="E204" s="242" t="s">
        <v>34</v>
      </c>
      <c r="F204" s="243" t="s">
        <v>418</v>
      </c>
      <c r="G204" s="241"/>
      <c r="H204" s="244">
        <v>34.399999999999999</v>
      </c>
      <c r="I204" s="245"/>
      <c r="J204" s="241"/>
      <c r="K204" s="241"/>
      <c r="L204" s="246"/>
      <c r="M204" s="247"/>
      <c r="N204" s="248"/>
      <c r="O204" s="248"/>
      <c r="P204" s="248"/>
      <c r="Q204" s="248"/>
      <c r="R204" s="248"/>
      <c r="S204" s="248"/>
      <c r="T204" s="249"/>
      <c r="AT204" s="250" t="s">
        <v>180</v>
      </c>
      <c r="AU204" s="250" t="s">
        <v>88</v>
      </c>
      <c r="AV204" s="11" t="s">
        <v>88</v>
      </c>
      <c r="AW204" s="11" t="s">
        <v>41</v>
      </c>
      <c r="AX204" s="11" t="s">
        <v>78</v>
      </c>
      <c r="AY204" s="250" t="s">
        <v>126</v>
      </c>
    </row>
    <row r="205" s="11" customFormat="1">
      <c r="B205" s="240"/>
      <c r="C205" s="241"/>
      <c r="D205" s="237" t="s">
        <v>180</v>
      </c>
      <c r="E205" s="242" t="s">
        <v>34</v>
      </c>
      <c r="F205" s="243" t="s">
        <v>419</v>
      </c>
      <c r="G205" s="241"/>
      <c r="H205" s="244">
        <v>3.6000000000000001</v>
      </c>
      <c r="I205" s="245"/>
      <c r="J205" s="241"/>
      <c r="K205" s="241"/>
      <c r="L205" s="246"/>
      <c r="M205" s="247"/>
      <c r="N205" s="248"/>
      <c r="O205" s="248"/>
      <c r="P205" s="248"/>
      <c r="Q205" s="248"/>
      <c r="R205" s="248"/>
      <c r="S205" s="248"/>
      <c r="T205" s="249"/>
      <c r="AT205" s="250" t="s">
        <v>180</v>
      </c>
      <c r="AU205" s="250" t="s">
        <v>88</v>
      </c>
      <c r="AV205" s="11" t="s">
        <v>88</v>
      </c>
      <c r="AW205" s="11" t="s">
        <v>41</v>
      </c>
      <c r="AX205" s="11" t="s">
        <v>78</v>
      </c>
      <c r="AY205" s="250" t="s">
        <v>126</v>
      </c>
    </row>
    <row r="206" s="12" customFormat="1">
      <c r="B206" s="251"/>
      <c r="C206" s="252"/>
      <c r="D206" s="237" t="s">
        <v>180</v>
      </c>
      <c r="E206" s="253" t="s">
        <v>34</v>
      </c>
      <c r="F206" s="254" t="s">
        <v>183</v>
      </c>
      <c r="G206" s="252"/>
      <c r="H206" s="255">
        <v>148.887</v>
      </c>
      <c r="I206" s="256"/>
      <c r="J206" s="252"/>
      <c r="K206" s="252"/>
      <c r="L206" s="257"/>
      <c r="M206" s="258"/>
      <c r="N206" s="259"/>
      <c r="O206" s="259"/>
      <c r="P206" s="259"/>
      <c r="Q206" s="259"/>
      <c r="R206" s="259"/>
      <c r="S206" s="259"/>
      <c r="T206" s="260"/>
      <c r="AT206" s="261" t="s">
        <v>180</v>
      </c>
      <c r="AU206" s="261" t="s">
        <v>88</v>
      </c>
      <c r="AV206" s="12" t="s">
        <v>162</v>
      </c>
      <c r="AW206" s="12" t="s">
        <v>41</v>
      </c>
      <c r="AX206" s="12" t="s">
        <v>86</v>
      </c>
      <c r="AY206" s="261" t="s">
        <v>126</v>
      </c>
    </row>
    <row r="207" s="1" customFormat="1" ht="25.5" customHeight="1">
      <c r="B207" s="46"/>
      <c r="C207" s="221" t="s">
        <v>420</v>
      </c>
      <c r="D207" s="221" t="s">
        <v>129</v>
      </c>
      <c r="E207" s="222" t="s">
        <v>421</v>
      </c>
      <c r="F207" s="223" t="s">
        <v>422</v>
      </c>
      <c r="G207" s="224" t="s">
        <v>177</v>
      </c>
      <c r="H207" s="225">
        <v>43.286999999999999</v>
      </c>
      <c r="I207" s="226"/>
      <c r="J207" s="227">
        <f>ROUND(I207*H207,2)</f>
        <v>0</v>
      </c>
      <c r="K207" s="223" t="s">
        <v>178</v>
      </c>
      <c r="L207" s="72"/>
      <c r="M207" s="228" t="s">
        <v>34</v>
      </c>
      <c r="N207" s="234" t="s">
        <v>49</v>
      </c>
      <c r="O207" s="47"/>
      <c r="P207" s="235">
        <f>O207*H207</f>
        <v>0</v>
      </c>
      <c r="Q207" s="235">
        <v>0.00025999999999999998</v>
      </c>
      <c r="R207" s="235">
        <f>Q207*H207</f>
        <v>0.011254619999999998</v>
      </c>
      <c r="S207" s="235">
        <v>0</v>
      </c>
      <c r="T207" s="236">
        <f>S207*H207</f>
        <v>0</v>
      </c>
      <c r="AR207" s="23" t="s">
        <v>260</v>
      </c>
      <c r="AT207" s="23" t="s">
        <v>129</v>
      </c>
      <c r="AU207" s="23" t="s">
        <v>88</v>
      </c>
      <c r="AY207" s="23" t="s">
        <v>126</v>
      </c>
      <c r="BE207" s="233">
        <f>IF(N207="základní",J207,0)</f>
        <v>0</v>
      </c>
      <c r="BF207" s="233">
        <f>IF(N207="snížená",J207,0)</f>
        <v>0</v>
      </c>
      <c r="BG207" s="233">
        <f>IF(N207="zákl. přenesená",J207,0)</f>
        <v>0</v>
      </c>
      <c r="BH207" s="233">
        <f>IF(N207="sníž. přenesená",J207,0)</f>
        <v>0</v>
      </c>
      <c r="BI207" s="233">
        <f>IF(N207="nulová",J207,0)</f>
        <v>0</v>
      </c>
      <c r="BJ207" s="23" t="s">
        <v>86</v>
      </c>
      <c r="BK207" s="233">
        <f>ROUND(I207*H207,2)</f>
        <v>0</v>
      </c>
      <c r="BL207" s="23" t="s">
        <v>260</v>
      </c>
      <c r="BM207" s="23" t="s">
        <v>423</v>
      </c>
    </row>
    <row r="208" s="11" customFormat="1">
      <c r="B208" s="240"/>
      <c r="C208" s="241"/>
      <c r="D208" s="237" t="s">
        <v>180</v>
      </c>
      <c r="E208" s="242" t="s">
        <v>34</v>
      </c>
      <c r="F208" s="243" t="s">
        <v>201</v>
      </c>
      <c r="G208" s="241"/>
      <c r="H208" s="244">
        <v>23.399999999999999</v>
      </c>
      <c r="I208" s="245"/>
      <c r="J208" s="241"/>
      <c r="K208" s="241"/>
      <c r="L208" s="246"/>
      <c r="M208" s="247"/>
      <c r="N208" s="248"/>
      <c r="O208" s="248"/>
      <c r="P208" s="248"/>
      <c r="Q208" s="248"/>
      <c r="R208" s="248"/>
      <c r="S208" s="248"/>
      <c r="T208" s="249"/>
      <c r="AT208" s="250" t="s">
        <v>180</v>
      </c>
      <c r="AU208" s="250" t="s">
        <v>88</v>
      </c>
      <c r="AV208" s="11" t="s">
        <v>88</v>
      </c>
      <c r="AW208" s="11" t="s">
        <v>41</v>
      </c>
      <c r="AX208" s="11" t="s">
        <v>78</v>
      </c>
      <c r="AY208" s="250" t="s">
        <v>126</v>
      </c>
    </row>
    <row r="209" s="11" customFormat="1">
      <c r="B209" s="240"/>
      <c r="C209" s="241"/>
      <c r="D209" s="237" t="s">
        <v>180</v>
      </c>
      <c r="E209" s="242" t="s">
        <v>34</v>
      </c>
      <c r="F209" s="243" t="s">
        <v>202</v>
      </c>
      <c r="G209" s="241"/>
      <c r="H209" s="244">
        <v>-1.7729999999999999</v>
      </c>
      <c r="I209" s="245"/>
      <c r="J209" s="241"/>
      <c r="K209" s="241"/>
      <c r="L209" s="246"/>
      <c r="M209" s="247"/>
      <c r="N209" s="248"/>
      <c r="O209" s="248"/>
      <c r="P209" s="248"/>
      <c r="Q209" s="248"/>
      <c r="R209" s="248"/>
      <c r="S209" s="248"/>
      <c r="T209" s="249"/>
      <c r="AT209" s="250" t="s">
        <v>180</v>
      </c>
      <c r="AU209" s="250" t="s">
        <v>88</v>
      </c>
      <c r="AV209" s="11" t="s">
        <v>88</v>
      </c>
      <c r="AW209" s="11" t="s">
        <v>41</v>
      </c>
      <c r="AX209" s="11" t="s">
        <v>78</v>
      </c>
      <c r="AY209" s="250" t="s">
        <v>126</v>
      </c>
    </row>
    <row r="210" s="11" customFormat="1">
      <c r="B210" s="240"/>
      <c r="C210" s="241"/>
      <c r="D210" s="237" t="s">
        <v>180</v>
      </c>
      <c r="E210" s="242" t="s">
        <v>34</v>
      </c>
      <c r="F210" s="243" t="s">
        <v>203</v>
      </c>
      <c r="G210" s="241"/>
      <c r="H210" s="244">
        <v>-0.71999999999999997</v>
      </c>
      <c r="I210" s="245"/>
      <c r="J210" s="241"/>
      <c r="K210" s="241"/>
      <c r="L210" s="246"/>
      <c r="M210" s="247"/>
      <c r="N210" s="248"/>
      <c r="O210" s="248"/>
      <c r="P210" s="248"/>
      <c r="Q210" s="248"/>
      <c r="R210" s="248"/>
      <c r="S210" s="248"/>
      <c r="T210" s="249"/>
      <c r="AT210" s="250" t="s">
        <v>180</v>
      </c>
      <c r="AU210" s="250" t="s">
        <v>88</v>
      </c>
      <c r="AV210" s="11" t="s">
        <v>88</v>
      </c>
      <c r="AW210" s="11" t="s">
        <v>41</v>
      </c>
      <c r="AX210" s="11" t="s">
        <v>78</v>
      </c>
      <c r="AY210" s="250" t="s">
        <v>126</v>
      </c>
    </row>
    <row r="211" s="11" customFormat="1">
      <c r="B211" s="240"/>
      <c r="C211" s="241"/>
      <c r="D211" s="237" t="s">
        <v>180</v>
      </c>
      <c r="E211" s="242" t="s">
        <v>34</v>
      </c>
      <c r="F211" s="243" t="s">
        <v>204</v>
      </c>
      <c r="G211" s="241"/>
      <c r="H211" s="244">
        <v>-2.2000000000000002</v>
      </c>
      <c r="I211" s="245"/>
      <c r="J211" s="241"/>
      <c r="K211" s="241"/>
      <c r="L211" s="246"/>
      <c r="M211" s="247"/>
      <c r="N211" s="248"/>
      <c r="O211" s="248"/>
      <c r="P211" s="248"/>
      <c r="Q211" s="248"/>
      <c r="R211" s="248"/>
      <c r="S211" s="248"/>
      <c r="T211" s="249"/>
      <c r="AT211" s="250" t="s">
        <v>180</v>
      </c>
      <c r="AU211" s="250" t="s">
        <v>88</v>
      </c>
      <c r="AV211" s="11" t="s">
        <v>88</v>
      </c>
      <c r="AW211" s="11" t="s">
        <v>41</v>
      </c>
      <c r="AX211" s="11" t="s">
        <v>78</v>
      </c>
      <c r="AY211" s="250" t="s">
        <v>126</v>
      </c>
    </row>
    <row r="212" s="11" customFormat="1">
      <c r="B212" s="240"/>
      <c r="C212" s="241"/>
      <c r="D212" s="237" t="s">
        <v>180</v>
      </c>
      <c r="E212" s="242" t="s">
        <v>34</v>
      </c>
      <c r="F212" s="243" t="s">
        <v>205</v>
      </c>
      <c r="G212" s="241"/>
      <c r="H212" s="244">
        <v>15.300000000000001</v>
      </c>
      <c r="I212" s="245"/>
      <c r="J212" s="241"/>
      <c r="K212" s="241"/>
      <c r="L212" s="246"/>
      <c r="M212" s="247"/>
      <c r="N212" s="248"/>
      <c r="O212" s="248"/>
      <c r="P212" s="248"/>
      <c r="Q212" s="248"/>
      <c r="R212" s="248"/>
      <c r="S212" s="248"/>
      <c r="T212" s="249"/>
      <c r="AT212" s="250" t="s">
        <v>180</v>
      </c>
      <c r="AU212" s="250" t="s">
        <v>88</v>
      </c>
      <c r="AV212" s="11" t="s">
        <v>88</v>
      </c>
      <c r="AW212" s="11" t="s">
        <v>41</v>
      </c>
      <c r="AX212" s="11" t="s">
        <v>78</v>
      </c>
      <c r="AY212" s="250" t="s">
        <v>126</v>
      </c>
    </row>
    <row r="213" s="11" customFormat="1">
      <c r="B213" s="240"/>
      <c r="C213" s="241"/>
      <c r="D213" s="237" t="s">
        <v>180</v>
      </c>
      <c r="E213" s="242" t="s">
        <v>34</v>
      </c>
      <c r="F213" s="243" t="s">
        <v>203</v>
      </c>
      <c r="G213" s="241"/>
      <c r="H213" s="244">
        <v>-0.71999999999999997</v>
      </c>
      <c r="I213" s="245"/>
      <c r="J213" s="241"/>
      <c r="K213" s="241"/>
      <c r="L213" s="246"/>
      <c r="M213" s="247"/>
      <c r="N213" s="248"/>
      <c r="O213" s="248"/>
      <c r="P213" s="248"/>
      <c r="Q213" s="248"/>
      <c r="R213" s="248"/>
      <c r="S213" s="248"/>
      <c r="T213" s="249"/>
      <c r="AT213" s="250" t="s">
        <v>180</v>
      </c>
      <c r="AU213" s="250" t="s">
        <v>88</v>
      </c>
      <c r="AV213" s="11" t="s">
        <v>88</v>
      </c>
      <c r="AW213" s="11" t="s">
        <v>41</v>
      </c>
      <c r="AX213" s="11" t="s">
        <v>78</v>
      </c>
      <c r="AY213" s="250" t="s">
        <v>126</v>
      </c>
    </row>
    <row r="214" s="11" customFormat="1">
      <c r="B214" s="240"/>
      <c r="C214" s="241"/>
      <c r="D214" s="237" t="s">
        <v>180</v>
      </c>
      <c r="E214" s="242" t="s">
        <v>34</v>
      </c>
      <c r="F214" s="243" t="s">
        <v>416</v>
      </c>
      <c r="G214" s="241"/>
      <c r="H214" s="244">
        <v>10</v>
      </c>
      <c r="I214" s="245"/>
      <c r="J214" s="241"/>
      <c r="K214" s="241"/>
      <c r="L214" s="246"/>
      <c r="M214" s="247"/>
      <c r="N214" s="248"/>
      <c r="O214" s="248"/>
      <c r="P214" s="248"/>
      <c r="Q214" s="248"/>
      <c r="R214" s="248"/>
      <c r="S214" s="248"/>
      <c r="T214" s="249"/>
      <c r="AT214" s="250" t="s">
        <v>180</v>
      </c>
      <c r="AU214" s="250" t="s">
        <v>88</v>
      </c>
      <c r="AV214" s="11" t="s">
        <v>88</v>
      </c>
      <c r="AW214" s="11" t="s">
        <v>41</v>
      </c>
      <c r="AX214" s="11" t="s">
        <v>78</v>
      </c>
      <c r="AY214" s="250" t="s">
        <v>126</v>
      </c>
    </row>
    <row r="215" s="12" customFormat="1">
      <c r="B215" s="251"/>
      <c r="C215" s="252"/>
      <c r="D215" s="237" t="s">
        <v>180</v>
      </c>
      <c r="E215" s="253" t="s">
        <v>34</v>
      </c>
      <c r="F215" s="254" t="s">
        <v>183</v>
      </c>
      <c r="G215" s="252"/>
      <c r="H215" s="255">
        <v>43.286999999999999</v>
      </c>
      <c r="I215" s="256"/>
      <c r="J215" s="252"/>
      <c r="K215" s="252"/>
      <c r="L215" s="257"/>
      <c r="M215" s="273"/>
      <c r="N215" s="274"/>
      <c r="O215" s="274"/>
      <c r="P215" s="274"/>
      <c r="Q215" s="274"/>
      <c r="R215" s="274"/>
      <c r="S215" s="274"/>
      <c r="T215" s="275"/>
      <c r="AT215" s="261" t="s">
        <v>180</v>
      </c>
      <c r="AU215" s="261" t="s">
        <v>88</v>
      </c>
      <c r="AV215" s="12" t="s">
        <v>162</v>
      </c>
      <c r="AW215" s="12" t="s">
        <v>41</v>
      </c>
      <c r="AX215" s="12" t="s">
        <v>86</v>
      </c>
      <c r="AY215" s="261" t="s">
        <v>126</v>
      </c>
    </row>
    <row r="216" s="1" customFormat="1" ht="6.96" customHeight="1">
      <c r="B216" s="67"/>
      <c r="C216" s="68"/>
      <c r="D216" s="68"/>
      <c r="E216" s="68"/>
      <c r="F216" s="68"/>
      <c r="G216" s="68"/>
      <c r="H216" s="68"/>
      <c r="I216" s="166"/>
      <c r="J216" s="68"/>
      <c r="K216" s="68"/>
      <c r="L216" s="72"/>
    </row>
  </sheetData>
  <sheetProtection sheet="1" autoFilter="0" formatColumns="0" formatRows="0" objects="1" scenarios="1" spinCount="100000" saltValue="MH9Eu7ajeIae/75XqdIyUSfSrvbzp3pJrPHuXqPmP0V8/so+ymcl38yxsTA9bZu53o44NYaP/+6wpUYnMFaG5g==" hashValue="8R5FjrcX9KZ99C44ZUbD7Rcd17oKBmWMlNiS7VXliJqj2yxkkF9N23d3wCY+EElJ3jJy6ku3YyHMOGxbYf7tcA==" algorithmName="SHA-512" password="CC35"/>
  <autoFilter ref="C91:K215"/>
  <mergeCells count="10">
    <mergeCell ref="E7:H7"/>
    <mergeCell ref="E9:H9"/>
    <mergeCell ref="E24:H24"/>
    <mergeCell ref="E45:H45"/>
    <mergeCell ref="E47:H47"/>
    <mergeCell ref="J51:J52"/>
    <mergeCell ref="E82:H82"/>
    <mergeCell ref="E84:H84"/>
    <mergeCell ref="G1:H1"/>
    <mergeCell ref="L2:V2"/>
  </mergeCells>
  <hyperlinks>
    <hyperlink ref="F1:G1" location="C2" display="1) Krycí list soupisu"/>
    <hyperlink ref="G1:H1" location="C54"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95</v>
      </c>
      <c r="G1" s="139" t="s">
        <v>96</v>
      </c>
      <c r="H1" s="139"/>
      <c r="I1" s="140"/>
      <c r="J1" s="139" t="s">
        <v>97</v>
      </c>
      <c r="K1" s="138" t="s">
        <v>98</v>
      </c>
      <c r="L1" s="139" t="s">
        <v>99</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94</v>
      </c>
    </row>
    <row r="3" ht="6.96" customHeight="1">
      <c r="B3" s="24"/>
      <c r="C3" s="25"/>
      <c r="D3" s="25"/>
      <c r="E3" s="25"/>
      <c r="F3" s="25"/>
      <c r="G3" s="25"/>
      <c r="H3" s="25"/>
      <c r="I3" s="141"/>
      <c r="J3" s="25"/>
      <c r="K3" s="26"/>
      <c r="AT3" s="23" t="s">
        <v>88</v>
      </c>
    </row>
    <row r="4" ht="36.96" customHeight="1">
      <c r="B4" s="27"/>
      <c r="C4" s="28"/>
      <c r="D4" s="29" t="s">
        <v>100</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Úpravy recepce MÚ Sokolov</v>
      </c>
      <c r="F7" s="39"/>
      <c r="G7" s="39"/>
      <c r="H7" s="39"/>
      <c r="I7" s="142"/>
      <c r="J7" s="28"/>
      <c r="K7" s="30"/>
    </row>
    <row r="8" s="1" customFormat="1">
      <c r="B8" s="46"/>
      <c r="C8" s="47"/>
      <c r="D8" s="39" t="s">
        <v>101</v>
      </c>
      <c r="E8" s="47"/>
      <c r="F8" s="47"/>
      <c r="G8" s="47"/>
      <c r="H8" s="47"/>
      <c r="I8" s="144"/>
      <c r="J8" s="47"/>
      <c r="K8" s="51"/>
    </row>
    <row r="9" s="1" customFormat="1" ht="36.96" customHeight="1">
      <c r="B9" s="46"/>
      <c r="C9" s="47"/>
      <c r="D9" s="47"/>
      <c r="E9" s="145" t="s">
        <v>424</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20</v>
      </c>
      <c r="E11" s="47"/>
      <c r="F11" s="34" t="s">
        <v>34</v>
      </c>
      <c r="G11" s="47"/>
      <c r="H11" s="47"/>
      <c r="I11" s="146" t="s">
        <v>22</v>
      </c>
      <c r="J11" s="34" t="s">
        <v>34</v>
      </c>
      <c r="K11" s="51"/>
    </row>
    <row r="12" s="1" customFormat="1" ht="14.4" customHeight="1">
      <c r="B12" s="46"/>
      <c r="C12" s="47"/>
      <c r="D12" s="39" t="s">
        <v>24</v>
      </c>
      <c r="E12" s="47"/>
      <c r="F12" s="34" t="s">
        <v>25</v>
      </c>
      <c r="G12" s="47"/>
      <c r="H12" s="47"/>
      <c r="I12" s="146" t="s">
        <v>26</v>
      </c>
      <c r="J12" s="147" t="str">
        <f>'Rekapitulace stavby'!AN8</f>
        <v>1. 2. 2018</v>
      </c>
      <c r="K12" s="51"/>
    </row>
    <row r="13" s="1" customFormat="1" ht="10.8" customHeight="1">
      <c r="B13" s="46"/>
      <c r="C13" s="47"/>
      <c r="D13" s="47"/>
      <c r="E13" s="47"/>
      <c r="F13" s="47"/>
      <c r="G13" s="47"/>
      <c r="H13" s="47"/>
      <c r="I13" s="144"/>
      <c r="J13" s="47"/>
      <c r="K13" s="51"/>
    </row>
    <row r="14" s="1" customFormat="1" ht="14.4" customHeight="1">
      <c r="B14" s="46"/>
      <c r="C14" s="47"/>
      <c r="D14" s="39" t="s">
        <v>32</v>
      </c>
      <c r="E14" s="47"/>
      <c r="F14" s="47"/>
      <c r="G14" s="47"/>
      <c r="H14" s="47"/>
      <c r="I14" s="146" t="s">
        <v>33</v>
      </c>
      <c r="J14" s="34" t="s">
        <v>34</v>
      </c>
      <c r="K14" s="51"/>
    </row>
    <row r="15" s="1" customFormat="1" ht="18" customHeight="1">
      <c r="B15" s="46"/>
      <c r="C15" s="47"/>
      <c r="D15" s="47"/>
      <c r="E15" s="34" t="s">
        <v>35</v>
      </c>
      <c r="F15" s="47"/>
      <c r="G15" s="47"/>
      <c r="H15" s="47"/>
      <c r="I15" s="146" t="s">
        <v>36</v>
      </c>
      <c r="J15" s="34" t="s">
        <v>34</v>
      </c>
      <c r="K15" s="51"/>
    </row>
    <row r="16" s="1" customFormat="1" ht="6.96" customHeight="1">
      <c r="B16" s="46"/>
      <c r="C16" s="47"/>
      <c r="D16" s="47"/>
      <c r="E16" s="47"/>
      <c r="F16" s="47"/>
      <c r="G16" s="47"/>
      <c r="H16" s="47"/>
      <c r="I16" s="144"/>
      <c r="J16" s="47"/>
      <c r="K16" s="51"/>
    </row>
    <row r="17" s="1" customFormat="1" ht="14.4" customHeight="1">
      <c r="B17" s="46"/>
      <c r="C17" s="47"/>
      <c r="D17" s="39" t="s">
        <v>37</v>
      </c>
      <c r="E17" s="47"/>
      <c r="F17" s="47"/>
      <c r="G17" s="47"/>
      <c r="H17" s="47"/>
      <c r="I17" s="146" t="s">
        <v>33</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36</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39</v>
      </c>
      <c r="E20" s="47"/>
      <c r="F20" s="47"/>
      <c r="G20" s="47"/>
      <c r="H20" s="47"/>
      <c r="I20" s="146" t="s">
        <v>33</v>
      </c>
      <c r="J20" s="34" t="s">
        <v>34</v>
      </c>
      <c r="K20" s="51"/>
    </row>
    <row r="21" s="1" customFormat="1" ht="18" customHeight="1">
      <c r="B21" s="46"/>
      <c r="C21" s="47"/>
      <c r="D21" s="47"/>
      <c r="E21" s="34" t="s">
        <v>40</v>
      </c>
      <c r="F21" s="47"/>
      <c r="G21" s="47"/>
      <c r="H21" s="47"/>
      <c r="I21" s="146" t="s">
        <v>36</v>
      </c>
      <c r="J21" s="34" t="s">
        <v>34</v>
      </c>
      <c r="K21" s="51"/>
    </row>
    <row r="22" s="1" customFormat="1" ht="6.96" customHeight="1">
      <c r="B22" s="46"/>
      <c r="C22" s="47"/>
      <c r="D22" s="47"/>
      <c r="E22" s="47"/>
      <c r="F22" s="47"/>
      <c r="G22" s="47"/>
      <c r="H22" s="47"/>
      <c r="I22" s="144"/>
      <c r="J22" s="47"/>
      <c r="K22" s="51"/>
    </row>
    <row r="23" s="1" customFormat="1" ht="14.4" customHeight="1">
      <c r="B23" s="46"/>
      <c r="C23" s="47"/>
      <c r="D23" s="39" t="s">
        <v>42</v>
      </c>
      <c r="E23" s="47"/>
      <c r="F23" s="47"/>
      <c r="G23" s="47"/>
      <c r="H23" s="47"/>
      <c r="I23" s="144"/>
      <c r="J23" s="47"/>
      <c r="K23" s="51"/>
    </row>
    <row r="24" s="6" customFormat="1" ht="71.25" customHeight="1">
      <c r="B24" s="148"/>
      <c r="C24" s="149"/>
      <c r="D24" s="149"/>
      <c r="E24" s="44" t="s">
        <v>43</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44</v>
      </c>
      <c r="E27" s="47"/>
      <c r="F27" s="47"/>
      <c r="G27" s="47"/>
      <c r="H27" s="47"/>
      <c r="I27" s="144"/>
      <c r="J27" s="155">
        <f>ROUND(J88,2)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46</v>
      </c>
      <c r="G29" s="47"/>
      <c r="H29" s="47"/>
      <c r="I29" s="156" t="s">
        <v>45</v>
      </c>
      <c r="J29" s="52" t="s">
        <v>47</v>
      </c>
      <c r="K29" s="51"/>
    </row>
    <row r="30" s="1" customFormat="1" ht="14.4" customHeight="1">
      <c r="B30" s="46"/>
      <c r="C30" s="47"/>
      <c r="D30" s="55" t="s">
        <v>48</v>
      </c>
      <c r="E30" s="55" t="s">
        <v>49</v>
      </c>
      <c r="F30" s="157">
        <f>ROUND(SUM(BE88:BE136), 2)</f>
        <v>0</v>
      </c>
      <c r="G30" s="47"/>
      <c r="H30" s="47"/>
      <c r="I30" s="158">
        <v>0.20999999999999999</v>
      </c>
      <c r="J30" s="157">
        <f>ROUND(ROUND((SUM(BE88:BE136)), 2)*I30, 2)</f>
        <v>0</v>
      </c>
      <c r="K30" s="51"/>
    </row>
    <row r="31" s="1" customFormat="1" ht="14.4" customHeight="1">
      <c r="B31" s="46"/>
      <c r="C31" s="47"/>
      <c r="D31" s="47"/>
      <c r="E31" s="55" t="s">
        <v>50</v>
      </c>
      <c r="F31" s="157">
        <f>ROUND(SUM(BF88:BF136), 2)</f>
        <v>0</v>
      </c>
      <c r="G31" s="47"/>
      <c r="H31" s="47"/>
      <c r="I31" s="158">
        <v>0.14999999999999999</v>
      </c>
      <c r="J31" s="157">
        <f>ROUND(ROUND((SUM(BF88:BF136)), 2)*I31, 2)</f>
        <v>0</v>
      </c>
      <c r="K31" s="51"/>
    </row>
    <row r="32" hidden="1" s="1" customFormat="1" ht="14.4" customHeight="1">
      <c r="B32" s="46"/>
      <c r="C32" s="47"/>
      <c r="D32" s="47"/>
      <c r="E32" s="55" t="s">
        <v>51</v>
      </c>
      <c r="F32" s="157">
        <f>ROUND(SUM(BG88:BG136), 2)</f>
        <v>0</v>
      </c>
      <c r="G32" s="47"/>
      <c r="H32" s="47"/>
      <c r="I32" s="158">
        <v>0.20999999999999999</v>
      </c>
      <c r="J32" s="157">
        <v>0</v>
      </c>
      <c r="K32" s="51"/>
    </row>
    <row r="33" hidden="1" s="1" customFormat="1" ht="14.4" customHeight="1">
      <c r="B33" s="46"/>
      <c r="C33" s="47"/>
      <c r="D33" s="47"/>
      <c r="E33" s="55" t="s">
        <v>52</v>
      </c>
      <c r="F33" s="157">
        <f>ROUND(SUM(BH88:BH136), 2)</f>
        <v>0</v>
      </c>
      <c r="G33" s="47"/>
      <c r="H33" s="47"/>
      <c r="I33" s="158">
        <v>0.14999999999999999</v>
      </c>
      <c r="J33" s="157">
        <v>0</v>
      </c>
      <c r="K33" s="51"/>
    </row>
    <row r="34" hidden="1" s="1" customFormat="1" ht="14.4" customHeight="1">
      <c r="B34" s="46"/>
      <c r="C34" s="47"/>
      <c r="D34" s="47"/>
      <c r="E34" s="55" t="s">
        <v>53</v>
      </c>
      <c r="F34" s="157">
        <f>ROUND(SUM(BI88:BI136),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54</v>
      </c>
      <c r="E36" s="98"/>
      <c r="F36" s="98"/>
      <c r="G36" s="161" t="s">
        <v>55</v>
      </c>
      <c r="H36" s="162" t="s">
        <v>56</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103</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Úpravy recepce MÚ Sokolov</v>
      </c>
      <c r="F45" s="39"/>
      <c r="G45" s="39"/>
      <c r="H45" s="39"/>
      <c r="I45" s="144"/>
      <c r="J45" s="47"/>
      <c r="K45" s="51"/>
    </row>
    <row r="46" s="1" customFormat="1" ht="14.4" customHeight="1">
      <c r="B46" s="46"/>
      <c r="C46" s="39" t="s">
        <v>101</v>
      </c>
      <c r="D46" s="47"/>
      <c r="E46" s="47"/>
      <c r="F46" s="47"/>
      <c r="G46" s="47"/>
      <c r="H46" s="47"/>
      <c r="I46" s="144"/>
      <c r="J46" s="47"/>
      <c r="K46" s="51"/>
    </row>
    <row r="47" s="1" customFormat="1" ht="17.25" customHeight="1">
      <c r="B47" s="46"/>
      <c r="C47" s="47"/>
      <c r="D47" s="47"/>
      <c r="E47" s="145" t="str">
        <f>E9</f>
        <v>03 - Elektroinstalace</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24</v>
      </c>
      <c r="D49" s="47"/>
      <c r="E49" s="47"/>
      <c r="F49" s="34" t="str">
        <f>F12</f>
        <v>Siokolov</v>
      </c>
      <c r="G49" s="47"/>
      <c r="H49" s="47"/>
      <c r="I49" s="146" t="s">
        <v>26</v>
      </c>
      <c r="J49" s="147" t="str">
        <f>IF(J12="","",J12)</f>
        <v>1. 2. 2018</v>
      </c>
      <c r="K49" s="51"/>
    </row>
    <row r="50" s="1" customFormat="1" ht="6.96" customHeight="1">
      <c r="B50" s="46"/>
      <c r="C50" s="47"/>
      <c r="D50" s="47"/>
      <c r="E50" s="47"/>
      <c r="F50" s="47"/>
      <c r="G50" s="47"/>
      <c r="H50" s="47"/>
      <c r="I50" s="144"/>
      <c r="J50" s="47"/>
      <c r="K50" s="51"/>
    </row>
    <row r="51" s="1" customFormat="1">
      <c r="B51" s="46"/>
      <c r="C51" s="39" t="s">
        <v>32</v>
      </c>
      <c r="D51" s="47"/>
      <c r="E51" s="47"/>
      <c r="F51" s="34" t="str">
        <f>E15</f>
        <v>MÚ Sokolov, Rokycanova 1929, Sokolov</v>
      </c>
      <c r="G51" s="47"/>
      <c r="H51" s="47"/>
      <c r="I51" s="146" t="s">
        <v>39</v>
      </c>
      <c r="J51" s="44" t="str">
        <f>E21</f>
        <v>Ing. Arch Olga Růžičková</v>
      </c>
      <c r="K51" s="51"/>
    </row>
    <row r="52" s="1" customFormat="1" ht="14.4" customHeight="1">
      <c r="B52" s="46"/>
      <c r="C52" s="39" t="s">
        <v>37</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104</v>
      </c>
      <c r="D54" s="159"/>
      <c r="E54" s="159"/>
      <c r="F54" s="159"/>
      <c r="G54" s="159"/>
      <c r="H54" s="159"/>
      <c r="I54" s="173"/>
      <c r="J54" s="174" t="s">
        <v>105</v>
      </c>
      <c r="K54" s="175"/>
    </row>
    <row r="55" s="1" customFormat="1" ht="10.32" customHeight="1">
      <c r="B55" s="46"/>
      <c r="C55" s="47"/>
      <c r="D55" s="47"/>
      <c r="E55" s="47"/>
      <c r="F55" s="47"/>
      <c r="G55" s="47"/>
      <c r="H55" s="47"/>
      <c r="I55" s="144"/>
      <c r="J55" s="47"/>
      <c r="K55" s="51"/>
    </row>
    <row r="56" s="1" customFormat="1" ht="29.28" customHeight="1">
      <c r="B56" s="46"/>
      <c r="C56" s="176" t="s">
        <v>106</v>
      </c>
      <c r="D56" s="47"/>
      <c r="E56" s="47"/>
      <c r="F56" s="47"/>
      <c r="G56" s="47"/>
      <c r="H56" s="47"/>
      <c r="I56" s="144"/>
      <c r="J56" s="155">
        <f>J88</f>
        <v>0</v>
      </c>
      <c r="K56" s="51"/>
      <c r="AU56" s="23" t="s">
        <v>107</v>
      </c>
    </row>
    <row r="57" s="7" customFormat="1" ht="24.96" customHeight="1">
      <c r="B57" s="177"/>
      <c r="C57" s="178"/>
      <c r="D57" s="179" t="s">
        <v>425</v>
      </c>
      <c r="E57" s="180"/>
      <c r="F57" s="180"/>
      <c r="G57" s="180"/>
      <c r="H57" s="180"/>
      <c r="I57" s="181"/>
      <c r="J57" s="182">
        <f>J89</f>
        <v>0</v>
      </c>
      <c r="K57" s="183"/>
    </row>
    <row r="58" s="8" customFormat="1" ht="19.92" customHeight="1">
      <c r="B58" s="184"/>
      <c r="C58" s="185"/>
      <c r="D58" s="186" t="s">
        <v>426</v>
      </c>
      <c r="E58" s="187"/>
      <c r="F58" s="187"/>
      <c r="G58" s="187"/>
      <c r="H58" s="187"/>
      <c r="I58" s="188"/>
      <c r="J58" s="189">
        <f>J90</f>
        <v>0</v>
      </c>
      <c r="K58" s="190"/>
    </row>
    <row r="59" s="8" customFormat="1" ht="14.88" customHeight="1">
      <c r="B59" s="184"/>
      <c r="C59" s="185"/>
      <c r="D59" s="186" t="s">
        <v>427</v>
      </c>
      <c r="E59" s="187"/>
      <c r="F59" s="187"/>
      <c r="G59" s="187"/>
      <c r="H59" s="187"/>
      <c r="I59" s="188"/>
      <c r="J59" s="189">
        <f>J91</f>
        <v>0</v>
      </c>
      <c r="K59" s="190"/>
    </row>
    <row r="60" s="8" customFormat="1" ht="14.88" customHeight="1">
      <c r="B60" s="184"/>
      <c r="C60" s="185"/>
      <c r="D60" s="186" t="s">
        <v>428</v>
      </c>
      <c r="E60" s="187"/>
      <c r="F60" s="187"/>
      <c r="G60" s="187"/>
      <c r="H60" s="187"/>
      <c r="I60" s="188"/>
      <c r="J60" s="189">
        <f>J93</f>
        <v>0</v>
      </c>
      <c r="K60" s="190"/>
    </row>
    <row r="61" s="8" customFormat="1" ht="14.88" customHeight="1">
      <c r="B61" s="184"/>
      <c r="C61" s="185"/>
      <c r="D61" s="186" t="s">
        <v>429</v>
      </c>
      <c r="E61" s="187"/>
      <c r="F61" s="187"/>
      <c r="G61" s="187"/>
      <c r="H61" s="187"/>
      <c r="I61" s="188"/>
      <c r="J61" s="189">
        <f>J100</f>
        <v>0</v>
      </c>
      <c r="K61" s="190"/>
    </row>
    <row r="62" s="8" customFormat="1" ht="14.88" customHeight="1">
      <c r="B62" s="184"/>
      <c r="C62" s="185"/>
      <c r="D62" s="186" t="s">
        <v>430</v>
      </c>
      <c r="E62" s="187"/>
      <c r="F62" s="187"/>
      <c r="G62" s="187"/>
      <c r="H62" s="187"/>
      <c r="I62" s="188"/>
      <c r="J62" s="189">
        <f>J112</f>
        <v>0</v>
      </c>
      <c r="K62" s="190"/>
    </row>
    <row r="63" s="8" customFormat="1" ht="14.88" customHeight="1">
      <c r="B63" s="184"/>
      <c r="C63" s="185"/>
      <c r="D63" s="186" t="s">
        <v>431</v>
      </c>
      <c r="E63" s="187"/>
      <c r="F63" s="187"/>
      <c r="G63" s="187"/>
      <c r="H63" s="187"/>
      <c r="I63" s="188"/>
      <c r="J63" s="189">
        <f>J118</f>
        <v>0</v>
      </c>
      <c r="K63" s="190"/>
    </row>
    <row r="64" s="8" customFormat="1" ht="14.88" customHeight="1">
      <c r="B64" s="184"/>
      <c r="C64" s="185"/>
      <c r="D64" s="186" t="s">
        <v>432</v>
      </c>
      <c r="E64" s="187"/>
      <c r="F64" s="187"/>
      <c r="G64" s="187"/>
      <c r="H64" s="187"/>
      <c r="I64" s="188"/>
      <c r="J64" s="189">
        <f>J123</f>
        <v>0</v>
      </c>
      <c r="K64" s="190"/>
    </row>
    <row r="65" s="8" customFormat="1" ht="19.92" customHeight="1">
      <c r="B65" s="184"/>
      <c r="C65" s="185"/>
      <c r="D65" s="186" t="s">
        <v>433</v>
      </c>
      <c r="E65" s="187"/>
      <c r="F65" s="187"/>
      <c r="G65" s="187"/>
      <c r="H65" s="187"/>
      <c r="I65" s="188"/>
      <c r="J65" s="189">
        <f>J126</f>
        <v>0</v>
      </c>
      <c r="K65" s="190"/>
    </row>
    <row r="66" s="8" customFormat="1" ht="14.88" customHeight="1">
      <c r="B66" s="184"/>
      <c r="C66" s="185"/>
      <c r="D66" s="186" t="s">
        <v>434</v>
      </c>
      <c r="E66" s="187"/>
      <c r="F66" s="187"/>
      <c r="G66" s="187"/>
      <c r="H66" s="187"/>
      <c r="I66" s="188"/>
      <c r="J66" s="189">
        <f>J127</f>
        <v>0</v>
      </c>
      <c r="K66" s="190"/>
    </row>
    <row r="67" s="8" customFormat="1" ht="14.88" customHeight="1">
      <c r="B67" s="184"/>
      <c r="C67" s="185"/>
      <c r="D67" s="186" t="s">
        <v>435</v>
      </c>
      <c r="E67" s="187"/>
      <c r="F67" s="187"/>
      <c r="G67" s="187"/>
      <c r="H67" s="187"/>
      <c r="I67" s="188"/>
      <c r="J67" s="189">
        <f>J130</f>
        <v>0</v>
      </c>
      <c r="K67" s="190"/>
    </row>
    <row r="68" s="7" customFormat="1" ht="24.96" customHeight="1">
      <c r="B68" s="177"/>
      <c r="C68" s="178"/>
      <c r="D68" s="179" t="s">
        <v>436</v>
      </c>
      <c r="E68" s="180"/>
      <c r="F68" s="180"/>
      <c r="G68" s="180"/>
      <c r="H68" s="180"/>
      <c r="I68" s="181"/>
      <c r="J68" s="182">
        <f>J133</f>
        <v>0</v>
      </c>
      <c r="K68" s="183"/>
    </row>
    <row r="69" s="1" customFormat="1" ht="21.84" customHeight="1">
      <c r="B69" s="46"/>
      <c r="C69" s="47"/>
      <c r="D69" s="47"/>
      <c r="E69" s="47"/>
      <c r="F69" s="47"/>
      <c r="G69" s="47"/>
      <c r="H69" s="47"/>
      <c r="I69" s="144"/>
      <c r="J69" s="47"/>
      <c r="K69" s="51"/>
    </row>
    <row r="70" s="1" customFormat="1" ht="6.96" customHeight="1">
      <c r="B70" s="67"/>
      <c r="C70" s="68"/>
      <c r="D70" s="68"/>
      <c r="E70" s="68"/>
      <c r="F70" s="68"/>
      <c r="G70" s="68"/>
      <c r="H70" s="68"/>
      <c r="I70" s="166"/>
      <c r="J70" s="68"/>
      <c r="K70" s="69"/>
    </row>
    <row r="74" s="1" customFormat="1" ht="6.96" customHeight="1">
      <c r="B74" s="70"/>
      <c r="C74" s="71"/>
      <c r="D74" s="71"/>
      <c r="E74" s="71"/>
      <c r="F74" s="71"/>
      <c r="G74" s="71"/>
      <c r="H74" s="71"/>
      <c r="I74" s="169"/>
      <c r="J74" s="71"/>
      <c r="K74" s="71"/>
      <c r="L74" s="72"/>
    </row>
    <row r="75" s="1" customFormat="1" ht="36.96" customHeight="1">
      <c r="B75" s="46"/>
      <c r="C75" s="73" t="s">
        <v>110</v>
      </c>
      <c r="D75" s="74"/>
      <c r="E75" s="74"/>
      <c r="F75" s="74"/>
      <c r="G75" s="74"/>
      <c r="H75" s="74"/>
      <c r="I75" s="191"/>
      <c r="J75" s="74"/>
      <c r="K75" s="74"/>
      <c r="L75" s="72"/>
    </row>
    <row r="76" s="1" customFormat="1" ht="6.96" customHeight="1">
      <c r="B76" s="46"/>
      <c r="C76" s="74"/>
      <c r="D76" s="74"/>
      <c r="E76" s="74"/>
      <c r="F76" s="74"/>
      <c r="G76" s="74"/>
      <c r="H76" s="74"/>
      <c r="I76" s="191"/>
      <c r="J76" s="74"/>
      <c r="K76" s="74"/>
      <c r="L76" s="72"/>
    </row>
    <row r="77" s="1" customFormat="1" ht="14.4" customHeight="1">
      <c r="B77" s="46"/>
      <c r="C77" s="76" t="s">
        <v>18</v>
      </c>
      <c r="D77" s="74"/>
      <c r="E77" s="74"/>
      <c r="F77" s="74"/>
      <c r="G77" s="74"/>
      <c r="H77" s="74"/>
      <c r="I77" s="191"/>
      <c r="J77" s="74"/>
      <c r="K77" s="74"/>
      <c r="L77" s="72"/>
    </row>
    <row r="78" s="1" customFormat="1" ht="16.5" customHeight="1">
      <c r="B78" s="46"/>
      <c r="C78" s="74"/>
      <c r="D78" s="74"/>
      <c r="E78" s="192" t="str">
        <f>E7</f>
        <v>Úpravy recepce MÚ Sokolov</v>
      </c>
      <c r="F78" s="76"/>
      <c r="G78" s="76"/>
      <c r="H78" s="76"/>
      <c r="I78" s="191"/>
      <c r="J78" s="74"/>
      <c r="K78" s="74"/>
      <c r="L78" s="72"/>
    </row>
    <row r="79" s="1" customFormat="1" ht="14.4" customHeight="1">
      <c r="B79" s="46"/>
      <c r="C79" s="76" t="s">
        <v>101</v>
      </c>
      <c r="D79" s="74"/>
      <c r="E79" s="74"/>
      <c r="F79" s="74"/>
      <c r="G79" s="74"/>
      <c r="H79" s="74"/>
      <c r="I79" s="191"/>
      <c r="J79" s="74"/>
      <c r="K79" s="74"/>
      <c r="L79" s="72"/>
    </row>
    <row r="80" s="1" customFormat="1" ht="17.25" customHeight="1">
      <c r="B80" s="46"/>
      <c r="C80" s="74"/>
      <c r="D80" s="74"/>
      <c r="E80" s="82" t="str">
        <f>E9</f>
        <v>03 - Elektroinstalace</v>
      </c>
      <c r="F80" s="74"/>
      <c r="G80" s="74"/>
      <c r="H80" s="74"/>
      <c r="I80" s="191"/>
      <c r="J80" s="74"/>
      <c r="K80" s="74"/>
      <c r="L80" s="72"/>
    </row>
    <row r="81" s="1" customFormat="1" ht="6.96" customHeight="1">
      <c r="B81" s="46"/>
      <c r="C81" s="74"/>
      <c r="D81" s="74"/>
      <c r="E81" s="74"/>
      <c r="F81" s="74"/>
      <c r="G81" s="74"/>
      <c r="H81" s="74"/>
      <c r="I81" s="191"/>
      <c r="J81" s="74"/>
      <c r="K81" s="74"/>
      <c r="L81" s="72"/>
    </row>
    <row r="82" s="1" customFormat="1" ht="18" customHeight="1">
      <c r="B82" s="46"/>
      <c r="C82" s="76" t="s">
        <v>24</v>
      </c>
      <c r="D82" s="74"/>
      <c r="E82" s="74"/>
      <c r="F82" s="193" t="str">
        <f>F12</f>
        <v>Siokolov</v>
      </c>
      <c r="G82" s="74"/>
      <c r="H82" s="74"/>
      <c r="I82" s="194" t="s">
        <v>26</v>
      </c>
      <c r="J82" s="85" t="str">
        <f>IF(J12="","",J12)</f>
        <v>1. 2. 2018</v>
      </c>
      <c r="K82" s="74"/>
      <c r="L82" s="72"/>
    </row>
    <row r="83" s="1" customFormat="1" ht="6.96" customHeight="1">
      <c r="B83" s="46"/>
      <c r="C83" s="74"/>
      <c r="D83" s="74"/>
      <c r="E83" s="74"/>
      <c r="F83" s="74"/>
      <c r="G83" s="74"/>
      <c r="H83" s="74"/>
      <c r="I83" s="191"/>
      <c r="J83" s="74"/>
      <c r="K83" s="74"/>
      <c r="L83" s="72"/>
    </row>
    <row r="84" s="1" customFormat="1">
      <c r="B84" s="46"/>
      <c r="C84" s="76" t="s">
        <v>32</v>
      </c>
      <c r="D84" s="74"/>
      <c r="E84" s="74"/>
      <c r="F84" s="193" t="str">
        <f>E15</f>
        <v>MÚ Sokolov, Rokycanova 1929, Sokolov</v>
      </c>
      <c r="G84" s="74"/>
      <c r="H84" s="74"/>
      <c r="I84" s="194" t="s">
        <v>39</v>
      </c>
      <c r="J84" s="193" t="str">
        <f>E21</f>
        <v>Ing. Arch Olga Růžičková</v>
      </c>
      <c r="K84" s="74"/>
      <c r="L84" s="72"/>
    </row>
    <row r="85" s="1" customFormat="1" ht="14.4" customHeight="1">
      <c r="B85" s="46"/>
      <c r="C85" s="76" t="s">
        <v>37</v>
      </c>
      <c r="D85" s="74"/>
      <c r="E85" s="74"/>
      <c r="F85" s="193" t="str">
        <f>IF(E18="","",E18)</f>
        <v/>
      </c>
      <c r="G85" s="74"/>
      <c r="H85" s="74"/>
      <c r="I85" s="191"/>
      <c r="J85" s="74"/>
      <c r="K85" s="74"/>
      <c r="L85" s="72"/>
    </row>
    <row r="86" s="1" customFormat="1" ht="10.32" customHeight="1">
      <c r="B86" s="46"/>
      <c r="C86" s="74"/>
      <c r="D86" s="74"/>
      <c r="E86" s="74"/>
      <c r="F86" s="74"/>
      <c r="G86" s="74"/>
      <c r="H86" s="74"/>
      <c r="I86" s="191"/>
      <c r="J86" s="74"/>
      <c r="K86" s="74"/>
      <c r="L86" s="72"/>
    </row>
    <row r="87" s="9" customFormat="1" ht="29.28" customHeight="1">
      <c r="B87" s="195"/>
      <c r="C87" s="196" t="s">
        <v>111</v>
      </c>
      <c r="D87" s="197" t="s">
        <v>63</v>
      </c>
      <c r="E87" s="197" t="s">
        <v>59</v>
      </c>
      <c r="F87" s="197" t="s">
        <v>112</v>
      </c>
      <c r="G87" s="197" t="s">
        <v>113</v>
      </c>
      <c r="H87" s="197" t="s">
        <v>114</v>
      </c>
      <c r="I87" s="198" t="s">
        <v>115</v>
      </c>
      <c r="J87" s="197" t="s">
        <v>105</v>
      </c>
      <c r="K87" s="199" t="s">
        <v>116</v>
      </c>
      <c r="L87" s="200"/>
      <c r="M87" s="102" t="s">
        <v>117</v>
      </c>
      <c r="N87" s="103" t="s">
        <v>48</v>
      </c>
      <c r="O87" s="103" t="s">
        <v>118</v>
      </c>
      <c r="P87" s="103" t="s">
        <v>119</v>
      </c>
      <c r="Q87" s="103" t="s">
        <v>120</v>
      </c>
      <c r="R87" s="103" t="s">
        <v>121</v>
      </c>
      <c r="S87" s="103" t="s">
        <v>122</v>
      </c>
      <c r="T87" s="104" t="s">
        <v>123</v>
      </c>
    </row>
    <row r="88" s="1" customFormat="1" ht="29.28" customHeight="1">
      <c r="B88" s="46"/>
      <c r="C88" s="108" t="s">
        <v>106</v>
      </c>
      <c r="D88" s="74"/>
      <c r="E88" s="74"/>
      <c r="F88" s="74"/>
      <c r="G88" s="74"/>
      <c r="H88" s="74"/>
      <c r="I88" s="191"/>
      <c r="J88" s="201">
        <f>BK88</f>
        <v>0</v>
      </c>
      <c r="K88" s="74"/>
      <c r="L88" s="72"/>
      <c r="M88" s="105"/>
      <c r="N88" s="106"/>
      <c r="O88" s="106"/>
      <c r="P88" s="202">
        <f>P89+P133</f>
        <v>0</v>
      </c>
      <c r="Q88" s="106"/>
      <c r="R88" s="202">
        <f>R89+R133</f>
        <v>0</v>
      </c>
      <c r="S88" s="106"/>
      <c r="T88" s="203">
        <f>T89+T133</f>
        <v>0</v>
      </c>
      <c r="AT88" s="23" t="s">
        <v>77</v>
      </c>
      <c r="AU88" s="23" t="s">
        <v>107</v>
      </c>
      <c r="BK88" s="204">
        <f>BK89+BK133</f>
        <v>0</v>
      </c>
    </row>
    <row r="89" s="10" customFormat="1" ht="37.44" customHeight="1">
      <c r="B89" s="205"/>
      <c r="C89" s="206"/>
      <c r="D89" s="207" t="s">
        <v>77</v>
      </c>
      <c r="E89" s="208" t="s">
        <v>277</v>
      </c>
      <c r="F89" s="208" t="s">
        <v>277</v>
      </c>
      <c r="G89" s="206"/>
      <c r="H89" s="206"/>
      <c r="I89" s="209"/>
      <c r="J89" s="210">
        <f>BK89</f>
        <v>0</v>
      </c>
      <c r="K89" s="206"/>
      <c r="L89" s="211"/>
      <c r="M89" s="212"/>
      <c r="N89" s="213"/>
      <c r="O89" s="213"/>
      <c r="P89" s="214">
        <f>P90+P126</f>
        <v>0</v>
      </c>
      <c r="Q89" s="213"/>
      <c r="R89" s="214">
        <f>R90+R126</f>
        <v>0</v>
      </c>
      <c r="S89" s="213"/>
      <c r="T89" s="215">
        <f>T90+T126</f>
        <v>0</v>
      </c>
      <c r="AR89" s="216" t="s">
        <v>88</v>
      </c>
      <c r="AT89" s="217" t="s">
        <v>77</v>
      </c>
      <c r="AU89" s="217" t="s">
        <v>78</v>
      </c>
      <c r="AY89" s="216" t="s">
        <v>126</v>
      </c>
      <c r="BK89" s="218">
        <f>BK90+BK126</f>
        <v>0</v>
      </c>
    </row>
    <row r="90" s="10" customFormat="1" ht="19.92" customHeight="1">
      <c r="B90" s="205"/>
      <c r="C90" s="206"/>
      <c r="D90" s="207" t="s">
        <v>77</v>
      </c>
      <c r="E90" s="219" t="s">
        <v>437</v>
      </c>
      <c r="F90" s="219" t="s">
        <v>438</v>
      </c>
      <c r="G90" s="206"/>
      <c r="H90" s="206"/>
      <c r="I90" s="209"/>
      <c r="J90" s="220">
        <f>BK90</f>
        <v>0</v>
      </c>
      <c r="K90" s="206"/>
      <c r="L90" s="211"/>
      <c r="M90" s="212"/>
      <c r="N90" s="213"/>
      <c r="O90" s="213"/>
      <c r="P90" s="214">
        <f>P91+P93+P100+P112+P118+P123</f>
        <v>0</v>
      </c>
      <c r="Q90" s="213"/>
      <c r="R90" s="214">
        <f>R91+R93+R100+R112+R118+R123</f>
        <v>0</v>
      </c>
      <c r="S90" s="213"/>
      <c r="T90" s="215">
        <f>T91+T93+T100+T112+T118+T123</f>
        <v>0</v>
      </c>
      <c r="AR90" s="216" t="s">
        <v>88</v>
      </c>
      <c r="AT90" s="217" t="s">
        <v>77</v>
      </c>
      <c r="AU90" s="217" t="s">
        <v>86</v>
      </c>
      <c r="AY90" s="216" t="s">
        <v>126</v>
      </c>
      <c r="BK90" s="218">
        <f>BK91+BK93+BK100+BK112+BK118+BK123</f>
        <v>0</v>
      </c>
    </row>
    <row r="91" s="10" customFormat="1" ht="14.88" customHeight="1">
      <c r="B91" s="205"/>
      <c r="C91" s="206"/>
      <c r="D91" s="207" t="s">
        <v>77</v>
      </c>
      <c r="E91" s="219" t="s">
        <v>439</v>
      </c>
      <c r="F91" s="219" t="s">
        <v>440</v>
      </c>
      <c r="G91" s="206"/>
      <c r="H91" s="206"/>
      <c r="I91" s="209"/>
      <c r="J91" s="220">
        <f>BK91</f>
        <v>0</v>
      </c>
      <c r="K91" s="206"/>
      <c r="L91" s="211"/>
      <c r="M91" s="212"/>
      <c r="N91" s="213"/>
      <c r="O91" s="213"/>
      <c r="P91" s="214">
        <f>P92</f>
        <v>0</v>
      </c>
      <c r="Q91" s="213"/>
      <c r="R91" s="214">
        <f>R92</f>
        <v>0</v>
      </c>
      <c r="S91" s="213"/>
      <c r="T91" s="215">
        <f>T92</f>
        <v>0</v>
      </c>
      <c r="AR91" s="216" t="s">
        <v>88</v>
      </c>
      <c r="AT91" s="217" t="s">
        <v>77</v>
      </c>
      <c r="AU91" s="217" t="s">
        <v>88</v>
      </c>
      <c r="AY91" s="216" t="s">
        <v>126</v>
      </c>
      <c r="BK91" s="218">
        <f>BK92</f>
        <v>0</v>
      </c>
    </row>
    <row r="92" s="1" customFormat="1" ht="16.5" customHeight="1">
      <c r="B92" s="46"/>
      <c r="C92" s="221" t="s">
        <v>86</v>
      </c>
      <c r="D92" s="221" t="s">
        <v>129</v>
      </c>
      <c r="E92" s="222" t="s">
        <v>441</v>
      </c>
      <c r="F92" s="223" t="s">
        <v>442</v>
      </c>
      <c r="G92" s="224" t="s">
        <v>213</v>
      </c>
      <c r="H92" s="225">
        <v>2</v>
      </c>
      <c r="I92" s="226"/>
      <c r="J92" s="227">
        <f>ROUND(I92*H92,2)</f>
        <v>0</v>
      </c>
      <c r="K92" s="223" t="s">
        <v>34</v>
      </c>
      <c r="L92" s="72"/>
      <c r="M92" s="228" t="s">
        <v>34</v>
      </c>
      <c r="N92" s="234" t="s">
        <v>49</v>
      </c>
      <c r="O92" s="47"/>
      <c r="P92" s="235">
        <f>O92*H92</f>
        <v>0</v>
      </c>
      <c r="Q92" s="235">
        <v>0</v>
      </c>
      <c r="R92" s="235">
        <f>Q92*H92</f>
        <v>0</v>
      </c>
      <c r="S92" s="235">
        <v>0</v>
      </c>
      <c r="T92" s="236">
        <f>S92*H92</f>
        <v>0</v>
      </c>
      <c r="AR92" s="23" t="s">
        <v>260</v>
      </c>
      <c r="AT92" s="23" t="s">
        <v>129</v>
      </c>
      <c r="AU92" s="23" t="s">
        <v>155</v>
      </c>
      <c r="AY92" s="23" t="s">
        <v>126</v>
      </c>
      <c r="BE92" s="233">
        <f>IF(N92="základní",J92,0)</f>
        <v>0</v>
      </c>
      <c r="BF92" s="233">
        <f>IF(N92="snížená",J92,0)</f>
        <v>0</v>
      </c>
      <c r="BG92" s="233">
        <f>IF(N92="zákl. přenesená",J92,0)</f>
        <v>0</v>
      </c>
      <c r="BH92" s="233">
        <f>IF(N92="sníž. přenesená",J92,0)</f>
        <v>0</v>
      </c>
      <c r="BI92" s="233">
        <f>IF(N92="nulová",J92,0)</f>
        <v>0</v>
      </c>
      <c r="BJ92" s="23" t="s">
        <v>86</v>
      </c>
      <c r="BK92" s="233">
        <f>ROUND(I92*H92,2)</f>
        <v>0</v>
      </c>
      <c r="BL92" s="23" t="s">
        <v>260</v>
      </c>
      <c r="BM92" s="23" t="s">
        <v>88</v>
      </c>
    </row>
    <row r="93" s="10" customFormat="1" ht="22.32" customHeight="1">
      <c r="B93" s="205"/>
      <c r="C93" s="206"/>
      <c r="D93" s="207" t="s">
        <v>77</v>
      </c>
      <c r="E93" s="219" t="s">
        <v>443</v>
      </c>
      <c r="F93" s="219" t="s">
        <v>444</v>
      </c>
      <c r="G93" s="206"/>
      <c r="H93" s="206"/>
      <c r="I93" s="209"/>
      <c r="J93" s="220">
        <f>BK93</f>
        <v>0</v>
      </c>
      <c r="K93" s="206"/>
      <c r="L93" s="211"/>
      <c r="M93" s="212"/>
      <c r="N93" s="213"/>
      <c r="O93" s="213"/>
      <c r="P93" s="214">
        <f>SUM(P94:P99)</f>
        <v>0</v>
      </c>
      <c r="Q93" s="213"/>
      <c r="R93" s="214">
        <f>SUM(R94:R99)</f>
        <v>0</v>
      </c>
      <c r="S93" s="213"/>
      <c r="T93" s="215">
        <f>SUM(T94:T99)</f>
        <v>0</v>
      </c>
      <c r="AR93" s="216" t="s">
        <v>88</v>
      </c>
      <c r="AT93" s="217" t="s">
        <v>77</v>
      </c>
      <c r="AU93" s="217" t="s">
        <v>88</v>
      </c>
      <c r="AY93" s="216" t="s">
        <v>126</v>
      </c>
      <c r="BK93" s="218">
        <f>SUM(BK94:BK99)</f>
        <v>0</v>
      </c>
    </row>
    <row r="94" s="1" customFormat="1" ht="16.5" customHeight="1">
      <c r="B94" s="46"/>
      <c r="C94" s="221" t="s">
        <v>88</v>
      </c>
      <c r="D94" s="221" t="s">
        <v>129</v>
      </c>
      <c r="E94" s="222" t="s">
        <v>445</v>
      </c>
      <c r="F94" s="223" t="s">
        <v>446</v>
      </c>
      <c r="G94" s="224" t="s">
        <v>213</v>
      </c>
      <c r="H94" s="225">
        <v>2</v>
      </c>
      <c r="I94" s="226"/>
      <c r="J94" s="227">
        <f>ROUND(I94*H94,2)</f>
        <v>0</v>
      </c>
      <c r="K94" s="223" t="s">
        <v>34</v>
      </c>
      <c r="L94" s="72"/>
      <c r="M94" s="228" t="s">
        <v>34</v>
      </c>
      <c r="N94" s="234" t="s">
        <v>49</v>
      </c>
      <c r="O94" s="47"/>
      <c r="P94" s="235">
        <f>O94*H94</f>
        <v>0</v>
      </c>
      <c r="Q94" s="235">
        <v>0</v>
      </c>
      <c r="R94" s="235">
        <f>Q94*H94</f>
        <v>0</v>
      </c>
      <c r="S94" s="235">
        <v>0</v>
      </c>
      <c r="T94" s="236">
        <f>S94*H94</f>
        <v>0</v>
      </c>
      <c r="AR94" s="23" t="s">
        <v>260</v>
      </c>
      <c r="AT94" s="23" t="s">
        <v>129</v>
      </c>
      <c r="AU94" s="23" t="s">
        <v>155</v>
      </c>
      <c r="AY94" s="23" t="s">
        <v>126</v>
      </c>
      <c r="BE94" s="233">
        <f>IF(N94="základní",J94,0)</f>
        <v>0</v>
      </c>
      <c r="BF94" s="233">
        <f>IF(N94="snížená",J94,0)</f>
        <v>0</v>
      </c>
      <c r="BG94" s="233">
        <f>IF(N94="zákl. přenesená",J94,0)</f>
        <v>0</v>
      </c>
      <c r="BH94" s="233">
        <f>IF(N94="sníž. přenesená",J94,0)</f>
        <v>0</v>
      </c>
      <c r="BI94" s="233">
        <f>IF(N94="nulová",J94,0)</f>
        <v>0</v>
      </c>
      <c r="BJ94" s="23" t="s">
        <v>86</v>
      </c>
      <c r="BK94" s="233">
        <f>ROUND(I94*H94,2)</f>
        <v>0</v>
      </c>
      <c r="BL94" s="23" t="s">
        <v>260</v>
      </c>
      <c r="BM94" s="23" t="s">
        <v>162</v>
      </c>
    </row>
    <row r="95" s="1" customFormat="1" ht="16.5" customHeight="1">
      <c r="B95" s="46"/>
      <c r="C95" s="221" t="s">
        <v>155</v>
      </c>
      <c r="D95" s="221" t="s">
        <v>129</v>
      </c>
      <c r="E95" s="222" t="s">
        <v>447</v>
      </c>
      <c r="F95" s="223" t="s">
        <v>448</v>
      </c>
      <c r="G95" s="224" t="s">
        <v>213</v>
      </c>
      <c r="H95" s="225">
        <v>2</v>
      </c>
      <c r="I95" s="226"/>
      <c r="J95" s="227">
        <f>ROUND(I95*H95,2)</f>
        <v>0</v>
      </c>
      <c r="K95" s="223" t="s">
        <v>34</v>
      </c>
      <c r="L95" s="72"/>
      <c r="M95" s="228" t="s">
        <v>34</v>
      </c>
      <c r="N95" s="234" t="s">
        <v>49</v>
      </c>
      <c r="O95" s="47"/>
      <c r="P95" s="235">
        <f>O95*H95</f>
        <v>0</v>
      </c>
      <c r="Q95" s="235">
        <v>0</v>
      </c>
      <c r="R95" s="235">
        <f>Q95*H95</f>
        <v>0</v>
      </c>
      <c r="S95" s="235">
        <v>0</v>
      </c>
      <c r="T95" s="236">
        <f>S95*H95</f>
        <v>0</v>
      </c>
      <c r="AR95" s="23" t="s">
        <v>260</v>
      </c>
      <c r="AT95" s="23" t="s">
        <v>129</v>
      </c>
      <c r="AU95" s="23" t="s">
        <v>155</v>
      </c>
      <c r="AY95" s="23" t="s">
        <v>126</v>
      </c>
      <c r="BE95" s="233">
        <f>IF(N95="základní",J95,0)</f>
        <v>0</v>
      </c>
      <c r="BF95" s="233">
        <f>IF(N95="snížená",J95,0)</f>
        <v>0</v>
      </c>
      <c r="BG95" s="233">
        <f>IF(N95="zákl. přenesená",J95,0)</f>
        <v>0</v>
      </c>
      <c r="BH95" s="233">
        <f>IF(N95="sníž. přenesená",J95,0)</f>
        <v>0</v>
      </c>
      <c r="BI95" s="233">
        <f>IF(N95="nulová",J95,0)</f>
        <v>0</v>
      </c>
      <c r="BJ95" s="23" t="s">
        <v>86</v>
      </c>
      <c r="BK95" s="233">
        <f>ROUND(I95*H95,2)</f>
        <v>0</v>
      </c>
      <c r="BL95" s="23" t="s">
        <v>260</v>
      </c>
      <c r="BM95" s="23" t="s">
        <v>188</v>
      </c>
    </row>
    <row r="96" s="1" customFormat="1" ht="16.5" customHeight="1">
      <c r="B96" s="46"/>
      <c r="C96" s="221" t="s">
        <v>162</v>
      </c>
      <c r="D96" s="221" t="s">
        <v>129</v>
      </c>
      <c r="E96" s="222" t="s">
        <v>449</v>
      </c>
      <c r="F96" s="223" t="s">
        <v>450</v>
      </c>
      <c r="G96" s="224" t="s">
        <v>213</v>
      </c>
      <c r="H96" s="225">
        <v>2</v>
      </c>
      <c r="I96" s="226"/>
      <c r="J96" s="227">
        <f>ROUND(I96*H96,2)</f>
        <v>0</v>
      </c>
      <c r="K96" s="223" t="s">
        <v>34</v>
      </c>
      <c r="L96" s="72"/>
      <c r="M96" s="228" t="s">
        <v>34</v>
      </c>
      <c r="N96" s="234" t="s">
        <v>49</v>
      </c>
      <c r="O96" s="47"/>
      <c r="P96" s="235">
        <f>O96*H96</f>
        <v>0</v>
      </c>
      <c r="Q96" s="235">
        <v>0</v>
      </c>
      <c r="R96" s="235">
        <f>Q96*H96</f>
        <v>0</v>
      </c>
      <c r="S96" s="235">
        <v>0</v>
      </c>
      <c r="T96" s="236">
        <f>S96*H96</f>
        <v>0</v>
      </c>
      <c r="AR96" s="23" t="s">
        <v>260</v>
      </c>
      <c r="AT96" s="23" t="s">
        <v>129</v>
      </c>
      <c r="AU96" s="23" t="s">
        <v>155</v>
      </c>
      <c r="AY96" s="23" t="s">
        <v>126</v>
      </c>
      <c r="BE96" s="233">
        <f>IF(N96="základní",J96,0)</f>
        <v>0</v>
      </c>
      <c r="BF96" s="233">
        <f>IF(N96="snížená",J96,0)</f>
        <v>0</v>
      </c>
      <c r="BG96" s="233">
        <f>IF(N96="zákl. přenesená",J96,0)</f>
        <v>0</v>
      </c>
      <c r="BH96" s="233">
        <f>IF(N96="sníž. přenesená",J96,0)</f>
        <v>0</v>
      </c>
      <c r="BI96" s="233">
        <f>IF(N96="nulová",J96,0)</f>
        <v>0</v>
      </c>
      <c r="BJ96" s="23" t="s">
        <v>86</v>
      </c>
      <c r="BK96" s="233">
        <f>ROUND(I96*H96,2)</f>
        <v>0</v>
      </c>
      <c r="BL96" s="23" t="s">
        <v>260</v>
      </c>
      <c r="BM96" s="23" t="s">
        <v>210</v>
      </c>
    </row>
    <row r="97" s="1" customFormat="1" ht="16.5" customHeight="1">
      <c r="B97" s="46"/>
      <c r="C97" s="221" t="s">
        <v>125</v>
      </c>
      <c r="D97" s="221" t="s">
        <v>129</v>
      </c>
      <c r="E97" s="222" t="s">
        <v>451</v>
      </c>
      <c r="F97" s="223" t="s">
        <v>452</v>
      </c>
      <c r="G97" s="224" t="s">
        <v>213</v>
      </c>
      <c r="H97" s="225">
        <v>2</v>
      </c>
      <c r="I97" s="226"/>
      <c r="J97" s="227">
        <f>ROUND(I97*H97,2)</f>
        <v>0</v>
      </c>
      <c r="K97" s="223" t="s">
        <v>34</v>
      </c>
      <c r="L97" s="72"/>
      <c r="M97" s="228" t="s">
        <v>34</v>
      </c>
      <c r="N97" s="234" t="s">
        <v>49</v>
      </c>
      <c r="O97" s="47"/>
      <c r="P97" s="235">
        <f>O97*H97</f>
        <v>0</v>
      </c>
      <c r="Q97" s="235">
        <v>0</v>
      </c>
      <c r="R97" s="235">
        <f>Q97*H97</f>
        <v>0</v>
      </c>
      <c r="S97" s="235">
        <v>0</v>
      </c>
      <c r="T97" s="236">
        <f>S97*H97</f>
        <v>0</v>
      </c>
      <c r="AR97" s="23" t="s">
        <v>260</v>
      </c>
      <c r="AT97" s="23" t="s">
        <v>129</v>
      </c>
      <c r="AU97" s="23" t="s">
        <v>155</v>
      </c>
      <c r="AY97" s="23" t="s">
        <v>126</v>
      </c>
      <c r="BE97" s="233">
        <f>IF(N97="základní",J97,0)</f>
        <v>0</v>
      </c>
      <c r="BF97" s="233">
        <f>IF(N97="snížená",J97,0)</f>
        <v>0</v>
      </c>
      <c r="BG97" s="233">
        <f>IF(N97="zákl. přenesená",J97,0)</f>
        <v>0</v>
      </c>
      <c r="BH97" s="233">
        <f>IF(N97="sníž. přenesená",J97,0)</f>
        <v>0</v>
      </c>
      <c r="BI97" s="233">
        <f>IF(N97="nulová",J97,0)</f>
        <v>0</v>
      </c>
      <c r="BJ97" s="23" t="s">
        <v>86</v>
      </c>
      <c r="BK97" s="233">
        <f>ROUND(I97*H97,2)</f>
        <v>0</v>
      </c>
      <c r="BL97" s="23" t="s">
        <v>260</v>
      </c>
      <c r="BM97" s="23" t="s">
        <v>222</v>
      </c>
    </row>
    <row r="98" s="1" customFormat="1" ht="16.5" customHeight="1">
      <c r="B98" s="46"/>
      <c r="C98" s="221" t="s">
        <v>188</v>
      </c>
      <c r="D98" s="221" t="s">
        <v>129</v>
      </c>
      <c r="E98" s="222" t="s">
        <v>453</v>
      </c>
      <c r="F98" s="223" t="s">
        <v>454</v>
      </c>
      <c r="G98" s="224" t="s">
        <v>233</v>
      </c>
      <c r="H98" s="225">
        <v>7</v>
      </c>
      <c r="I98" s="226"/>
      <c r="J98" s="227">
        <f>ROUND(I98*H98,2)</f>
        <v>0</v>
      </c>
      <c r="K98" s="223" t="s">
        <v>34</v>
      </c>
      <c r="L98" s="72"/>
      <c r="M98" s="228" t="s">
        <v>34</v>
      </c>
      <c r="N98" s="234" t="s">
        <v>49</v>
      </c>
      <c r="O98" s="47"/>
      <c r="P98" s="235">
        <f>O98*H98</f>
        <v>0</v>
      </c>
      <c r="Q98" s="235">
        <v>0</v>
      </c>
      <c r="R98" s="235">
        <f>Q98*H98</f>
        <v>0</v>
      </c>
      <c r="S98" s="235">
        <v>0</v>
      </c>
      <c r="T98" s="236">
        <f>S98*H98</f>
        <v>0</v>
      </c>
      <c r="AR98" s="23" t="s">
        <v>260</v>
      </c>
      <c r="AT98" s="23" t="s">
        <v>129</v>
      </c>
      <c r="AU98" s="23" t="s">
        <v>155</v>
      </c>
      <c r="AY98" s="23" t="s">
        <v>126</v>
      </c>
      <c r="BE98" s="233">
        <f>IF(N98="základní",J98,0)</f>
        <v>0</v>
      </c>
      <c r="BF98" s="233">
        <f>IF(N98="snížená",J98,0)</f>
        <v>0</v>
      </c>
      <c r="BG98" s="233">
        <f>IF(N98="zákl. přenesená",J98,0)</f>
        <v>0</v>
      </c>
      <c r="BH98" s="233">
        <f>IF(N98="sníž. přenesená",J98,0)</f>
        <v>0</v>
      </c>
      <c r="BI98" s="233">
        <f>IF(N98="nulová",J98,0)</f>
        <v>0</v>
      </c>
      <c r="BJ98" s="23" t="s">
        <v>86</v>
      </c>
      <c r="BK98" s="233">
        <f>ROUND(I98*H98,2)</f>
        <v>0</v>
      </c>
      <c r="BL98" s="23" t="s">
        <v>260</v>
      </c>
      <c r="BM98" s="23" t="s">
        <v>237</v>
      </c>
    </row>
    <row r="99" s="1" customFormat="1" ht="16.5" customHeight="1">
      <c r="B99" s="46"/>
      <c r="C99" s="221" t="s">
        <v>196</v>
      </c>
      <c r="D99" s="221" t="s">
        <v>129</v>
      </c>
      <c r="E99" s="222" t="s">
        <v>455</v>
      </c>
      <c r="F99" s="223" t="s">
        <v>456</v>
      </c>
      <c r="G99" s="224" t="s">
        <v>213</v>
      </c>
      <c r="H99" s="225">
        <v>1</v>
      </c>
      <c r="I99" s="226"/>
      <c r="J99" s="227">
        <f>ROUND(I99*H99,2)</f>
        <v>0</v>
      </c>
      <c r="K99" s="223" t="s">
        <v>34</v>
      </c>
      <c r="L99" s="72"/>
      <c r="M99" s="228" t="s">
        <v>34</v>
      </c>
      <c r="N99" s="234" t="s">
        <v>49</v>
      </c>
      <c r="O99" s="47"/>
      <c r="P99" s="235">
        <f>O99*H99</f>
        <v>0</v>
      </c>
      <c r="Q99" s="235">
        <v>0</v>
      </c>
      <c r="R99" s="235">
        <f>Q99*H99</f>
        <v>0</v>
      </c>
      <c r="S99" s="235">
        <v>0</v>
      </c>
      <c r="T99" s="236">
        <f>S99*H99</f>
        <v>0</v>
      </c>
      <c r="AR99" s="23" t="s">
        <v>260</v>
      </c>
      <c r="AT99" s="23" t="s">
        <v>129</v>
      </c>
      <c r="AU99" s="23" t="s">
        <v>155</v>
      </c>
      <c r="AY99" s="23" t="s">
        <v>126</v>
      </c>
      <c r="BE99" s="233">
        <f>IF(N99="základní",J99,0)</f>
        <v>0</v>
      </c>
      <c r="BF99" s="233">
        <f>IF(N99="snížená",J99,0)</f>
        <v>0</v>
      </c>
      <c r="BG99" s="233">
        <f>IF(N99="zákl. přenesená",J99,0)</f>
        <v>0</v>
      </c>
      <c r="BH99" s="233">
        <f>IF(N99="sníž. přenesená",J99,0)</f>
        <v>0</v>
      </c>
      <c r="BI99" s="233">
        <f>IF(N99="nulová",J99,0)</f>
        <v>0</v>
      </c>
      <c r="BJ99" s="23" t="s">
        <v>86</v>
      </c>
      <c r="BK99" s="233">
        <f>ROUND(I99*H99,2)</f>
        <v>0</v>
      </c>
      <c r="BL99" s="23" t="s">
        <v>260</v>
      </c>
      <c r="BM99" s="23" t="s">
        <v>250</v>
      </c>
    </row>
    <row r="100" s="10" customFormat="1" ht="22.32" customHeight="1">
      <c r="B100" s="205"/>
      <c r="C100" s="206"/>
      <c r="D100" s="207" t="s">
        <v>77</v>
      </c>
      <c r="E100" s="219" t="s">
        <v>457</v>
      </c>
      <c r="F100" s="219" t="s">
        <v>458</v>
      </c>
      <c r="G100" s="206"/>
      <c r="H100" s="206"/>
      <c r="I100" s="209"/>
      <c r="J100" s="220">
        <f>BK100</f>
        <v>0</v>
      </c>
      <c r="K100" s="206"/>
      <c r="L100" s="211"/>
      <c r="M100" s="212"/>
      <c r="N100" s="213"/>
      <c r="O100" s="213"/>
      <c r="P100" s="214">
        <f>SUM(P101:P111)</f>
        <v>0</v>
      </c>
      <c r="Q100" s="213"/>
      <c r="R100" s="214">
        <f>SUM(R101:R111)</f>
        <v>0</v>
      </c>
      <c r="S100" s="213"/>
      <c r="T100" s="215">
        <f>SUM(T101:T111)</f>
        <v>0</v>
      </c>
      <c r="AR100" s="216" t="s">
        <v>88</v>
      </c>
      <c r="AT100" s="217" t="s">
        <v>77</v>
      </c>
      <c r="AU100" s="217" t="s">
        <v>88</v>
      </c>
      <c r="AY100" s="216" t="s">
        <v>126</v>
      </c>
      <c r="BK100" s="218">
        <f>SUM(BK101:BK111)</f>
        <v>0</v>
      </c>
    </row>
    <row r="101" s="1" customFormat="1" ht="16.5" customHeight="1">
      <c r="B101" s="46"/>
      <c r="C101" s="221" t="s">
        <v>210</v>
      </c>
      <c r="D101" s="221" t="s">
        <v>129</v>
      </c>
      <c r="E101" s="222" t="s">
        <v>459</v>
      </c>
      <c r="F101" s="223" t="s">
        <v>460</v>
      </c>
      <c r="G101" s="224" t="s">
        <v>213</v>
      </c>
      <c r="H101" s="225">
        <v>1</v>
      </c>
      <c r="I101" s="226"/>
      <c r="J101" s="227">
        <f>ROUND(I101*H101,2)</f>
        <v>0</v>
      </c>
      <c r="K101" s="223" t="s">
        <v>34</v>
      </c>
      <c r="L101" s="72"/>
      <c r="M101" s="228" t="s">
        <v>34</v>
      </c>
      <c r="N101" s="234" t="s">
        <v>49</v>
      </c>
      <c r="O101" s="47"/>
      <c r="P101" s="235">
        <f>O101*H101</f>
        <v>0</v>
      </c>
      <c r="Q101" s="235">
        <v>0</v>
      </c>
      <c r="R101" s="235">
        <f>Q101*H101</f>
        <v>0</v>
      </c>
      <c r="S101" s="235">
        <v>0</v>
      </c>
      <c r="T101" s="236">
        <f>S101*H101</f>
        <v>0</v>
      </c>
      <c r="AR101" s="23" t="s">
        <v>260</v>
      </c>
      <c r="AT101" s="23" t="s">
        <v>129</v>
      </c>
      <c r="AU101" s="23" t="s">
        <v>155</v>
      </c>
      <c r="AY101" s="23" t="s">
        <v>126</v>
      </c>
      <c r="BE101" s="233">
        <f>IF(N101="základní",J101,0)</f>
        <v>0</v>
      </c>
      <c r="BF101" s="233">
        <f>IF(N101="snížená",J101,0)</f>
        <v>0</v>
      </c>
      <c r="BG101" s="233">
        <f>IF(N101="zákl. přenesená",J101,0)</f>
        <v>0</v>
      </c>
      <c r="BH101" s="233">
        <f>IF(N101="sníž. přenesená",J101,0)</f>
        <v>0</v>
      </c>
      <c r="BI101" s="233">
        <f>IF(N101="nulová",J101,0)</f>
        <v>0</v>
      </c>
      <c r="BJ101" s="23" t="s">
        <v>86</v>
      </c>
      <c r="BK101" s="233">
        <f>ROUND(I101*H101,2)</f>
        <v>0</v>
      </c>
      <c r="BL101" s="23" t="s">
        <v>260</v>
      </c>
      <c r="BM101" s="23" t="s">
        <v>260</v>
      </c>
    </row>
    <row r="102" s="1" customFormat="1" ht="16.5" customHeight="1">
      <c r="B102" s="46"/>
      <c r="C102" s="221" t="s">
        <v>206</v>
      </c>
      <c r="D102" s="221" t="s">
        <v>129</v>
      </c>
      <c r="E102" s="222" t="s">
        <v>461</v>
      </c>
      <c r="F102" s="223" t="s">
        <v>462</v>
      </c>
      <c r="G102" s="224" t="s">
        <v>213</v>
      </c>
      <c r="H102" s="225">
        <v>3</v>
      </c>
      <c r="I102" s="226"/>
      <c r="J102" s="227">
        <f>ROUND(I102*H102,2)</f>
        <v>0</v>
      </c>
      <c r="K102" s="223" t="s">
        <v>34</v>
      </c>
      <c r="L102" s="72"/>
      <c r="M102" s="228" t="s">
        <v>34</v>
      </c>
      <c r="N102" s="234" t="s">
        <v>49</v>
      </c>
      <c r="O102" s="47"/>
      <c r="P102" s="235">
        <f>O102*H102</f>
        <v>0</v>
      </c>
      <c r="Q102" s="235">
        <v>0</v>
      </c>
      <c r="R102" s="235">
        <f>Q102*H102</f>
        <v>0</v>
      </c>
      <c r="S102" s="235">
        <v>0</v>
      </c>
      <c r="T102" s="236">
        <f>S102*H102</f>
        <v>0</v>
      </c>
      <c r="AR102" s="23" t="s">
        <v>260</v>
      </c>
      <c r="AT102" s="23" t="s">
        <v>129</v>
      </c>
      <c r="AU102" s="23" t="s">
        <v>155</v>
      </c>
      <c r="AY102" s="23" t="s">
        <v>126</v>
      </c>
      <c r="BE102" s="233">
        <f>IF(N102="základní",J102,0)</f>
        <v>0</v>
      </c>
      <c r="BF102" s="233">
        <f>IF(N102="snížená",J102,0)</f>
        <v>0</v>
      </c>
      <c r="BG102" s="233">
        <f>IF(N102="zákl. přenesená",J102,0)</f>
        <v>0</v>
      </c>
      <c r="BH102" s="233">
        <f>IF(N102="sníž. přenesená",J102,0)</f>
        <v>0</v>
      </c>
      <c r="BI102" s="233">
        <f>IF(N102="nulová",J102,0)</f>
        <v>0</v>
      </c>
      <c r="BJ102" s="23" t="s">
        <v>86</v>
      </c>
      <c r="BK102" s="233">
        <f>ROUND(I102*H102,2)</f>
        <v>0</v>
      </c>
      <c r="BL102" s="23" t="s">
        <v>260</v>
      </c>
      <c r="BM102" s="23" t="s">
        <v>272</v>
      </c>
    </row>
    <row r="103" s="1" customFormat="1" ht="16.5" customHeight="1">
      <c r="B103" s="46"/>
      <c r="C103" s="221" t="s">
        <v>222</v>
      </c>
      <c r="D103" s="221" t="s">
        <v>129</v>
      </c>
      <c r="E103" s="222" t="s">
        <v>463</v>
      </c>
      <c r="F103" s="223" t="s">
        <v>464</v>
      </c>
      <c r="G103" s="224" t="s">
        <v>213</v>
      </c>
      <c r="H103" s="225">
        <v>2</v>
      </c>
      <c r="I103" s="226"/>
      <c r="J103" s="227">
        <f>ROUND(I103*H103,2)</f>
        <v>0</v>
      </c>
      <c r="K103" s="223" t="s">
        <v>34</v>
      </c>
      <c r="L103" s="72"/>
      <c r="M103" s="228" t="s">
        <v>34</v>
      </c>
      <c r="N103" s="234" t="s">
        <v>49</v>
      </c>
      <c r="O103" s="47"/>
      <c r="P103" s="235">
        <f>O103*H103</f>
        <v>0</v>
      </c>
      <c r="Q103" s="235">
        <v>0</v>
      </c>
      <c r="R103" s="235">
        <f>Q103*H103</f>
        <v>0</v>
      </c>
      <c r="S103" s="235">
        <v>0</v>
      </c>
      <c r="T103" s="236">
        <f>S103*H103</f>
        <v>0</v>
      </c>
      <c r="AR103" s="23" t="s">
        <v>260</v>
      </c>
      <c r="AT103" s="23" t="s">
        <v>129</v>
      </c>
      <c r="AU103" s="23" t="s">
        <v>155</v>
      </c>
      <c r="AY103" s="23" t="s">
        <v>126</v>
      </c>
      <c r="BE103" s="233">
        <f>IF(N103="základní",J103,0)</f>
        <v>0</v>
      </c>
      <c r="BF103" s="233">
        <f>IF(N103="snížená",J103,0)</f>
        <v>0</v>
      </c>
      <c r="BG103" s="233">
        <f>IF(N103="zákl. přenesená",J103,0)</f>
        <v>0</v>
      </c>
      <c r="BH103" s="233">
        <f>IF(N103="sníž. přenesená",J103,0)</f>
        <v>0</v>
      </c>
      <c r="BI103" s="233">
        <f>IF(N103="nulová",J103,0)</f>
        <v>0</v>
      </c>
      <c r="BJ103" s="23" t="s">
        <v>86</v>
      </c>
      <c r="BK103" s="233">
        <f>ROUND(I103*H103,2)</f>
        <v>0</v>
      </c>
      <c r="BL103" s="23" t="s">
        <v>260</v>
      </c>
      <c r="BM103" s="23" t="s">
        <v>289</v>
      </c>
    </row>
    <row r="104" s="1" customFormat="1" ht="16.5" customHeight="1">
      <c r="B104" s="46"/>
      <c r="C104" s="221" t="s">
        <v>230</v>
      </c>
      <c r="D104" s="221" t="s">
        <v>129</v>
      </c>
      <c r="E104" s="222" t="s">
        <v>465</v>
      </c>
      <c r="F104" s="223" t="s">
        <v>466</v>
      </c>
      <c r="G104" s="224" t="s">
        <v>213</v>
      </c>
      <c r="H104" s="225">
        <v>8</v>
      </c>
      <c r="I104" s="226"/>
      <c r="J104" s="227">
        <f>ROUND(I104*H104,2)</f>
        <v>0</v>
      </c>
      <c r="K104" s="223" t="s">
        <v>34</v>
      </c>
      <c r="L104" s="72"/>
      <c r="M104" s="228" t="s">
        <v>34</v>
      </c>
      <c r="N104" s="234" t="s">
        <v>49</v>
      </c>
      <c r="O104" s="47"/>
      <c r="P104" s="235">
        <f>O104*H104</f>
        <v>0</v>
      </c>
      <c r="Q104" s="235">
        <v>0</v>
      </c>
      <c r="R104" s="235">
        <f>Q104*H104</f>
        <v>0</v>
      </c>
      <c r="S104" s="235">
        <v>0</v>
      </c>
      <c r="T104" s="236">
        <f>S104*H104</f>
        <v>0</v>
      </c>
      <c r="AR104" s="23" t="s">
        <v>260</v>
      </c>
      <c r="AT104" s="23" t="s">
        <v>129</v>
      </c>
      <c r="AU104" s="23" t="s">
        <v>155</v>
      </c>
      <c r="AY104" s="23" t="s">
        <v>126</v>
      </c>
      <c r="BE104" s="233">
        <f>IF(N104="základní",J104,0)</f>
        <v>0</v>
      </c>
      <c r="BF104" s="233">
        <f>IF(N104="snížená",J104,0)</f>
        <v>0</v>
      </c>
      <c r="BG104" s="233">
        <f>IF(N104="zákl. přenesená",J104,0)</f>
        <v>0</v>
      </c>
      <c r="BH104" s="233">
        <f>IF(N104="sníž. přenesená",J104,0)</f>
        <v>0</v>
      </c>
      <c r="BI104" s="233">
        <f>IF(N104="nulová",J104,0)</f>
        <v>0</v>
      </c>
      <c r="BJ104" s="23" t="s">
        <v>86</v>
      </c>
      <c r="BK104" s="233">
        <f>ROUND(I104*H104,2)</f>
        <v>0</v>
      </c>
      <c r="BL104" s="23" t="s">
        <v>260</v>
      </c>
      <c r="BM104" s="23" t="s">
        <v>298</v>
      </c>
    </row>
    <row r="105" s="1" customFormat="1" ht="16.5" customHeight="1">
      <c r="B105" s="46"/>
      <c r="C105" s="221" t="s">
        <v>237</v>
      </c>
      <c r="D105" s="221" t="s">
        <v>129</v>
      </c>
      <c r="E105" s="222" t="s">
        <v>467</v>
      </c>
      <c r="F105" s="223" t="s">
        <v>468</v>
      </c>
      <c r="G105" s="224" t="s">
        <v>213</v>
      </c>
      <c r="H105" s="225">
        <v>2</v>
      </c>
      <c r="I105" s="226"/>
      <c r="J105" s="227">
        <f>ROUND(I105*H105,2)</f>
        <v>0</v>
      </c>
      <c r="K105" s="223" t="s">
        <v>34</v>
      </c>
      <c r="L105" s="72"/>
      <c r="M105" s="228" t="s">
        <v>34</v>
      </c>
      <c r="N105" s="234" t="s">
        <v>49</v>
      </c>
      <c r="O105" s="47"/>
      <c r="P105" s="235">
        <f>O105*H105</f>
        <v>0</v>
      </c>
      <c r="Q105" s="235">
        <v>0</v>
      </c>
      <c r="R105" s="235">
        <f>Q105*H105</f>
        <v>0</v>
      </c>
      <c r="S105" s="235">
        <v>0</v>
      </c>
      <c r="T105" s="236">
        <f>S105*H105</f>
        <v>0</v>
      </c>
      <c r="AR105" s="23" t="s">
        <v>260</v>
      </c>
      <c r="AT105" s="23" t="s">
        <v>129</v>
      </c>
      <c r="AU105" s="23" t="s">
        <v>155</v>
      </c>
      <c r="AY105" s="23" t="s">
        <v>126</v>
      </c>
      <c r="BE105" s="233">
        <f>IF(N105="základní",J105,0)</f>
        <v>0</v>
      </c>
      <c r="BF105" s="233">
        <f>IF(N105="snížená",J105,0)</f>
        <v>0</v>
      </c>
      <c r="BG105" s="233">
        <f>IF(N105="zákl. přenesená",J105,0)</f>
        <v>0</v>
      </c>
      <c r="BH105" s="233">
        <f>IF(N105="sníž. přenesená",J105,0)</f>
        <v>0</v>
      </c>
      <c r="BI105" s="233">
        <f>IF(N105="nulová",J105,0)</f>
        <v>0</v>
      </c>
      <c r="BJ105" s="23" t="s">
        <v>86</v>
      </c>
      <c r="BK105" s="233">
        <f>ROUND(I105*H105,2)</f>
        <v>0</v>
      </c>
      <c r="BL105" s="23" t="s">
        <v>260</v>
      </c>
      <c r="BM105" s="23" t="s">
        <v>306</v>
      </c>
    </row>
    <row r="106" s="1" customFormat="1" ht="16.5" customHeight="1">
      <c r="B106" s="46"/>
      <c r="C106" s="221" t="s">
        <v>242</v>
      </c>
      <c r="D106" s="221" t="s">
        <v>129</v>
      </c>
      <c r="E106" s="222" t="s">
        <v>469</v>
      </c>
      <c r="F106" s="223" t="s">
        <v>470</v>
      </c>
      <c r="G106" s="224" t="s">
        <v>213</v>
      </c>
      <c r="H106" s="225">
        <v>4</v>
      </c>
      <c r="I106" s="226"/>
      <c r="J106" s="227">
        <f>ROUND(I106*H106,2)</f>
        <v>0</v>
      </c>
      <c r="K106" s="223" t="s">
        <v>34</v>
      </c>
      <c r="L106" s="72"/>
      <c r="M106" s="228" t="s">
        <v>34</v>
      </c>
      <c r="N106" s="234" t="s">
        <v>49</v>
      </c>
      <c r="O106" s="47"/>
      <c r="P106" s="235">
        <f>O106*H106</f>
        <v>0</v>
      </c>
      <c r="Q106" s="235">
        <v>0</v>
      </c>
      <c r="R106" s="235">
        <f>Q106*H106</f>
        <v>0</v>
      </c>
      <c r="S106" s="235">
        <v>0</v>
      </c>
      <c r="T106" s="236">
        <f>S106*H106</f>
        <v>0</v>
      </c>
      <c r="AR106" s="23" t="s">
        <v>260</v>
      </c>
      <c r="AT106" s="23" t="s">
        <v>129</v>
      </c>
      <c r="AU106" s="23" t="s">
        <v>155</v>
      </c>
      <c r="AY106" s="23" t="s">
        <v>126</v>
      </c>
      <c r="BE106" s="233">
        <f>IF(N106="základní",J106,0)</f>
        <v>0</v>
      </c>
      <c r="BF106" s="233">
        <f>IF(N106="snížená",J106,0)</f>
        <v>0</v>
      </c>
      <c r="BG106" s="233">
        <f>IF(N106="zákl. přenesená",J106,0)</f>
        <v>0</v>
      </c>
      <c r="BH106" s="233">
        <f>IF(N106="sníž. přenesená",J106,0)</f>
        <v>0</v>
      </c>
      <c r="BI106" s="233">
        <f>IF(N106="nulová",J106,0)</f>
        <v>0</v>
      </c>
      <c r="BJ106" s="23" t="s">
        <v>86</v>
      </c>
      <c r="BK106" s="233">
        <f>ROUND(I106*H106,2)</f>
        <v>0</v>
      </c>
      <c r="BL106" s="23" t="s">
        <v>260</v>
      </c>
      <c r="BM106" s="23" t="s">
        <v>314</v>
      </c>
    </row>
    <row r="107" s="1" customFormat="1" ht="16.5" customHeight="1">
      <c r="B107" s="46"/>
      <c r="C107" s="221" t="s">
        <v>250</v>
      </c>
      <c r="D107" s="221" t="s">
        <v>129</v>
      </c>
      <c r="E107" s="222" t="s">
        <v>471</v>
      </c>
      <c r="F107" s="223" t="s">
        <v>472</v>
      </c>
      <c r="G107" s="224" t="s">
        <v>213</v>
      </c>
      <c r="H107" s="225">
        <v>2</v>
      </c>
      <c r="I107" s="226"/>
      <c r="J107" s="227">
        <f>ROUND(I107*H107,2)</f>
        <v>0</v>
      </c>
      <c r="K107" s="223" t="s">
        <v>34</v>
      </c>
      <c r="L107" s="72"/>
      <c r="M107" s="228" t="s">
        <v>34</v>
      </c>
      <c r="N107" s="234" t="s">
        <v>49</v>
      </c>
      <c r="O107" s="47"/>
      <c r="P107" s="235">
        <f>O107*H107</f>
        <v>0</v>
      </c>
      <c r="Q107" s="235">
        <v>0</v>
      </c>
      <c r="R107" s="235">
        <f>Q107*H107</f>
        <v>0</v>
      </c>
      <c r="S107" s="235">
        <v>0</v>
      </c>
      <c r="T107" s="236">
        <f>S107*H107</f>
        <v>0</v>
      </c>
      <c r="AR107" s="23" t="s">
        <v>260</v>
      </c>
      <c r="AT107" s="23" t="s">
        <v>129</v>
      </c>
      <c r="AU107" s="23" t="s">
        <v>155</v>
      </c>
      <c r="AY107" s="23" t="s">
        <v>126</v>
      </c>
      <c r="BE107" s="233">
        <f>IF(N107="základní",J107,0)</f>
        <v>0</v>
      </c>
      <c r="BF107" s="233">
        <f>IF(N107="snížená",J107,0)</f>
        <v>0</v>
      </c>
      <c r="BG107" s="233">
        <f>IF(N107="zákl. přenesená",J107,0)</f>
        <v>0</v>
      </c>
      <c r="BH107" s="233">
        <f>IF(N107="sníž. přenesená",J107,0)</f>
        <v>0</v>
      </c>
      <c r="BI107" s="233">
        <f>IF(N107="nulová",J107,0)</f>
        <v>0</v>
      </c>
      <c r="BJ107" s="23" t="s">
        <v>86</v>
      </c>
      <c r="BK107" s="233">
        <f>ROUND(I107*H107,2)</f>
        <v>0</v>
      </c>
      <c r="BL107" s="23" t="s">
        <v>260</v>
      </c>
      <c r="BM107" s="23" t="s">
        <v>322</v>
      </c>
    </row>
    <row r="108" s="1" customFormat="1">
      <c r="B108" s="46"/>
      <c r="C108" s="74"/>
      <c r="D108" s="237" t="s">
        <v>473</v>
      </c>
      <c r="E108" s="74"/>
      <c r="F108" s="238" t="s">
        <v>474</v>
      </c>
      <c r="G108" s="74"/>
      <c r="H108" s="74"/>
      <c r="I108" s="191"/>
      <c r="J108" s="74"/>
      <c r="K108" s="74"/>
      <c r="L108" s="72"/>
      <c r="M108" s="239"/>
      <c r="N108" s="47"/>
      <c r="O108" s="47"/>
      <c r="P108" s="47"/>
      <c r="Q108" s="47"/>
      <c r="R108" s="47"/>
      <c r="S108" s="47"/>
      <c r="T108" s="95"/>
      <c r="AT108" s="23" t="s">
        <v>473</v>
      </c>
      <c r="AU108" s="23" t="s">
        <v>155</v>
      </c>
    </row>
    <row r="109" s="1" customFormat="1" ht="16.5" customHeight="1">
      <c r="B109" s="46"/>
      <c r="C109" s="221" t="s">
        <v>10</v>
      </c>
      <c r="D109" s="221" t="s">
        <v>129</v>
      </c>
      <c r="E109" s="222" t="s">
        <v>475</v>
      </c>
      <c r="F109" s="223" t="s">
        <v>476</v>
      </c>
      <c r="G109" s="224" t="s">
        <v>213</v>
      </c>
      <c r="H109" s="225">
        <v>2</v>
      </c>
      <c r="I109" s="226"/>
      <c r="J109" s="227">
        <f>ROUND(I109*H109,2)</f>
        <v>0</v>
      </c>
      <c r="K109" s="223" t="s">
        <v>34</v>
      </c>
      <c r="L109" s="72"/>
      <c r="M109" s="228" t="s">
        <v>34</v>
      </c>
      <c r="N109" s="234" t="s">
        <v>49</v>
      </c>
      <c r="O109" s="47"/>
      <c r="P109" s="235">
        <f>O109*H109</f>
        <v>0</v>
      </c>
      <c r="Q109" s="235">
        <v>0</v>
      </c>
      <c r="R109" s="235">
        <f>Q109*H109</f>
        <v>0</v>
      </c>
      <c r="S109" s="235">
        <v>0</v>
      </c>
      <c r="T109" s="236">
        <f>S109*H109</f>
        <v>0</v>
      </c>
      <c r="AR109" s="23" t="s">
        <v>260</v>
      </c>
      <c r="AT109" s="23" t="s">
        <v>129</v>
      </c>
      <c r="AU109" s="23" t="s">
        <v>155</v>
      </c>
      <c r="AY109" s="23" t="s">
        <v>126</v>
      </c>
      <c r="BE109" s="233">
        <f>IF(N109="základní",J109,0)</f>
        <v>0</v>
      </c>
      <c r="BF109" s="233">
        <f>IF(N109="snížená",J109,0)</f>
        <v>0</v>
      </c>
      <c r="BG109" s="233">
        <f>IF(N109="zákl. přenesená",J109,0)</f>
        <v>0</v>
      </c>
      <c r="BH109" s="233">
        <f>IF(N109="sníž. přenesená",J109,0)</f>
        <v>0</v>
      </c>
      <c r="BI109" s="233">
        <f>IF(N109="nulová",J109,0)</f>
        <v>0</v>
      </c>
      <c r="BJ109" s="23" t="s">
        <v>86</v>
      </c>
      <c r="BK109" s="233">
        <f>ROUND(I109*H109,2)</f>
        <v>0</v>
      </c>
      <c r="BL109" s="23" t="s">
        <v>260</v>
      </c>
      <c r="BM109" s="23" t="s">
        <v>330</v>
      </c>
    </row>
    <row r="110" s="1" customFormat="1" ht="16.5" customHeight="1">
      <c r="B110" s="46"/>
      <c r="C110" s="221" t="s">
        <v>260</v>
      </c>
      <c r="D110" s="221" t="s">
        <v>129</v>
      </c>
      <c r="E110" s="222" t="s">
        <v>471</v>
      </c>
      <c r="F110" s="223" t="s">
        <v>472</v>
      </c>
      <c r="G110" s="224" t="s">
        <v>213</v>
      </c>
      <c r="H110" s="225">
        <v>2</v>
      </c>
      <c r="I110" s="226"/>
      <c r="J110" s="227">
        <f>ROUND(I110*H110,2)</f>
        <v>0</v>
      </c>
      <c r="K110" s="223" t="s">
        <v>34</v>
      </c>
      <c r="L110" s="72"/>
      <c r="M110" s="228" t="s">
        <v>34</v>
      </c>
      <c r="N110" s="234" t="s">
        <v>49</v>
      </c>
      <c r="O110" s="47"/>
      <c r="P110" s="235">
        <f>O110*H110</f>
        <v>0</v>
      </c>
      <c r="Q110" s="235">
        <v>0</v>
      </c>
      <c r="R110" s="235">
        <f>Q110*H110</f>
        <v>0</v>
      </c>
      <c r="S110" s="235">
        <v>0</v>
      </c>
      <c r="T110" s="236">
        <f>S110*H110</f>
        <v>0</v>
      </c>
      <c r="AR110" s="23" t="s">
        <v>260</v>
      </c>
      <c r="AT110" s="23" t="s">
        <v>129</v>
      </c>
      <c r="AU110" s="23" t="s">
        <v>155</v>
      </c>
      <c r="AY110" s="23" t="s">
        <v>126</v>
      </c>
      <c r="BE110" s="233">
        <f>IF(N110="základní",J110,0)</f>
        <v>0</v>
      </c>
      <c r="BF110" s="233">
        <f>IF(N110="snížená",J110,0)</f>
        <v>0</v>
      </c>
      <c r="BG110" s="233">
        <f>IF(N110="zákl. přenesená",J110,0)</f>
        <v>0</v>
      </c>
      <c r="BH110" s="233">
        <f>IF(N110="sníž. přenesená",J110,0)</f>
        <v>0</v>
      </c>
      <c r="BI110" s="233">
        <f>IF(N110="nulová",J110,0)</f>
        <v>0</v>
      </c>
      <c r="BJ110" s="23" t="s">
        <v>86</v>
      </c>
      <c r="BK110" s="233">
        <f>ROUND(I110*H110,2)</f>
        <v>0</v>
      </c>
      <c r="BL110" s="23" t="s">
        <v>260</v>
      </c>
      <c r="BM110" s="23" t="s">
        <v>337</v>
      </c>
    </row>
    <row r="111" s="1" customFormat="1">
      <c r="B111" s="46"/>
      <c r="C111" s="74"/>
      <c r="D111" s="237" t="s">
        <v>473</v>
      </c>
      <c r="E111" s="74"/>
      <c r="F111" s="238" t="s">
        <v>477</v>
      </c>
      <c r="G111" s="74"/>
      <c r="H111" s="74"/>
      <c r="I111" s="191"/>
      <c r="J111" s="74"/>
      <c r="K111" s="74"/>
      <c r="L111" s="72"/>
      <c r="M111" s="239"/>
      <c r="N111" s="47"/>
      <c r="O111" s="47"/>
      <c r="P111" s="47"/>
      <c r="Q111" s="47"/>
      <c r="R111" s="47"/>
      <c r="S111" s="47"/>
      <c r="T111" s="95"/>
      <c r="AT111" s="23" t="s">
        <v>473</v>
      </c>
      <c r="AU111" s="23" t="s">
        <v>155</v>
      </c>
    </row>
    <row r="112" s="10" customFormat="1" ht="22.32" customHeight="1">
      <c r="B112" s="205"/>
      <c r="C112" s="206"/>
      <c r="D112" s="207" t="s">
        <v>77</v>
      </c>
      <c r="E112" s="219" t="s">
        <v>478</v>
      </c>
      <c r="F112" s="219" t="s">
        <v>479</v>
      </c>
      <c r="G112" s="206"/>
      <c r="H112" s="206"/>
      <c r="I112" s="209"/>
      <c r="J112" s="220">
        <f>BK112</f>
        <v>0</v>
      </c>
      <c r="K112" s="206"/>
      <c r="L112" s="211"/>
      <c r="M112" s="212"/>
      <c r="N112" s="213"/>
      <c r="O112" s="213"/>
      <c r="P112" s="214">
        <f>SUM(P113:P117)</f>
        <v>0</v>
      </c>
      <c r="Q112" s="213"/>
      <c r="R112" s="214">
        <f>SUM(R113:R117)</f>
        <v>0</v>
      </c>
      <c r="S112" s="213"/>
      <c r="T112" s="215">
        <f>SUM(T113:T117)</f>
        <v>0</v>
      </c>
      <c r="AR112" s="216" t="s">
        <v>88</v>
      </c>
      <c r="AT112" s="217" t="s">
        <v>77</v>
      </c>
      <c r="AU112" s="217" t="s">
        <v>88</v>
      </c>
      <c r="AY112" s="216" t="s">
        <v>126</v>
      </c>
      <c r="BK112" s="218">
        <f>SUM(BK113:BK117)</f>
        <v>0</v>
      </c>
    </row>
    <row r="113" s="1" customFormat="1" ht="16.5" customHeight="1">
      <c r="B113" s="46"/>
      <c r="C113" s="221" t="s">
        <v>265</v>
      </c>
      <c r="D113" s="221" t="s">
        <v>129</v>
      </c>
      <c r="E113" s="222" t="s">
        <v>480</v>
      </c>
      <c r="F113" s="223" t="s">
        <v>481</v>
      </c>
      <c r="G113" s="224" t="s">
        <v>233</v>
      </c>
      <c r="H113" s="225">
        <v>20</v>
      </c>
      <c r="I113" s="226"/>
      <c r="J113" s="227">
        <f>ROUND(I113*H113,2)</f>
        <v>0</v>
      </c>
      <c r="K113" s="223" t="s">
        <v>34</v>
      </c>
      <c r="L113" s="72"/>
      <c r="M113" s="228" t="s">
        <v>34</v>
      </c>
      <c r="N113" s="234" t="s">
        <v>49</v>
      </c>
      <c r="O113" s="47"/>
      <c r="P113" s="235">
        <f>O113*H113</f>
        <v>0</v>
      </c>
      <c r="Q113" s="235">
        <v>0</v>
      </c>
      <c r="R113" s="235">
        <f>Q113*H113</f>
        <v>0</v>
      </c>
      <c r="S113" s="235">
        <v>0</v>
      </c>
      <c r="T113" s="236">
        <f>S113*H113</f>
        <v>0</v>
      </c>
      <c r="AR113" s="23" t="s">
        <v>260</v>
      </c>
      <c r="AT113" s="23" t="s">
        <v>129</v>
      </c>
      <c r="AU113" s="23" t="s">
        <v>155</v>
      </c>
      <c r="AY113" s="23" t="s">
        <v>126</v>
      </c>
      <c r="BE113" s="233">
        <f>IF(N113="základní",J113,0)</f>
        <v>0</v>
      </c>
      <c r="BF113" s="233">
        <f>IF(N113="snížená",J113,0)</f>
        <v>0</v>
      </c>
      <c r="BG113" s="233">
        <f>IF(N113="zákl. přenesená",J113,0)</f>
        <v>0</v>
      </c>
      <c r="BH113" s="233">
        <f>IF(N113="sníž. přenesená",J113,0)</f>
        <v>0</v>
      </c>
      <c r="BI113" s="233">
        <f>IF(N113="nulová",J113,0)</f>
        <v>0</v>
      </c>
      <c r="BJ113" s="23" t="s">
        <v>86</v>
      </c>
      <c r="BK113" s="233">
        <f>ROUND(I113*H113,2)</f>
        <v>0</v>
      </c>
      <c r="BL113" s="23" t="s">
        <v>260</v>
      </c>
      <c r="BM113" s="23" t="s">
        <v>173</v>
      </c>
    </row>
    <row r="114" s="1" customFormat="1" ht="16.5" customHeight="1">
      <c r="B114" s="46"/>
      <c r="C114" s="221" t="s">
        <v>272</v>
      </c>
      <c r="D114" s="221" t="s">
        <v>129</v>
      </c>
      <c r="E114" s="222" t="s">
        <v>482</v>
      </c>
      <c r="F114" s="223" t="s">
        <v>483</v>
      </c>
      <c r="G114" s="224" t="s">
        <v>233</v>
      </c>
      <c r="H114" s="225">
        <v>80</v>
      </c>
      <c r="I114" s="226"/>
      <c r="J114" s="227">
        <f>ROUND(I114*H114,2)</f>
        <v>0</v>
      </c>
      <c r="K114" s="223" t="s">
        <v>34</v>
      </c>
      <c r="L114" s="72"/>
      <c r="M114" s="228" t="s">
        <v>34</v>
      </c>
      <c r="N114" s="234" t="s">
        <v>49</v>
      </c>
      <c r="O114" s="47"/>
      <c r="P114" s="235">
        <f>O114*H114</f>
        <v>0</v>
      </c>
      <c r="Q114" s="235">
        <v>0</v>
      </c>
      <c r="R114" s="235">
        <f>Q114*H114</f>
        <v>0</v>
      </c>
      <c r="S114" s="235">
        <v>0</v>
      </c>
      <c r="T114" s="236">
        <f>S114*H114</f>
        <v>0</v>
      </c>
      <c r="AR114" s="23" t="s">
        <v>260</v>
      </c>
      <c r="AT114" s="23" t="s">
        <v>129</v>
      </c>
      <c r="AU114" s="23" t="s">
        <v>155</v>
      </c>
      <c r="AY114" s="23" t="s">
        <v>126</v>
      </c>
      <c r="BE114" s="233">
        <f>IF(N114="základní",J114,0)</f>
        <v>0</v>
      </c>
      <c r="BF114" s="233">
        <f>IF(N114="snížená",J114,0)</f>
        <v>0</v>
      </c>
      <c r="BG114" s="233">
        <f>IF(N114="zákl. přenesená",J114,0)</f>
        <v>0</v>
      </c>
      <c r="BH114" s="233">
        <f>IF(N114="sníž. přenesená",J114,0)</f>
        <v>0</v>
      </c>
      <c r="BI114" s="233">
        <f>IF(N114="nulová",J114,0)</f>
        <v>0</v>
      </c>
      <c r="BJ114" s="23" t="s">
        <v>86</v>
      </c>
      <c r="BK114" s="233">
        <f>ROUND(I114*H114,2)</f>
        <v>0</v>
      </c>
      <c r="BL114" s="23" t="s">
        <v>260</v>
      </c>
      <c r="BM114" s="23" t="s">
        <v>351</v>
      </c>
    </row>
    <row r="115" s="1" customFormat="1" ht="16.5" customHeight="1">
      <c r="B115" s="46"/>
      <c r="C115" s="221" t="s">
        <v>281</v>
      </c>
      <c r="D115" s="221" t="s">
        <v>129</v>
      </c>
      <c r="E115" s="222" t="s">
        <v>484</v>
      </c>
      <c r="F115" s="223" t="s">
        <v>485</v>
      </c>
      <c r="G115" s="224" t="s">
        <v>233</v>
      </c>
      <c r="H115" s="225">
        <v>65</v>
      </c>
      <c r="I115" s="226"/>
      <c r="J115" s="227">
        <f>ROUND(I115*H115,2)</f>
        <v>0</v>
      </c>
      <c r="K115" s="223" t="s">
        <v>34</v>
      </c>
      <c r="L115" s="72"/>
      <c r="M115" s="228" t="s">
        <v>34</v>
      </c>
      <c r="N115" s="234" t="s">
        <v>49</v>
      </c>
      <c r="O115" s="47"/>
      <c r="P115" s="235">
        <f>O115*H115</f>
        <v>0</v>
      </c>
      <c r="Q115" s="235">
        <v>0</v>
      </c>
      <c r="R115" s="235">
        <f>Q115*H115</f>
        <v>0</v>
      </c>
      <c r="S115" s="235">
        <v>0</v>
      </c>
      <c r="T115" s="236">
        <f>S115*H115</f>
        <v>0</v>
      </c>
      <c r="AR115" s="23" t="s">
        <v>260</v>
      </c>
      <c r="AT115" s="23" t="s">
        <v>129</v>
      </c>
      <c r="AU115" s="23" t="s">
        <v>155</v>
      </c>
      <c r="AY115" s="23" t="s">
        <v>126</v>
      </c>
      <c r="BE115" s="233">
        <f>IF(N115="základní",J115,0)</f>
        <v>0</v>
      </c>
      <c r="BF115" s="233">
        <f>IF(N115="snížená",J115,0)</f>
        <v>0</v>
      </c>
      <c r="BG115" s="233">
        <f>IF(N115="zákl. přenesená",J115,0)</f>
        <v>0</v>
      </c>
      <c r="BH115" s="233">
        <f>IF(N115="sníž. přenesená",J115,0)</f>
        <v>0</v>
      </c>
      <c r="BI115" s="233">
        <f>IF(N115="nulová",J115,0)</f>
        <v>0</v>
      </c>
      <c r="BJ115" s="23" t="s">
        <v>86</v>
      </c>
      <c r="BK115" s="233">
        <f>ROUND(I115*H115,2)</f>
        <v>0</v>
      </c>
      <c r="BL115" s="23" t="s">
        <v>260</v>
      </c>
      <c r="BM115" s="23" t="s">
        <v>359</v>
      </c>
    </row>
    <row r="116" s="1" customFormat="1" ht="16.5" customHeight="1">
      <c r="B116" s="46"/>
      <c r="C116" s="221" t="s">
        <v>289</v>
      </c>
      <c r="D116" s="221" t="s">
        <v>129</v>
      </c>
      <c r="E116" s="222" t="s">
        <v>486</v>
      </c>
      <c r="F116" s="223" t="s">
        <v>487</v>
      </c>
      <c r="G116" s="224" t="s">
        <v>233</v>
      </c>
      <c r="H116" s="225">
        <v>140</v>
      </c>
      <c r="I116" s="226"/>
      <c r="J116" s="227">
        <f>ROUND(I116*H116,2)</f>
        <v>0</v>
      </c>
      <c r="K116" s="223" t="s">
        <v>34</v>
      </c>
      <c r="L116" s="72"/>
      <c r="M116" s="228" t="s">
        <v>34</v>
      </c>
      <c r="N116" s="234" t="s">
        <v>49</v>
      </c>
      <c r="O116" s="47"/>
      <c r="P116" s="235">
        <f>O116*H116</f>
        <v>0</v>
      </c>
      <c r="Q116" s="235">
        <v>0</v>
      </c>
      <c r="R116" s="235">
        <f>Q116*H116</f>
        <v>0</v>
      </c>
      <c r="S116" s="235">
        <v>0</v>
      </c>
      <c r="T116" s="236">
        <f>S116*H116</f>
        <v>0</v>
      </c>
      <c r="AR116" s="23" t="s">
        <v>260</v>
      </c>
      <c r="AT116" s="23" t="s">
        <v>129</v>
      </c>
      <c r="AU116" s="23" t="s">
        <v>155</v>
      </c>
      <c r="AY116" s="23" t="s">
        <v>126</v>
      </c>
      <c r="BE116" s="233">
        <f>IF(N116="základní",J116,0)</f>
        <v>0</v>
      </c>
      <c r="BF116" s="233">
        <f>IF(N116="snížená",J116,0)</f>
        <v>0</v>
      </c>
      <c r="BG116" s="233">
        <f>IF(N116="zákl. přenesená",J116,0)</f>
        <v>0</v>
      </c>
      <c r="BH116" s="233">
        <f>IF(N116="sníž. přenesená",J116,0)</f>
        <v>0</v>
      </c>
      <c r="BI116" s="233">
        <f>IF(N116="nulová",J116,0)</f>
        <v>0</v>
      </c>
      <c r="BJ116" s="23" t="s">
        <v>86</v>
      </c>
      <c r="BK116" s="233">
        <f>ROUND(I116*H116,2)</f>
        <v>0</v>
      </c>
      <c r="BL116" s="23" t="s">
        <v>260</v>
      </c>
      <c r="BM116" s="23" t="s">
        <v>367</v>
      </c>
    </row>
    <row r="117" s="1" customFormat="1" ht="16.5" customHeight="1">
      <c r="B117" s="46"/>
      <c r="C117" s="221" t="s">
        <v>9</v>
      </c>
      <c r="D117" s="221" t="s">
        <v>129</v>
      </c>
      <c r="E117" s="222" t="s">
        <v>488</v>
      </c>
      <c r="F117" s="223" t="s">
        <v>489</v>
      </c>
      <c r="G117" s="224" t="s">
        <v>213</v>
      </c>
      <c r="H117" s="225">
        <v>6</v>
      </c>
      <c r="I117" s="226"/>
      <c r="J117" s="227">
        <f>ROUND(I117*H117,2)</f>
        <v>0</v>
      </c>
      <c r="K117" s="223" t="s">
        <v>34</v>
      </c>
      <c r="L117" s="72"/>
      <c r="M117" s="228" t="s">
        <v>34</v>
      </c>
      <c r="N117" s="234" t="s">
        <v>49</v>
      </c>
      <c r="O117" s="47"/>
      <c r="P117" s="235">
        <f>O117*H117</f>
        <v>0</v>
      </c>
      <c r="Q117" s="235">
        <v>0</v>
      </c>
      <c r="R117" s="235">
        <f>Q117*H117</f>
        <v>0</v>
      </c>
      <c r="S117" s="235">
        <v>0</v>
      </c>
      <c r="T117" s="236">
        <f>S117*H117</f>
        <v>0</v>
      </c>
      <c r="AR117" s="23" t="s">
        <v>260</v>
      </c>
      <c r="AT117" s="23" t="s">
        <v>129</v>
      </c>
      <c r="AU117" s="23" t="s">
        <v>155</v>
      </c>
      <c r="AY117" s="23" t="s">
        <v>126</v>
      </c>
      <c r="BE117" s="233">
        <f>IF(N117="základní",J117,0)</f>
        <v>0</v>
      </c>
      <c r="BF117" s="233">
        <f>IF(N117="snížená",J117,0)</f>
        <v>0</v>
      </c>
      <c r="BG117" s="233">
        <f>IF(N117="zákl. přenesená",J117,0)</f>
        <v>0</v>
      </c>
      <c r="BH117" s="233">
        <f>IF(N117="sníž. přenesená",J117,0)</f>
        <v>0</v>
      </c>
      <c r="BI117" s="233">
        <f>IF(N117="nulová",J117,0)</f>
        <v>0</v>
      </c>
      <c r="BJ117" s="23" t="s">
        <v>86</v>
      </c>
      <c r="BK117" s="233">
        <f>ROUND(I117*H117,2)</f>
        <v>0</v>
      </c>
      <c r="BL117" s="23" t="s">
        <v>260</v>
      </c>
      <c r="BM117" s="23" t="s">
        <v>375</v>
      </c>
    </row>
    <row r="118" s="10" customFormat="1" ht="22.32" customHeight="1">
      <c r="B118" s="205"/>
      <c r="C118" s="206"/>
      <c r="D118" s="207" t="s">
        <v>77</v>
      </c>
      <c r="E118" s="219" t="s">
        <v>490</v>
      </c>
      <c r="F118" s="219" t="s">
        <v>491</v>
      </c>
      <c r="G118" s="206"/>
      <c r="H118" s="206"/>
      <c r="I118" s="209"/>
      <c r="J118" s="220">
        <f>BK118</f>
        <v>0</v>
      </c>
      <c r="K118" s="206"/>
      <c r="L118" s="211"/>
      <c r="M118" s="212"/>
      <c r="N118" s="213"/>
      <c r="O118" s="213"/>
      <c r="P118" s="214">
        <f>SUM(P119:P122)</f>
        <v>0</v>
      </c>
      <c r="Q118" s="213"/>
      <c r="R118" s="214">
        <f>SUM(R119:R122)</f>
        <v>0</v>
      </c>
      <c r="S118" s="213"/>
      <c r="T118" s="215">
        <f>SUM(T119:T122)</f>
        <v>0</v>
      </c>
      <c r="AR118" s="216" t="s">
        <v>88</v>
      </c>
      <c r="AT118" s="217" t="s">
        <v>77</v>
      </c>
      <c r="AU118" s="217" t="s">
        <v>88</v>
      </c>
      <c r="AY118" s="216" t="s">
        <v>126</v>
      </c>
      <c r="BK118" s="218">
        <f>SUM(BK119:BK122)</f>
        <v>0</v>
      </c>
    </row>
    <row r="119" s="1" customFormat="1" ht="16.5" customHeight="1">
      <c r="B119" s="46"/>
      <c r="C119" s="221" t="s">
        <v>298</v>
      </c>
      <c r="D119" s="221" t="s">
        <v>129</v>
      </c>
      <c r="E119" s="222" t="s">
        <v>492</v>
      </c>
      <c r="F119" s="223" t="s">
        <v>493</v>
      </c>
      <c r="G119" s="224" t="s">
        <v>213</v>
      </c>
      <c r="H119" s="225">
        <v>2</v>
      </c>
      <c r="I119" s="226"/>
      <c r="J119" s="227">
        <f>ROUND(I119*H119,2)</f>
        <v>0</v>
      </c>
      <c r="K119" s="223" t="s">
        <v>34</v>
      </c>
      <c r="L119" s="72"/>
      <c r="M119" s="228" t="s">
        <v>34</v>
      </c>
      <c r="N119" s="234" t="s">
        <v>49</v>
      </c>
      <c r="O119" s="47"/>
      <c r="P119" s="235">
        <f>O119*H119</f>
        <v>0</v>
      </c>
      <c r="Q119" s="235">
        <v>0</v>
      </c>
      <c r="R119" s="235">
        <f>Q119*H119</f>
        <v>0</v>
      </c>
      <c r="S119" s="235">
        <v>0</v>
      </c>
      <c r="T119" s="236">
        <f>S119*H119</f>
        <v>0</v>
      </c>
      <c r="AR119" s="23" t="s">
        <v>260</v>
      </c>
      <c r="AT119" s="23" t="s">
        <v>129</v>
      </c>
      <c r="AU119" s="23" t="s">
        <v>155</v>
      </c>
      <c r="AY119" s="23" t="s">
        <v>126</v>
      </c>
      <c r="BE119" s="233">
        <f>IF(N119="základní",J119,0)</f>
        <v>0</v>
      </c>
      <c r="BF119" s="233">
        <f>IF(N119="snížená",J119,0)</f>
        <v>0</v>
      </c>
      <c r="BG119" s="233">
        <f>IF(N119="zákl. přenesená",J119,0)</f>
        <v>0</v>
      </c>
      <c r="BH119" s="233">
        <f>IF(N119="sníž. přenesená",J119,0)</f>
        <v>0</v>
      </c>
      <c r="BI119" s="233">
        <f>IF(N119="nulová",J119,0)</f>
        <v>0</v>
      </c>
      <c r="BJ119" s="23" t="s">
        <v>86</v>
      </c>
      <c r="BK119" s="233">
        <f>ROUND(I119*H119,2)</f>
        <v>0</v>
      </c>
      <c r="BL119" s="23" t="s">
        <v>260</v>
      </c>
      <c r="BM119" s="23" t="s">
        <v>384</v>
      </c>
    </row>
    <row r="120" s="1" customFormat="1" ht="16.5" customHeight="1">
      <c r="B120" s="46"/>
      <c r="C120" s="221" t="s">
        <v>302</v>
      </c>
      <c r="D120" s="221" t="s">
        <v>129</v>
      </c>
      <c r="E120" s="222" t="s">
        <v>494</v>
      </c>
      <c r="F120" s="223" t="s">
        <v>495</v>
      </c>
      <c r="G120" s="224" t="s">
        <v>213</v>
      </c>
      <c r="H120" s="225">
        <v>17</v>
      </c>
      <c r="I120" s="226"/>
      <c r="J120" s="227">
        <f>ROUND(I120*H120,2)</f>
        <v>0</v>
      </c>
      <c r="K120" s="223" t="s">
        <v>34</v>
      </c>
      <c r="L120" s="72"/>
      <c r="M120" s="228" t="s">
        <v>34</v>
      </c>
      <c r="N120" s="234" t="s">
        <v>49</v>
      </c>
      <c r="O120" s="47"/>
      <c r="P120" s="235">
        <f>O120*H120</f>
        <v>0</v>
      </c>
      <c r="Q120" s="235">
        <v>0</v>
      </c>
      <c r="R120" s="235">
        <f>Q120*H120</f>
        <v>0</v>
      </c>
      <c r="S120" s="235">
        <v>0</v>
      </c>
      <c r="T120" s="236">
        <f>S120*H120</f>
        <v>0</v>
      </c>
      <c r="AR120" s="23" t="s">
        <v>260</v>
      </c>
      <c r="AT120" s="23" t="s">
        <v>129</v>
      </c>
      <c r="AU120" s="23" t="s">
        <v>155</v>
      </c>
      <c r="AY120" s="23" t="s">
        <v>126</v>
      </c>
      <c r="BE120" s="233">
        <f>IF(N120="základní",J120,0)</f>
        <v>0</v>
      </c>
      <c r="BF120" s="233">
        <f>IF(N120="snížená",J120,0)</f>
        <v>0</v>
      </c>
      <c r="BG120" s="233">
        <f>IF(N120="zákl. přenesená",J120,0)</f>
        <v>0</v>
      </c>
      <c r="BH120" s="233">
        <f>IF(N120="sníž. přenesená",J120,0)</f>
        <v>0</v>
      </c>
      <c r="BI120" s="233">
        <f>IF(N120="nulová",J120,0)</f>
        <v>0</v>
      </c>
      <c r="BJ120" s="23" t="s">
        <v>86</v>
      </c>
      <c r="BK120" s="233">
        <f>ROUND(I120*H120,2)</f>
        <v>0</v>
      </c>
      <c r="BL120" s="23" t="s">
        <v>260</v>
      </c>
      <c r="BM120" s="23" t="s">
        <v>392</v>
      </c>
    </row>
    <row r="121" s="1" customFormat="1" ht="16.5" customHeight="1">
      <c r="B121" s="46"/>
      <c r="C121" s="221" t="s">
        <v>306</v>
      </c>
      <c r="D121" s="221" t="s">
        <v>129</v>
      </c>
      <c r="E121" s="222" t="s">
        <v>496</v>
      </c>
      <c r="F121" s="223" t="s">
        <v>497</v>
      </c>
      <c r="G121" s="224" t="s">
        <v>233</v>
      </c>
      <c r="H121" s="225">
        <v>40</v>
      </c>
      <c r="I121" s="226"/>
      <c r="J121" s="227">
        <f>ROUND(I121*H121,2)</f>
        <v>0</v>
      </c>
      <c r="K121" s="223" t="s">
        <v>34</v>
      </c>
      <c r="L121" s="72"/>
      <c r="M121" s="228" t="s">
        <v>34</v>
      </c>
      <c r="N121" s="234" t="s">
        <v>49</v>
      </c>
      <c r="O121" s="47"/>
      <c r="P121" s="235">
        <f>O121*H121</f>
        <v>0</v>
      </c>
      <c r="Q121" s="235">
        <v>0</v>
      </c>
      <c r="R121" s="235">
        <f>Q121*H121</f>
        <v>0</v>
      </c>
      <c r="S121" s="235">
        <v>0</v>
      </c>
      <c r="T121" s="236">
        <f>S121*H121</f>
        <v>0</v>
      </c>
      <c r="AR121" s="23" t="s">
        <v>260</v>
      </c>
      <c r="AT121" s="23" t="s">
        <v>129</v>
      </c>
      <c r="AU121" s="23" t="s">
        <v>155</v>
      </c>
      <c r="AY121" s="23" t="s">
        <v>126</v>
      </c>
      <c r="BE121" s="233">
        <f>IF(N121="základní",J121,0)</f>
        <v>0</v>
      </c>
      <c r="BF121" s="233">
        <f>IF(N121="snížená",J121,0)</f>
        <v>0</v>
      </c>
      <c r="BG121" s="233">
        <f>IF(N121="zákl. přenesená",J121,0)</f>
        <v>0</v>
      </c>
      <c r="BH121" s="233">
        <f>IF(N121="sníž. přenesená",J121,0)</f>
        <v>0</v>
      </c>
      <c r="BI121" s="233">
        <f>IF(N121="nulová",J121,0)</f>
        <v>0</v>
      </c>
      <c r="BJ121" s="23" t="s">
        <v>86</v>
      </c>
      <c r="BK121" s="233">
        <f>ROUND(I121*H121,2)</f>
        <v>0</v>
      </c>
      <c r="BL121" s="23" t="s">
        <v>260</v>
      </c>
      <c r="BM121" s="23" t="s">
        <v>400</v>
      </c>
    </row>
    <row r="122" s="1" customFormat="1" ht="16.5" customHeight="1">
      <c r="B122" s="46"/>
      <c r="C122" s="221" t="s">
        <v>310</v>
      </c>
      <c r="D122" s="221" t="s">
        <v>129</v>
      </c>
      <c r="E122" s="222" t="s">
        <v>498</v>
      </c>
      <c r="F122" s="223" t="s">
        <v>499</v>
      </c>
      <c r="G122" s="224" t="s">
        <v>233</v>
      </c>
      <c r="H122" s="225">
        <v>40</v>
      </c>
      <c r="I122" s="226"/>
      <c r="J122" s="227">
        <f>ROUND(I122*H122,2)</f>
        <v>0</v>
      </c>
      <c r="K122" s="223" t="s">
        <v>34</v>
      </c>
      <c r="L122" s="72"/>
      <c r="M122" s="228" t="s">
        <v>34</v>
      </c>
      <c r="N122" s="234" t="s">
        <v>49</v>
      </c>
      <c r="O122" s="47"/>
      <c r="P122" s="235">
        <f>O122*H122</f>
        <v>0</v>
      </c>
      <c r="Q122" s="235">
        <v>0</v>
      </c>
      <c r="R122" s="235">
        <f>Q122*H122</f>
        <v>0</v>
      </c>
      <c r="S122" s="235">
        <v>0</v>
      </c>
      <c r="T122" s="236">
        <f>S122*H122</f>
        <v>0</v>
      </c>
      <c r="AR122" s="23" t="s">
        <v>260</v>
      </c>
      <c r="AT122" s="23" t="s">
        <v>129</v>
      </c>
      <c r="AU122" s="23" t="s">
        <v>155</v>
      </c>
      <c r="AY122" s="23" t="s">
        <v>126</v>
      </c>
      <c r="BE122" s="233">
        <f>IF(N122="základní",J122,0)</f>
        <v>0</v>
      </c>
      <c r="BF122" s="233">
        <f>IF(N122="snížená",J122,0)</f>
        <v>0</v>
      </c>
      <c r="BG122" s="233">
        <f>IF(N122="zákl. přenesená",J122,0)</f>
        <v>0</v>
      </c>
      <c r="BH122" s="233">
        <f>IF(N122="sníž. přenesená",J122,0)</f>
        <v>0</v>
      </c>
      <c r="BI122" s="233">
        <f>IF(N122="nulová",J122,0)</f>
        <v>0</v>
      </c>
      <c r="BJ122" s="23" t="s">
        <v>86</v>
      </c>
      <c r="BK122" s="233">
        <f>ROUND(I122*H122,2)</f>
        <v>0</v>
      </c>
      <c r="BL122" s="23" t="s">
        <v>260</v>
      </c>
      <c r="BM122" s="23" t="s">
        <v>412</v>
      </c>
    </row>
    <row r="123" s="10" customFormat="1" ht="22.32" customHeight="1">
      <c r="B123" s="205"/>
      <c r="C123" s="206"/>
      <c r="D123" s="207" t="s">
        <v>77</v>
      </c>
      <c r="E123" s="219" t="s">
        <v>500</v>
      </c>
      <c r="F123" s="219" t="s">
        <v>501</v>
      </c>
      <c r="G123" s="206"/>
      <c r="H123" s="206"/>
      <c r="I123" s="209"/>
      <c r="J123" s="220">
        <f>BK123</f>
        <v>0</v>
      </c>
      <c r="K123" s="206"/>
      <c r="L123" s="211"/>
      <c r="M123" s="212"/>
      <c r="N123" s="213"/>
      <c r="O123" s="213"/>
      <c r="P123" s="214">
        <f>SUM(P124:P125)</f>
        <v>0</v>
      </c>
      <c r="Q123" s="213"/>
      <c r="R123" s="214">
        <f>SUM(R124:R125)</f>
        <v>0</v>
      </c>
      <c r="S123" s="213"/>
      <c r="T123" s="215">
        <f>SUM(T124:T125)</f>
        <v>0</v>
      </c>
      <c r="AR123" s="216" t="s">
        <v>88</v>
      </c>
      <c r="AT123" s="217" t="s">
        <v>77</v>
      </c>
      <c r="AU123" s="217" t="s">
        <v>88</v>
      </c>
      <c r="AY123" s="216" t="s">
        <v>126</v>
      </c>
      <c r="BK123" s="218">
        <f>SUM(BK124:BK125)</f>
        <v>0</v>
      </c>
    </row>
    <row r="124" s="1" customFormat="1" ht="16.5" customHeight="1">
      <c r="B124" s="46"/>
      <c r="C124" s="221" t="s">
        <v>314</v>
      </c>
      <c r="D124" s="221" t="s">
        <v>129</v>
      </c>
      <c r="E124" s="222" t="s">
        <v>502</v>
      </c>
      <c r="F124" s="223" t="s">
        <v>503</v>
      </c>
      <c r="G124" s="224" t="s">
        <v>213</v>
      </c>
      <c r="H124" s="225">
        <v>3</v>
      </c>
      <c r="I124" s="226"/>
      <c r="J124" s="227">
        <f>ROUND(I124*H124,2)</f>
        <v>0</v>
      </c>
      <c r="K124" s="223" t="s">
        <v>34</v>
      </c>
      <c r="L124" s="72"/>
      <c r="M124" s="228" t="s">
        <v>34</v>
      </c>
      <c r="N124" s="234" t="s">
        <v>49</v>
      </c>
      <c r="O124" s="47"/>
      <c r="P124" s="235">
        <f>O124*H124</f>
        <v>0</v>
      </c>
      <c r="Q124" s="235">
        <v>0</v>
      </c>
      <c r="R124" s="235">
        <f>Q124*H124</f>
        <v>0</v>
      </c>
      <c r="S124" s="235">
        <v>0</v>
      </c>
      <c r="T124" s="236">
        <f>S124*H124</f>
        <v>0</v>
      </c>
      <c r="AR124" s="23" t="s">
        <v>260</v>
      </c>
      <c r="AT124" s="23" t="s">
        <v>129</v>
      </c>
      <c r="AU124" s="23" t="s">
        <v>155</v>
      </c>
      <c r="AY124" s="23" t="s">
        <v>126</v>
      </c>
      <c r="BE124" s="233">
        <f>IF(N124="základní",J124,0)</f>
        <v>0</v>
      </c>
      <c r="BF124" s="233">
        <f>IF(N124="snížená",J124,0)</f>
        <v>0</v>
      </c>
      <c r="BG124" s="233">
        <f>IF(N124="zákl. přenesená",J124,0)</f>
        <v>0</v>
      </c>
      <c r="BH124" s="233">
        <f>IF(N124="sníž. přenesená",J124,0)</f>
        <v>0</v>
      </c>
      <c r="BI124" s="233">
        <f>IF(N124="nulová",J124,0)</f>
        <v>0</v>
      </c>
      <c r="BJ124" s="23" t="s">
        <v>86</v>
      </c>
      <c r="BK124" s="233">
        <f>ROUND(I124*H124,2)</f>
        <v>0</v>
      </c>
      <c r="BL124" s="23" t="s">
        <v>260</v>
      </c>
      <c r="BM124" s="23" t="s">
        <v>504</v>
      </c>
    </row>
    <row r="125" s="1" customFormat="1" ht="16.5" customHeight="1">
      <c r="B125" s="46"/>
      <c r="C125" s="221" t="s">
        <v>318</v>
      </c>
      <c r="D125" s="221" t="s">
        <v>129</v>
      </c>
      <c r="E125" s="222" t="s">
        <v>505</v>
      </c>
      <c r="F125" s="223" t="s">
        <v>506</v>
      </c>
      <c r="G125" s="224" t="s">
        <v>233</v>
      </c>
      <c r="H125" s="225">
        <v>30</v>
      </c>
      <c r="I125" s="226"/>
      <c r="J125" s="227">
        <f>ROUND(I125*H125,2)</f>
        <v>0</v>
      </c>
      <c r="K125" s="223" t="s">
        <v>34</v>
      </c>
      <c r="L125" s="72"/>
      <c r="M125" s="228" t="s">
        <v>34</v>
      </c>
      <c r="N125" s="234" t="s">
        <v>49</v>
      </c>
      <c r="O125" s="47"/>
      <c r="P125" s="235">
        <f>O125*H125</f>
        <v>0</v>
      </c>
      <c r="Q125" s="235">
        <v>0</v>
      </c>
      <c r="R125" s="235">
        <f>Q125*H125</f>
        <v>0</v>
      </c>
      <c r="S125" s="235">
        <v>0</v>
      </c>
      <c r="T125" s="236">
        <f>S125*H125</f>
        <v>0</v>
      </c>
      <c r="AR125" s="23" t="s">
        <v>260</v>
      </c>
      <c r="AT125" s="23" t="s">
        <v>129</v>
      </c>
      <c r="AU125" s="23" t="s">
        <v>155</v>
      </c>
      <c r="AY125" s="23" t="s">
        <v>126</v>
      </c>
      <c r="BE125" s="233">
        <f>IF(N125="základní",J125,0)</f>
        <v>0</v>
      </c>
      <c r="BF125" s="233">
        <f>IF(N125="snížená",J125,0)</f>
        <v>0</v>
      </c>
      <c r="BG125" s="233">
        <f>IF(N125="zákl. přenesená",J125,0)</f>
        <v>0</v>
      </c>
      <c r="BH125" s="233">
        <f>IF(N125="sníž. přenesená",J125,0)</f>
        <v>0</v>
      </c>
      <c r="BI125" s="233">
        <f>IF(N125="nulová",J125,0)</f>
        <v>0</v>
      </c>
      <c r="BJ125" s="23" t="s">
        <v>86</v>
      </c>
      <c r="BK125" s="233">
        <f>ROUND(I125*H125,2)</f>
        <v>0</v>
      </c>
      <c r="BL125" s="23" t="s">
        <v>260</v>
      </c>
      <c r="BM125" s="23" t="s">
        <v>507</v>
      </c>
    </row>
    <row r="126" s="10" customFormat="1" ht="29.88" customHeight="1">
      <c r="B126" s="205"/>
      <c r="C126" s="206"/>
      <c r="D126" s="207" t="s">
        <v>77</v>
      </c>
      <c r="E126" s="219" t="s">
        <v>508</v>
      </c>
      <c r="F126" s="219" t="s">
        <v>509</v>
      </c>
      <c r="G126" s="206"/>
      <c r="H126" s="206"/>
      <c r="I126" s="209"/>
      <c r="J126" s="220">
        <f>BK126</f>
        <v>0</v>
      </c>
      <c r="K126" s="206"/>
      <c r="L126" s="211"/>
      <c r="M126" s="212"/>
      <c r="N126" s="213"/>
      <c r="O126" s="213"/>
      <c r="P126" s="214">
        <f>P127+P130</f>
        <v>0</v>
      </c>
      <c r="Q126" s="213"/>
      <c r="R126" s="214">
        <f>R127+R130</f>
        <v>0</v>
      </c>
      <c r="S126" s="213"/>
      <c r="T126" s="215">
        <f>T127+T130</f>
        <v>0</v>
      </c>
      <c r="AR126" s="216" t="s">
        <v>88</v>
      </c>
      <c r="AT126" s="217" t="s">
        <v>77</v>
      </c>
      <c r="AU126" s="217" t="s">
        <v>86</v>
      </c>
      <c r="AY126" s="216" t="s">
        <v>126</v>
      </c>
      <c r="BK126" s="218">
        <f>BK127+BK130</f>
        <v>0</v>
      </c>
    </row>
    <row r="127" s="10" customFormat="1" ht="14.88" customHeight="1">
      <c r="B127" s="205"/>
      <c r="C127" s="206"/>
      <c r="D127" s="207" t="s">
        <v>77</v>
      </c>
      <c r="E127" s="219" t="s">
        <v>510</v>
      </c>
      <c r="F127" s="219" t="s">
        <v>511</v>
      </c>
      <c r="G127" s="206"/>
      <c r="H127" s="206"/>
      <c r="I127" s="209"/>
      <c r="J127" s="220">
        <f>BK127</f>
        <v>0</v>
      </c>
      <c r="K127" s="206"/>
      <c r="L127" s="211"/>
      <c r="M127" s="212"/>
      <c r="N127" s="213"/>
      <c r="O127" s="213"/>
      <c r="P127" s="214">
        <f>SUM(P128:P129)</f>
        <v>0</v>
      </c>
      <c r="Q127" s="213"/>
      <c r="R127" s="214">
        <f>SUM(R128:R129)</f>
        <v>0</v>
      </c>
      <c r="S127" s="213"/>
      <c r="T127" s="215">
        <f>SUM(T128:T129)</f>
        <v>0</v>
      </c>
      <c r="AR127" s="216" t="s">
        <v>88</v>
      </c>
      <c r="AT127" s="217" t="s">
        <v>77</v>
      </c>
      <c r="AU127" s="217" t="s">
        <v>88</v>
      </c>
      <c r="AY127" s="216" t="s">
        <v>126</v>
      </c>
      <c r="BK127" s="218">
        <f>SUM(BK128:BK129)</f>
        <v>0</v>
      </c>
    </row>
    <row r="128" s="1" customFormat="1" ht="16.5" customHeight="1">
      <c r="B128" s="46"/>
      <c r="C128" s="221" t="s">
        <v>322</v>
      </c>
      <c r="D128" s="221" t="s">
        <v>129</v>
      </c>
      <c r="E128" s="222" t="s">
        <v>512</v>
      </c>
      <c r="F128" s="223" t="s">
        <v>513</v>
      </c>
      <c r="G128" s="224" t="s">
        <v>213</v>
      </c>
      <c r="H128" s="225">
        <v>8</v>
      </c>
      <c r="I128" s="226"/>
      <c r="J128" s="227">
        <f>ROUND(I128*H128,2)</f>
        <v>0</v>
      </c>
      <c r="K128" s="223" t="s">
        <v>34</v>
      </c>
      <c r="L128" s="72"/>
      <c r="M128" s="228" t="s">
        <v>34</v>
      </c>
      <c r="N128" s="234" t="s">
        <v>49</v>
      </c>
      <c r="O128" s="47"/>
      <c r="P128" s="235">
        <f>O128*H128</f>
        <v>0</v>
      </c>
      <c r="Q128" s="235">
        <v>0</v>
      </c>
      <c r="R128" s="235">
        <f>Q128*H128</f>
        <v>0</v>
      </c>
      <c r="S128" s="235">
        <v>0</v>
      </c>
      <c r="T128" s="236">
        <f>S128*H128</f>
        <v>0</v>
      </c>
      <c r="AR128" s="23" t="s">
        <v>260</v>
      </c>
      <c r="AT128" s="23" t="s">
        <v>129</v>
      </c>
      <c r="AU128" s="23" t="s">
        <v>155</v>
      </c>
      <c r="AY128" s="23" t="s">
        <v>126</v>
      </c>
      <c r="BE128" s="233">
        <f>IF(N128="základní",J128,0)</f>
        <v>0</v>
      </c>
      <c r="BF128" s="233">
        <f>IF(N128="snížená",J128,0)</f>
        <v>0</v>
      </c>
      <c r="BG128" s="233">
        <f>IF(N128="zákl. přenesená",J128,0)</f>
        <v>0</v>
      </c>
      <c r="BH128" s="233">
        <f>IF(N128="sníž. přenesená",J128,0)</f>
        <v>0</v>
      </c>
      <c r="BI128" s="233">
        <f>IF(N128="nulová",J128,0)</f>
        <v>0</v>
      </c>
      <c r="BJ128" s="23" t="s">
        <v>86</v>
      </c>
      <c r="BK128" s="233">
        <f>ROUND(I128*H128,2)</f>
        <v>0</v>
      </c>
      <c r="BL128" s="23" t="s">
        <v>260</v>
      </c>
      <c r="BM128" s="23" t="s">
        <v>514</v>
      </c>
    </row>
    <row r="129" s="1" customFormat="1" ht="16.5" customHeight="1">
      <c r="B129" s="46"/>
      <c r="C129" s="221" t="s">
        <v>326</v>
      </c>
      <c r="D129" s="221" t="s">
        <v>129</v>
      </c>
      <c r="E129" s="222" t="s">
        <v>515</v>
      </c>
      <c r="F129" s="223" t="s">
        <v>516</v>
      </c>
      <c r="G129" s="224" t="s">
        <v>213</v>
      </c>
      <c r="H129" s="225">
        <v>4</v>
      </c>
      <c r="I129" s="226"/>
      <c r="J129" s="227">
        <f>ROUND(I129*H129,2)</f>
        <v>0</v>
      </c>
      <c r="K129" s="223" t="s">
        <v>34</v>
      </c>
      <c r="L129" s="72"/>
      <c r="M129" s="228" t="s">
        <v>34</v>
      </c>
      <c r="N129" s="234" t="s">
        <v>49</v>
      </c>
      <c r="O129" s="47"/>
      <c r="P129" s="235">
        <f>O129*H129</f>
        <v>0</v>
      </c>
      <c r="Q129" s="235">
        <v>0</v>
      </c>
      <c r="R129" s="235">
        <f>Q129*H129</f>
        <v>0</v>
      </c>
      <c r="S129" s="235">
        <v>0</v>
      </c>
      <c r="T129" s="236">
        <f>S129*H129</f>
        <v>0</v>
      </c>
      <c r="AR129" s="23" t="s">
        <v>260</v>
      </c>
      <c r="AT129" s="23" t="s">
        <v>129</v>
      </c>
      <c r="AU129" s="23" t="s">
        <v>155</v>
      </c>
      <c r="AY129" s="23" t="s">
        <v>126</v>
      </c>
      <c r="BE129" s="233">
        <f>IF(N129="základní",J129,0)</f>
        <v>0</v>
      </c>
      <c r="BF129" s="233">
        <f>IF(N129="snížená",J129,0)</f>
        <v>0</v>
      </c>
      <c r="BG129" s="233">
        <f>IF(N129="zákl. přenesená",J129,0)</f>
        <v>0</v>
      </c>
      <c r="BH129" s="233">
        <f>IF(N129="sníž. přenesená",J129,0)</f>
        <v>0</v>
      </c>
      <c r="BI129" s="233">
        <f>IF(N129="nulová",J129,0)</f>
        <v>0</v>
      </c>
      <c r="BJ129" s="23" t="s">
        <v>86</v>
      </c>
      <c r="BK129" s="233">
        <f>ROUND(I129*H129,2)</f>
        <v>0</v>
      </c>
      <c r="BL129" s="23" t="s">
        <v>260</v>
      </c>
      <c r="BM129" s="23" t="s">
        <v>517</v>
      </c>
    </row>
    <row r="130" s="10" customFormat="1" ht="22.32" customHeight="1">
      <c r="B130" s="205"/>
      <c r="C130" s="206"/>
      <c r="D130" s="207" t="s">
        <v>77</v>
      </c>
      <c r="E130" s="219" t="s">
        <v>518</v>
      </c>
      <c r="F130" s="219" t="s">
        <v>519</v>
      </c>
      <c r="G130" s="206"/>
      <c r="H130" s="206"/>
      <c r="I130" s="209"/>
      <c r="J130" s="220">
        <f>BK130</f>
        <v>0</v>
      </c>
      <c r="K130" s="206"/>
      <c r="L130" s="211"/>
      <c r="M130" s="212"/>
      <c r="N130" s="213"/>
      <c r="O130" s="213"/>
      <c r="P130" s="214">
        <f>SUM(P131:P132)</f>
        <v>0</v>
      </c>
      <c r="Q130" s="213"/>
      <c r="R130" s="214">
        <f>SUM(R131:R132)</f>
        <v>0</v>
      </c>
      <c r="S130" s="213"/>
      <c r="T130" s="215">
        <f>SUM(T131:T132)</f>
        <v>0</v>
      </c>
      <c r="AR130" s="216" t="s">
        <v>88</v>
      </c>
      <c r="AT130" s="217" t="s">
        <v>77</v>
      </c>
      <c r="AU130" s="217" t="s">
        <v>88</v>
      </c>
      <c r="AY130" s="216" t="s">
        <v>126</v>
      </c>
      <c r="BK130" s="218">
        <f>SUM(BK131:BK132)</f>
        <v>0</v>
      </c>
    </row>
    <row r="131" s="1" customFormat="1" ht="16.5" customHeight="1">
      <c r="B131" s="46"/>
      <c r="C131" s="221" t="s">
        <v>330</v>
      </c>
      <c r="D131" s="221" t="s">
        <v>129</v>
      </c>
      <c r="E131" s="222" t="s">
        <v>520</v>
      </c>
      <c r="F131" s="223" t="s">
        <v>521</v>
      </c>
      <c r="G131" s="224" t="s">
        <v>213</v>
      </c>
      <c r="H131" s="225">
        <v>1</v>
      </c>
      <c r="I131" s="226"/>
      <c r="J131" s="227">
        <f>ROUND(I131*H131,2)</f>
        <v>0</v>
      </c>
      <c r="K131" s="223" t="s">
        <v>34</v>
      </c>
      <c r="L131" s="72"/>
      <c r="M131" s="228" t="s">
        <v>34</v>
      </c>
      <c r="N131" s="234" t="s">
        <v>49</v>
      </c>
      <c r="O131" s="47"/>
      <c r="P131" s="235">
        <f>O131*H131</f>
        <v>0</v>
      </c>
      <c r="Q131" s="235">
        <v>0</v>
      </c>
      <c r="R131" s="235">
        <f>Q131*H131</f>
        <v>0</v>
      </c>
      <c r="S131" s="235">
        <v>0</v>
      </c>
      <c r="T131" s="236">
        <f>S131*H131</f>
        <v>0</v>
      </c>
      <c r="AR131" s="23" t="s">
        <v>260</v>
      </c>
      <c r="AT131" s="23" t="s">
        <v>129</v>
      </c>
      <c r="AU131" s="23" t="s">
        <v>155</v>
      </c>
      <c r="AY131" s="23" t="s">
        <v>126</v>
      </c>
      <c r="BE131" s="233">
        <f>IF(N131="základní",J131,0)</f>
        <v>0</v>
      </c>
      <c r="BF131" s="233">
        <f>IF(N131="snížená",J131,0)</f>
        <v>0</v>
      </c>
      <c r="BG131" s="233">
        <f>IF(N131="zákl. přenesená",J131,0)</f>
        <v>0</v>
      </c>
      <c r="BH131" s="233">
        <f>IF(N131="sníž. přenesená",J131,0)</f>
        <v>0</v>
      </c>
      <c r="BI131" s="233">
        <f>IF(N131="nulová",J131,0)</f>
        <v>0</v>
      </c>
      <c r="BJ131" s="23" t="s">
        <v>86</v>
      </c>
      <c r="BK131" s="233">
        <f>ROUND(I131*H131,2)</f>
        <v>0</v>
      </c>
      <c r="BL131" s="23" t="s">
        <v>260</v>
      </c>
      <c r="BM131" s="23" t="s">
        <v>522</v>
      </c>
    </row>
    <row r="132" s="1" customFormat="1" ht="16.5" customHeight="1">
      <c r="B132" s="46"/>
      <c r="C132" s="221" t="s">
        <v>157</v>
      </c>
      <c r="D132" s="221" t="s">
        <v>129</v>
      </c>
      <c r="E132" s="222" t="s">
        <v>523</v>
      </c>
      <c r="F132" s="223" t="s">
        <v>524</v>
      </c>
      <c r="G132" s="224" t="s">
        <v>132</v>
      </c>
      <c r="H132" s="225">
        <v>1</v>
      </c>
      <c r="I132" s="226"/>
      <c r="J132" s="227">
        <f>ROUND(I132*H132,2)</f>
        <v>0</v>
      </c>
      <c r="K132" s="223" t="s">
        <v>34</v>
      </c>
      <c r="L132" s="72"/>
      <c r="M132" s="228" t="s">
        <v>34</v>
      </c>
      <c r="N132" s="234" t="s">
        <v>49</v>
      </c>
      <c r="O132" s="47"/>
      <c r="P132" s="235">
        <f>O132*H132</f>
        <v>0</v>
      </c>
      <c r="Q132" s="235">
        <v>0</v>
      </c>
      <c r="R132" s="235">
        <f>Q132*H132</f>
        <v>0</v>
      </c>
      <c r="S132" s="235">
        <v>0</v>
      </c>
      <c r="T132" s="236">
        <f>S132*H132</f>
        <v>0</v>
      </c>
      <c r="AR132" s="23" t="s">
        <v>260</v>
      </c>
      <c r="AT132" s="23" t="s">
        <v>129</v>
      </c>
      <c r="AU132" s="23" t="s">
        <v>155</v>
      </c>
      <c r="AY132" s="23" t="s">
        <v>126</v>
      </c>
      <c r="BE132" s="233">
        <f>IF(N132="základní",J132,0)</f>
        <v>0</v>
      </c>
      <c r="BF132" s="233">
        <f>IF(N132="snížená",J132,0)</f>
        <v>0</v>
      </c>
      <c r="BG132" s="233">
        <f>IF(N132="zákl. přenesená",J132,0)</f>
        <v>0</v>
      </c>
      <c r="BH132" s="233">
        <f>IF(N132="sníž. přenesená",J132,0)</f>
        <v>0</v>
      </c>
      <c r="BI132" s="233">
        <f>IF(N132="nulová",J132,0)</f>
        <v>0</v>
      </c>
      <c r="BJ132" s="23" t="s">
        <v>86</v>
      </c>
      <c r="BK132" s="233">
        <f>ROUND(I132*H132,2)</f>
        <v>0</v>
      </c>
      <c r="BL132" s="23" t="s">
        <v>260</v>
      </c>
      <c r="BM132" s="23" t="s">
        <v>525</v>
      </c>
    </row>
    <row r="133" s="10" customFormat="1" ht="37.44" customHeight="1">
      <c r="B133" s="205"/>
      <c r="C133" s="206"/>
      <c r="D133" s="207" t="s">
        <v>77</v>
      </c>
      <c r="E133" s="208" t="s">
        <v>526</v>
      </c>
      <c r="F133" s="208" t="s">
        <v>527</v>
      </c>
      <c r="G133" s="206"/>
      <c r="H133" s="206"/>
      <c r="I133" s="209"/>
      <c r="J133" s="210">
        <f>BK133</f>
        <v>0</v>
      </c>
      <c r="K133" s="206"/>
      <c r="L133" s="211"/>
      <c r="M133" s="212"/>
      <c r="N133" s="213"/>
      <c r="O133" s="213"/>
      <c r="P133" s="214">
        <f>SUM(P134:P136)</f>
        <v>0</v>
      </c>
      <c r="Q133" s="213"/>
      <c r="R133" s="214">
        <f>SUM(R134:R136)</f>
        <v>0</v>
      </c>
      <c r="S133" s="213"/>
      <c r="T133" s="215">
        <f>SUM(T134:T136)</f>
        <v>0</v>
      </c>
      <c r="AR133" s="216" t="s">
        <v>162</v>
      </c>
      <c r="AT133" s="217" t="s">
        <v>77</v>
      </c>
      <c r="AU133" s="217" t="s">
        <v>78</v>
      </c>
      <c r="AY133" s="216" t="s">
        <v>126</v>
      </c>
      <c r="BK133" s="218">
        <f>SUM(BK134:BK136)</f>
        <v>0</v>
      </c>
    </row>
    <row r="134" s="1" customFormat="1" ht="16.5" customHeight="1">
      <c r="B134" s="46"/>
      <c r="C134" s="221" t="s">
        <v>337</v>
      </c>
      <c r="D134" s="221" t="s">
        <v>129</v>
      </c>
      <c r="E134" s="222" t="s">
        <v>528</v>
      </c>
      <c r="F134" s="223" t="s">
        <v>529</v>
      </c>
      <c r="G134" s="224" t="s">
        <v>530</v>
      </c>
      <c r="H134" s="225">
        <v>2</v>
      </c>
      <c r="I134" s="226"/>
      <c r="J134" s="227">
        <f>ROUND(I134*H134,2)</f>
        <v>0</v>
      </c>
      <c r="K134" s="223" t="s">
        <v>34</v>
      </c>
      <c r="L134" s="72"/>
      <c r="M134" s="228" t="s">
        <v>34</v>
      </c>
      <c r="N134" s="234" t="s">
        <v>49</v>
      </c>
      <c r="O134" s="47"/>
      <c r="P134" s="235">
        <f>O134*H134</f>
        <v>0</v>
      </c>
      <c r="Q134" s="235">
        <v>0</v>
      </c>
      <c r="R134" s="235">
        <f>Q134*H134</f>
        <v>0</v>
      </c>
      <c r="S134" s="235">
        <v>0</v>
      </c>
      <c r="T134" s="236">
        <f>S134*H134</f>
        <v>0</v>
      </c>
      <c r="AR134" s="23" t="s">
        <v>531</v>
      </c>
      <c r="AT134" s="23" t="s">
        <v>129</v>
      </c>
      <c r="AU134" s="23" t="s">
        <v>86</v>
      </c>
      <c r="AY134" s="23" t="s">
        <v>126</v>
      </c>
      <c r="BE134" s="233">
        <f>IF(N134="základní",J134,0)</f>
        <v>0</v>
      </c>
      <c r="BF134" s="233">
        <f>IF(N134="snížená",J134,0)</f>
        <v>0</v>
      </c>
      <c r="BG134" s="233">
        <f>IF(N134="zákl. přenesená",J134,0)</f>
        <v>0</v>
      </c>
      <c r="BH134" s="233">
        <f>IF(N134="sníž. přenesená",J134,0)</f>
        <v>0</v>
      </c>
      <c r="BI134" s="233">
        <f>IF(N134="nulová",J134,0)</f>
        <v>0</v>
      </c>
      <c r="BJ134" s="23" t="s">
        <v>86</v>
      </c>
      <c r="BK134" s="233">
        <f>ROUND(I134*H134,2)</f>
        <v>0</v>
      </c>
      <c r="BL134" s="23" t="s">
        <v>531</v>
      </c>
      <c r="BM134" s="23" t="s">
        <v>532</v>
      </c>
    </row>
    <row r="135" s="1" customFormat="1" ht="16.5" customHeight="1">
      <c r="B135" s="46"/>
      <c r="C135" s="221" t="s">
        <v>340</v>
      </c>
      <c r="D135" s="221" t="s">
        <v>129</v>
      </c>
      <c r="E135" s="222" t="s">
        <v>533</v>
      </c>
      <c r="F135" s="223" t="s">
        <v>534</v>
      </c>
      <c r="G135" s="224" t="s">
        <v>530</v>
      </c>
      <c r="H135" s="225">
        <v>4</v>
      </c>
      <c r="I135" s="226"/>
      <c r="J135" s="227">
        <f>ROUND(I135*H135,2)</f>
        <v>0</v>
      </c>
      <c r="K135" s="223" t="s">
        <v>34</v>
      </c>
      <c r="L135" s="72"/>
      <c r="M135" s="228" t="s">
        <v>34</v>
      </c>
      <c r="N135" s="234" t="s">
        <v>49</v>
      </c>
      <c r="O135" s="47"/>
      <c r="P135" s="235">
        <f>O135*H135</f>
        <v>0</v>
      </c>
      <c r="Q135" s="235">
        <v>0</v>
      </c>
      <c r="R135" s="235">
        <f>Q135*H135</f>
        <v>0</v>
      </c>
      <c r="S135" s="235">
        <v>0</v>
      </c>
      <c r="T135" s="236">
        <f>S135*H135</f>
        <v>0</v>
      </c>
      <c r="AR135" s="23" t="s">
        <v>531</v>
      </c>
      <c r="AT135" s="23" t="s">
        <v>129</v>
      </c>
      <c r="AU135" s="23" t="s">
        <v>86</v>
      </c>
      <c r="AY135" s="23" t="s">
        <v>126</v>
      </c>
      <c r="BE135" s="233">
        <f>IF(N135="základní",J135,0)</f>
        <v>0</v>
      </c>
      <c r="BF135" s="233">
        <f>IF(N135="snížená",J135,0)</f>
        <v>0</v>
      </c>
      <c r="BG135" s="233">
        <f>IF(N135="zákl. přenesená",J135,0)</f>
        <v>0</v>
      </c>
      <c r="BH135" s="233">
        <f>IF(N135="sníž. přenesená",J135,0)</f>
        <v>0</v>
      </c>
      <c r="BI135" s="233">
        <f>IF(N135="nulová",J135,0)</f>
        <v>0</v>
      </c>
      <c r="BJ135" s="23" t="s">
        <v>86</v>
      </c>
      <c r="BK135" s="233">
        <f>ROUND(I135*H135,2)</f>
        <v>0</v>
      </c>
      <c r="BL135" s="23" t="s">
        <v>531</v>
      </c>
      <c r="BM135" s="23" t="s">
        <v>535</v>
      </c>
    </row>
    <row r="136" s="1" customFormat="1" ht="16.5" customHeight="1">
      <c r="B136" s="46"/>
      <c r="C136" s="221" t="s">
        <v>173</v>
      </c>
      <c r="D136" s="221" t="s">
        <v>129</v>
      </c>
      <c r="E136" s="222" t="s">
        <v>536</v>
      </c>
      <c r="F136" s="223" t="s">
        <v>537</v>
      </c>
      <c r="G136" s="224" t="s">
        <v>530</v>
      </c>
      <c r="H136" s="225">
        <v>6</v>
      </c>
      <c r="I136" s="226"/>
      <c r="J136" s="227">
        <f>ROUND(I136*H136,2)</f>
        <v>0</v>
      </c>
      <c r="K136" s="223" t="s">
        <v>34</v>
      </c>
      <c r="L136" s="72"/>
      <c r="M136" s="228" t="s">
        <v>34</v>
      </c>
      <c r="N136" s="229" t="s">
        <v>49</v>
      </c>
      <c r="O136" s="230"/>
      <c r="P136" s="231">
        <f>O136*H136</f>
        <v>0</v>
      </c>
      <c r="Q136" s="231">
        <v>0</v>
      </c>
      <c r="R136" s="231">
        <f>Q136*H136</f>
        <v>0</v>
      </c>
      <c r="S136" s="231">
        <v>0</v>
      </c>
      <c r="T136" s="232">
        <f>S136*H136</f>
        <v>0</v>
      </c>
      <c r="AR136" s="23" t="s">
        <v>531</v>
      </c>
      <c r="AT136" s="23" t="s">
        <v>129</v>
      </c>
      <c r="AU136" s="23" t="s">
        <v>86</v>
      </c>
      <c r="AY136" s="23" t="s">
        <v>126</v>
      </c>
      <c r="BE136" s="233">
        <f>IF(N136="základní",J136,0)</f>
        <v>0</v>
      </c>
      <c r="BF136" s="233">
        <f>IF(N136="snížená",J136,0)</f>
        <v>0</v>
      </c>
      <c r="BG136" s="233">
        <f>IF(N136="zákl. přenesená",J136,0)</f>
        <v>0</v>
      </c>
      <c r="BH136" s="233">
        <f>IF(N136="sníž. přenesená",J136,0)</f>
        <v>0</v>
      </c>
      <c r="BI136" s="233">
        <f>IF(N136="nulová",J136,0)</f>
        <v>0</v>
      </c>
      <c r="BJ136" s="23" t="s">
        <v>86</v>
      </c>
      <c r="BK136" s="233">
        <f>ROUND(I136*H136,2)</f>
        <v>0</v>
      </c>
      <c r="BL136" s="23" t="s">
        <v>531</v>
      </c>
      <c r="BM136" s="23" t="s">
        <v>538</v>
      </c>
    </row>
    <row r="137" s="1" customFormat="1" ht="6.96" customHeight="1">
      <c r="B137" s="67"/>
      <c r="C137" s="68"/>
      <c r="D137" s="68"/>
      <c r="E137" s="68"/>
      <c r="F137" s="68"/>
      <c r="G137" s="68"/>
      <c r="H137" s="68"/>
      <c r="I137" s="166"/>
      <c r="J137" s="68"/>
      <c r="K137" s="68"/>
      <c r="L137" s="72"/>
    </row>
  </sheetData>
  <sheetProtection sheet="1" autoFilter="0" formatColumns="0" formatRows="0" objects="1" scenarios="1" spinCount="100000" saltValue="eIWUu0H1lgl50CveDsa7wfmOzS+5fjyEMevhrkPFvlRaVwlGvMrDsa+/ohpkvzvVnVZck1x1Q+7BCzIhyGilYw==" hashValue="o1ZDsMwAxxCVi6fnB2v5acy2qEsBuP5ODZhGWTJAxV1wCOjxrr44oqMbS6T7XDFgN2LHPOC2repG31JrXfiB8A==" algorithmName="SHA-512" password="CC35"/>
  <autoFilter ref="C87:K136"/>
  <mergeCells count="10">
    <mergeCell ref="E7:H7"/>
    <mergeCell ref="E9:H9"/>
    <mergeCell ref="E24:H24"/>
    <mergeCell ref="E45:H45"/>
    <mergeCell ref="E47:H47"/>
    <mergeCell ref="J51:J52"/>
    <mergeCell ref="E78:H78"/>
    <mergeCell ref="E80:H80"/>
    <mergeCell ref="G1:H1"/>
    <mergeCell ref="L2:V2"/>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6" customWidth="1"/>
    <col min="2" max="2" width="1.664063" style="276" customWidth="1"/>
    <col min="3" max="4" width="5" style="276" customWidth="1"/>
    <col min="5" max="5" width="11.67" style="276" customWidth="1"/>
    <col min="6" max="6" width="9.17" style="276" customWidth="1"/>
    <col min="7" max="7" width="5" style="276" customWidth="1"/>
    <col min="8" max="8" width="77.83" style="276" customWidth="1"/>
    <col min="9" max="10" width="20" style="276" customWidth="1"/>
    <col min="11" max="11" width="1.664063" style="276" customWidth="1"/>
  </cols>
  <sheetData>
    <row r="1" ht="37.5" customHeight="1"/>
    <row r="2" ht="7.5" customHeight="1">
      <c r="B2" s="277"/>
      <c r="C2" s="278"/>
      <c r="D2" s="278"/>
      <c r="E2" s="278"/>
      <c r="F2" s="278"/>
      <c r="G2" s="278"/>
      <c r="H2" s="278"/>
      <c r="I2" s="278"/>
      <c r="J2" s="278"/>
      <c r="K2" s="279"/>
    </row>
    <row r="3" s="14" customFormat="1" ht="45" customHeight="1">
      <c r="B3" s="280"/>
      <c r="C3" s="281" t="s">
        <v>539</v>
      </c>
      <c r="D3" s="281"/>
      <c r="E3" s="281"/>
      <c r="F3" s="281"/>
      <c r="G3" s="281"/>
      <c r="H3" s="281"/>
      <c r="I3" s="281"/>
      <c r="J3" s="281"/>
      <c r="K3" s="282"/>
    </row>
    <row r="4" ht="25.5" customHeight="1">
      <c r="B4" s="283"/>
      <c r="C4" s="284" t="s">
        <v>540</v>
      </c>
      <c r="D4" s="284"/>
      <c r="E4" s="284"/>
      <c r="F4" s="284"/>
      <c r="G4" s="284"/>
      <c r="H4" s="284"/>
      <c r="I4" s="284"/>
      <c r="J4" s="284"/>
      <c r="K4" s="285"/>
    </row>
    <row r="5" ht="5.25" customHeight="1">
      <c r="B5" s="283"/>
      <c r="C5" s="286"/>
      <c r="D5" s="286"/>
      <c r="E5" s="286"/>
      <c r="F5" s="286"/>
      <c r="G5" s="286"/>
      <c r="H5" s="286"/>
      <c r="I5" s="286"/>
      <c r="J5" s="286"/>
      <c r="K5" s="285"/>
    </row>
    <row r="6" ht="15" customHeight="1">
      <c r="B6" s="283"/>
      <c r="C6" s="287" t="s">
        <v>541</v>
      </c>
      <c r="D6" s="287"/>
      <c r="E6" s="287"/>
      <c r="F6" s="287"/>
      <c r="G6" s="287"/>
      <c r="H6" s="287"/>
      <c r="I6" s="287"/>
      <c r="J6" s="287"/>
      <c r="K6" s="285"/>
    </row>
    <row r="7" ht="15" customHeight="1">
      <c r="B7" s="288"/>
      <c r="C7" s="287" t="s">
        <v>542</v>
      </c>
      <c r="D7" s="287"/>
      <c r="E7" s="287"/>
      <c r="F7" s="287"/>
      <c r="G7" s="287"/>
      <c r="H7" s="287"/>
      <c r="I7" s="287"/>
      <c r="J7" s="287"/>
      <c r="K7" s="285"/>
    </row>
    <row r="8" ht="12.75" customHeight="1">
      <c r="B8" s="288"/>
      <c r="C8" s="287"/>
      <c r="D8" s="287"/>
      <c r="E8" s="287"/>
      <c r="F8" s="287"/>
      <c r="G8" s="287"/>
      <c r="H8" s="287"/>
      <c r="I8" s="287"/>
      <c r="J8" s="287"/>
      <c r="K8" s="285"/>
    </row>
    <row r="9" ht="15" customHeight="1">
      <c r="B9" s="288"/>
      <c r="C9" s="287" t="s">
        <v>543</v>
      </c>
      <c r="D9" s="287"/>
      <c r="E9" s="287"/>
      <c r="F9" s="287"/>
      <c r="G9" s="287"/>
      <c r="H9" s="287"/>
      <c r="I9" s="287"/>
      <c r="J9" s="287"/>
      <c r="K9" s="285"/>
    </row>
    <row r="10" ht="15" customHeight="1">
      <c r="B10" s="288"/>
      <c r="C10" s="287"/>
      <c r="D10" s="287" t="s">
        <v>544</v>
      </c>
      <c r="E10" s="287"/>
      <c r="F10" s="287"/>
      <c r="G10" s="287"/>
      <c r="H10" s="287"/>
      <c r="I10" s="287"/>
      <c r="J10" s="287"/>
      <c r="K10" s="285"/>
    </row>
    <row r="11" ht="15" customHeight="1">
      <c r="B11" s="288"/>
      <c r="C11" s="289"/>
      <c r="D11" s="287" t="s">
        <v>545</v>
      </c>
      <c r="E11" s="287"/>
      <c r="F11" s="287"/>
      <c r="G11" s="287"/>
      <c r="H11" s="287"/>
      <c r="I11" s="287"/>
      <c r="J11" s="287"/>
      <c r="K11" s="285"/>
    </row>
    <row r="12" ht="12.75" customHeight="1">
      <c r="B12" s="288"/>
      <c r="C12" s="289"/>
      <c r="D12" s="289"/>
      <c r="E12" s="289"/>
      <c r="F12" s="289"/>
      <c r="G12" s="289"/>
      <c r="H12" s="289"/>
      <c r="I12" s="289"/>
      <c r="J12" s="289"/>
      <c r="K12" s="285"/>
    </row>
    <row r="13" ht="15" customHeight="1">
      <c r="B13" s="288"/>
      <c r="C13" s="289"/>
      <c r="D13" s="287" t="s">
        <v>546</v>
      </c>
      <c r="E13" s="287"/>
      <c r="F13" s="287"/>
      <c r="G13" s="287"/>
      <c r="H13" s="287"/>
      <c r="I13" s="287"/>
      <c r="J13" s="287"/>
      <c r="K13" s="285"/>
    </row>
    <row r="14" ht="15" customHeight="1">
      <c r="B14" s="288"/>
      <c r="C14" s="289"/>
      <c r="D14" s="287" t="s">
        <v>547</v>
      </c>
      <c r="E14" s="287"/>
      <c r="F14" s="287"/>
      <c r="G14" s="287"/>
      <c r="H14" s="287"/>
      <c r="I14" s="287"/>
      <c r="J14" s="287"/>
      <c r="K14" s="285"/>
    </row>
    <row r="15" ht="15" customHeight="1">
      <c r="B15" s="288"/>
      <c r="C15" s="289"/>
      <c r="D15" s="287" t="s">
        <v>548</v>
      </c>
      <c r="E15" s="287"/>
      <c r="F15" s="287"/>
      <c r="G15" s="287"/>
      <c r="H15" s="287"/>
      <c r="I15" s="287"/>
      <c r="J15" s="287"/>
      <c r="K15" s="285"/>
    </row>
    <row r="16" ht="15" customHeight="1">
      <c r="B16" s="288"/>
      <c r="C16" s="289"/>
      <c r="D16" s="289"/>
      <c r="E16" s="290" t="s">
        <v>85</v>
      </c>
      <c r="F16" s="287" t="s">
        <v>549</v>
      </c>
      <c r="G16" s="287"/>
      <c r="H16" s="287"/>
      <c r="I16" s="287"/>
      <c r="J16" s="287"/>
      <c r="K16" s="285"/>
    </row>
    <row r="17" ht="15" customHeight="1">
      <c r="B17" s="288"/>
      <c r="C17" s="289"/>
      <c r="D17" s="289"/>
      <c r="E17" s="290" t="s">
        <v>550</v>
      </c>
      <c r="F17" s="287" t="s">
        <v>551</v>
      </c>
      <c r="G17" s="287"/>
      <c r="H17" s="287"/>
      <c r="I17" s="287"/>
      <c r="J17" s="287"/>
      <c r="K17" s="285"/>
    </row>
    <row r="18" ht="15" customHeight="1">
      <c r="B18" s="288"/>
      <c r="C18" s="289"/>
      <c r="D18" s="289"/>
      <c r="E18" s="290" t="s">
        <v>552</v>
      </c>
      <c r="F18" s="287" t="s">
        <v>553</v>
      </c>
      <c r="G18" s="287"/>
      <c r="H18" s="287"/>
      <c r="I18" s="287"/>
      <c r="J18" s="287"/>
      <c r="K18" s="285"/>
    </row>
    <row r="19" ht="15" customHeight="1">
      <c r="B19" s="288"/>
      <c r="C19" s="289"/>
      <c r="D19" s="289"/>
      <c r="E19" s="290" t="s">
        <v>554</v>
      </c>
      <c r="F19" s="287" t="s">
        <v>555</v>
      </c>
      <c r="G19" s="287"/>
      <c r="H19" s="287"/>
      <c r="I19" s="287"/>
      <c r="J19" s="287"/>
      <c r="K19" s="285"/>
    </row>
    <row r="20" ht="15" customHeight="1">
      <c r="B20" s="288"/>
      <c r="C20" s="289"/>
      <c r="D20" s="289"/>
      <c r="E20" s="290" t="s">
        <v>556</v>
      </c>
      <c r="F20" s="287" t="s">
        <v>557</v>
      </c>
      <c r="G20" s="287"/>
      <c r="H20" s="287"/>
      <c r="I20" s="287"/>
      <c r="J20" s="287"/>
      <c r="K20" s="285"/>
    </row>
    <row r="21" ht="15" customHeight="1">
      <c r="B21" s="288"/>
      <c r="C21" s="289"/>
      <c r="D21" s="289"/>
      <c r="E21" s="290" t="s">
        <v>558</v>
      </c>
      <c r="F21" s="287" t="s">
        <v>559</v>
      </c>
      <c r="G21" s="287"/>
      <c r="H21" s="287"/>
      <c r="I21" s="287"/>
      <c r="J21" s="287"/>
      <c r="K21" s="285"/>
    </row>
    <row r="22" ht="12.75" customHeight="1">
      <c r="B22" s="288"/>
      <c r="C22" s="289"/>
      <c r="D22" s="289"/>
      <c r="E22" s="289"/>
      <c r="F22" s="289"/>
      <c r="G22" s="289"/>
      <c r="H22" s="289"/>
      <c r="I22" s="289"/>
      <c r="J22" s="289"/>
      <c r="K22" s="285"/>
    </row>
    <row r="23" ht="15" customHeight="1">
      <c r="B23" s="288"/>
      <c r="C23" s="287" t="s">
        <v>560</v>
      </c>
      <c r="D23" s="287"/>
      <c r="E23" s="287"/>
      <c r="F23" s="287"/>
      <c r="G23" s="287"/>
      <c r="H23" s="287"/>
      <c r="I23" s="287"/>
      <c r="J23" s="287"/>
      <c r="K23" s="285"/>
    </row>
    <row r="24" ht="15" customHeight="1">
      <c r="B24" s="288"/>
      <c r="C24" s="287" t="s">
        <v>561</v>
      </c>
      <c r="D24" s="287"/>
      <c r="E24" s="287"/>
      <c r="F24" s="287"/>
      <c r="G24" s="287"/>
      <c r="H24" s="287"/>
      <c r="I24" s="287"/>
      <c r="J24" s="287"/>
      <c r="K24" s="285"/>
    </row>
    <row r="25" ht="15" customHeight="1">
      <c r="B25" s="288"/>
      <c r="C25" s="287"/>
      <c r="D25" s="287" t="s">
        <v>562</v>
      </c>
      <c r="E25" s="287"/>
      <c r="F25" s="287"/>
      <c r="G25" s="287"/>
      <c r="H25" s="287"/>
      <c r="I25" s="287"/>
      <c r="J25" s="287"/>
      <c r="K25" s="285"/>
    </row>
    <row r="26" ht="15" customHeight="1">
      <c r="B26" s="288"/>
      <c r="C26" s="289"/>
      <c r="D26" s="287" t="s">
        <v>563</v>
      </c>
      <c r="E26" s="287"/>
      <c r="F26" s="287"/>
      <c r="G26" s="287"/>
      <c r="H26" s="287"/>
      <c r="I26" s="287"/>
      <c r="J26" s="287"/>
      <c r="K26" s="285"/>
    </row>
    <row r="27" ht="12.75" customHeight="1">
      <c r="B27" s="288"/>
      <c r="C27" s="289"/>
      <c r="D27" s="289"/>
      <c r="E27" s="289"/>
      <c r="F27" s="289"/>
      <c r="G27" s="289"/>
      <c r="H27" s="289"/>
      <c r="I27" s="289"/>
      <c r="J27" s="289"/>
      <c r="K27" s="285"/>
    </row>
    <row r="28" ht="15" customHeight="1">
      <c r="B28" s="288"/>
      <c r="C28" s="289"/>
      <c r="D28" s="287" t="s">
        <v>564</v>
      </c>
      <c r="E28" s="287"/>
      <c r="F28" s="287"/>
      <c r="G28" s="287"/>
      <c r="H28" s="287"/>
      <c r="I28" s="287"/>
      <c r="J28" s="287"/>
      <c r="K28" s="285"/>
    </row>
    <row r="29" ht="15" customHeight="1">
      <c r="B29" s="288"/>
      <c r="C29" s="289"/>
      <c r="D29" s="287" t="s">
        <v>565</v>
      </c>
      <c r="E29" s="287"/>
      <c r="F29" s="287"/>
      <c r="G29" s="287"/>
      <c r="H29" s="287"/>
      <c r="I29" s="287"/>
      <c r="J29" s="287"/>
      <c r="K29" s="285"/>
    </row>
    <row r="30" ht="12.75" customHeight="1">
      <c r="B30" s="288"/>
      <c r="C30" s="289"/>
      <c r="D30" s="289"/>
      <c r="E30" s="289"/>
      <c r="F30" s="289"/>
      <c r="G30" s="289"/>
      <c r="H30" s="289"/>
      <c r="I30" s="289"/>
      <c r="J30" s="289"/>
      <c r="K30" s="285"/>
    </row>
    <row r="31" ht="15" customHeight="1">
      <c r="B31" s="288"/>
      <c r="C31" s="289"/>
      <c r="D31" s="287" t="s">
        <v>566</v>
      </c>
      <c r="E31" s="287"/>
      <c r="F31" s="287"/>
      <c r="G31" s="287"/>
      <c r="H31" s="287"/>
      <c r="I31" s="287"/>
      <c r="J31" s="287"/>
      <c r="K31" s="285"/>
    </row>
    <row r="32" ht="15" customHeight="1">
      <c r="B32" s="288"/>
      <c r="C32" s="289"/>
      <c r="D32" s="287" t="s">
        <v>567</v>
      </c>
      <c r="E32" s="287"/>
      <c r="F32" s="287"/>
      <c r="G32" s="287"/>
      <c r="H32" s="287"/>
      <c r="I32" s="287"/>
      <c r="J32" s="287"/>
      <c r="K32" s="285"/>
    </row>
    <row r="33" ht="15" customHeight="1">
      <c r="B33" s="288"/>
      <c r="C33" s="289"/>
      <c r="D33" s="287" t="s">
        <v>568</v>
      </c>
      <c r="E33" s="287"/>
      <c r="F33" s="287"/>
      <c r="G33" s="287"/>
      <c r="H33" s="287"/>
      <c r="I33" s="287"/>
      <c r="J33" s="287"/>
      <c r="K33" s="285"/>
    </row>
    <row r="34" ht="15" customHeight="1">
      <c r="B34" s="288"/>
      <c r="C34" s="289"/>
      <c r="D34" s="287"/>
      <c r="E34" s="291" t="s">
        <v>111</v>
      </c>
      <c r="F34" s="287"/>
      <c r="G34" s="287" t="s">
        <v>569</v>
      </c>
      <c r="H34" s="287"/>
      <c r="I34" s="287"/>
      <c r="J34" s="287"/>
      <c r="K34" s="285"/>
    </row>
    <row r="35" ht="30.75" customHeight="1">
      <c r="B35" s="288"/>
      <c r="C35" s="289"/>
      <c r="D35" s="287"/>
      <c r="E35" s="291" t="s">
        <v>570</v>
      </c>
      <c r="F35" s="287"/>
      <c r="G35" s="287" t="s">
        <v>571</v>
      </c>
      <c r="H35" s="287"/>
      <c r="I35" s="287"/>
      <c r="J35" s="287"/>
      <c r="K35" s="285"/>
    </row>
    <row r="36" ht="15" customHeight="1">
      <c r="B36" s="288"/>
      <c r="C36" s="289"/>
      <c r="D36" s="287"/>
      <c r="E36" s="291" t="s">
        <v>59</v>
      </c>
      <c r="F36" s="287"/>
      <c r="G36" s="287" t="s">
        <v>572</v>
      </c>
      <c r="H36" s="287"/>
      <c r="I36" s="287"/>
      <c r="J36" s="287"/>
      <c r="K36" s="285"/>
    </row>
    <row r="37" ht="15" customHeight="1">
      <c r="B37" s="288"/>
      <c r="C37" s="289"/>
      <c r="D37" s="287"/>
      <c r="E37" s="291" t="s">
        <v>112</v>
      </c>
      <c r="F37" s="287"/>
      <c r="G37" s="287" t="s">
        <v>573</v>
      </c>
      <c r="H37" s="287"/>
      <c r="I37" s="287"/>
      <c r="J37" s="287"/>
      <c r="K37" s="285"/>
    </row>
    <row r="38" ht="15" customHeight="1">
      <c r="B38" s="288"/>
      <c r="C38" s="289"/>
      <c r="D38" s="287"/>
      <c r="E38" s="291" t="s">
        <v>113</v>
      </c>
      <c r="F38" s="287"/>
      <c r="G38" s="287" t="s">
        <v>574</v>
      </c>
      <c r="H38" s="287"/>
      <c r="I38" s="287"/>
      <c r="J38" s="287"/>
      <c r="K38" s="285"/>
    </row>
    <row r="39" ht="15" customHeight="1">
      <c r="B39" s="288"/>
      <c r="C39" s="289"/>
      <c r="D39" s="287"/>
      <c r="E39" s="291" t="s">
        <v>114</v>
      </c>
      <c r="F39" s="287"/>
      <c r="G39" s="287" t="s">
        <v>575</v>
      </c>
      <c r="H39" s="287"/>
      <c r="I39" s="287"/>
      <c r="J39" s="287"/>
      <c r="K39" s="285"/>
    </row>
    <row r="40" ht="15" customHeight="1">
      <c r="B40" s="288"/>
      <c r="C40" s="289"/>
      <c r="D40" s="287"/>
      <c r="E40" s="291" t="s">
        <v>576</v>
      </c>
      <c r="F40" s="287"/>
      <c r="G40" s="287" t="s">
        <v>577</v>
      </c>
      <c r="H40" s="287"/>
      <c r="I40" s="287"/>
      <c r="J40" s="287"/>
      <c r="K40" s="285"/>
    </row>
    <row r="41" ht="15" customHeight="1">
      <c r="B41" s="288"/>
      <c r="C41" s="289"/>
      <c r="D41" s="287"/>
      <c r="E41" s="291"/>
      <c r="F41" s="287"/>
      <c r="G41" s="287" t="s">
        <v>578</v>
      </c>
      <c r="H41" s="287"/>
      <c r="I41" s="287"/>
      <c r="J41" s="287"/>
      <c r="K41" s="285"/>
    </row>
    <row r="42" ht="15" customHeight="1">
      <c r="B42" s="288"/>
      <c r="C42" s="289"/>
      <c r="D42" s="287"/>
      <c r="E42" s="291" t="s">
        <v>579</v>
      </c>
      <c r="F42" s="287"/>
      <c r="G42" s="287" t="s">
        <v>580</v>
      </c>
      <c r="H42" s="287"/>
      <c r="I42" s="287"/>
      <c r="J42" s="287"/>
      <c r="K42" s="285"/>
    </row>
    <row r="43" ht="15" customHeight="1">
      <c r="B43" s="288"/>
      <c r="C43" s="289"/>
      <c r="D43" s="287"/>
      <c r="E43" s="291" t="s">
        <v>116</v>
      </c>
      <c r="F43" s="287"/>
      <c r="G43" s="287" t="s">
        <v>581</v>
      </c>
      <c r="H43" s="287"/>
      <c r="I43" s="287"/>
      <c r="J43" s="287"/>
      <c r="K43" s="285"/>
    </row>
    <row r="44" ht="12.75" customHeight="1">
      <c r="B44" s="288"/>
      <c r="C44" s="289"/>
      <c r="D44" s="287"/>
      <c r="E44" s="287"/>
      <c r="F44" s="287"/>
      <c r="G44" s="287"/>
      <c r="H44" s="287"/>
      <c r="I44" s="287"/>
      <c r="J44" s="287"/>
      <c r="K44" s="285"/>
    </row>
    <row r="45" ht="15" customHeight="1">
      <c r="B45" s="288"/>
      <c r="C45" s="289"/>
      <c r="D45" s="287" t="s">
        <v>582</v>
      </c>
      <c r="E45" s="287"/>
      <c r="F45" s="287"/>
      <c r="G45" s="287"/>
      <c r="H45" s="287"/>
      <c r="I45" s="287"/>
      <c r="J45" s="287"/>
      <c r="K45" s="285"/>
    </row>
    <row r="46" ht="15" customHeight="1">
      <c r="B46" s="288"/>
      <c r="C46" s="289"/>
      <c r="D46" s="289"/>
      <c r="E46" s="287" t="s">
        <v>583</v>
      </c>
      <c r="F46" s="287"/>
      <c r="G46" s="287"/>
      <c r="H46" s="287"/>
      <c r="I46" s="287"/>
      <c r="J46" s="287"/>
      <c r="K46" s="285"/>
    </row>
    <row r="47" ht="15" customHeight="1">
      <c r="B47" s="288"/>
      <c r="C47" s="289"/>
      <c r="D47" s="289"/>
      <c r="E47" s="287" t="s">
        <v>584</v>
      </c>
      <c r="F47" s="287"/>
      <c r="G47" s="287"/>
      <c r="H47" s="287"/>
      <c r="I47" s="287"/>
      <c r="J47" s="287"/>
      <c r="K47" s="285"/>
    </row>
    <row r="48" ht="15" customHeight="1">
      <c r="B48" s="288"/>
      <c r="C48" s="289"/>
      <c r="D48" s="289"/>
      <c r="E48" s="287" t="s">
        <v>585</v>
      </c>
      <c r="F48" s="287"/>
      <c r="G48" s="287"/>
      <c r="H48" s="287"/>
      <c r="I48" s="287"/>
      <c r="J48" s="287"/>
      <c r="K48" s="285"/>
    </row>
    <row r="49" ht="15" customHeight="1">
      <c r="B49" s="288"/>
      <c r="C49" s="289"/>
      <c r="D49" s="287" t="s">
        <v>586</v>
      </c>
      <c r="E49" s="287"/>
      <c r="F49" s="287"/>
      <c r="G49" s="287"/>
      <c r="H49" s="287"/>
      <c r="I49" s="287"/>
      <c r="J49" s="287"/>
      <c r="K49" s="285"/>
    </row>
    <row r="50" ht="25.5" customHeight="1">
      <c r="B50" s="283"/>
      <c r="C50" s="284" t="s">
        <v>587</v>
      </c>
      <c r="D50" s="284"/>
      <c r="E50" s="284"/>
      <c r="F50" s="284"/>
      <c r="G50" s="284"/>
      <c r="H50" s="284"/>
      <c r="I50" s="284"/>
      <c r="J50" s="284"/>
      <c r="K50" s="285"/>
    </row>
    <row r="51" ht="5.25" customHeight="1">
      <c r="B51" s="283"/>
      <c r="C51" s="286"/>
      <c r="D51" s="286"/>
      <c r="E51" s="286"/>
      <c r="F51" s="286"/>
      <c r="G51" s="286"/>
      <c r="H51" s="286"/>
      <c r="I51" s="286"/>
      <c r="J51" s="286"/>
      <c r="K51" s="285"/>
    </row>
    <row r="52" ht="15" customHeight="1">
      <c r="B52" s="283"/>
      <c r="C52" s="287" t="s">
        <v>588</v>
      </c>
      <c r="D52" s="287"/>
      <c r="E52" s="287"/>
      <c r="F52" s="287"/>
      <c r="G52" s="287"/>
      <c r="H52" s="287"/>
      <c r="I52" s="287"/>
      <c r="J52" s="287"/>
      <c r="K52" s="285"/>
    </row>
    <row r="53" ht="15" customHeight="1">
      <c r="B53" s="283"/>
      <c r="C53" s="287" t="s">
        <v>589</v>
      </c>
      <c r="D53" s="287"/>
      <c r="E53" s="287"/>
      <c r="F53" s="287"/>
      <c r="G53" s="287"/>
      <c r="H53" s="287"/>
      <c r="I53" s="287"/>
      <c r="J53" s="287"/>
      <c r="K53" s="285"/>
    </row>
    <row r="54" ht="12.75" customHeight="1">
      <c r="B54" s="283"/>
      <c r="C54" s="287"/>
      <c r="D54" s="287"/>
      <c r="E54" s="287"/>
      <c r="F54" s="287"/>
      <c r="G54" s="287"/>
      <c r="H54" s="287"/>
      <c r="I54" s="287"/>
      <c r="J54" s="287"/>
      <c r="K54" s="285"/>
    </row>
    <row r="55" ht="15" customHeight="1">
      <c r="B55" s="283"/>
      <c r="C55" s="287" t="s">
        <v>590</v>
      </c>
      <c r="D55" s="287"/>
      <c r="E55" s="287"/>
      <c r="F55" s="287"/>
      <c r="G55" s="287"/>
      <c r="H55" s="287"/>
      <c r="I55" s="287"/>
      <c r="J55" s="287"/>
      <c r="K55" s="285"/>
    </row>
    <row r="56" ht="15" customHeight="1">
      <c r="B56" s="283"/>
      <c r="C56" s="289"/>
      <c r="D56" s="287" t="s">
        <v>591</v>
      </c>
      <c r="E56" s="287"/>
      <c r="F56" s="287"/>
      <c r="G56" s="287"/>
      <c r="H56" s="287"/>
      <c r="I56" s="287"/>
      <c r="J56" s="287"/>
      <c r="K56" s="285"/>
    </row>
    <row r="57" ht="15" customHeight="1">
      <c r="B57" s="283"/>
      <c r="C57" s="289"/>
      <c r="D57" s="287" t="s">
        <v>592</v>
      </c>
      <c r="E57" s="287"/>
      <c r="F57" s="287"/>
      <c r="G57" s="287"/>
      <c r="H57" s="287"/>
      <c r="I57" s="287"/>
      <c r="J57" s="287"/>
      <c r="K57" s="285"/>
    </row>
    <row r="58" ht="15" customHeight="1">
      <c r="B58" s="283"/>
      <c r="C58" s="289"/>
      <c r="D58" s="287" t="s">
        <v>593</v>
      </c>
      <c r="E58" s="287"/>
      <c r="F58" s="287"/>
      <c r="G58" s="287"/>
      <c r="H58" s="287"/>
      <c r="I58" s="287"/>
      <c r="J58" s="287"/>
      <c r="K58" s="285"/>
    </row>
    <row r="59" ht="15" customHeight="1">
      <c r="B59" s="283"/>
      <c r="C59" s="289"/>
      <c r="D59" s="287" t="s">
        <v>594</v>
      </c>
      <c r="E59" s="287"/>
      <c r="F59" s="287"/>
      <c r="G59" s="287"/>
      <c r="H59" s="287"/>
      <c r="I59" s="287"/>
      <c r="J59" s="287"/>
      <c r="K59" s="285"/>
    </row>
    <row r="60" ht="15" customHeight="1">
      <c r="B60" s="283"/>
      <c r="C60" s="289"/>
      <c r="D60" s="292" t="s">
        <v>595</v>
      </c>
      <c r="E60" s="292"/>
      <c r="F60" s="292"/>
      <c r="G60" s="292"/>
      <c r="H60" s="292"/>
      <c r="I60" s="292"/>
      <c r="J60" s="292"/>
      <c r="K60" s="285"/>
    </row>
    <row r="61" ht="15" customHeight="1">
      <c r="B61" s="283"/>
      <c r="C61" s="289"/>
      <c r="D61" s="287" t="s">
        <v>596</v>
      </c>
      <c r="E61" s="287"/>
      <c r="F61" s="287"/>
      <c r="G61" s="287"/>
      <c r="H61" s="287"/>
      <c r="I61" s="287"/>
      <c r="J61" s="287"/>
      <c r="K61" s="285"/>
    </row>
    <row r="62" ht="12.75" customHeight="1">
      <c r="B62" s="283"/>
      <c r="C62" s="289"/>
      <c r="D62" s="289"/>
      <c r="E62" s="293"/>
      <c r="F62" s="289"/>
      <c r="G62" s="289"/>
      <c r="H62" s="289"/>
      <c r="I62" s="289"/>
      <c r="J62" s="289"/>
      <c r="K62" s="285"/>
    </row>
    <row r="63" ht="15" customHeight="1">
      <c r="B63" s="283"/>
      <c r="C63" s="289"/>
      <c r="D63" s="287" t="s">
        <v>597</v>
      </c>
      <c r="E63" s="287"/>
      <c r="F63" s="287"/>
      <c r="G63" s="287"/>
      <c r="H63" s="287"/>
      <c r="I63" s="287"/>
      <c r="J63" s="287"/>
      <c r="K63" s="285"/>
    </row>
    <row r="64" ht="15" customHeight="1">
      <c r="B64" s="283"/>
      <c r="C64" s="289"/>
      <c r="D64" s="292" t="s">
        <v>598</v>
      </c>
      <c r="E64" s="292"/>
      <c r="F64" s="292"/>
      <c r="G64" s="292"/>
      <c r="H64" s="292"/>
      <c r="I64" s="292"/>
      <c r="J64" s="292"/>
      <c r="K64" s="285"/>
    </row>
    <row r="65" ht="15" customHeight="1">
      <c r="B65" s="283"/>
      <c r="C65" s="289"/>
      <c r="D65" s="287" t="s">
        <v>599</v>
      </c>
      <c r="E65" s="287"/>
      <c r="F65" s="287"/>
      <c r="G65" s="287"/>
      <c r="H65" s="287"/>
      <c r="I65" s="287"/>
      <c r="J65" s="287"/>
      <c r="K65" s="285"/>
    </row>
    <row r="66" ht="15" customHeight="1">
      <c r="B66" s="283"/>
      <c r="C66" s="289"/>
      <c r="D66" s="287" t="s">
        <v>600</v>
      </c>
      <c r="E66" s="287"/>
      <c r="F66" s="287"/>
      <c r="G66" s="287"/>
      <c r="H66" s="287"/>
      <c r="I66" s="287"/>
      <c r="J66" s="287"/>
      <c r="K66" s="285"/>
    </row>
    <row r="67" ht="15" customHeight="1">
      <c r="B67" s="283"/>
      <c r="C67" s="289"/>
      <c r="D67" s="287" t="s">
        <v>601</v>
      </c>
      <c r="E67" s="287"/>
      <c r="F67" s="287"/>
      <c r="G67" s="287"/>
      <c r="H67" s="287"/>
      <c r="I67" s="287"/>
      <c r="J67" s="287"/>
      <c r="K67" s="285"/>
    </row>
    <row r="68" ht="15" customHeight="1">
      <c r="B68" s="283"/>
      <c r="C68" s="289"/>
      <c r="D68" s="287" t="s">
        <v>602</v>
      </c>
      <c r="E68" s="287"/>
      <c r="F68" s="287"/>
      <c r="G68" s="287"/>
      <c r="H68" s="287"/>
      <c r="I68" s="287"/>
      <c r="J68" s="287"/>
      <c r="K68" s="285"/>
    </row>
    <row r="69" ht="12.75" customHeight="1">
      <c r="B69" s="294"/>
      <c r="C69" s="295"/>
      <c r="D69" s="295"/>
      <c r="E69" s="295"/>
      <c r="F69" s="295"/>
      <c r="G69" s="295"/>
      <c r="H69" s="295"/>
      <c r="I69" s="295"/>
      <c r="J69" s="295"/>
      <c r="K69" s="296"/>
    </row>
    <row r="70" ht="18.75" customHeight="1">
      <c r="B70" s="297"/>
      <c r="C70" s="297"/>
      <c r="D70" s="297"/>
      <c r="E70" s="297"/>
      <c r="F70" s="297"/>
      <c r="G70" s="297"/>
      <c r="H70" s="297"/>
      <c r="I70" s="297"/>
      <c r="J70" s="297"/>
      <c r="K70" s="298"/>
    </row>
    <row r="71" ht="18.75" customHeight="1">
      <c r="B71" s="298"/>
      <c r="C71" s="298"/>
      <c r="D71" s="298"/>
      <c r="E71" s="298"/>
      <c r="F71" s="298"/>
      <c r="G71" s="298"/>
      <c r="H71" s="298"/>
      <c r="I71" s="298"/>
      <c r="J71" s="298"/>
      <c r="K71" s="298"/>
    </row>
    <row r="72" ht="7.5" customHeight="1">
      <c r="B72" s="299"/>
      <c r="C72" s="300"/>
      <c r="D72" s="300"/>
      <c r="E72" s="300"/>
      <c r="F72" s="300"/>
      <c r="G72" s="300"/>
      <c r="H72" s="300"/>
      <c r="I72" s="300"/>
      <c r="J72" s="300"/>
      <c r="K72" s="301"/>
    </row>
    <row r="73" ht="45" customHeight="1">
      <c r="B73" s="302"/>
      <c r="C73" s="303" t="s">
        <v>99</v>
      </c>
      <c r="D73" s="303"/>
      <c r="E73" s="303"/>
      <c r="F73" s="303"/>
      <c r="G73" s="303"/>
      <c r="H73" s="303"/>
      <c r="I73" s="303"/>
      <c r="J73" s="303"/>
      <c r="K73" s="304"/>
    </row>
    <row r="74" ht="17.25" customHeight="1">
      <c r="B74" s="302"/>
      <c r="C74" s="305" t="s">
        <v>603</v>
      </c>
      <c r="D74" s="305"/>
      <c r="E74" s="305"/>
      <c r="F74" s="305" t="s">
        <v>604</v>
      </c>
      <c r="G74" s="306"/>
      <c r="H74" s="305" t="s">
        <v>112</v>
      </c>
      <c r="I74" s="305" t="s">
        <v>63</v>
      </c>
      <c r="J74" s="305" t="s">
        <v>605</v>
      </c>
      <c r="K74" s="304"/>
    </row>
    <row r="75" ht="17.25" customHeight="1">
      <c r="B75" s="302"/>
      <c r="C75" s="307" t="s">
        <v>606</v>
      </c>
      <c r="D75" s="307"/>
      <c r="E75" s="307"/>
      <c r="F75" s="308" t="s">
        <v>607</v>
      </c>
      <c r="G75" s="309"/>
      <c r="H75" s="307"/>
      <c r="I75" s="307"/>
      <c r="J75" s="307" t="s">
        <v>608</v>
      </c>
      <c r="K75" s="304"/>
    </row>
    <row r="76" ht="5.25" customHeight="1">
      <c r="B76" s="302"/>
      <c r="C76" s="310"/>
      <c r="D76" s="310"/>
      <c r="E76" s="310"/>
      <c r="F76" s="310"/>
      <c r="G76" s="311"/>
      <c r="H76" s="310"/>
      <c r="I76" s="310"/>
      <c r="J76" s="310"/>
      <c r="K76" s="304"/>
    </row>
    <row r="77" ht="15" customHeight="1">
      <c r="B77" s="302"/>
      <c r="C77" s="291" t="s">
        <v>59</v>
      </c>
      <c r="D77" s="310"/>
      <c r="E77" s="310"/>
      <c r="F77" s="312" t="s">
        <v>609</v>
      </c>
      <c r="G77" s="311"/>
      <c r="H77" s="291" t="s">
        <v>610</v>
      </c>
      <c r="I77" s="291" t="s">
        <v>611</v>
      </c>
      <c r="J77" s="291">
        <v>20</v>
      </c>
      <c r="K77" s="304"/>
    </row>
    <row r="78" ht="15" customHeight="1">
      <c r="B78" s="302"/>
      <c r="C78" s="291" t="s">
        <v>612</v>
      </c>
      <c r="D78" s="291"/>
      <c r="E78" s="291"/>
      <c r="F78" s="312" t="s">
        <v>609</v>
      </c>
      <c r="G78" s="311"/>
      <c r="H78" s="291" t="s">
        <v>613</v>
      </c>
      <c r="I78" s="291" t="s">
        <v>611</v>
      </c>
      <c r="J78" s="291">
        <v>120</v>
      </c>
      <c r="K78" s="304"/>
    </row>
    <row r="79" ht="15" customHeight="1">
      <c r="B79" s="313"/>
      <c r="C79" s="291" t="s">
        <v>614</v>
      </c>
      <c r="D79" s="291"/>
      <c r="E79" s="291"/>
      <c r="F79" s="312" t="s">
        <v>615</v>
      </c>
      <c r="G79" s="311"/>
      <c r="H79" s="291" t="s">
        <v>616</v>
      </c>
      <c r="I79" s="291" t="s">
        <v>611</v>
      </c>
      <c r="J79" s="291">
        <v>50</v>
      </c>
      <c r="K79" s="304"/>
    </row>
    <row r="80" ht="15" customHeight="1">
      <c r="B80" s="313"/>
      <c r="C80" s="291" t="s">
        <v>617</v>
      </c>
      <c r="D80" s="291"/>
      <c r="E80" s="291"/>
      <c r="F80" s="312" t="s">
        <v>609</v>
      </c>
      <c r="G80" s="311"/>
      <c r="H80" s="291" t="s">
        <v>618</v>
      </c>
      <c r="I80" s="291" t="s">
        <v>619</v>
      </c>
      <c r="J80" s="291"/>
      <c r="K80" s="304"/>
    </row>
    <row r="81" ht="15" customHeight="1">
      <c r="B81" s="313"/>
      <c r="C81" s="314" t="s">
        <v>620</v>
      </c>
      <c r="D81" s="314"/>
      <c r="E81" s="314"/>
      <c r="F81" s="315" t="s">
        <v>615</v>
      </c>
      <c r="G81" s="314"/>
      <c r="H81" s="314" t="s">
        <v>621</v>
      </c>
      <c r="I81" s="314" t="s">
        <v>611</v>
      </c>
      <c r="J81" s="314">
        <v>15</v>
      </c>
      <c r="K81" s="304"/>
    </row>
    <row r="82" ht="15" customHeight="1">
      <c r="B82" s="313"/>
      <c r="C82" s="314" t="s">
        <v>622</v>
      </c>
      <c r="D82" s="314"/>
      <c r="E82" s="314"/>
      <c r="F82" s="315" t="s">
        <v>615</v>
      </c>
      <c r="G82" s="314"/>
      <c r="H82" s="314" t="s">
        <v>623</v>
      </c>
      <c r="I82" s="314" t="s">
        <v>611</v>
      </c>
      <c r="J82" s="314">
        <v>15</v>
      </c>
      <c r="K82" s="304"/>
    </row>
    <row r="83" ht="15" customHeight="1">
      <c r="B83" s="313"/>
      <c r="C83" s="314" t="s">
        <v>624</v>
      </c>
      <c r="D83" s="314"/>
      <c r="E83" s="314"/>
      <c r="F83" s="315" t="s">
        <v>615</v>
      </c>
      <c r="G83" s="314"/>
      <c r="H83" s="314" t="s">
        <v>625</v>
      </c>
      <c r="I83" s="314" t="s">
        <v>611</v>
      </c>
      <c r="J83" s="314">
        <v>20</v>
      </c>
      <c r="K83" s="304"/>
    </row>
    <row r="84" ht="15" customHeight="1">
      <c r="B84" s="313"/>
      <c r="C84" s="314" t="s">
        <v>626</v>
      </c>
      <c r="D84" s="314"/>
      <c r="E84" s="314"/>
      <c r="F84" s="315" t="s">
        <v>615</v>
      </c>
      <c r="G84" s="314"/>
      <c r="H84" s="314" t="s">
        <v>627</v>
      </c>
      <c r="I84" s="314" t="s">
        <v>611</v>
      </c>
      <c r="J84" s="314">
        <v>20</v>
      </c>
      <c r="K84" s="304"/>
    </row>
    <row r="85" ht="15" customHeight="1">
      <c r="B85" s="313"/>
      <c r="C85" s="291" t="s">
        <v>628</v>
      </c>
      <c r="D85" s="291"/>
      <c r="E85" s="291"/>
      <c r="F85" s="312" t="s">
        <v>615</v>
      </c>
      <c r="G85" s="311"/>
      <c r="H85" s="291" t="s">
        <v>629</v>
      </c>
      <c r="I85" s="291" t="s">
        <v>611</v>
      </c>
      <c r="J85" s="291">
        <v>50</v>
      </c>
      <c r="K85" s="304"/>
    </row>
    <row r="86" ht="15" customHeight="1">
      <c r="B86" s="313"/>
      <c r="C86" s="291" t="s">
        <v>630</v>
      </c>
      <c r="D86" s="291"/>
      <c r="E86" s="291"/>
      <c r="F86" s="312" t="s">
        <v>615</v>
      </c>
      <c r="G86" s="311"/>
      <c r="H86" s="291" t="s">
        <v>631</v>
      </c>
      <c r="I86" s="291" t="s">
        <v>611</v>
      </c>
      <c r="J86" s="291">
        <v>20</v>
      </c>
      <c r="K86" s="304"/>
    </row>
    <row r="87" ht="15" customHeight="1">
      <c r="B87" s="313"/>
      <c r="C87" s="291" t="s">
        <v>632</v>
      </c>
      <c r="D87" s="291"/>
      <c r="E87" s="291"/>
      <c r="F87" s="312" t="s">
        <v>615</v>
      </c>
      <c r="G87" s="311"/>
      <c r="H87" s="291" t="s">
        <v>633</v>
      </c>
      <c r="I87" s="291" t="s">
        <v>611</v>
      </c>
      <c r="J87" s="291">
        <v>20</v>
      </c>
      <c r="K87" s="304"/>
    </row>
    <row r="88" ht="15" customHeight="1">
      <c r="B88" s="313"/>
      <c r="C88" s="291" t="s">
        <v>634</v>
      </c>
      <c r="D88" s="291"/>
      <c r="E88" s="291"/>
      <c r="F88" s="312" t="s">
        <v>615</v>
      </c>
      <c r="G88" s="311"/>
      <c r="H88" s="291" t="s">
        <v>635</v>
      </c>
      <c r="I88" s="291" t="s">
        <v>611</v>
      </c>
      <c r="J88" s="291">
        <v>50</v>
      </c>
      <c r="K88" s="304"/>
    </row>
    <row r="89" ht="15" customHeight="1">
      <c r="B89" s="313"/>
      <c r="C89" s="291" t="s">
        <v>636</v>
      </c>
      <c r="D89" s="291"/>
      <c r="E89" s="291"/>
      <c r="F89" s="312" t="s">
        <v>615</v>
      </c>
      <c r="G89" s="311"/>
      <c r="H89" s="291" t="s">
        <v>636</v>
      </c>
      <c r="I89" s="291" t="s">
        <v>611</v>
      </c>
      <c r="J89" s="291">
        <v>50</v>
      </c>
      <c r="K89" s="304"/>
    </row>
    <row r="90" ht="15" customHeight="1">
      <c r="B90" s="313"/>
      <c r="C90" s="291" t="s">
        <v>117</v>
      </c>
      <c r="D90" s="291"/>
      <c r="E90" s="291"/>
      <c r="F90" s="312" t="s">
        <v>615</v>
      </c>
      <c r="G90" s="311"/>
      <c r="H90" s="291" t="s">
        <v>637</v>
      </c>
      <c r="I90" s="291" t="s">
        <v>611</v>
      </c>
      <c r="J90" s="291">
        <v>255</v>
      </c>
      <c r="K90" s="304"/>
    </row>
    <row r="91" ht="15" customHeight="1">
      <c r="B91" s="313"/>
      <c r="C91" s="291" t="s">
        <v>638</v>
      </c>
      <c r="D91" s="291"/>
      <c r="E91" s="291"/>
      <c r="F91" s="312" t="s">
        <v>609</v>
      </c>
      <c r="G91" s="311"/>
      <c r="H91" s="291" t="s">
        <v>639</v>
      </c>
      <c r="I91" s="291" t="s">
        <v>640</v>
      </c>
      <c r="J91" s="291"/>
      <c r="K91" s="304"/>
    </row>
    <row r="92" ht="15" customHeight="1">
      <c r="B92" s="313"/>
      <c r="C92" s="291" t="s">
        <v>641</v>
      </c>
      <c r="D92" s="291"/>
      <c r="E92" s="291"/>
      <c r="F92" s="312" t="s">
        <v>609</v>
      </c>
      <c r="G92" s="311"/>
      <c r="H92" s="291" t="s">
        <v>642</v>
      </c>
      <c r="I92" s="291" t="s">
        <v>643</v>
      </c>
      <c r="J92" s="291"/>
      <c r="K92" s="304"/>
    </row>
    <row r="93" ht="15" customHeight="1">
      <c r="B93" s="313"/>
      <c r="C93" s="291" t="s">
        <v>644</v>
      </c>
      <c r="D93" s="291"/>
      <c r="E93" s="291"/>
      <c r="F93" s="312" t="s">
        <v>609</v>
      </c>
      <c r="G93" s="311"/>
      <c r="H93" s="291" t="s">
        <v>644</v>
      </c>
      <c r="I93" s="291" t="s">
        <v>643</v>
      </c>
      <c r="J93" s="291"/>
      <c r="K93" s="304"/>
    </row>
    <row r="94" ht="15" customHeight="1">
      <c r="B94" s="313"/>
      <c r="C94" s="291" t="s">
        <v>44</v>
      </c>
      <c r="D94" s="291"/>
      <c r="E94" s="291"/>
      <c r="F94" s="312" t="s">
        <v>609</v>
      </c>
      <c r="G94" s="311"/>
      <c r="H94" s="291" t="s">
        <v>645</v>
      </c>
      <c r="I94" s="291" t="s">
        <v>643</v>
      </c>
      <c r="J94" s="291"/>
      <c r="K94" s="304"/>
    </row>
    <row r="95" ht="15" customHeight="1">
      <c r="B95" s="313"/>
      <c r="C95" s="291" t="s">
        <v>54</v>
      </c>
      <c r="D95" s="291"/>
      <c r="E95" s="291"/>
      <c r="F95" s="312" t="s">
        <v>609</v>
      </c>
      <c r="G95" s="311"/>
      <c r="H95" s="291" t="s">
        <v>646</v>
      </c>
      <c r="I95" s="291" t="s">
        <v>643</v>
      </c>
      <c r="J95" s="291"/>
      <c r="K95" s="304"/>
    </row>
    <row r="96" ht="15" customHeight="1">
      <c r="B96" s="316"/>
      <c r="C96" s="317"/>
      <c r="D96" s="317"/>
      <c r="E96" s="317"/>
      <c r="F96" s="317"/>
      <c r="G96" s="317"/>
      <c r="H96" s="317"/>
      <c r="I96" s="317"/>
      <c r="J96" s="317"/>
      <c r="K96" s="318"/>
    </row>
    <row r="97" ht="18.75" customHeight="1">
      <c r="B97" s="319"/>
      <c r="C97" s="320"/>
      <c r="D97" s="320"/>
      <c r="E97" s="320"/>
      <c r="F97" s="320"/>
      <c r="G97" s="320"/>
      <c r="H97" s="320"/>
      <c r="I97" s="320"/>
      <c r="J97" s="320"/>
      <c r="K97" s="319"/>
    </row>
    <row r="98" ht="18.75" customHeight="1">
      <c r="B98" s="298"/>
      <c r="C98" s="298"/>
      <c r="D98" s="298"/>
      <c r="E98" s="298"/>
      <c r="F98" s="298"/>
      <c r="G98" s="298"/>
      <c r="H98" s="298"/>
      <c r="I98" s="298"/>
      <c r="J98" s="298"/>
      <c r="K98" s="298"/>
    </row>
    <row r="99" ht="7.5" customHeight="1">
      <c r="B99" s="299"/>
      <c r="C99" s="300"/>
      <c r="D99" s="300"/>
      <c r="E99" s="300"/>
      <c r="F99" s="300"/>
      <c r="G99" s="300"/>
      <c r="H99" s="300"/>
      <c r="I99" s="300"/>
      <c r="J99" s="300"/>
      <c r="K99" s="301"/>
    </row>
    <row r="100" ht="45" customHeight="1">
      <c r="B100" s="302"/>
      <c r="C100" s="303" t="s">
        <v>647</v>
      </c>
      <c r="D100" s="303"/>
      <c r="E100" s="303"/>
      <c r="F100" s="303"/>
      <c r="G100" s="303"/>
      <c r="H100" s="303"/>
      <c r="I100" s="303"/>
      <c r="J100" s="303"/>
      <c r="K100" s="304"/>
    </row>
    <row r="101" ht="17.25" customHeight="1">
      <c r="B101" s="302"/>
      <c r="C101" s="305" t="s">
        <v>603</v>
      </c>
      <c r="D101" s="305"/>
      <c r="E101" s="305"/>
      <c r="F101" s="305" t="s">
        <v>604</v>
      </c>
      <c r="G101" s="306"/>
      <c r="H101" s="305" t="s">
        <v>112</v>
      </c>
      <c r="I101" s="305" t="s">
        <v>63</v>
      </c>
      <c r="J101" s="305" t="s">
        <v>605</v>
      </c>
      <c r="K101" s="304"/>
    </row>
    <row r="102" ht="17.25" customHeight="1">
      <c r="B102" s="302"/>
      <c r="C102" s="307" t="s">
        <v>606</v>
      </c>
      <c r="D102" s="307"/>
      <c r="E102" s="307"/>
      <c r="F102" s="308" t="s">
        <v>607</v>
      </c>
      <c r="G102" s="309"/>
      <c r="H102" s="307"/>
      <c r="I102" s="307"/>
      <c r="J102" s="307" t="s">
        <v>608</v>
      </c>
      <c r="K102" s="304"/>
    </row>
    <row r="103" ht="5.25" customHeight="1">
      <c r="B103" s="302"/>
      <c r="C103" s="305"/>
      <c r="D103" s="305"/>
      <c r="E103" s="305"/>
      <c r="F103" s="305"/>
      <c r="G103" s="321"/>
      <c r="H103" s="305"/>
      <c r="I103" s="305"/>
      <c r="J103" s="305"/>
      <c r="K103" s="304"/>
    </row>
    <row r="104" ht="15" customHeight="1">
      <c r="B104" s="302"/>
      <c r="C104" s="291" t="s">
        <v>59</v>
      </c>
      <c r="D104" s="310"/>
      <c r="E104" s="310"/>
      <c r="F104" s="312" t="s">
        <v>609</v>
      </c>
      <c r="G104" s="321"/>
      <c r="H104" s="291" t="s">
        <v>648</v>
      </c>
      <c r="I104" s="291" t="s">
        <v>611</v>
      </c>
      <c r="J104" s="291">
        <v>20</v>
      </c>
      <c r="K104" s="304"/>
    </row>
    <row r="105" ht="15" customHeight="1">
      <c r="B105" s="302"/>
      <c r="C105" s="291" t="s">
        <v>612</v>
      </c>
      <c r="D105" s="291"/>
      <c r="E105" s="291"/>
      <c r="F105" s="312" t="s">
        <v>609</v>
      </c>
      <c r="G105" s="291"/>
      <c r="H105" s="291" t="s">
        <v>648</v>
      </c>
      <c r="I105" s="291" t="s">
        <v>611</v>
      </c>
      <c r="J105" s="291">
        <v>120</v>
      </c>
      <c r="K105" s="304"/>
    </row>
    <row r="106" ht="15" customHeight="1">
      <c r="B106" s="313"/>
      <c r="C106" s="291" t="s">
        <v>614</v>
      </c>
      <c r="D106" s="291"/>
      <c r="E106" s="291"/>
      <c r="F106" s="312" t="s">
        <v>615</v>
      </c>
      <c r="G106" s="291"/>
      <c r="H106" s="291" t="s">
        <v>648</v>
      </c>
      <c r="I106" s="291" t="s">
        <v>611</v>
      </c>
      <c r="J106" s="291">
        <v>50</v>
      </c>
      <c r="K106" s="304"/>
    </row>
    <row r="107" ht="15" customHeight="1">
      <c r="B107" s="313"/>
      <c r="C107" s="291" t="s">
        <v>617</v>
      </c>
      <c r="D107" s="291"/>
      <c r="E107" s="291"/>
      <c r="F107" s="312" t="s">
        <v>609</v>
      </c>
      <c r="G107" s="291"/>
      <c r="H107" s="291" t="s">
        <v>648</v>
      </c>
      <c r="I107" s="291" t="s">
        <v>619</v>
      </c>
      <c r="J107" s="291"/>
      <c r="K107" s="304"/>
    </row>
    <row r="108" ht="15" customHeight="1">
      <c r="B108" s="313"/>
      <c r="C108" s="291" t="s">
        <v>628</v>
      </c>
      <c r="D108" s="291"/>
      <c r="E108" s="291"/>
      <c r="F108" s="312" t="s">
        <v>615</v>
      </c>
      <c r="G108" s="291"/>
      <c r="H108" s="291" t="s">
        <v>648</v>
      </c>
      <c r="I108" s="291" t="s">
        <v>611</v>
      </c>
      <c r="J108" s="291">
        <v>50</v>
      </c>
      <c r="K108" s="304"/>
    </row>
    <row r="109" ht="15" customHeight="1">
      <c r="B109" s="313"/>
      <c r="C109" s="291" t="s">
        <v>636</v>
      </c>
      <c r="D109" s="291"/>
      <c r="E109" s="291"/>
      <c r="F109" s="312" t="s">
        <v>615</v>
      </c>
      <c r="G109" s="291"/>
      <c r="H109" s="291" t="s">
        <v>648</v>
      </c>
      <c r="I109" s="291" t="s">
        <v>611</v>
      </c>
      <c r="J109" s="291">
        <v>50</v>
      </c>
      <c r="K109" s="304"/>
    </row>
    <row r="110" ht="15" customHeight="1">
      <c r="B110" s="313"/>
      <c r="C110" s="291" t="s">
        <v>634</v>
      </c>
      <c r="D110" s="291"/>
      <c r="E110" s="291"/>
      <c r="F110" s="312" t="s">
        <v>615</v>
      </c>
      <c r="G110" s="291"/>
      <c r="H110" s="291" t="s">
        <v>648</v>
      </c>
      <c r="I110" s="291" t="s">
        <v>611</v>
      </c>
      <c r="J110" s="291">
        <v>50</v>
      </c>
      <c r="K110" s="304"/>
    </row>
    <row r="111" ht="15" customHeight="1">
      <c r="B111" s="313"/>
      <c r="C111" s="291" t="s">
        <v>59</v>
      </c>
      <c r="D111" s="291"/>
      <c r="E111" s="291"/>
      <c r="F111" s="312" t="s">
        <v>609</v>
      </c>
      <c r="G111" s="291"/>
      <c r="H111" s="291" t="s">
        <v>649</v>
      </c>
      <c r="I111" s="291" t="s">
        <v>611</v>
      </c>
      <c r="J111" s="291">
        <v>20</v>
      </c>
      <c r="K111" s="304"/>
    </row>
    <row r="112" ht="15" customHeight="1">
      <c r="B112" s="313"/>
      <c r="C112" s="291" t="s">
        <v>650</v>
      </c>
      <c r="D112" s="291"/>
      <c r="E112" s="291"/>
      <c r="F112" s="312" t="s">
        <v>609</v>
      </c>
      <c r="G112" s="291"/>
      <c r="H112" s="291" t="s">
        <v>651</v>
      </c>
      <c r="I112" s="291" t="s">
        <v>611</v>
      </c>
      <c r="J112" s="291">
        <v>120</v>
      </c>
      <c r="K112" s="304"/>
    </row>
    <row r="113" ht="15" customHeight="1">
      <c r="B113" s="313"/>
      <c r="C113" s="291" t="s">
        <v>44</v>
      </c>
      <c r="D113" s="291"/>
      <c r="E113" s="291"/>
      <c r="F113" s="312" t="s">
        <v>609</v>
      </c>
      <c r="G113" s="291"/>
      <c r="H113" s="291" t="s">
        <v>652</v>
      </c>
      <c r="I113" s="291" t="s">
        <v>643</v>
      </c>
      <c r="J113" s="291"/>
      <c r="K113" s="304"/>
    </row>
    <row r="114" ht="15" customHeight="1">
      <c r="B114" s="313"/>
      <c r="C114" s="291" t="s">
        <v>54</v>
      </c>
      <c r="D114" s="291"/>
      <c r="E114" s="291"/>
      <c r="F114" s="312" t="s">
        <v>609</v>
      </c>
      <c r="G114" s="291"/>
      <c r="H114" s="291" t="s">
        <v>653</v>
      </c>
      <c r="I114" s="291" t="s">
        <v>643</v>
      </c>
      <c r="J114" s="291"/>
      <c r="K114" s="304"/>
    </row>
    <row r="115" ht="15" customHeight="1">
      <c r="B115" s="313"/>
      <c r="C115" s="291" t="s">
        <v>63</v>
      </c>
      <c r="D115" s="291"/>
      <c r="E115" s="291"/>
      <c r="F115" s="312" t="s">
        <v>609</v>
      </c>
      <c r="G115" s="291"/>
      <c r="H115" s="291" t="s">
        <v>654</v>
      </c>
      <c r="I115" s="291" t="s">
        <v>655</v>
      </c>
      <c r="J115" s="291"/>
      <c r="K115" s="304"/>
    </row>
    <row r="116" ht="15" customHeight="1">
      <c r="B116" s="316"/>
      <c r="C116" s="322"/>
      <c r="D116" s="322"/>
      <c r="E116" s="322"/>
      <c r="F116" s="322"/>
      <c r="G116" s="322"/>
      <c r="H116" s="322"/>
      <c r="I116" s="322"/>
      <c r="J116" s="322"/>
      <c r="K116" s="318"/>
    </row>
    <row r="117" ht="18.75" customHeight="1">
      <c r="B117" s="323"/>
      <c r="C117" s="287"/>
      <c r="D117" s="287"/>
      <c r="E117" s="287"/>
      <c r="F117" s="324"/>
      <c r="G117" s="287"/>
      <c r="H117" s="287"/>
      <c r="I117" s="287"/>
      <c r="J117" s="287"/>
      <c r="K117" s="323"/>
    </row>
    <row r="118" ht="18.75" customHeight="1">
      <c r="B118" s="298"/>
      <c r="C118" s="298"/>
      <c r="D118" s="298"/>
      <c r="E118" s="298"/>
      <c r="F118" s="298"/>
      <c r="G118" s="298"/>
      <c r="H118" s="298"/>
      <c r="I118" s="298"/>
      <c r="J118" s="298"/>
      <c r="K118" s="298"/>
    </row>
    <row r="119" ht="7.5" customHeight="1">
      <c r="B119" s="325"/>
      <c r="C119" s="326"/>
      <c r="D119" s="326"/>
      <c r="E119" s="326"/>
      <c r="F119" s="326"/>
      <c r="G119" s="326"/>
      <c r="H119" s="326"/>
      <c r="I119" s="326"/>
      <c r="J119" s="326"/>
      <c r="K119" s="327"/>
    </row>
    <row r="120" ht="45" customHeight="1">
      <c r="B120" s="328"/>
      <c r="C120" s="281" t="s">
        <v>656</v>
      </c>
      <c r="D120" s="281"/>
      <c r="E120" s="281"/>
      <c r="F120" s="281"/>
      <c r="G120" s="281"/>
      <c r="H120" s="281"/>
      <c r="I120" s="281"/>
      <c r="J120" s="281"/>
      <c r="K120" s="329"/>
    </row>
    <row r="121" ht="17.25" customHeight="1">
      <c r="B121" s="330"/>
      <c r="C121" s="305" t="s">
        <v>603</v>
      </c>
      <c r="D121" s="305"/>
      <c r="E121" s="305"/>
      <c r="F121" s="305" t="s">
        <v>604</v>
      </c>
      <c r="G121" s="306"/>
      <c r="H121" s="305" t="s">
        <v>112</v>
      </c>
      <c r="I121" s="305" t="s">
        <v>63</v>
      </c>
      <c r="J121" s="305" t="s">
        <v>605</v>
      </c>
      <c r="K121" s="331"/>
    </row>
    <row r="122" ht="17.25" customHeight="1">
      <c r="B122" s="330"/>
      <c r="C122" s="307" t="s">
        <v>606</v>
      </c>
      <c r="D122" s="307"/>
      <c r="E122" s="307"/>
      <c r="F122" s="308" t="s">
        <v>607</v>
      </c>
      <c r="G122" s="309"/>
      <c r="H122" s="307"/>
      <c r="I122" s="307"/>
      <c r="J122" s="307" t="s">
        <v>608</v>
      </c>
      <c r="K122" s="331"/>
    </row>
    <row r="123" ht="5.25" customHeight="1">
      <c r="B123" s="332"/>
      <c r="C123" s="310"/>
      <c r="D123" s="310"/>
      <c r="E123" s="310"/>
      <c r="F123" s="310"/>
      <c r="G123" s="291"/>
      <c r="H123" s="310"/>
      <c r="I123" s="310"/>
      <c r="J123" s="310"/>
      <c r="K123" s="333"/>
    </row>
    <row r="124" ht="15" customHeight="1">
      <c r="B124" s="332"/>
      <c r="C124" s="291" t="s">
        <v>612</v>
      </c>
      <c r="D124" s="310"/>
      <c r="E124" s="310"/>
      <c r="F124" s="312" t="s">
        <v>609</v>
      </c>
      <c r="G124" s="291"/>
      <c r="H124" s="291" t="s">
        <v>648</v>
      </c>
      <c r="I124" s="291" t="s">
        <v>611</v>
      </c>
      <c r="J124" s="291">
        <v>120</v>
      </c>
      <c r="K124" s="334"/>
    </row>
    <row r="125" ht="15" customHeight="1">
      <c r="B125" s="332"/>
      <c r="C125" s="291" t="s">
        <v>657</v>
      </c>
      <c r="D125" s="291"/>
      <c r="E125" s="291"/>
      <c r="F125" s="312" t="s">
        <v>609</v>
      </c>
      <c r="G125" s="291"/>
      <c r="H125" s="291" t="s">
        <v>658</v>
      </c>
      <c r="I125" s="291" t="s">
        <v>611</v>
      </c>
      <c r="J125" s="291" t="s">
        <v>659</v>
      </c>
      <c r="K125" s="334"/>
    </row>
    <row r="126" ht="15" customHeight="1">
      <c r="B126" s="332"/>
      <c r="C126" s="291" t="s">
        <v>558</v>
      </c>
      <c r="D126" s="291"/>
      <c r="E126" s="291"/>
      <c r="F126" s="312" t="s">
        <v>609</v>
      </c>
      <c r="G126" s="291"/>
      <c r="H126" s="291" t="s">
        <v>660</v>
      </c>
      <c r="I126" s="291" t="s">
        <v>611</v>
      </c>
      <c r="J126" s="291" t="s">
        <v>659</v>
      </c>
      <c r="K126" s="334"/>
    </row>
    <row r="127" ht="15" customHeight="1">
      <c r="B127" s="332"/>
      <c r="C127" s="291" t="s">
        <v>620</v>
      </c>
      <c r="D127" s="291"/>
      <c r="E127" s="291"/>
      <c r="F127" s="312" t="s">
        <v>615</v>
      </c>
      <c r="G127" s="291"/>
      <c r="H127" s="291" t="s">
        <v>621</v>
      </c>
      <c r="I127" s="291" t="s">
        <v>611</v>
      </c>
      <c r="J127" s="291">
        <v>15</v>
      </c>
      <c r="K127" s="334"/>
    </row>
    <row r="128" ht="15" customHeight="1">
      <c r="B128" s="332"/>
      <c r="C128" s="314" t="s">
        <v>622</v>
      </c>
      <c r="D128" s="314"/>
      <c r="E128" s="314"/>
      <c r="F128" s="315" t="s">
        <v>615</v>
      </c>
      <c r="G128" s="314"/>
      <c r="H128" s="314" t="s">
        <v>623</v>
      </c>
      <c r="I128" s="314" t="s">
        <v>611</v>
      </c>
      <c r="J128" s="314">
        <v>15</v>
      </c>
      <c r="K128" s="334"/>
    </row>
    <row r="129" ht="15" customHeight="1">
      <c r="B129" s="332"/>
      <c r="C129" s="314" t="s">
        <v>624</v>
      </c>
      <c r="D129" s="314"/>
      <c r="E129" s="314"/>
      <c r="F129" s="315" t="s">
        <v>615</v>
      </c>
      <c r="G129" s="314"/>
      <c r="H129" s="314" t="s">
        <v>625</v>
      </c>
      <c r="I129" s="314" t="s">
        <v>611</v>
      </c>
      <c r="J129" s="314">
        <v>20</v>
      </c>
      <c r="K129" s="334"/>
    </row>
    <row r="130" ht="15" customHeight="1">
      <c r="B130" s="332"/>
      <c r="C130" s="314" t="s">
        <v>626</v>
      </c>
      <c r="D130" s="314"/>
      <c r="E130" s="314"/>
      <c r="F130" s="315" t="s">
        <v>615</v>
      </c>
      <c r="G130" s="314"/>
      <c r="H130" s="314" t="s">
        <v>627</v>
      </c>
      <c r="I130" s="314" t="s">
        <v>611</v>
      </c>
      <c r="J130" s="314">
        <v>20</v>
      </c>
      <c r="K130" s="334"/>
    </row>
    <row r="131" ht="15" customHeight="1">
      <c r="B131" s="332"/>
      <c r="C131" s="291" t="s">
        <v>614</v>
      </c>
      <c r="D131" s="291"/>
      <c r="E131" s="291"/>
      <c r="F131" s="312" t="s">
        <v>615</v>
      </c>
      <c r="G131" s="291"/>
      <c r="H131" s="291" t="s">
        <v>648</v>
      </c>
      <c r="I131" s="291" t="s">
        <v>611</v>
      </c>
      <c r="J131" s="291">
        <v>50</v>
      </c>
      <c r="K131" s="334"/>
    </row>
    <row r="132" ht="15" customHeight="1">
      <c r="B132" s="332"/>
      <c r="C132" s="291" t="s">
        <v>628</v>
      </c>
      <c r="D132" s="291"/>
      <c r="E132" s="291"/>
      <c r="F132" s="312" t="s">
        <v>615</v>
      </c>
      <c r="G132" s="291"/>
      <c r="H132" s="291" t="s">
        <v>648</v>
      </c>
      <c r="I132" s="291" t="s">
        <v>611</v>
      </c>
      <c r="J132" s="291">
        <v>50</v>
      </c>
      <c r="K132" s="334"/>
    </row>
    <row r="133" ht="15" customHeight="1">
      <c r="B133" s="332"/>
      <c r="C133" s="291" t="s">
        <v>634</v>
      </c>
      <c r="D133" s="291"/>
      <c r="E133" s="291"/>
      <c r="F133" s="312" t="s">
        <v>615</v>
      </c>
      <c r="G133" s="291"/>
      <c r="H133" s="291" t="s">
        <v>648</v>
      </c>
      <c r="I133" s="291" t="s">
        <v>611</v>
      </c>
      <c r="J133" s="291">
        <v>50</v>
      </c>
      <c r="K133" s="334"/>
    </row>
    <row r="134" ht="15" customHeight="1">
      <c r="B134" s="332"/>
      <c r="C134" s="291" t="s">
        <v>636</v>
      </c>
      <c r="D134" s="291"/>
      <c r="E134" s="291"/>
      <c r="F134" s="312" t="s">
        <v>615</v>
      </c>
      <c r="G134" s="291"/>
      <c r="H134" s="291" t="s">
        <v>648</v>
      </c>
      <c r="I134" s="291" t="s">
        <v>611</v>
      </c>
      <c r="J134" s="291">
        <v>50</v>
      </c>
      <c r="K134" s="334"/>
    </row>
    <row r="135" ht="15" customHeight="1">
      <c r="B135" s="332"/>
      <c r="C135" s="291" t="s">
        <v>117</v>
      </c>
      <c r="D135" s="291"/>
      <c r="E135" s="291"/>
      <c r="F135" s="312" t="s">
        <v>615</v>
      </c>
      <c r="G135" s="291"/>
      <c r="H135" s="291" t="s">
        <v>661</v>
      </c>
      <c r="I135" s="291" t="s">
        <v>611</v>
      </c>
      <c r="J135" s="291">
        <v>255</v>
      </c>
      <c r="K135" s="334"/>
    </row>
    <row r="136" ht="15" customHeight="1">
      <c r="B136" s="332"/>
      <c r="C136" s="291" t="s">
        <v>638</v>
      </c>
      <c r="D136" s="291"/>
      <c r="E136" s="291"/>
      <c r="F136" s="312" t="s">
        <v>609</v>
      </c>
      <c r="G136" s="291"/>
      <c r="H136" s="291" t="s">
        <v>662</v>
      </c>
      <c r="I136" s="291" t="s">
        <v>640</v>
      </c>
      <c r="J136" s="291"/>
      <c r="K136" s="334"/>
    </row>
    <row r="137" ht="15" customHeight="1">
      <c r="B137" s="332"/>
      <c r="C137" s="291" t="s">
        <v>641</v>
      </c>
      <c r="D137" s="291"/>
      <c r="E137" s="291"/>
      <c r="F137" s="312" t="s">
        <v>609</v>
      </c>
      <c r="G137" s="291"/>
      <c r="H137" s="291" t="s">
        <v>663</v>
      </c>
      <c r="I137" s="291" t="s">
        <v>643</v>
      </c>
      <c r="J137" s="291"/>
      <c r="K137" s="334"/>
    </row>
    <row r="138" ht="15" customHeight="1">
      <c r="B138" s="332"/>
      <c r="C138" s="291" t="s">
        <v>644</v>
      </c>
      <c r="D138" s="291"/>
      <c r="E138" s="291"/>
      <c r="F138" s="312" t="s">
        <v>609</v>
      </c>
      <c r="G138" s="291"/>
      <c r="H138" s="291" t="s">
        <v>644</v>
      </c>
      <c r="I138" s="291" t="s">
        <v>643</v>
      </c>
      <c r="J138" s="291"/>
      <c r="K138" s="334"/>
    </row>
    <row r="139" ht="15" customHeight="1">
      <c r="B139" s="332"/>
      <c r="C139" s="291" t="s">
        <v>44</v>
      </c>
      <c r="D139" s="291"/>
      <c r="E139" s="291"/>
      <c r="F139" s="312" t="s">
        <v>609</v>
      </c>
      <c r="G139" s="291"/>
      <c r="H139" s="291" t="s">
        <v>664</v>
      </c>
      <c r="I139" s="291" t="s">
        <v>643</v>
      </c>
      <c r="J139" s="291"/>
      <c r="K139" s="334"/>
    </row>
    <row r="140" ht="15" customHeight="1">
      <c r="B140" s="332"/>
      <c r="C140" s="291" t="s">
        <v>665</v>
      </c>
      <c r="D140" s="291"/>
      <c r="E140" s="291"/>
      <c r="F140" s="312" t="s">
        <v>609</v>
      </c>
      <c r="G140" s="291"/>
      <c r="H140" s="291" t="s">
        <v>666</v>
      </c>
      <c r="I140" s="291" t="s">
        <v>643</v>
      </c>
      <c r="J140" s="291"/>
      <c r="K140" s="334"/>
    </row>
    <row r="141" ht="15" customHeight="1">
      <c r="B141" s="335"/>
      <c r="C141" s="336"/>
      <c r="D141" s="336"/>
      <c r="E141" s="336"/>
      <c r="F141" s="336"/>
      <c r="G141" s="336"/>
      <c r="H141" s="336"/>
      <c r="I141" s="336"/>
      <c r="J141" s="336"/>
      <c r="K141" s="337"/>
    </row>
    <row r="142" ht="18.75" customHeight="1">
      <c r="B142" s="287"/>
      <c r="C142" s="287"/>
      <c r="D142" s="287"/>
      <c r="E142" s="287"/>
      <c r="F142" s="324"/>
      <c r="G142" s="287"/>
      <c r="H142" s="287"/>
      <c r="I142" s="287"/>
      <c r="J142" s="287"/>
      <c r="K142" s="287"/>
    </row>
    <row r="143" ht="18.75" customHeight="1">
      <c r="B143" s="298"/>
      <c r="C143" s="298"/>
      <c r="D143" s="298"/>
      <c r="E143" s="298"/>
      <c r="F143" s="298"/>
      <c r="G143" s="298"/>
      <c r="H143" s="298"/>
      <c r="I143" s="298"/>
      <c r="J143" s="298"/>
      <c r="K143" s="298"/>
    </row>
    <row r="144" ht="7.5" customHeight="1">
      <c r="B144" s="299"/>
      <c r="C144" s="300"/>
      <c r="D144" s="300"/>
      <c r="E144" s="300"/>
      <c r="F144" s="300"/>
      <c r="G144" s="300"/>
      <c r="H144" s="300"/>
      <c r="I144" s="300"/>
      <c r="J144" s="300"/>
      <c r="K144" s="301"/>
    </row>
    <row r="145" ht="45" customHeight="1">
      <c r="B145" s="302"/>
      <c r="C145" s="303" t="s">
        <v>667</v>
      </c>
      <c r="D145" s="303"/>
      <c r="E145" s="303"/>
      <c r="F145" s="303"/>
      <c r="G145" s="303"/>
      <c r="H145" s="303"/>
      <c r="I145" s="303"/>
      <c r="J145" s="303"/>
      <c r="K145" s="304"/>
    </row>
    <row r="146" ht="17.25" customHeight="1">
      <c r="B146" s="302"/>
      <c r="C146" s="305" t="s">
        <v>603</v>
      </c>
      <c r="D146" s="305"/>
      <c r="E146" s="305"/>
      <c r="F146" s="305" t="s">
        <v>604</v>
      </c>
      <c r="G146" s="306"/>
      <c r="H146" s="305" t="s">
        <v>112</v>
      </c>
      <c r="I146" s="305" t="s">
        <v>63</v>
      </c>
      <c r="J146" s="305" t="s">
        <v>605</v>
      </c>
      <c r="K146" s="304"/>
    </row>
    <row r="147" ht="17.25" customHeight="1">
      <c r="B147" s="302"/>
      <c r="C147" s="307" t="s">
        <v>606</v>
      </c>
      <c r="D147" s="307"/>
      <c r="E147" s="307"/>
      <c r="F147" s="308" t="s">
        <v>607</v>
      </c>
      <c r="G147" s="309"/>
      <c r="H147" s="307"/>
      <c r="I147" s="307"/>
      <c r="J147" s="307" t="s">
        <v>608</v>
      </c>
      <c r="K147" s="304"/>
    </row>
    <row r="148" ht="5.25" customHeight="1">
      <c r="B148" s="313"/>
      <c r="C148" s="310"/>
      <c r="D148" s="310"/>
      <c r="E148" s="310"/>
      <c r="F148" s="310"/>
      <c r="G148" s="311"/>
      <c r="H148" s="310"/>
      <c r="I148" s="310"/>
      <c r="J148" s="310"/>
      <c r="K148" s="334"/>
    </row>
    <row r="149" ht="15" customHeight="1">
      <c r="B149" s="313"/>
      <c r="C149" s="338" t="s">
        <v>612</v>
      </c>
      <c r="D149" s="291"/>
      <c r="E149" s="291"/>
      <c r="F149" s="339" t="s">
        <v>609</v>
      </c>
      <c r="G149" s="291"/>
      <c r="H149" s="338" t="s">
        <v>648</v>
      </c>
      <c r="I149" s="338" t="s">
        <v>611</v>
      </c>
      <c r="J149" s="338">
        <v>120</v>
      </c>
      <c r="K149" s="334"/>
    </row>
    <row r="150" ht="15" customHeight="1">
      <c r="B150" s="313"/>
      <c r="C150" s="338" t="s">
        <v>657</v>
      </c>
      <c r="D150" s="291"/>
      <c r="E150" s="291"/>
      <c r="F150" s="339" t="s">
        <v>609</v>
      </c>
      <c r="G150" s="291"/>
      <c r="H150" s="338" t="s">
        <v>668</v>
      </c>
      <c r="I150" s="338" t="s">
        <v>611</v>
      </c>
      <c r="J150" s="338" t="s">
        <v>659</v>
      </c>
      <c r="K150" s="334"/>
    </row>
    <row r="151" ht="15" customHeight="1">
      <c r="B151" s="313"/>
      <c r="C151" s="338" t="s">
        <v>558</v>
      </c>
      <c r="D151" s="291"/>
      <c r="E151" s="291"/>
      <c r="F151" s="339" t="s">
        <v>609</v>
      </c>
      <c r="G151" s="291"/>
      <c r="H151" s="338" t="s">
        <v>669</v>
      </c>
      <c r="I151" s="338" t="s">
        <v>611</v>
      </c>
      <c r="J151" s="338" t="s">
        <v>659</v>
      </c>
      <c r="K151" s="334"/>
    </row>
    <row r="152" ht="15" customHeight="1">
      <c r="B152" s="313"/>
      <c r="C152" s="338" t="s">
        <v>614</v>
      </c>
      <c r="D152" s="291"/>
      <c r="E152" s="291"/>
      <c r="F152" s="339" t="s">
        <v>615</v>
      </c>
      <c r="G152" s="291"/>
      <c r="H152" s="338" t="s">
        <v>648</v>
      </c>
      <c r="I152" s="338" t="s">
        <v>611</v>
      </c>
      <c r="J152" s="338">
        <v>50</v>
      </c>
      <c r="K152" s="334"/>
    </row>
    <row r="153" ht="15" customHeight="1">
      <c r="B153" s="313"/>
      <c r="C153" s="338" t="s">
        <v>617</v>
      </c>
      <c r="D153" s="291"/>
      <c r="E153" s="291"/>
      <c r="F153" s="339" t="s">
        <v>609</v>
      </c>
      <c r="G153" s="291"/>
      <c r="H153" s="338" t="s">
        <v>648</v>
      </c>
      <c r="I153" s="338" t="s">
        <v>619</v>
      </c>
      <c r="J153" s="338"/>
      <c r="K153" s="334"/>
    </row>
    <row r="154" ht="15" customHeight="1">
      <c r="B154" s="313"/>
      <c r="C154" s="338" t="s">
        <v>628</v>
      </c>
      <c r="D154" s="291"/>
      <c r="E154" s="291"/>
      <c r="F154" s="339" t="s">
        <v>615</v>
      </c>
      <c r="G154" s="291"/>
      <c r="H154" s="338" t="s">
        <v>648</v>
      </c>
      <c r="I154" s="338" t="s">
        <v>611</v>
      </c>
      <c r="J154" s="338">
        <v>50</v>
      </c>
      <c r="K154" s="334"/>
    </row>
    <row r="155" ht="15" customHeight="1">
      <c r="B155" s="313"/>
      <c r="C155" s="338" t="s">
        <v>636</v>
      </c>
      <c r="D155" s="291"/>
      <c r="E155" s="291"/>
      <c r="F155" s="339" t="s">
        <v>615</v>
      </c>
      <c r="G155" s="291"/>
      <c r="H155" s="338" t="s">
        <v>648</v>
      </c>
      <c r="I155" s="338" t="s">
        <v>611</v>
      </c>
      <c r="J155" s="338">
        <v>50</v>
      </c>
      <c r="K155" s="334"/>
    </row>
    <row r="156" ht="15" customHeight="1">
      <c r="B156" s="313"/>
      <c r="C156" s="338" t="s">
        <v>634</v>
      </c>
      <c r="D156" s="291"/>
      <c r="E156" s="291"/>
      <c r="F156" s="339" t="s">
        <v>615</v>
      </c>
      <c r="G156" s="291"/>
      <c r="H156" s="338" t="s">
        <v>648</v>
      </c>
      <c r="I156" s="338" t="s">
        <v>611</v>
      </c>
      <c r="J156" s="338">
        <v>50</v>
      </c>
      <c r="K156" s="334"/>
    </row>
    <row r="157" ht="15" customHeight="1">
      <c r="B157" s="313"/>
      <c r="C157" s="338" t="s">
        <v>104</v>
      </c>
      <c r="D157" s="291"/>
      <c r="E157" s="291"/>
      <c r="F157" s="339" t="s">
        <v>609</v>
      </c>
      <c r="G157" s="291"/>
      <c r="H157" s="338" t="s">
        <v>670</v>
      </c>
      <c r="I157" s="338" t="s">
        <v>611</v>
      </c>
      <c r="J157" s="338" t="s">
        <v>671</v>
      </c>
      <c r="K157" s="334"/>
    </row>
    <row r="158" ht="15" customHeight="1">
      <c r="B158" s="313"/>
      <c r="C158" s="338" t="s">
        <v>672</v>
      </c>
      <c r="D158" s="291"/>
      <c r="E158" s="291"/>
      <c r="F158" s="339" t="s">
        <v>609</v>
      </c>
      <c r="G158" s="291"/>
      <c r="H158" s="338" t="s">
        <v>673</v>
      </c>
      <c r="I158" s="338" t="s">
        <v>643</v>
      </c>
      <c r="J158" s="338"/>
      <c r="K158" s="334"/>
    </row>
    <row r="159" ht="15" customHeight="1">
      <c r="B159" s="340"/>
      <c r="C159" s="322"/>
      <c r="D159" s="322"/>
      <c r="E159" s="322"/>
      <c r="F159" s="322"/>
      <c r="G159" s="322"/>
      <c r="H159" s="322"/>
      <c r="I159" s="322"/>
      <c r="J159" s="322"/>
      <c r="K159" s="341"/>
    </row>
    <row r="160" ht="18.75" customHeight="1">
      <c r="B160" s="287"/>
      <c r="C160" s="291"/>
      <c r="D160" s="291"/>
      <c r="E160" s="291"/>
      <c r="F160" s="312"/>
      <c r="G160" s="291"/>
      <c r="H160" s="291"/>
      <c r="I160" s="291"/>
      <c r="J160" s="291"/>
      <c r="K160" s="287"/>
    </row>
    <row r="161" ht="18.75" customHeight="1">
      <c r="B161" s="298"/>
      <c r="C161" s="298"/>
      <c r="D161" s="298"/>
      <c r="E161" s="298"/>
      <c r="F161" s="298"/>
      <c r="G161" s="298"/>
      <c r="H161" s="298"/>
      <c r="I161" s="298"/>
      <c r="J161" s="298"/>
      <c r="K161" s="298"/>
    </row>
    <row r="162" ht="7.5" customHeight="1">
      <c r="B162" s="277"/>
      <c r="C162" s="278"/>
      <c r="D162" s="278"/>
      <c r="E162" s="278"/>
      <c r="F162" s="278"/>
      <c r="G162" s="278"/>
      <c r="H162" s="278"/>
      <c r="I162" s="278"/>
      <c r="J162" s="278"/>
      <c r="K162" s="279"/>
    </row>
    <row r="163" ht="45" customHeight="1">
      <c r="B163" s="280"/>
      <c r="C163" s="281" t="s">
        <v>674</v>
      </c>
      <c r="D163" s="281"/>
      <c r="E163" s="281"/>
      <c r="F163" s="281"/>
      <c r="G163" s="281"/>
      <c r="H163" s="281"/>
      <c r="I163" s="281"/>
      <c r="J163" s="281"/>
      <c r="K163" s="282"/>
    </row>
    <row r="164" ht="17.25" customHeight="1">
      <c r="B164" s="280"/>
      <c r="C164" s="305" t="s">
        <v>603</v>
      </c>
      <c r="D164" s="305"/>
      <c r="E164" s="305"/>
      <c r="F164" s="305" t="s">
        <v>604</v>
      </c>
      <c r="G164" s="342"/>
      <c r="H164" s="343" t="s">
        <v>112</v>
      </c>
      <c r="I164" s="343" t="s">
        <v>63</v>
      </c>
      <c r="J164" s="305" t="s">
        <v>605</v>
      </c>
      <c r="K164" s="282"/>
    </row>
    <row r="165" ht="17.25" customHeight="1">
      <c r="B165" s="283"/>
      <c r="C165" s="307" t="s">
        <v>606</v>
      </c>
      <c r="D165" s="307"/>
      <c r="E165" s="307"/>
      <c r="F165" s="308" t="s">
        <v>607</v>
      </c>
      <c r="G165" s="344"/>
      <c r="H165" s="345"/>
      <c r="I165" s="345"/>
      <c r="J165" s="307" t="s">
        <v>608</v>
      </c>
      <c r="K165" s="285"/>
    </row>
    <row r="166" ht="5.25" customHeight="1">
      <c r="B166" s="313"/>
      <c r="C166" s="310"/>
      <c r="D166" s="310"/>
      <c r="E166" s="310"/>
      <c r="F166" s="310"/>
      <c r="G166" s="311"/>
      <c r="H166" s="310"/>
      <c r="I166" s="310"/>
      <c r="J166" s="310"/>
      <c r="K166" s="334"/>
    </row>
    <row r="167" ht="15" customHeight="1">
      <c r="B167" s="313"/>
      <c r="C167" s="291" t="s">
        <v>612</v>
      </c>
      <c r="D167" s="291"/>
      <c r="E167" s="291"/>
      <c r="F167" s="312" t="s">
        <v>609</v>
      </c>
      <c r="G167" s="291"/>
      <c r="H167" s="291" t="s">
        <v>648</v>
      </c>
      <c r="I167" s="291" t="s">
        <v>611</v>
      </c>
      <c r="J167" s="291">
        <v>120</v>
      </c>
      <c r="K167" s="334"/>
    </row>
    <row r="168" ht="15" customHeight="1">
      <c r="B168" s="313"/>
      <c r="C168" s="291" t="s">
        <v>657</v>
      </c>
      <c r="D168" s="291"/>
      <c r="E168" s="291"/>
      <c r="F168" s="312" t="s">
        <v>609</v>
      </c>
      <c r="G168" s="291"/>
      <c r="H168" s="291" t="s">
        <v>658</v>
      </c>
      <c r="I168" s="291" t="s">
        <v>611</v>
      </c>
      <c r="J168" s="291" t="s">
        <v>659</v>
      </c>
      <c r="K168" s="334"/>
    </row>
    <row r="169" ht="15" customHeight="1">
      <c r="B169" s="313"/>
      <c r="C169" s="291" t="s">
        <v>558</v>
      </c>
      <c r="D169" s="291"/>
      <c r="E169" s="291"/>
      <c r="F169" s="312" t="s">
        <v>609</v>
      </c>
      <c r="G169" s="291"/>
      <c r="H169" s="291" t="s">
        <v>675</v>
      </c>
      <c r="I169" s="291" t="s">
        <v>611</v>
      </c>
      <c r="J169" s="291" t="s">
        <v>659</v>
      </c>
      <c r="K169" s="334"/>
    </row>
    <row r="170" ht="15" customHeight="1">
      <c r="B170" s="313"/>
      <c r="C170" s="291" t="s">
        <v>614</v>
      </c>
      <c r="D170" s="291"/>
      <c r="E170" s="291"/>
      <c r="F170" s="312" t="s">
        <v>615</v>
      </c>
      <c r="G170" s="291"/>
      <c r="H170" s="291" t="s">
        <v>675</v>
      </c>
      <c r="I170" s="291" t="s">
        <v>611</v>
      </c>
      <c r="J170" s="291">
        <v>50</v>
      </c>
      <c r="K170" s="334"/>
    </row>
    <row r="171" ht="15" customHeight="1">
      <c r="B171" s="313"/>
      <c r="C171" s="291" t="s">
        <v>617</v>
      </c>
      <c r="D171" s="291"/>
      <c r="E171" s="291"/>
      <c r="F171" s="312" t="s">
        <v>609</v>
      </c>
      <c r="G171" s="291"/>
      <c r="H171" s="291" t="s">
        <v>675</v>
      </c>
      <c r="I171" s="291" t="s">
        <v>619</v>
      </c>
      <c r="J171" s="291"/>
      <c r="K171" s="334"/>
    </row>
    <row r="172" ht="15" customHeight="1">
      <c r="B172" s="313"/>
      <c r="C172" s="291" t="s">
        <v>628</v>
      </c>
      <c r="D172" s="291"/>
      <c r="E172" s="291"/>
      <c r="F172" s="312" t="s">
        <v>615</v>
      </c>
      <c r="G172" s="291"/>
      <c r="H172" s="291" t="s">
        <v>675</v>
      </c>
      <c r="I172" s="291" t="s">
        <v>611</v>
      </c>
      <c r="J172" s="291">
        <v>50</v>
      </c>
      <c r="K172" s="334"/>
    </row>
    <row r="173" ht="15" customHeight="1">
      <c r="B173" s="313"/>
      <c r="C173" s="291" t="s">
        <v>636</v>
      </c>
      <c r="D173" s="291"/>
      <c r="E173" s="291"/>
      <c r="F173" s="312" t="s">
        <v>615</v>
      </c>
      <c r="G173" s="291"/>
      <c r="H173" s="291" t="s">
        <v>675</v>
      </c>
      <c r="I173" s="291" t="s">
        <v>611</v>
      </c>
      <c r="J173" s="291">
        <v>50</v>
      </c>
      <c r="K173" s="334"/>
    </row>
    <row r="174" ht="15" customHeight="1">
      <c r="B174" s="313"/>
      <c r="C174" s="291" t="s">
        <v>634</v>
      </c>
      <c r="D174" s="291"/>
      <c r="E174" s="291"/>
      <c r="F174" s="312" t="s">
        <v>615</v>
      </c>
      <c r="G174" s="291"/>
      <c r="H174" s="291" t="s">
        <v>675</v>
      </c>
      <c r="I174" s="291" t="s">
        <v>611</v>
      </c>
      <c r="J174" s="291">
        <v>50</v>
      </c>
      <c r="K174" s="334"/>
    </row>
    <row r="175" ht="15" customHeight="1">
      <c r="B175" s="313"/>
      <c r="C175" s="291" t="s">
        <v>111</v>
      </c>
      <c r="D175" s="291"/>
      <c r="E175" s="291"/>
      <c r="F175" s="312" t="s">
        <v>609</v>
      </c>
      <c r="G175" s="291"/>
      <c r="H175" s="291" t="s">
        <v>676</v>
      </c>
      <c r="I175" s="291" t="s">
        <v>677</v>
      </c>
      <c r="J175" s="291"/>
      <c r="K175" s="334"/>
    </row>
    <row r="176" ht="15" customHeight="1">
      <c r="B176" s="313"/>
      <c r="C176" s="291" t="s">
        <v>63</v>
      </c>
      <c r="D176" s="291"/>
      <c r="E176" s="291"/>
      <c r="F176" s="312" t="s">
        <v>609</v>
      </c>
      <c r="G176" s="291"/>
      <c r="H176" s="291" t="s">
        <v>678</v>
      </c>
      <c r="I176" s="291" t="s">
        <v>679</v>
      </c>
      <c r="J176" s="291">
        <v>1</v>
      </c>
      <c r="K176" s="334"/>
    </row>
    <row r="177" ht="15" customHeight="1">
      <c r="B177" s="313"/>
      <c r="C177" s="291" t="s">
        <v>59</v>
      </c>
      <c r="D177" s="291"/>
      <c r="E177" s="291"/>
      <c r="F177" s="312" t="s">
        <v>609</v>
      </c>
      <c r="G177" s="291"/>
      <c r="H177" s="291" t="s">
        <v>680</v>
      </c>
      <c r="I177" s="291" t="s">
        <v>611</v>
      </c>
      <c r="J177" s="291">
        <v>20</v>
      </c>
      <c r="K177" s="334"/>
    </row>
    <row r="178" ht="15" customHeight="1">
      <c r="B178" s="313"/>
      <c r="C178" s="291" t="s">
        <v>112</v>
      </c>
      <c r="D178" s="291"/>
      <c r="E178" s="291"/>
      <c r="F178" s="312" t="s">
        <v>609</v>
      </c>
      <c r="G178" s="291"/>
      <c r="H178" s="291" t="s">
        <v>681</v>
      </c>
      <c r="I178" s="291" t="s">
        <v>611</v>
      </c>
      <c r="J178" s="291">
        <v>255</v>
      </c>
      <c r="K178" s="334"/>
    </row>
    <row r="179" ht="15" customHeight="1">
      <c r="B179" s="313"/>
      <c r="C179" s="291" t="s">
        <v>113</v>
      </c>
      <c r="D179" s="291"/>
      <c r="E179" s="291"/>
      <c r="F179" s="312" t="s">
        <v>609</v>
      </c>
      <c r="G179" s="291"/>
      <c r="H179" s="291" t="s">
        <v>574</v>
      </c>
      <c r="I179" s="291" t="s">
        <v>611</v>
      </c>
      <c r="J179" s="291">
        <v>10</v>
      </c>
      <c r="K179" s="334"/>
    </row>
    <row r="180" ht="15" customHeight="1">
      <c r="B180" s="313"/>
      <c r="C180" s="291" t="s">
        <v>114</v>
      </c>
      <c r="D180" s="291"/>
      <c r="E180" s="291"/>
      <c r="F180" s="312" t="s">
        <v>609</v>
      </c>
      <c r="G180" s="291"/>
      <c r="H180" s="291" t="s">
        <v>682</v>
      </c>
      <c r="I180" s="291" t="s">
        <v>643</v>
      </c>
      <c r="J180" s="291"/>
      <c r="K180" s="334"/>
    </row>
    <row r="181" ht="15" customHeight="1">
      <c r="B181" s="313"/>
      <c r="C181" s="291" t="s">
        <v>683</v>
      </c>
      <c r="D181" s="291"/>
      <c r="E181" s="291"/>
      <c r="F181" s="312" t="s">
        <v>609</v>
      </c>
      <c r="G181" s="291"/>
      <c r="H181" s="291" t="s">
        <v>684</v>
      </c>
      <c r="I181" s="291" t="s">
        <v>643</v>
      </c>
      <c r="J181" s="291"/>
      <c r="K181" s="334"/>
    </row>
    <row r="182" ht="15" customHeight="1">
      <c r="B182" s="313"/>
      <c r="C182" s="291" t="s">
        <v>672</v>
      </c>
      <c r="D182" s="291"/>
      <c r="E182" s="291"/>
      <c r="F182" s="312" t="s">
        <v>609</v>
      </c>
      <c r="G182" s="291"/>
      <c r="H182" s="291" t="s">
        <v>685</v>
      </c>
      <c r="I182" s="291" t="s">
        <v>643</v>
      </c>
      <c r="J182" s="291"/>
      <c r="K182" s="334"/>
    </row>
    <row r="183" ht="15" customHeight="1">
      <c r="B183" s="313"/>
      <c r="C183" s="291" t="s">
        <v>116</v>
      </c>
      <c r="D183" s="291"/>
      <c r="E183" s="291"/>
      <c r="F183" s="312" t="s">
        <v>615</v>
      </c>
      <c r="G183" s="291"/>
      <c r="H183" s="291" t="s">
        <v>686</v>
      </c>
      <c r="I183" s="291" t="s">
        <v>611</v>
      </c>
      <c r="J183" s="291">
        <v>50</v>
      </c>
      <c r="K183" s="334"/>
    </row>
    <row r="184" ht="15" customHeight="1">
      <c r="B184" s="313"/>
      <c r="C184" s="291" t="s">
        <v>687</v>
      </c>
      <c r="D184" s="291"/>
      <c r="E184" s="291"/>
      <c r="F184" s="312" t="s">
        <v>615</v>
      </c>
      <c r="G184" s="291"/>
      <c r="H184" s="291" t="s">
        <v>688</v>
      </c>
      <c r="I184" s="291" t="s">
        <v>689</v>
      </c>
      <c r="J184" s="291"/>
      <c r="K184" s="334"/>
    </row>
    <row r="185" ht="15" customHeight="1">
      <c r="B185" s="313"/>
      <c r="C185" s="291" t="s">
        <v>690</v>
      </c>
      <c r="D185" s="291"/>
      <c r="E185" s="291"/>
      <c r="F185" s="312" t="s">
        <v>615</v>
      </c>
      <c r="G185" s="291"/>
      <c r="H185" s="291" t="s">
        <v>691</v>
      </c>
      <c r="I185" s="291" t="s">
        <v>689</v>
      </c>
      <c r="J185" s="291"/>
      <c r="K185" s="334"/>
    </row>
    <row r="186" ht="15" customHeight="1">
      <c r="B186" s="313"/>
      <c r="C186" s="291" t="s">
        <v>692</v>
      </c>
      <c r="D186" s="291"/>
      <c r="E186" s="291"/>
      <c r="F186" s="312" t="s">
        <v>615</v>
      </c>
      <c r="G186" s="291"/>
      <c r="H186" s="291" t="s">
        <v>693</v>
      </c>
      <c r="I186" s="291" t="s">
        <v>689</v>
      </c>
      <c r="J186" s="291"/>
      <c r="K186" s="334"/>
    </row>
    <row r="187" ht="15" customHeight="1">
      <c r="B187" s="313"/>
      <c r="C187" s="346" t="s">
        <v>694</v>
      </c>
      <c r="D187" s="291"/>
      <c r="E187" s="291"/>
      <c r="F187" s="312" t="s">
        <v>615</v>
      </c>
      <c r="G187" s="291"/>
      <c r="H187" s="291" t="s">
        <v>695</v>
      </c>
      <c r="I187" s="291" t="s">
        <v>696</v>
      </c>
      <c r="J187" s="347" t="s">
        <v>697</v>
      </c>
      <c r="K187" s="334"/>
    </row>
    <row r="188" ht="15" customHeight="1">
      <c r="B188" s="313"/>
      <c r="C188" s="297" t="s">
        <v>48</v>
      </c>
      <c r="D188" s="291"/>
      <c r="E188" s="291"/>
      <c r="F188" s="312" t="s">
        <v>609</v>
      </c>
      <c r="G188" s="291"/>
      <c r="H188" s="287" t="s">
        <v>698</v>
      </c>
      <c r="I188" s="291" t="s">
        <v>699</v>
      </c>
      <c r="J188" s="291"/>
      <c r="K188" s="334"/>
    </row>
    <row r="189" ht="15" customHeight="1">
      <c r="B189" s="313"/>
      <c r="C189" s="297" t="s">
        <v>700</v>
      </c>
      <c r="D189" s="291"/>
      <c r="E189" s="291"/>
      <c r="F189" s="312" t="s">
        <v>609</v>
      </c>
      <c r="G189" s="291"/>
      <c r="H189" s="291" t="s">
        <v>701</v>
      </c>
      <c r="I189" s="291" t="s">
        <v>643</v>
      </c>
      <c r="J189" s="291"/>
      <c r="K189" s="334"/>
    </row>
    <row r="190" ht="15" customHeight="1">
      <c r="B190" s="313"/>
      <c r="C190" s="297" t="s">
        <v>702</v>
      </c>
      <c r="D190" s="291"/>
      <c r="E190" s="291"/>
      <c r="F190" s="312" t="s">
        <v>609</v>
      </c>
      <c r="G190" s="291"/>
      <c r="H190" s="291" t="s">
        <v>703</v>
      </c>
      <c r="I190" s="291" t="s">
        <v>643</v>
      </c>
      <c r="J190" s="291"/>
      <c r="K190" s="334"/>
    </row>
    <row r="191" ht="15" customHeight="1">
      <c r="B191" s="313"/>
      <c r="C191" s="297" t="s">
        <v>704</v>
      </c>
      <c r="D191" s="291"/>
      <c r="E191" s="291"/>
      <c r="F191" s="312" t="s">
        <v>615</v>
      </c>
      <c r="G191" s="291"/>
      <c r="H191" s="291" t="s">
        <v>705</v>
      </c>
      <c r="I191" s="291" t="s">
        <v>643</v>
      </c>
      <c r="J191" s="291"/>
      <c r="K191" s="334"/>
    </row>
    <row r="192" ht="15" customHeight="1">
      <c r="B192" s="340"/>
      <c r="C192" s="348"/>
      <c r="D192" s="322"/>
      <c r="E192" s="322"/>
      <c r="F192" s="322"/>
      <c r="G192" s="322"/>
      <c r="H192" s="322"/>
      <c r="I192" s="322"/>
      <c r="J192" s="322"/>
      <c r="K192" s="341"/>
    </row>
    <row r="193" ht="18.75" customHeight="1">
      <c r="B193" s="287"/>
      <c r="C193" s="291"/>
      <c r="D193" s="291"/>
      <c r="E193" s="291"/>
      <c r="F193" s="312"/>
      <c r="G193" s="291"/>
      <c r="H193" s="291"/>
      <c r="I193" s="291"/>
      <c r="J193" s="291"/>
      <c r="K193" s="287"/>
    </row>
    <row r="194" ht="18.75" customHeight="1">
      <c r="B194" s="287"/>
      <c r="C194" s="291"/>
      <c r="D194" s="291"/>
      <c r="E194" s="291"/>
      <c r="F194" s="312"/>
      <c r="G194" s="291"/>
      <c r="H194" s="291"/>
      <c r="I194" s="291"/>
      <c r="J194" s="291"/>
      <c r="K194" s="287"/>
    </row>
    <row r="195" ht="18.75" customHeight="1">
      <c r="B195" s="298"/>
      <c r="C195" s="298"/>
      <c r="D195" s="298"/>
      <c r="E195" s="298"/>
      <c r="F195" s="298"/>
      <c r="G195" s="298"/>
      <c r="H195" s="298"/>
      <c r="I195" s="298"/>
      <c r="J195" s="298"/>
      <c r="K195" s="298"/>
    </row>
    <row r="196" ht="13.5">
      <c r="B196" s="277"/>
      <c r="C196" s="278"/>
      <c r="D196" s="278"/>
      <c r="E196" s="278"/>
      <c r="F196" s="278"/>
      <c r="G196" s="278"/>
      <c r="H196" s="278"/>
      <c r="I196" s="278"/>
      <c r="J196" s="278"/>
      <c r="K196" s="279"/>
    </row>
    <row r="197" ht="21">
      <c r="B197" s="280"/>
      <c r="C197" s="281" t="s">
        <v>706</v>
      </c>
      <c r="D197" s="281"/>
      <c r="E197" s="281"/>
      <c r="F197" s="281"/>
      <c r="G197" s="281"/>
      <c r="H197" s="281"/>
      <c r="I197" s="281"/>
      <c r="J197" s="281"/>
      <c r="K197" s="282"/>
    </row>
    <row r="198" ht="25.5" customHeight="1">
      <c r="B198" s="280"/>
      <c r="C198" s="349" t="s">
        <v>707</v>
      </c>
      <c r="D198" s="349"/>
      <c r="E198" s="349"/>
      <c r="F198" s="349" t="s">
        <v>708</v>
      </c>
      <c r="G198" s="350"/>
      <c r="H198" s="349" t="s">
        <v>709</v>
      </c>
      <c r="I198" s="349"/>
      <c r="J198" s="349"/>
      <c r="K198" s="282"/>
    </row>
    <row r="199" ht="5.25" customHeight="1">
      <c r="B199" s="313"/>
      <c r="C199" s="310"/>
      <c r="D199" s="310"/>
      <c r="E199" s="310"/>
      <c r="F199" s="310"/>
      <c r="G199" s="291"/>
      <c r="H199" s="310"/>
      <c r="I199" s="310"/>
      <c r="J199" s="310"/>
      <c r="K199" s="334"/>
    </row>
    <row r="200" ht="15" customHeight="1">
      <c r="B200" s="313"/>
      <c r="C200" s="291" t="s">
        <v>699</v>
      </c>
      <c r="D200" s="291"/>
      <c r="E200" s="291"/>
      <c r="F200" s="312" t="s">
        <v>49</v>
      </c>
      <c r="G200" s="291"/>
      <c r="H200" s="291" t="s">
        <v>710</v>
      </c>
      <c r="I200" s="291"/>
      <c r="J200" s="291"/>
      <c r="K200" s="334"/>
    </row>
    <row r="201" ht="15" customHeight="1">
      <c r="B201" s="313"/>
      <c r="C201" s="319"/>
      <c r="D201" s="291"/>
      <c r="E201" s="291"/>
      <c r="F201" s="312" t="s">
        <v>50</v>
      </c>
      <c r="G201" s="291"/>
      <c r="H201" s="291" t="s">
        <v>711</v>
      </c>
      <c r="I201" s="291"/>
      <c r="J201" s="291"/>
      <c r="K201" s="334"/>
    </row>
    <row r="202" ht="15" customHeight="1">
      <c r="B202" s="313"/>
      <c r="C202" s="319"/>
      <c r="D202" s="291"/>
      <c r="E202" s="291"/>
      <c r="F202" s="312" t="s">
        <v>53</v>
      </c>
      <c r="G202" s="291"/>
      <c r="H202" s="291" t="s">
        <v>712</v>
      </c>
      <c r="I202" s="291"/>
      <c r="J202" s="291"/>
      <c r="K202" s="334"/>
    </row>
    <row r="203" ht="15" customHeight="1">
      <c r="B203" s="313"/>
      <c r="C203" s="291"/>
      <c r="D203" s="291"/>
      <c r="E203" s="291"/>
      <c r="F203" s="312" t="s">
        <v>51</v>
      </c>
      <c r="G203" s="291"/>
      <c r="H203" s="291" t="s">
        <v>713</v>
      </c>
      <c r="I203" s="291"/>
      <c r="J203" s="291"/>
      <c r="K203" s="334"/>
    </row>
    <row r="204" ht="15" customHeight="1">
      <c r="B204" s="313"/>
      <c r="C204" s="291"/>
      <c r="D204" s="291"/>
      <c r="E204" s="291"/>
      <c r="F204" s="312" t="s">
        <v>52</v>
      </c>
      <c r="G204" s="291"/>
      <c r="H204" s="291" t="s">
        <v>714</v>
      </c>
      <c r="I204" s="291"/>
      <c r="J204" s="291"/>
      <c r="K204" s="334"/>
    </row>
    <row r="205" ht="15" customHeight="1">
      <c r="B205" s="313"/>
      <c r="C205" s="291"/>
      <c r="D205" s="291"/>
      <c r="E205" s="291"/>
      <c r="F205" s="312"/>
      <c r="G205" s="291"/>
      <c r="H205" s="291"/>
      <c r="I205" s="291"/>
      <c r="J205" s="291"/>
      <c r="K205" s="334"/>
    </row>
    <row r="206" ht="15" customHeight="1">
      <c r="B206" s="313"/>
      <c r="C206" s="291" t="s">
        <v>655</v>
      </c>
      <c r="D206" s="291"/>
      <c r="E206" s="291"/>
      <c r="F206" s="312" t="s">
        <v>85</v>
      </c>
      <c r="G206" s="291"/>
      <c r="H206" s="291" t="s">
        <v>715</v>
      </c>
      <c r="I206" s="291"/>
      <c r="J206" s="291"/>
      <c r="K206" s="334"/>
    </row>
    <row r="207" ht="15" customHeight="1">
      <c r="B207" s="313"/>
      <c r="C207" s="319"/>
      <c r="D207" s="291"/>
      <c r="E207" s="291"/>
      <c r="F207" s="312" t="s">
        <v>552</v>
      </c>
      <c r="G207" s="291"/>
      <c r="H207" s="291" t="s">
        <v>553</v>
      </c>
      <c r="I207" s="291"/>
      <c r="J207" s="291"/>
      <c r="K207" s="334"/>
    </row>
    <row r="208" ht="15" customHeight="1">
      <c r="B208" s="313"/>
      <c r="C208" s="291"/>
      <c r="D208" s="291"/>
      <c r="E208" s="291"/>
      <c r="F208" s="312" t="s">
        <v>550</v>
      </c>
      <c r="G208" s="291"/>
      <c r="H208" s="291" t="s">
        <v>716</v>
      </c>
      <c r="I208" s="291"/>
      <c r="J208" s="291"/>
      <c r="K208" s="334"/>
    </row>
    <row r="209" ht="15" customHeight="1">
      <c r="B209" s="351"/>
      <c r="C209" s="319"/>
      <c r="D209" s="319"/>
      <c r="E209" s="319"/>
      <c r="F209" s="312" t="s">
        <v>554</v>
      </c>
      <c r="G209" s="297"/>
      <c r="H209" s="338" t="s">
        <v>555</v>
      </c>
      <c r="I209" s="338"/>
      <c r="J209" s="338"/>
      <c r="K209" s="352"/>
    </row>
    <row r="210" ht="15" customHeight="1">
      <c r="B210" s="351"/>
      <c r="C210" s="319"/>
      <c r="D210" s="319"/>
      <c r="E210" s="319"/>
      <c r="F210" s="312" t="s">
        <v>556</v>
      </c>
      <c r="G210" s="297"/>
      <c r="H210" s="338" t="s">
        <v>717</v>
      </c>
      <c r="I210" s="338"/>
      <c r="J210" s="338"/>
      <c r="K210" s="352"/>
    </row>
    <row r="211" ht="15" customHeight="1">
      <c r="B211" s="351"/>
      <c r="C211" s="319"/>
      <c r="D211" s="319"/>
      <c r="E211" s="319"/>
      <c r="F211" s="353"/>
      <c r="G211" s="297"/>
      <c r="H211" s="354"/>
      <c r="I211" s="354"/>
      <c r="J211" s="354"/>
      <c r="K211" s="352"/>
    </row>
    <row r="212" ht="15" customHeight="1">
      <c r="B212" s="351"/>
      <c r="C212" s="291" t="s">
        <v>679</v>
      </c>
      <c r="D212" s="319"/>
      <c r="E212" s="319"/>
      <c r="F212" s="312">
        <v>1</v>
      </c>
      <c r="G212" s="297"/>
      <c r="H212" s="338" t="s">
        <v>718</v>
      </c>
      <c r="I212" s="338"/>
      <c r="J212" s="338"/>
      <c r="K212" s="352"/>
    </row>
    <row r="213" ht="15" customHeight="1">
      <c r="B213" s="351"/>
      <c r="C213" s="319"/>
      <c r="D213" s="319"/>
      <c r="E213" s="319"/>
      <c r="F213" s="312">
        <v>2</v>
      </c>
      <c r="G213" s="297"/>
      <c r="H213" s="338" t="s">
        <v>719</v>
      </c>
      <c r="I213" s="338"/>
      <c r="J213" s="338"/>
      <c r="K213" s="352"/>
    </row>
    <row r="214" ht="15" customHeight="1">
      <c r="B214" s="351"/>
      <c r="C214" s="319"/>
      <c r="D214" s="319"/>
      <c r="E214" s="319"/>
      <c r="F214" s="312">
        <v>3</v>
      </c>
      <c r="G214" s="297"/>
      <c r="H214" s="338" t="s">
        <v>720</v>
      </c>
      <c r="I214" s="338"/>
      <c r="J214" s="338"/>
      <c r="K214" s="352"/>
    </row>
    <row r="215" ht="15" customHeight="1">
      <c r="B215" s="351"/>
      <c r="C215" s="319"/>
      <c r="D215" s="319"/>
      <c r="E215" s="319"/>
      <c r="F215" s="312">
        <v>4</v>
      </c>
      <c r="G215" s="297"/>
      <c r="H215" s="338" t="s">
        <v>721</v>
      </c>
      <c r="I215" s="338"/>
      <c r="J215" s="338"/>
      <c r="K215" s="352"/>
    </row>
    <row r="216" ht="12.75" customHeight="1">
      <c r="B216" s="355"/>
      <c r="C216" s="356"/>
      <c r="D216" s="356"/>
      <c r="E216" s="356"/>
      <c r="F216" s="356"/>
      <c r="G216" s="356"/>
      <c r="H216" s="356"/>
      <c r="I216" s="356"/>
      <c r="J216" s="356"/>
      <c r="K216" s="357"/>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DESKTOP-5HHOM8P\Uzivatel</dc:creator>
  <cp:lastModifiedBy>DESKTOP-5HHOM8P\Uzivatel</cp:lastModifiedBy>
  <dcterms:created xsi:type="dcterms:W3CDTF">2018-02-03T15:34:26Z</dcterms:created>
  <dcterms:modified xsi:type="dcterms:W3CDTF">2018-02-03T15:34:45Z</dcterms:modified>
</cp:coreProperties>
</file>