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část" sheetId="2" r:id="rId2"/>
    <sheet name="2 - Veřejné osvětlení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'1 - Stavební část'!$C$88:$K$186</definedName>
    <definedName name="_xlnm.Print_Area" localSheetId="1">'1 - Stavební část'!$C$4:$J$36,'1 - Stavební část'!$C$42:$J$70,'1 - Stavební část'!$C$76:$K$186</definedName>
    <definedName name="_xlnm._FilterDatabase" localSheetId="2" hidden="1">'2 - Veřejné osvětlení'!$C$78:$K$140</definedName>
    <definedName name="_xlnm.Print_Area" localSheetId="2">'2 - Veřejné osvětlení'!$C$4:$J$36,'2 - Veřejné osvětlení'!$C$42:$J$60,'2 - Veřejné osvětlení'!$C$66:$K$140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'1 - Stavební část'!$88:$88</definedName>
    <definedName name="_xlnm.Print_Titles" localSheetId="2">'2 - Veřejné osvětlení'!$78:$78</definedName>
  </definedNames>
  <calcPr fullCalcOnLoad="1"/>
</workbook>
</file>

<file path=xl/sharedStrings.xml><?xml version="1.0" encoding="utf-8"?>
<sst xmlns="http://schemas.openxmlformats.org/spreadsheetml/2006/main" count="3061" uniqueCount="704">
  <si>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</si>
  <si>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</si>
  <si>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</si>
  <si>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</si>
  <si>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</si>
  <si>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</si>
  <si>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</si>
  <si>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{fffba068-52b8-4019-8e4f-c6d5804829b3}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</si>
  <si>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</si>
  <si>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</si>
  <si>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</si>
  <si>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</si>
  <si>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</si>
  <si>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</si>
  <si>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</si>
  <si>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</si>
  <si>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</si>
  <si>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</si>
  <si>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</si>
  <si>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Kino Alfa - stavební úpravy, parkoviště v ul. Dukelská</t>
  </si>
  <si>
    <t>KSO:</t>
  </si>
  <si>
    <t/>
  </si>
  <si>
    <t>CC-CZ:</t>
  </si>
  <si>
    <t>Místo:</t>
  </si>
  <si>
    <t>Sokolov</t>
  </si>
  <si>
    <t>Datum:</t>
  </si>
  <si>
    <t>5. 2. 2018</t>
  </si>
  <si>
    <t>Zadavatel:</t>
  </si>
  <si>
    <t>IČ:</t>
  </si>
  <si>
    <t>00259586</t>
  </si>
  <si>
    <t>Město Sokolov</t>
  </si>
  <si>
    <t>DIČ:</t>
  </si>
  <si>
    <t>Uchazeč:</t>
  </si>
  <si>
    <t>Vyplň údaj</t>
  </si>
  <si>
    <t>Projektant:</t>
  </si>
  <si>
    <t>73711870</t>
  </si>
  <si>
    <t>Ing. Jiří Soukup</t>
  </si>
  <si>
    <t>CZ6711121296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</si>
  <si>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</si>
  <si>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</si>
  <si>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</si>
  <si>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</si>
  <si>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</si>
  <si>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</si>
  <si>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</si>
  <si>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</si>
  <si>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</si>
  <si>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</si>
  <si>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</si>
  <si>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</si>
  <si>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</si>
  <si>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</si>
  <si>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</si>
  <si>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</si>
  <si>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</si>
  <si>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</si>
  <si>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</si>
  <si>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</si>
  <si>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</si>
  <si>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</si>
  <si>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</si>
  <si>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</si>
  <si>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</si>
  <si>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</si>
  <si>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</si>
  <si>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</si>
  <si>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</si>
  <si>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</si>
  <si>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</si>
  <si>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</si>
  <si>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</si>
  <si>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</si>
  <si>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</si>
  <si>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</si>
  <si>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</si>
  <si>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</si>
  <si>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</si>
  <si>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</si>
  <si>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</si>
  <si>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</si>
  <si>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</si>
  <si>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</si>
  <si>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{80d942d6-5055-49dc-953e-c6f1c7b1a73d}</t>
  </si>
  <si>
    <t>2</t>
  </si>
  <si>
    <t>Veřejné osvětlení</t>
  </si>
  <si>
    <t>{df03fe1e-e32f-4776-92df-bd2f5b9178e0}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</si>
  <si>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</si>
  <si>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</si>
  <si>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</si>
  <si>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</si>
  <si>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</si>
  <si>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</si>
  <si>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</si>
  <si>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</si>
  <si>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</si>
  <si>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</si>
  <si>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</si>
  <si>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</si>
  <si>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</si>
  <si>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</si>
  <si>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1 - Zemní práce</t>
  </si>
  <si>
    <t xml:space="preserve">    2 - Základy,zvláštní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</si>
  <si>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</si>
  <si>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</si>
  <si>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</si>
  <si>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63 - Podlahy a podlahové konstrukce</t>
  </si>
  <si>
    <t xml:space="preserve">    8 - Trubní vedení</t>
  </si>
  <si>
    <t xml:space="preserve">    91 - Doplňující práce na komunikaci</t>
  </si>
  <si>
    <t xml:space="preserve">    96 - Bourání konstrukcí</t>
  </si>
  <si>
    <t xml:space="preserve">    97 - Prorážení otvorů</t>
  </si>
  <si>
    <t xml:space="preserve">    99 - Staveništní přesun hmot</t>
  </si>
  <si>
    <t xml:space="preserve">    VN - Vedlejší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</si>
  <si>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</si>
  <si>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</si>
  <si>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</si>
  <si>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</si>
  <si>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</si>
  <si>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</si>
  <si>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</si>
  <si>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</si>
  <si>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</si>
  <si>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</si>
  <si>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</si>
  <si>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</si>
  <si>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</si>
  <si>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</si>
  <si>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</si>
  <si>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</si>
  <si>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Zemní práce</t>
  </si>
  <si>
    <t>K</t>
  </si>
  <si>
    <t>112101102</t>
  </si>
  <si>
    <t>Kácení stromů listnatých o průměru kmene 30-50 cm</t>
  </si>
  <si>
    <t>kus</t>
  </si>
  <si>
    <t>4</t>
  </si>
  <si>
    <t>112101122</t>
  </si>
  <si>
    <t>Kácení stromů jehličnatých o průměru kmene 30-50cm</t>
  </si>
  <si>
    <t>3</t>
  </si>
  <si>
    <t>112201102</t>
  </si>
  <si>
    <t>Odstranění pařezů pod úrovní, o průměru 30 - 50 cm</t>
  </si>
  <si>
    <t>121101100</t>
  </si>
  <si>
    <t>Sejmutí ornice, pl. do 400 m2, přemístění do 50 m</t>
  </si>
  <si>
    <t>m3</t>
  </si>
  <si>
    <t>5</t>
  </si>
  <si>
    <t>122202201</t>
  </si>
  <si>
    <t>Odkopávky pro silnice v hor. 3 do 100 m3</t>
  </si>
  <si>
    <t>6</t>
  </si>
  <si>
    <t>122202209</t>
  </si>
  <si>
    <t>Příplatek za lepivost - odkop. pro silnice v hor.3</t>
  </si>
  <si>
    <t>7</t>
  </si>
  <si>
    <t>8</t>
  </si>
  <si>
    <t>9</t>
  </si>
  <si>
    <t>139601102</t>
  </si>
  <si>
    <t>Ruční výkop jam, rýh a šachet v hornině tř. 3</t>
  </si>
  <si>
    <t>10</t>
  </si>
  <si>
    <t>M</t>
  </si>
  <si>
    <t>28614059R</t>
  </si>
  <si>
    <t>Chránička plynová PEHD d 110 x 6,3 x 6000 mm</t>
  </si>
  <si>
    <t>m</t>
  </si>
  <si>
    <t>11</t>
  </si>
  <si>
    <t>130001101</t>
  </si>
  <si>
    <t>Příplatek za ztížené hloubení v blízkosti vedení</t>
  </si>
  <si>
    <t>12</t>
  </si>
  <si>
    <t>133201101</t>
  </si>
  <si>
    <t>Hloubení šachet v hor.3 do 100 m3</t>
  </si>
  <si>
    <t>13</t>
  </si>
  <si>
    <t>133201109</t>
  </si>
  <si>
    <t>Příplatek za lepivost - hloubení šachet v hor.3</t>
  </si>
  <si>
    <t>14</t>
  </si>
  <si>
    <t>162701105</t>
  </si>
  <si>
    <t>Vodorovné přemístění výkopku z hor.1-4 do 10000 m</t>
  </si>
  <si>
    <t>162701109</t>
  </si>
  <si>
    <t>Příplatek k vod. přemístění hor.1-4 za další 1 km</t>
  </si>
  <si>
    <t>16</t>
  </si>
  <si>
    <t>171201201</t>
  </si>
  <si>
    <t>Uložení sypaniny na skl.-sypanina na výšku přes 2m</t>
  </si>
  <si>
    <t>17</t>
  </si>
  <si>
    <t>199000002</t>
  </si>
  <si>
    <t>Poplatek za skládku horniny 1- 4</t>
  </si>
  <si>
    <t>18</t>
  </si>
  <si>
    <t>113202111</t>
  </si>
  <si>
    <t>Vytrhání obrub obrubníků silničních</t>
  </si>
  <si>
    <t>19</t>
  </si>
  <si>
    <t>113204111</t>
  </si>
  <si>
    <t>Vytrhání obrubníků zahradních</t>
  </si>
  <si>
    <t>20</t>
  </si>
  <si>
    <t>113108405</t>
  </si>
  <si>
    <t>Odstranění podkladu pl. nad 50 m2, živice tl.5 cm</t>
  </si>
  <si>
    <t>m2</t>
  </si>
  <si>
    <t>113108410</t>
  </si>
  <si>
    <t>Odstranění podkladu pl. nad 50 m2, živice tl.10 cm</t>
  </si>
  <si>
    <t>22</t>
  </si>
  <si>
    <t>113107620</t>
  </si>
  <si>
    <t>Odstranění podkladu nad 50 m2,kam.drcené tl.20 cm</t>
  </si>
  <si>
    <t>23</t>
  </si>
  <si>
    <t>199000003</t>
  </si>
  <si>
    <t>Poplatek za skládku horniny 5 - 7</t>
  </si>
  <si>
    <t>24</t>
  </si>
  <si>
    <t>113109420</t>
  </si>
  <si>
    <t>Odstranění podkladu pl.nad 50 m2, beton, tl. 20 cm</t>
  </si>
  <si>
    <t>25</t>
  </si>
  <si>
    <t>113109605</t>
  </si>
  <si>
    <t>Odstranění podkladu pl.nad 50m2,bet.recykl,tl. 5cm</t>
  </si>
  <si>
    <t>26</t>
  </si>
  <si>
    <t>181301101</t>
  </si>
  <si>
    <t>Rozprostření ornice, rovina, tl. do 10 cm do 500m2</t>
  </si>
  <si>
    <t>27</t>
  </si>
  <si>
    <t>180402111</t>
  </si>
  <si>
    <t>Založení trávníku parkového výsevem v rovině</t>
  </si>
  <si>
    <t>28</t>
  </si>
  <si>
    <t>00572410R</t>
  </si>
  <si>
    <t>Směs travní parková II. mírná zátěž PROFI</t>
  </si>
  <si>
    <t>kg</t>
  </si>
  <si>
    <t>29</t>
  </si>
  <si>
    <t>185803111</t>
  </si>
  <si>
    <t>Ošetření trávníku v rovině</t>
  </si>
  <si>
    <t>30</t>
  </si>
  <si>
    <t>181101102</t>
  </si>
  <si>
    <t>Úprava pláně v zářezech v hor. 1-4, se zhutněním</t>
  </si>
  <si>
    <t>31</t>
  </si>
  <si>
    <t>184201114</t>
  </si>
  <si>
    <t>Výsadba stromu s balem, v rovině, výšky do 200 cm</t>
  </si>
  <si>
    <t>32</t>
  </si>
  <si>
    <t>02656049SOU</t>
  </si>
  <si>
    <t>Sakura ozdobná (Prunus serrulata) OK 10-12 cm, bal</t>
  </si>
  <si>
    <t>33</t>
  </si>
  <si>
    <t>184801121</t>
  </si>
  <si>
    <t>Ošetřování vysazených dřevin soliterních, v rovině</t>
  </si>
  <si>
    <t>34</t>
  </si>
  <si>
    <t>184202111</t>
  </si>
  <si>
    <t>Ukotvení dřeviny kůly D do 10 cm, dl. do 2 m</t>
  </si>
  <si>
    <t>Základy,zvláštní zakládání</t>
  </si>
  <si>
    <t>35</t>
  </si>
  <si>
    <t>274351215</t>
  </si>
  <si>
    <t>Bednění stěn základových pasů - zřízení</t>
  </si>
  <si>
    <t>36</t>
  </si>
  <si>
    <t>274351216</t>
  </si>
  <si>
    <t>Bednění stěn základových pasů - odstranění</t>
  </si>
  <si>
    <t>Svislé a kompletní konstrukce</t>
  </si>
  <si>
    <t>37</t>
  </si>
  <si>
    <t>359901111</t>
  </si>
  <si>
    <t>Vyčištění stok jakékoliv výšky</t>
  </si>
  <si>
    <t>Vodorovné konstrukce</t>
  </si>
  <si>
    <t>38</t>
  </si>
  <si>
    <t>451541111</t>
  </si>
  <si>
    <t>Lože pod potrubí ze štěrkodrtě 0 - 63 mm</t>
  </si>
  <si>
    <t>39</t>
  </si>
  <si>
    <t>452361111</t>
  </si>
  <si>
    <t>Výztuž podklad. desek z betonářské oceli 10216(E)</t>
  </si>
  <si>
    <t>t</t>
  </si>
  <si>
    <t>Komunikace</t>
  </si>
  <si>
    <t>40</t>
  </si>
  <si>
    <t>564851111</t>
  </si>
  <si>
    <t>Podklad ze štěrkodrti po zhutnění tloušťky 15 cm</t>
  </si>
  <si>
    <t>41</t>
  </si>
  <si>
    <t>567122111</t>
  </si>
  <si>
    <t>Podklad z kameniva zpev.cementem KZC 1 tl.12 cm</t>
  </si>
  <si>
    <t>42</t>
  </si>
  <si>
    <t>565131211</t>
  </si>
  <si>
    <t>Podklad z obal kamen. ACP 16+, š.nad 3 m, tl. 5 cm</t>
  </si>
  <si>
    <t>43</t>
  </si>
  <si>
    <t>577132211</t>
  </si>
  <si>
    <t>Beton asfalt. ACO 8, nebo ACO 11, nad 3 m, 4 cm, plochy 101-200 m2</t>
  </si>
  <si>
    <t>44</t>
  </si>
  <si>
    <t>564861111</t>
  </si>
  <si>
    <t>Podklad ze štěrkodrti po zhutnění tloušťky 20 cm</t>
  </si>
  <si>
    <t>45</t>
  </si>
  <si>
    <t>565310011</t>
  </si>
  <si>
    <t>Podklad z asfalt. recyklátu po zhutnění tl.5 cm</t>
  </si>
  <si>
    <t>46</t>
  </si>
  <si>
    <t>577142212</t>
  </si>
  <si>
    <t>Beton asfalt. ACO 8,ACO 11,ACO 16, š.nad 3 m, 5 cm, plochy 101-200 m2</t>
  </si>
  <si>
    <t>47</t>
  </si>
  <si>
    <t>577141212</t>
  </si>
  <si>
    <t>Beton asfalt. ACO 8,ACO 11,ACO 16, do 3 m, tl.5 cm, plochy 201-1000 m2</t>
  </si>
  <si>
    <t>48</t>
  </si>
  <si>
    <t>573111113</t>
  </si>
  <si>
    <t>Postřik živičný infiltr.+ posyp, asfalt 1,5 kg/m2</t>
  </si>
  <si>
    <t>49</t>
  </si>
  <si>
    <t>573211111</t>
  </si>
  <si>
    <t>Postřik živičný spojovací z asfaltu 0,5-0,7 kg/m2</t>
  </si>
  <si>
    <t>50</t>
  </si>
  <si>
    <t>596245041</t>
  </si>
  <si>
    <t>Kladení zámkové dlažby tl. 8 cm do MC tl. 5 cm</t>
  </si>
  <si>
    <t>51</t>
  </si>
  <si>
    <t>59245264R</t>
  </si>
  <si>
    <t>Dlažba BEST KLASIKO červená pro nevidomé 20x10x8, povrch STANDARD</t>
  </si>
  <si>
    <t>52</t>
  </si>
  <si>
    <t>53</t>
  </si>
  <si>
    <t>564762111</t>
  </si>
  <si>
    <t>Podklad z kam.drceného 32-63 s výplň.kamen. 20 cm</t>
  </si>
  <si>
    <t>54</t>
  </si>
  <si>
    <t>564531111</t>
  </si>
  <si>
    <t>Zřízení podsypu/podkladu ze sypaniny tl. 10 cm</t>
  </si>
  <si>
    <t>63</t>
  </si>
  <si>
    <t>Podlahy a podlahové konstrukce</t>
  </si>
  <si>
    <t>55</t>
  </si>
  <si>
    <t>632479128</t>
  </si>
  <si>
    <t>Reprofi.potěr BASF, PCI Pericem EBF Spec.tl.do50mm</t>
  </si>
  <si>
    <t>Trubní vedení</t>
  </si>
  <si>
    <t>56</t>
  </si>
  <si>
    <t>894212111</t>
  </si>
  <si>
    <t>Šachty z beton.čtvercové dno C25/30,potrubí DN 200</t>
  </si>
  <si>
    <t>57</t>
  </si>
  <si>
    <t>5922504400S</t>
  </si>
  <si>
    <t>Sorpční vpust SOL-2/4M s těžkou mříží D400, 900x600x1010</t>
  </si>
  <si>
    <t>58</t>
  </si>
  <si>
    <t>871313121</t>
  </si>
  <si>
    <t>Montáž trub z plastu, gumový kroužek, DN 150, včetně dodávky trub PVC hrdlových 160x4,0x5000</t>
  </si>
  <si>
    <t>59</t>
  </si>
  <si>
    <t>892575111</t>
  </si>
  <si>
    <t>Zabezpečení konců a zkouška vzduch. kan. DN do 200</t>
  </si>
  <si>
    <t>úsek</t>
  </si>
  <si>
    <t>60</t>
  </si>
  <si>
    <t>899332111</t>
  </si>
  <si>
    <t>Výšková úprava vstupu do 20 cm, snížení poklopu</t>
  </si>
  <si>
    <t>91</t>
  </si>
  <si>
    <t>Doplňující práce na komunikaci</t>
  </si>
  <si>
    <t>61</t>
  </si>
  <si>
    <t>919735113</t>
  </si>
  <si>
    <t>Řezání stávajícího živičného krytu tl. 10 - 15 cm</t>
  </si>
  <si>
    <t>62</t>
  </si>
  <si>
    <t>918101111</t>
  </si>
  <si>
    <t>Lože pod obrubníky nebo obruby dlažeb z C 12/15</t>
  </si>
  <si>
    <t>917862111</t>
  </si>
  <si>
    <t>Osazení stojat. obrub.bet. s opěrou,lože z C 12/15, včetně obrubníku  100/15/30</t>
  </si>
  <si>
    <t>64</t>
  </si>
  <si>
    <t>916661111</t>
  </si>
  <si>
    <t>Osazení park. obrubníků do lože z C 12/15 s opěrou, včetně obrubníku 80x250x500 mm</t>
  </si>
  <si>
    <t>65</t>
  </si>
  <si>
    <t>914001121</t>
  </si>
  <si>
    <t>Osaz.sloupku dopr.značky vč. bet.základu+Al patka</t>
  </si>
  <si>
    <t>66</t>
  </si>
  <si>
    <t>914001125</t>
  </si>
  <si>
    <t>Osazení svislé dopr.značky na sloupek nebo konzolu</t>
  </si>
  <si>
    <t>67</t>
  </si>
  <si>
    <t>40445050.AR</t>
  </si>
  <si>
    <t>Značka dopr inf IP 11-13 500/700 fól1, EG7letá</t>
  </si>
  <si>
    <t>68</t>
  </si>
  <si>
    <t>915791111</t>
  </si>
  <si>
    <t>Předznačení pro značení dělící čáry,vodící proužky</t>
  </si>
  <si>
    <t>69</t>
  </si>
  <si>
    <t>915711111</t>
  </si>
  <si>
    <t>Vodorovné značení dělících čar 12 cm střík.barvou</t>
  </si>
  <si>
    <t>70</t>
  </si>
  <si>
    <t>914991001</t>
  </si>
  <si>
    <t>Montáž dočasné značky včetně stojanu</t>
  </si>
  <si>
    <t>71</t>
  </si>
  <si>
    <t>914992001</t>
  </si>
  <si>
    <t>Nájem dopravní značky včetně stojanu - den</t>
  </si>
  <si>
    <t>72</t>
  </si>
  <si>
    <t>914991003</t>
  </si>
  <si>
    <t>Montáž dočasné zábrany vč. sloupků a podstavců</t>
  </si>
  <si>
    <t>73</t>
  </si>
  <si>
    <t>914992003</t>
  </si>
  <si>
    <t>Nájem zábrany včetně podstavců - den</t>
  </si>
  <si>
    <t>74</t>
  </si>
  <si>
    <t>914993001</t>
  </si>
  <si>
    <t>Demontáž dočasné značky včetně stojanu</t>
  </si>
  <si>
    <t>75</t>
  </si>
  <si>
    <t>914993003</t>
  </si>
  <si>
    <t>Demontáž dočasné zábrany vč.sloupků a podstavců</t>
  </si>
  <si>
    <t>96</t>
  </si>
  <si>
    <t>Bourání konstrukcí</t>
  </si>
  <si>
    <t>76</t>
  </si>
  <si>
    <t>960111221</t>
  </si>
  <si>
    <t>Bourání konstrukcí z dílců prefa. betonových a ŽB</t>
  </si>
  <si>
    <t>97</t>
  </si>
  <si>
    <t>Prorážení otvorů</t>
  </si>
  <si>
    <t>77</t>
  </si>
  <si>
    <t>979082213</t>
  </si>
  <si>
    <t>Vodorovná doprava suti po suchu do 1 km</t>
  </si>
  <si>
    <t>78</t>
  </si>
  <si>
    <t>979082219</t>
  </si>
  <si>
    <t>Příplatek za dopravu suti po suchu za další 1 km</t>
  </si>
  <si>
    <t>79</t>
  </si>
  <si>
    <t>979084216</t>
  </si>
  <si>
    <t>Vodorovná doprava vybour. hmot po suchu do 5 km</t>
  </si>
  <si>
    <t>80</t>
  </si>
  <si>
    <t>979084219</t>
  </si>
  <si>
    <t>Příplatek k dopravě vybour.hmot za dalších 5 km</t>
  </si>
  <si>
    <t>81</t>
  </si>
  <si>
    <t>979990112</t>
  </si>
  <si>
    <t>Poplatek za skládku suti - obalované kam. - asfalt</t>
  </si>
  <si>
    <t>82</t>
  </si>
  <si>
    <t>979990103</t>
  </si>
  <si>
    <t>Poplatek za skládku suti - beton</t>
  </si>
  <si>
    <t>99</t>
  </si>
  <si>
    <t>Staveništní přesun hmot</t>
  </si>
  <si>
    <t>83</t>
  </si>
  <si>
    <t>998225111</t>
  </si>
  <si>
    <t>Přesun hmot, pozemní komunikace, kryt živičný</t>
  </si>
  <si>
    <t>VN</t>
  </si>
  <si>
    <t>Vedlejší náklady</t>
  </si>
  <si>
    <t>84</t>
  </si>
  <si>
    <t>005211020</t>
  </si>
  <si>
    <t>Ochrana stávajících inženýrských sítí na staveništ</t>
  </si>
  <si>
    <t>Soubor</t>
  </si>
  <si>
    <t>2 - Veřejné osvětlení</t>
  </si>
  <si>
    <t>M - M</t>
  </si>
  <si>
    <t xml:space="preserve">    M21 - Elektromontáže</t>
  </si>
  <si>
    <t xml:space="preserve">    M46 - Zemní práce při montážích</t>
  </si>
  <si>
    <t>M21</t>
  </si>
  <si>
    <t>Elektromontáže</t>
  </si>
  <si>
    <t>210810005</t>
  </si>
  <si>
    <t>Kabel CYKY-m 750 V 3 x 1,5 mm2 volně uložený</t>
  </si>
  <si>
    <t>34111030R</t>
  </si>
  <si>
    <t>Kabel silový s Cu jádrem 750 V CYKY 3 x 1,5 mm2</t>
  </si>
  <si>
    <t>210810006</t>
  </si>
  <si>
    <t>Kabel CYKY-m 750 V 3 x 2,5 mm2 volně uložený</t>
  </si>
  <si>
    <t>34111036R</t>
  </si>
  <si>
    <t>Kabel silový s Cu jádrem 750 V CYKY 3 x 2,5 mm2</t>
  </si>
  <si>
    <t>210810013</t>
  </si>
  <si>
    <t>Kabel CYKY-m 750 V 4 x 10 mm2 volně uložený</t>
  </si>
  <si>
    <t>34111076R</t>
  </si>
  <si>
    <t>Kabel silový s Cu jádrem 750 V CYKY 4 x10 mm2</t>
  </si>
  <si>
    <t>210010124</t>
  </si>
  <si>
    <t>Trubka ochranná z PE, uložená volně, DN do 80 mm</t>
  </si>
  <si>
    <t>3457114703R</t>
  </si>
  <si>
    <t>Trubka kabelová ohebná korugovaná chránička z HDPE, DN75mm</t>
  </si>
  <si>
    <t>210010123</t>
  </si>
  <si>
    <t>Trubka ochranná z PE, uložená volně, DN do 47 mm</t>
  </si>
  <si>
    <t>3457114700R</t>
  </si>
  <si>
    <t>Trubka kabelová ohebná korugovaná chránička z HDPE, DN40mm</t>
  </si>
  <si>
    <t>210220022</t>
  </si>
  <si>
    <t>Vedení uzemňovací v zemi FeZn, D 8 - 10 mm</t>
  </si>
  <si>
    <t>35441100R</t>
  </si>
  <si>
    <t>Drát pozinkovaný FeZn D8 mm 1m=0,4kg</t>
  </si>
  <si>
    <t>210220361</t>
  </si>
  <si>
    <t>Zemnič tyčový, zaražení a připojení, do 2 m</t>
  </si>
  <si>
    <t>35442090R</t>
  </si>
  <si>
    <t>Tyč zemnicí  FeZn 28/2000 mm</t>
  </si>
  <si>
    <t>210220301</t>
  </si>
  <si>
    <t>Svorka hromosvodová do 2 šroubů /SS, SZ, SO/</t>
  </si>
  <si>
    <t>35441885R</t>
  </si>
  <si>
    <t>Svorka spojovací SS pro lano d 8-10 mm</t>
  </si>
  <si>
    <t>210220302</t>
  </si>
  <si>
    <t>Svorka hromosvodová nad 2 šrouby /ST, SJ, SR, atd/</t>
  </si>
  <si>
    <t>35441865R</t>
  </si>
  <si>
    <t>Svorka SJ 2 k zemnicí tyči</t>
  </si>
  <si>
    <t>35441895R</t>
  </si>
  <si>
    <t>Svorka připojovací SP  kovových částí d 6-12 mm</t>
  </si>
  <si>
    <t>210204002</t>
  </si>
  <si>
    <t>Stožár osvětlovací sadový - ocelový</t>
  </si>
  <si>
    <t>31674050R</t>
  </si>
  <si>
    <t>Stožár sadový bezpaticový, žár. zinkovaný, 5m, 133/89/60</t>
  </si>
  <si>
    <t>210204011</t>
  </si>
  <si>
    <t>Stožár osvětlovací ocelový délky do 12 m</t>
  </si>
  <si>
    <t>31674108R</t>
  </si>
  <si>
    <t>Stožár uliční bezpaticový, žár. zinkovaný, 8m, 159/133/114</t>
  </si>
  <si>
    <t>210204201</t>
  </si>
  <si>
    <t>Elektrovýzbroj stožáru pro 1 okruh</t>
  </si>
  <si>
    <t>34579164R</t>
  </si>
  <si>
    <t>Stožárová svorkovnice 4pólová, s pojistkou 6A, do 16mm2</t>
  </si>
  <si>
    <t>210204103</t>
  </si>
  <si>
    <t>Výložník ocelový 1ramenný do 35 kg</t>
  </si>
  <si>
    <t>31675608R</t>
  </si>
  <si>
    <t>Výložník pro uliční stožár, žár. zinkovaný, 1,5m, jednoramenný</t>
  </si>
  <si>
    <t>31675616R</t>
  </si>
  <si>
    <t>Výložník pro uliční stožár, žár. zinkovaný, 3m, jednoramenný</t>
  </si>
  <si>
    <t>210202030</t>
  </si>
  <si>
    <t>Svítidlo veřejného osvětlení osazené na sadový , stožár</t>
  </si>
  <si>
    <t>34885111R</t>
  </si>
  <si>
    <t>Svítidlo PHILIPS UNISTREET BGP 202p DS50/740 20LED, 4000lm, NW(4000K), 28W, IP66</t>
  </si>
  <si>
    <t>210202031</t>
  </si>
  <si>
    <t>Svítidlo veřejného osvětlení osazené na výložník</t>
  </si>
  <si>
    <t>34885131R</t>
  </si>
  <si>
    <t>Svítidlo PHILIPS UNISTREET BGP 243p DM50/740 40LED, 6000lm, NW(4000K), 39W, IP66</t>
  </si>
  <si>
    <t>34885132R</t>
  </si>
  <si>
    <t>Svítidlo PHILIPS UNISTREET BGP 243p DW10/740 40LED, 6000lm, NW(4000K), 39W, IP66</t>
  </si>
  <si>
    <t>210100251</t>
  </si>
  <si>
    <t>Ukončení celoplast. kabelů zákl./pás.do 4x10 mm2</t>
  </si>
  <si>
    <t>210100001</t>
  </si>
  <si>
    <t>Ukončení vodičů v rozvaděči + zapojení do 2,5 mm2</t>
  </si>
  <si>
    <t>210100003</t>
  </si>
  <si>
    <t>Ukončení vodičů v rozvaděči + zapojení do 16 mm2</t>
  </si>
  <si>
    <t>210191150</t>
  </si>
  <si>
    <t>Montáž parkovacího automatu</t>
  </si>
  <si>
    <t>37502127R</t>
  </si>
  <si>
    <t>Parkovací automat TicketLine PSA-7</t>
  </si>
  <si>
    <t>005111021</t>
  </si>
  <si>
    <t>Vytyčení inženýrských sítí</t>
  </si>
  <si>
    <t>005122030</t>
  </si>
  <si>
    <t>Mechanizace</t>
  </si>
  <si>
    <t>005124010</t>
  </si>
  <si>
    <t>Koordinační činnost</t>
  </si>
  <si>
    <t>005125005</t>
  </si>
  <si>
    <t>Demontáže</t>
  </si>
  <si>
    <t>005231010</t>
  </si>
  <si>
    <t>Revize</t>
  </si>
  <si>
    <t>M46</t>
  </si>
  <si>
    <t>Zemní práce při montážích</t>
  </si>
  <si>
    <t>460050703</t>
  </si>
  <si>
    <t>Jáma do 2 m3 pro stožár veřejného osvětlení</t>
  </si>
  <si>
    <t>460082010</t>
  </si>
  <si>
    <t>Betonový základ stožáru VO 3-5,5m, d600mm x 850mm, vč. trubky, bez výkopu</t>
  </si>
  <si>
    <t>460082012</t>
  </si>
  <si>
    <t>Betonový základ stožáru VO 7-8m, d950mm x 1300mm, vč. trubky, bez výkopu</t>
  </si>
  <si>
    <t>460070183</t>
  </si>
  <si>
    <t>Jáma pro základ parkovacího automatu</t>
  </si>
  <si>
    <t>460080001</t>
  </si>
  <si>
    <t>Betonový základ do zeminy bez bednění, 500x500x600mm, pro parkovací automat</t>
  </si>
  <si>
    <t>460200163</t>
  </si>
  <si>
    <t xml:space="preserve">Výkop kabelové rýhy 35/80 cm </t>
  </si>
  <si>
    <t>460200303</t>
  </si>
  <si>
    <t>Výkop kabelové rýhy 50/120 cm</t>
  </si>
  <si>
    <t>460510021</t>
  </si>
  <si>
    <t>Kabelový prostup z plast.trub, DN do 110mm</t>
  </si>
  <si>
    <t>3457114724R</t>
  </si>
  <si>
    <t>Trubka kabelová chránička tuhá z HDPE DN110mm</t>
  </si>
  <si>
    <t>460510201</t>
  </si>
  <si>
    <t>Žlab kabelový dělená chránička, pro ochranu, stávajících kabelů v zemi</t>
  </si>
  <si>
    <t>3457114805R</t>
  </si>
  <si>
    <t>Kabelová chránička dělená z HDPE DN110mm</t>
  </si>
  <si>
    <t>460420361</t>
  </si>
  <si>
    <t>Zřízení pískového lože, 8cm,pod i nad kabelem, bez zakrytí, do šířky rýhy 65cm</t>
  </si>
  <si>
    <t>460490012</t>
  </si>
  <si>
    <t>Fólie výstražná z PVC, šířka 33 cm, fólie PVC šířka 33 cm</t>
  </si>
  <si>
    <t>460570283</t>
  </si>
  <si>
    <t>Zához rýhy 50/100 cm, hornina tř. 3, se zhutněním</t>
  </si>
  <si>
    <t>460570143</t>
  </si>
  <si>
    <t>Zához rýhy 35/60 cm, hornina třídy 3, se zhutněním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</si>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</sst>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5" xfId="0" applyNumberFormat="1" applyFont="1" applyBorder="1" applyAlignment="1" applyProtection="1">
      <alignment/>
      <protection/>
    </xf>
    <xf numFmtId="166" fontId="30" fillId="0" borderId="16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spans="2:71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spans="2:71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spans="2:71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29</v>
      </c>
      <c r="AO10" s="25"/>
      <c r="AP10" s="25"/>
      <c r="AQ10" s="27"/>
      <c r="BE10" s="35"/>
      <c r="BS10" s="20" t="s">
        <v>8</v>
      </c>
    </row>
    <row r="11" spans="2:71" ht="18.45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31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spans="2:71" ht="14.4" customHeight="1">
      <c r="B13" s="24"/>
      <c r="C13" s="25"/>
      <c r="D13" s="36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33</v>
      </c>
      <c r="AO13" s="25"/>
      <c r="AP13" s="25"/>
      <c r="AQ13" s="27"/>
      <c r="BE13" s="35"/>
      <c r="BS13" s="20" t="s">
        <v>8</v>
      </c>
    </row>
    <row r="14" spans="2:71" ht="13.5">
      <c r="B14" s="24"/>
      <c r="C14" s="25"/>
      <c r="D14" s="25"/>
      <c r="E14" s="38" t="s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31</v>
      </c>
      <c r="AL14" s="25"/>
      <c r="AM14" s="25"/>
      <c r="AN14" s="38" t="s">
        <v>33</v>
      </c>
      <c r="AO14" s="25"/>
      <c r="AP14" s="25"/>
      <c r="AQ14" s="27"/>
      <c r="BE14" s="3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35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36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31</v>
      </c>
      <c r="AL17" s="25"/>
      <c r="AM17" s="25"/>
      <c r="AN17" s="31" t="s">
        <v>37</v>
      </c>
      <c r="AO17" s="25"/>
      <c r="AP17" s="25"/>
      <c r="AQ17" s="27"/>
      <c r="BE17" s="35"/>
      <c r="BS17" s="20" t="s">
        <v>38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41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42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43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44</v>
      </c>
      <c r="E26" s="50"/>
      <c r="F26" s="51" t="s">
        <v>45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46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47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48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49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50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51</v>
      </c>
      <c r="U32" s="57"/>
      <c r="V32" s="57"/>
      <c r="W32" s="57"/>
      <c r="X32" s="59" t="s">
        <v>52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53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06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Kino Alfa - stavební úpravy, parkoviště v ul. Dukelská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Sokolov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IF(AN8="","",AN8)</f>
        <v>5. 2. 2018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>Město Sokolov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34</v>
      </c>
      <c r="AJ46" s="70"/>
      <c r="AK46" s="70"/>
      <c r="AL46" s="70"/>
      <c r="AM46" s="73" t="str">
        <f>IF(E17="","",E17)</f>
        <v>Ing. Jiří Soukup</v>
      </c>
      <c r="AN46" s="73"/>
      <c r="AO46" s="73"/>
      <c r="AP46" s="73"/>
      <c r="AQ46" s="70"/>
      <c r="AR46" s="68"/>
      <c r="AS46" s="82" t="s">
        <v>54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32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55</v>
      </c>
      <c r="D49" s="93"/>
      <c r="E49" s="93"/>
      <c r="F49" s="93"/>
      <c r="G49" s="93"/>
      <c r="H49" s="94"/>
      <c r="I49" s="95" t="s">
        <v>56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57</v>
      </c>
      <c r="AH49" s="93"/>
      <c r="AI49" s="93"/>
      <c r="AJ49" s="93"/>
      <c r="AK49" s="93"/>
      <c r="AL49" s="93"/>
      <c r="AM49" s="93"/>
      <c r="AN49" s="95" t="s">
        <v>58</v>
      </c>
      <c r="AO49" s="93"/>
      <c r="AP49" s="93"/>
      <c r="AQ49" s="97" t="s">
        <v>59</v>
      </c>
      <c r="AR49" s="68"/>
      <c r="AS49" s="98" t="s">
        <v>60</v>
      </c>
      <c r="AT49" s="99" t="s">
        <v>61</v>
      </c>
      <c r="AU49" s="99" t="s">
        <v>62</v>
      </c>
      <c r="AV49" s="99" t="s">
        <v>63</v>
      </c>
      <c r="AW49" s="99" t="s">
        <v>64</v>
      </c>
      <c r="AX49" s="99" t="s">
        <v>65</v>
      </c>
      <c r="AY49" s="99" t="s">
        <v>66</v>
      </c>
      <c r="AZ49" s="99" t="s">
        <v>67</v>
      </c>
      <c r="BA49" s="99" t="s">
        <v>68</v>
      </c>
      <c r="BB49" s="99" t="s">
        <v>69</v>
      </c>
      <c r="BC49" s="99" t="s">
        <v>70</v>
      </c>
      <c r="BD49" s="100" t="s">
        <v>71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72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ROUND(SUM(AG52:AG53),2)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ROUND(SUM(AS52:AS53),2)</f>
        <v>0</v>
      </c>
      <c r="AT51" s="110">
        <f>ROUND(SUM(AV51:AW51),2)</f>
        <v>0</v>
      </c>
      <c r="AU51" s="111">
        <f>ROUND(SUM(AU52:AU53),5)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ROUND(SUM(AZ52:AZ53),2)</f>
        <v>0</v>
      </c>
      <c r="BA51" s="110">
        <f>ROUND(SUM(BA52:BA53),2)</f>
        <v>0</v>
      </c>
      <c r="BB51" s="110">
        <f>ROUND(SUM(BB52:BB53),2)</f>
        <v>0</v>
      </c>
      <c r="BC51" s="110">
        <f>ROUND(SUM(BC52:BC53),2)</f>
        <v>0</v>
      </c>
      <c r="BD51" s="112">
        <f>ROUND(SUM(BD52:BD53),2)</f>
        <v>0</v>
      </c>
      <c r="BS51" s="113" t="s">
        <v>73</v>
      </c>
      <c r="BT51" s="113" t="s">
        <v>74</v>
      </c>
      <c r="BU51" s="114" t="s">
        <v>75</v>
      </c>
      <c r="BV51" s="113" t="s">
        <v>76</v>
      </c>
      <c r="BW51" s="113" t="s">
        <v>7</v>
      </c>
      <c r="BX51" s="113" t="s">
        <v>77</v>
      </c>
      <c r="CL51" s="113" t="s">
        <v>21</v>
      </c>
    </row>
    <row r="52" spans="1:91" s="5" customFormat="1" ht="16.5" customHeight="1">
      <c r="A52" s="115" t="s">
        <v>78</v>
      </c>
      <c r="B52" s="116"/>
      <c r="C52" s="117"/>
      <c r="D52" s="118" t="s">
        <v>79</v>
      </c>
      <c r="E52" s="118"/>
      <c r="F52" s="118"/>
      <c r="G52" s="118"/>
      <c r="H52" s="118"/>
      <c r="I52" s="119"/>
      <c r="J52" s="118" t="s">
        <v>80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'1 - Stavební část'!J27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81</v>
      </c>
      <c r="AR52" s="122"/>
      <c r="AS52" s="123">
        <v>0</v>
      </c>
      <c r="AT52" s="124">
        <f>ROUND(SUM(AV52:AW52),2)</f>
        <v>0</v>
      </c>
      <c r="AU52" s="125">
        <f>'1 - Stavební část'!P89</f>
        <v>0</v>
      </c>
      <c r="AV52" s="124">
        <f>'1 - Stavební část'!J30</f>
        <v>0</v>
      </c>
      <c r="AW52" s="124">
        <f>'1 - Stavební část'!J31</f>
        <v>0</v>
      </c>
      <c r="AX52" s="124">
        <f>'1 - Stavební část'!J32</f>
        <v>0</v>
      </c>
      <c r="AY52" s="124">
        <f>'1 - Stavební část'!J33</f>
        <v>0</v>
      </c>
      <c r="AZ52" s="124">
        <f>'1 - Stavební část'!F30</f>
        <v>0</v>
      </c>
      <c r="BA52" s="124">
        <f>'1 - Stavební část'!F31</f>
        <v>0</v>
      </c>
      <c r="BB52" s="124">
        <f>'1 - Stavební část'!F32</f>
        <v>0</v>
      </c>
      <c r="BC52" s="124">
        <f>'1 - Stavební část'!F33</f>
        <v>0</v>
      </c>
      <c r="BD52" s="126">
        <f>'1 - Stavební část'!F34</f>
        <v>0</v>
      </c>
      <c r="BT52" s="127" t="s">
        <v>79</v>
      </c>
      <c r="BV52" s="127" t="s">
        <v>76</v>
      </c>
      <c r="BW52" s="127" t="s">
        <v>82</v>
      </c>
      <c r="BX52" s="127" t="s">
        <v>7</v>
      </c>
      <c r="CL52" s="127" t="s">
        <v>21</v>
      </c>
      <c r="CM52" s="127" t="s">
        <v>83</v>
      </c>
    </row>
    <row r="53" spans="1:91" s="5" customFormat="1" ht="16.5" customHeight="1">
      <c r="A53" s="115" t="s">
        <v>78</v>
      </c>
      <c r="B53" s="116"/>
      <c r="C53" s="117"/>
      <c r="D53" s="118" t="s">
        <v>83</v>
      </c>
      <c r="E53" s="118"/>
      <c r="F53" s="118"/>
      <c r="G53" s="118"/>
      <c r="H53" s="118"/>
      <c r="I53" s="119"/>
      <c r="J53" s="118" t="s">
        <v>84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20">
        <f>'2 - Veřejné osvětlení'!J27</f>
        <v>0</v>
      </c>
      <c r="AH53" s="119"/>
      <c r="AI53" s="119"/>
      <c r="AJ53" s="119"/>
      <c r="AK53" s="119"/>
      <c r="AL53" s="119"/>
      <c r="AM53" s="119"/>
      <c r="AN53" s="120">
        <f>SUM(AG53,AT53)</f>
        <v>0</v>
      </c>
      <c r="AO53" s="119"/>
      <c r="AP53" s="119"/>
      <c r="AQ53" s="121" t="s">
        <v>81</v>
      </c>
      <c r="AR53" s="122"/>
      <c r="AS53" s="128">
        <v>0</v>
      </c>
      <c r="AT53" s="129">
        <f>ROUND(SUM(AV53:AW53),2)</f>
        <v>0</v>
      </c>
      <c r="AU53" s="130">
        <f>'2 - Veřejné osvětlení'!P79</f>
        <v>0</v>
      </c>
      <c r="AV53" s="129">
        <f>'2 - Veřejné osvětlení'!J30</f>
        <v>0</v>
      </c>
      <c r="AW53" s="129">
        <f>'2 - Veřejné osvětlení'!J31</f>
        <v>0</v>
      </c>
      <c r="AX53" s="129">
        <f>'2 - Veřejné osvětlení'!J32</f>
        <v>0</v>
      </c>
      <c r="AY53" s="129">
        <f>'2 - Veřejné osvětlení'!J33</f>
        <v>0</v>
      </c>
      <c r="AZ53" s="129">
        <f>'2 - Veřejné osvětlení'!F30</f>
        <v>0</v>
      </c>
      <c r="BA53" s="129">
        <f>'2 - Veřejné osvětlení'!F31</f>
        <v>0</v>
      </c>
      <c r="BB53" s="129">
        <f>'2 - Veřejné osvětlení'!F32</f>
        <v>0</v>
      </c>
      <c r="BC53" s="129">
        <f>'2 - Veřejné osvětlení'!F33</f>
        <v>0</v>
      </c>
      <c r="BD53" s="131">
        <f>'2 - Veřejné osvětlení'!F34</f>
        <v>0</v>
      </c>
      <c r="BT53" s="127" t="s">
        <v>79</v>
      </c>
      <c r="BV53" s="127" t="s">
        <v>76</v>
      </c>
      <c r="BW53" s="127" t="s">
        <v>85</v>
      </c>
      <c r="BX53" s="127" t="s">
        <v>7</v>
      </c>
      <c r="CL53" s="127" t="s">
        <v>21</v>
      </c>
      <c r="CM53" s="127" t="s">
        <v>83</v>
      </c>
    </row>
    <row r="54" spans="2:44" s="1" customFormat="1" ht="30" customHeight="1">
      <c r="B54" s="42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68"/>
    </row>
    <row r="55" spans="2:44" s="1" customFormat="1" ht="6.95" customHeight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8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 - Stavební část'!C2" display="/"/>
    <hyperlink ref="A53" location="'2 - Veřejné osvětl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86</v>
      </c>
      <c r="G1" s="135" t="s">
        <v>87</v>
      </c>
      <c r="H1" s="135"/>
      <c r="I1" s="136"/>
      <c r="J1" s="135" t="s">
        <v>88</v>
      </c>
      <c r="K1" s="134" t="s">
        <v>89</v>
      </c>
      <c r="L1" s="135" t="s">
        <v>90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82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83</v>
      </c>
    </row>
    <row r="4" spans="2:46" ht="36.95" customHeight="1">
      <c r="B4" s="24"/>
      <c r="C4" s="25"/>
      <c r="D4" s="26" t="s">
        <v>91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Kino Alfa - stavební úpravy, parkoviště v ul. Dukelská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92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93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pans="2:11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5. 2. 2018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">
        <v>29</v>
      </c>
      <c r="K14" s="47"/>
    </row>
    <row r="15" spans="2:11" s="1" customFormat="1" ht="18" customHeight="1">
      <c r="B15" s="42"/>
      <c r="C15" s="43"/>
      <c r="D15" s="43"/>
      <c r="E15" s="31" t="s">
        <v>30</v>
      </c>
      <c r="F15" s="43"/>
      <c r="G15" s="43"/>
      <c r="H15" s="43"/>
      <c r="I15" s="142" t="s">
        <v>31</v>
      </c>
      <c r="J15" s="31" t="s">
        <v>21</v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32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31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34</v>
      </c>
      <c r="E20" s="43"/>
      <c r="F20" s="43"/>
      <c r="G20" s="43"/>
      <c r="H20" s="43"/>
      <c r="I20" s="142" t="s">
        <v>28</v>
      </c>
      <c r="J20" s="31" t="s">
        <v>35</v>
      </c>
      <c r="K20" s="47"/>
    </row>
    <row r="21" spans="2:11" s="1" customFormat="1" ht="18" customHeight="1">
      <c r="B21" s="42"/>
      <c r="C21" s="43"/>
      <c r="D21" s="43"/>
      <c r="E21" s="31" t="s">
        <v>36</v>
      </c>
      <c r="F21" s="43"/>
      <c r="G21" s="43"/>
      <c r="H21" s="43"/>
      <c r="I21" s="142" t="s">
        <v>31</v>
      </c>
      <c r="J21" s="31" t="s">
        <v>37</v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39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40</v>
      </c>
      <c r="E27" s="43"/>
      <c r="F27" s="43"/>
      <c r="G27" s="43"/>
      <c r="H27" s="43"/>
      <c r="I27" s="140"/>
      <c r="J27" s="151">
        <f>ROUND(J89,2)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42</v>
      </c>
      <c r="G29" s="43"/>
      <c r="H29" s="43"/>
      <c r="I29" s="152" t="s">
        <v>41</v>
      </c>
      <c r="J29" s="48" t="s">
        <v>43</v>
      </c>
      <c r="K29" s="47"/>
    </row>
    <row r="30" spans="2:11" s="1" customFormat="1" ht="14.4" customHeight="1">
      <c r="B30" s="42"/>
      <c r="C30" s="43"/>
      <c r="D30" s="51" t="s">
        <v>44</v>
      </c>
      <c r="E30" s="51" t="s">
        <v>45</v>
      </c>
      <c r="F30" s="153">
        <f>ROUND(SUM(BE89:BE186),2)</f>
        <v>0</v>
      </c>
      <c r="G30" s="43"/>
      <c r="H30" s="43"/>
      <c r="I30" s="154">
        <v>0.21</v>
      </c>
      <c r="J30" s="153">
        <f>ROUND(ROUND((SUM(BE89:BE186)),2)*I30,2)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46</v>
      </c>
      <c r="F31" s="153">
        <f>ROUND(SUM(BF89:BF186),2)</f>
        <v>0</v>
      </c>
      <c r="G31" s="43"/>
      <c r="H31" s="43"/>
      <c r="I31" s="154">
        <v>0.15</v>
      </c>
      <c r="J31" s="153">
        <f>ROUND(ROUND((SUM(BF89:BF186)),2)*I31,2)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47</v>
      </c>
      <c r="F32" s="153">
        <f>ROUND(SUM(BG89:BG186),2)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48</v>
      </c>
      <c r="F33" s="153">
        <f>ROUND(SUM(BH89:BH186),2)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49</v>
      </c>
      <c r="F34" s="153">
        <f>ROUND(SUM(BI89:BI186),2)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50</v>
      </c>
      <c r="E36" s="94"/>
      <c r="F36" s="94"/>
      <c r="G36" s="157" t="s">
        <v>51</v>
      </c>
      <c r="H36" s="158" t="s">
        <v>52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94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Kino Alfa - stavební úpravy, parkoviště v ul. Dukelská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92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>1 - Stavební část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23</v>
      </c>
      <c r="D49" s="43"/>
      <c r="E49" s="43"/>
      <c r="F49" s="31" t="str">
        <f>F12</f>
        <v>Sokolov</v>
      </c>
      <c r="G49" s="43"/>
      <c r="H49" s="43"/>
      <c r="I49" s="142" t="s">
        <v>25</v>
      </c>
      <c r="J49" s="143" t="str">
        <f>IF(J12="","",J12)</f>
        <v>5. 2. 2018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27</v>
      </c>
      <c r="D51" s="43"/>
      <c r="E51" s="43"/>
      <c r="F51" s="31" t="str">
        <f>E15</f>
        <v>Město Sokolov</v>
      </c>
      <c r="G51" s="43"/>
      <c r="H51" s="43"/>
      <c r="I51" s="142" t="s">
        <v>34</v>
      </c>
      <c r="J51" s="40" t="str">
        <f>E21</f>
        <v>Ing. Jiří Soukup</v>
      </c>
      <c r="K51" s="47"/>
    </row>
    <row r="52" spans="2:11" s="1" customFormat="1" ht="14.4" customHeight="1">
      <c r="B52" s="42"/>
      <c r="C52" s="36" t="s">
        <v>32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95</v>
      </c>
      <c r="D54" s="155"/>
      <c r="E54" s="155"/>
      <c r="F54" s="155"/>
      <c r="G54" s="155"/>
      <c r="H54" s="155"/>
      <c r="I54" s="169"/>
      <c r="J54" s="170" t="s">
        <v>96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97</v>
      </c>
      <c r="D56" s="43"/>
      <c r="E56" s="43"/>
      <c r="F56" s="43"/>
      <c r="G56" s="43"/>
      <c r="H56" s="43"/>
      <c r="I56" s="140"/>
      <c r="J56" s="151">
        <f>J89</f>
        <v>0</v>
      </c>
      <c r="K56" s="47"/>
      <c r="AU56" s="20" t="s">
        <v>98</v>
      </c>
    </row>
    <row r="57" spans="2:11" s="7" customFormat="1" ht="24.95" customHeight="1">
      <c r="B57" s="173"/>
      <c r="C57" s="174"/>
      <c r="D57" s="175" t="s">
        <v>99</v>
      </c>
      <c r="E57" s="176"/>
      <c r="F57" s="176"/>
      <c r="G57" s="176"/>
      <c r="H57" s="176"/>
      <c r="I57" s="177"/>
      <c r="J57" s="178">
        <f>J90</f>
        <v>0</v>
      </c>
      <c r="K57" s="179"/>
    </row>
    <row r="58" spans="2:11" s="8" customFormat="1" ht="19.9" customHeight="1">
      <c r="B58" s="180"/>
      <c r="C58" s="181"/>
      <c r="D58" s="182" t="s">
        <v>100</v>
      </c>
      <c r="E58" s="183"/>
      <c r="F58" s="183"/>
      <c r="G58" s="183"/>
      <c r="H58" s="183"/>
      <c r="I58" s="184"/>
      <c r="J58" s="185">
        <f>J91</f>
        <v>0</v>
      </c>
      <c r="K58" s="186"/>
    </row>
    <row r="59" spans="2:11" s="8" customFormat="1" ht="19.9" customHeight="1">
      <c r="B59" s="180"/>
      <c r="C59" s="181"/>
      <c r="D59" s="182" t="s">
        <v>101</v>
      </c>
      <c r="E59" s="183"/>
      <c r="F59" s="183"/>
      <c r="G59" s="183"/>
      <c r="H59" s="183"/>
      <c r="I59" s="184"/>
      <c r="J59" s="185">
        <f>J126</f>
        <v>0</v>
      </c>
      <c r="K59" s="186"/>
    </row>
    <row r="60" spans="2:11" s="8" customFormat="1" ht="19.9" customHeight="1">
      <c r="B60" s="180"/>
      <c r="C60" s="181"/>
      <c r="D60" s="182" t="s">
        <v>102</v>
      </c>
      <c r="E60" s="183"/>
      <c r="F60" s="183"/>
      <c r="G60" s="183"/>
      <c r="H60" s="183"/>
      <c r="I60" s="184"/>
      <c r="J60" s="185">
        <f>J129</f>
        <v>0</v>
      </c>
      <c r="K60" s="186"/>
    </row>
    <row r="61" spans="2:11" s="8" customFormat="1" ht="19.9" customHeight="1">
      <c r="B61" s="180"/>
      <c r="C61" s="181"/>
      <c r="D61" s="182" t="s">
        <v>103</v>
      </c>
      <c r="E61" s="183"/>
      <c r="F61" s="183"/>
      <c r="G61" s="183"/>
      <c r="H61" s="183"/>
      <c r="I61" s="184"/>
      <c r="J61" s="185">
        <f>J131</f>
        <v>0</v>
      </c>
      <c r="K61" s="186"/>
    </row>
    <row r="62" spans="2:11" s="8" customFormat="1" ht="19.9" customHeight="1">
      <c r="B62" s="180"/>
      <c r="C62" s="181"/>
      <c r="D62" s="182" t="s">
        <v>104</v>
      </c>
      <c r="E62" s="183"/>
      <c r="F62" s="183"/>
      <c r="G62" s="183"/>
      <c r="H62" s="183"/>
      <c r="I62" s="184"/>
      <c r="J62" s="185">
        <f>J134</f>
        <v>0</v>
      </c>
      <c r="K62" s="186"/>
    </row>
    <row r="63" spans="2:11" s="8" customFormat="1" ht="19.9" customHeight="1">
      <c r="B63" s="180"/>
      <c r="C63" s="181"/>
      <c r="D63" s="182" t="s">
        <v>105</v>
      </c>
      <c r="E63" s="183"/>
      <c r="F63" s="183"/>
      <c r="G63" s="183"/>
      <c r="H63" s="183"/>
      <c r="I63" s="184"/>
      <c r="J63" s="185">
        <f>J150</f>
        <v>0</v>
      </c>
      <c r="K63" s="186"/>
    </row>
    <row r="64" spans="2:11" s="8" customFormat="1" ht="19.9" customHeight="1">
      <c r="B64" s="180"/>
      <c r="C64" s="181"/>
      <c r="D64" s="182" t="s">
        <v>106</v>
      </c>
      <c r="E64" s="183"/>
      <c r="F64" s="183"/>
      <c r="G64" s="183"/>
      <c r="H64" s="183"/>
      <c r="I64" s="184"/>
      <c r="J64" s="185">
        <f>J152</f>
        <v>0</v>
      </c>
      <c r="K64" s="186"/>
    </row>
    <row r="65" spans="2:11" s="8" customFormat="1" ht="19.9" customHeight="1">
      <c r="B65" s="180"/>
      <c r="C65" s="181"/>
      <c r="D65" s="182" t="s">
        <v>107</v>
      </c>
      <c r="E65" s="183"/>
      <c r="F65" s="183"/>
      <c r="G65" s="183"/>
      <c r="H65" s="183"/>
      <c r="I65" s="184"/>
      <c r="J65" s="185">
        <f>J158</f>
        <v>0</v>
      </c>
      <c r="K65" s="186"/>
    </row>
    <row r="66" spans="2:11" s="8" customFormat="1" ht="19.9" customHeight="1">
      <c r="B66" s="180"/>
      <c r="C66" s="181"/>
      <c r="D66" s="182" t="s">
        <v>108</v>
      </c>
      <c r="E66" s="183"/>
      <c r="F66" s="183"/>
      <c r="G66" s="183"/>
      <c r="H66" s="183"/>
      <c r="I66" s="184"/>
      <c r="J66" s="185">
        <f>J174</f>
        <v>0</v>
      </c>
      <c r="K66" s="186"/>
    </row>
    <row r="67" spans="2:11" s="8" customFormat="1" ht="19.9" customHeight="1">
      <c r="B67" s="180"/>
      <c r="C67" s="181"/>
      <c r="D67" s="182" t="s">
        <v>109</v>
      </c>
      <c r="E67" s="183"/>
      <c r="F67" s="183"/>
      <c r="G67" s="183"/>
      <c r="H67" s="183"/>
      <c r="I67" s="184"/>
      <c r="J67" s="185">
        <f>J176</f>
        <v>0</v>
      </c>
      <c r="K67" s="186"/>
    </row>
    <row r="68" spans="2:11" s="8" customFormat="1" ht="19.9" customHeight="1">
      <c r="B68" s="180"/>
      <c r="C68" s="181"/>
      <c r="D68" s="182" t="s">
        <v>110</v>
      </c>
      <c r="E68" s="183"/>
      <c r="F68" s="183"/>
      <c r="G68" s="183"/>
      <c r="H68" s="183"/>
      <c r="I68" s="184"/>
      <c r="J68" s="185">
        <f>J183</f>
        <v>0</v>
      </c>
      <c r="K68" s="186"/>
    </row>
    <row r="69" spans="2:11" s="8" customFormat="1" ht="19.9" customHeight="1">
      <c r="B69" s="180"/>
      <c r="C69" s="181"/>
      <c r="D69" s="182" t="s">
        <v>111</v>
      </c>
      <c r="E69" s="183"/>
      <c r="F69" s="183"/>
      <c r="G69" s="183"/>
      <c r="H69" s="183"/>
      <c r="I69" s="184"/>
      <c r="J69" s="185">
        <f>J185</f>
        <v>0</v>
      </c>
      <c r="K69" s="186"/>
    </row>
    <row r="70" spans="2:11" s="1" customFormat="1" ht="21.8" customHeight="1">
      <c r="B70" s="42"/>
      <c r="C70" s="43"/>
      <c r="D70" s="43"/>
      <c r="E70" s="43"/>
      <c r="F70" s="43"/>
      <c r="G70" s="43"/>
      <c r="H70" s="43"/>
      <c r="I70" s="140"/>
      <c r="J70" s="43"/>
      <c r="K70" s="47"/>
    </row>
    <row r="71" spans="2:11" s="1" customFormat="1" ht="6.95" customHeight="1">
      <c r="B71" s="63"/>
      <c r="C71" s="64"/>
      <c r="D71" s="64"/>
      <c r="E71" s="64"/>
      <c r="F71" s="64"/>
      <c r="G71" s="64"/>
      <c r="H71" s="64"/>
      <c r="I71" s="162"/>
      <c r="J71" s="64"/>
      <c r="K71" s="65"/>
    </row>
    <row r="75" spans="2:12" s="1" customFormat="1" ht="6.95" customHeight="1">
      <c r="B75" s="66"/>
      <c r="C75" s="67"/>
      <c r="D75" s="67"/>
      <c r="E75" s="67"/>
      <c r="F75" s="67"/>
      <c r="G75" s="67"/>
      <c r="H75" s="67"/>
      <c r="I75" s="165"/>
      <c r="J75" s="67"/>
      <c r="K75" s="67"/>
      <c r="L75" s="68"/>
    </row>
    <row r="76" spans="2:12" s="1" customFormat="1" ht="36.95" customHeight="1">
      <c r="B76" s="42"/>
      <c r="C76" s="69" t="s">
        <v>112</v>
      </c>
      <c r="D76" s="70"/>
      <c r="E76" s="70"/>
      <c r="F76" s="70"/>
      <c r="G76" s="70"/>
      <c r="H76" s="70"/>
      <c r="I76" s="187"/>
      <c r="J76" s="70"/>
      <c r="K76" s="70"/>
      <c r="L76" s="68"/>
    </row>
    <row r="77" spans="2:12" s="1" customFormat="1" ht="6.95" customHeight="1">
      <c r="B77" s="42"/>
      <c r="C77" s="70"/>
      <c r="D77" s="70"/>
      <c r="E77" s="70"/>
      <c r="F77" s="70"/>
      <c r="G77" s="70"/>
      <c r="H77" s="70"/>
      <c r="I77" s="187"/>
      <c r="J77" s="70"/>
      <c r="K77" s="70"/>
      <c r="L77" s="68"/>
    </row>
    <row r="78" spans="2:12" s="1" customFormat="1" ht="14.4" customHeight="1">
      <c r="B78" s="42"/>
      <c r="C78" s="72" t="s">
        <v>18</v>
      </c>
      <c r="D78" s="70"/>
      <c r="E78" s="70"/>
      <c r="F78" s="70"/>
      <c r="G78" s="70"/>
      <c r="H78" s="70"/>
      <c r="I78" s="187"/>
      <c r="J78" s="70"/>
      <c r="K78" s="70"/>
      <c r="L78" s="68"/>
    </row>
    <row r="79" spans="2:12" s="1" customFormat="1" ht="16.5" customHeight="1">
      <c r="B79" s="42"/>
      <c r="C79" s="70"/>
      <c r="D79" s="70"/>
      <c r="E79" s="188" t="str">
        <f>E7</f>
        <v>Kino Alfa - stavební úpravy, parkoviště v ul. Dukelská</v>
      </c>
      <c r="F79" s="72"/>
      <c r="G79" s="72"/>
      <c r="H79" s="72"/>
      <c r="I79" s="187"/>
      <c r="J79" s="70"/>
      <c r="K79" s="70"/>
      <c r="L79" s="68"/>
    </row>
    <row r="80" spans="2:12" s="1" customFormat="1" ht="14.4" customHeight="1">
      <c r="B80" s="42"/>
      <c r="C80" s="72" t="s">
        <v>92</v>
      </c>
      <c r="D80" s="70"/>
      <c r="E80" s="70"/>
      <c r="F80" s="70"/>
      <c r="G80" s="70"/>
      <c r="H80" s="70"/>
      <c r="I80" s="187"/>
      <c r="J80" s="70"/>
      <c r="K80" s="70"/>
      <c r="L80" s="68"/>
    </row>
    <row r="81" spans="2:12" s="1" customFormat="1" ht="17.25" customHeight="1">
      <c r="B81" s="42"/>
      <c r="C81" s="70"/>
      <c r="D81" s="70"/>
      <c r="E81" s="78" t="str">
        <f>E9</f>
        <v>1 - Stavební část</v>
      </c>
      <c r="F81" s="70"/>
      <c r="G81" s="70"/>
      <c r="H81" s="70"/>
      <c r="I81" s="187"/>
      <c r="J81" s="70"/>
      <c r="K81" s="70"/>
      <c r="L81" s="68"/>
    </row>
    <row r="82" spans="2:12" s="1" customFormat="1" ht="6.95" customHeight="1">
      <c r="B82" s="42"/>
      <c r="C82" s="70"/>
      <c r="D82" s="70"/>
      <c r="E82" s="70"/>
      <c r="F82" s="70"/>
      <c r="G82" s="70"/>
      <c r="H82" s="70"/>
      <c r="I82" s="187"/>
      <c r="J82" s="70"/>
      <c r="K82" s="70"/>
      <c r="L82" s="68"/>
    </row>
    <row r="83" spans="2:12" s="1" customFormat="1" ht="18" customHeight="1">
      <c r="B83" s="42"/>
      <c r="C83" s="72" t="s">
        <v>23</v>
      </c>
      <c r="D83" s="70"/>
      <c r="E83" s="70"/>
      <c r="F83" s="189" t="str">
        <f>F12</f>
        <v>Sokolov</v>
      </c>
      <c r="G83" s="70"/>
      <c r="H83" s="70"/>
      <c r="I83" s="190" t="s">
        <v>25</v>
      </c>
      <c r="J83" s="81" t="str">
        <f>IF(J12="","",J12)</f>
        <v>5. 2. 2018</v>
      </c>
      <c r="K83" s="70"/>
      <c r="L83" s="68"/>
    </row>
    <row r="84" spans="2:12" s="1" customFormat="1" ht="6.95" customHeight="1">
      <c r="B84" s="42"/>
      <c r="C84" s="70"/>
      <c r="D84" s="70"/>
      <c r="E84" s="70"/>
      <c r="F84" s="70"/>
      <c r="G84" s="70"/>
      <c r="H84" s="70"/>
      <c r="I84" s="187"/>
      <c r="J84" s="70"/>
      <c r="K84" s="70"/>
      <c r="L84" s="68"/>
    </row>
    <row r="85" spans="2:12" s="1" customFormat="1" ht="13.5">
      <c r="B85" s="42"/>
      <c r="C85" s="72" t="s">
        <v>27</v>
      </c>
      <c r="D85" s="70"/>
      <c r="E85" s="70"/>
      <c r="F85" s="189" t="str">
        <f>E15</f>
        <v>Město Sokolov</v>
      </c>
      <c r="G85" s="70"/>
      <c r="H85" s="70"/>
      <c r="I85" s="190" t="s">
        <v>34</v>
      </c>
      <c r="J85" s="189" t="str">
        <f>E21</f>
        <v>Ing. Jiří Soukup</v>
      </c>
      <c r="K85" s="70"/>
      <c r="L85" s="68"/>
    </row>
    <row r="86" spans="2:12" s="1" customFormat="1" ht="14.4" customHeight="1">
      <c r="B86" s="42"/>
      <c r="C86" s="72" t="s">
        <v>32</v>
      </c>
      <c r="D86" s="70"/>
      <c r="E86" s="70"/>
      <c r="F86" s="189" t="str">
        <f>IF(E18="","",E18)</f>
        <v/>
      </c>
      <c r="G86" s="70"/>
      <c r="H86" s="70"/>
      <c r="I86" s="187"/>
      <c r="J86" s="70"/>
      <c r="K86" s="70"/>
      <c r="L86" s="68"/>
    </row>
    <row r="87" spans="2:12" s="1" customFormat="1" ht="10.3" customHeight="1">
      <c r="B87" s="42"/>
      <c r="C87" s="70"/>
      <c r="D87" s="70"/>
      <c r="E87" s="70"/>
      <c r="F87" s="70"/>
      <c r="G87" s="70"/>
      <c r="H87" s="70"/>
      <c r="I87" s="187"/>
      <c r="J87" s="70"/>
      <c r="K87" s="70"/>
      <c r="L87" s="68"/>
    </row>
    <row r="88" spans="2:20" s="9" customFormat="1" ht="29.25" customHeight="1">
      <c r="B88" s="191"/>
      <c r="C88" s="192" t="s">
        <v>113</v>
      </c>
      <c r="D88" s="193" t="s">
        <v>59</v>
      </c>
      <c r="E88" s="193" t="s">
        <v>55</v>
      </c>
      <c r="F88" s="193" t="s">
        <v>114</v>
      </c>
      <c r="G88" s="193" t="s">
        <v>115</v>
      </c>
      <c r="H88" s="193" t="s">
        <v>116</v>
      </c>
      <c r="I88" s="194" t="s">
        <v>117</v>
      </c>
      <c r="J88" s="193" t="s">
        <v>96</v>
      </c>
      <c r="K88" s="195" t="s">
        <v>118</v>
      </c>
      <c r="L88" s="196"/>
      <c r="M88" s="98" t="s">
        <v>119</v>
      </c>
      <c r="N88" s="99" t="s">
        <v>44</v>
      </c>
      <c r="O88" s="99" t="s">
        <v>120</v>
      </c>
      <c r="P88" s="99" t="s">
        <v>121</v>
      </c>
      <c r="Q88" s="99" t="s">
        <v>122</v>
      </c>
      <c r="R88" s="99" t="s">
        <v>123</v>
      </c>
      <c r="S88" s="99" t="s">
        <v>124</v>
      </c>
      <c r="T88" s="100" t="s">
        <v>125</v>
      </c>
    </row>
    <row r="89" spans="2:63" s="1" customFormat="1" ht="29.25" customHeight="1">
      <c r="B89" s="42"/>
      <c r="C89" s="104" t="s">
        <v>97</v>
      </c>
      <c r="D89" s="70"/>
      <c r="E89" s="70"/>
      <c r="F89" s="70"/>
      <c r="G89" s="70"/>
      <c r="H89" s="70"/>
      <c r="I89" s="187"/>
      <c r="J89" s="197">
        <f>BK89</f>
        <v>0</v>
      </c>
      <c r="K89" s="70"/>
      <c r="L89" s="68"/>
      <c r="M89" s="101"/>
      <c r="N89" s="102"/>
      <c r="O89" s="102"/>
      <c r="P89" s="198">
        <f>P90</f>
        <v>0</v>
      </c>
      <c r="Q89" s="102"/>
      <c r="R89" s="198">
        <f>R90</f>
        <v>592.41354306</v>
      </c>
      <c r="S89" s="102"/>
      <c r="T89" s="199">
        <f>T90</f>
        <v>243.81694825000002</v>
      </c>
      <c r="AT89" s="20" t="s">
        <v>73</v>
      </c>
      <c r="AU89" s="20" t="s">
        <v>98</v>
      </c>
      <c r="BK89" s="200">
        <f>BK90</f>
        <v>0</v>
      </c>
    </row>
    <row r="90" spans="2:63" s="10" customFormat="1" ht="37.4" customHeight="1">
      <c r="B90" s="201"/>
      <c r="C90" s="202"/>
      <c r="D90" s="203" t="s">
        <v>73</v>
      </c>
      <c r="E90" s="204" t="s">
        <v>126</v>
      </c>
      <c r="F90" s="204" t="s">
        <v>126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P91+P126+P129+P131+P134+P150+P152+P158+P174+P176+P183+P185</f>
        <v>0</v>
      </c>
      <c r="Q90" s="209"/>
      <c r="R90" s="210">
        <f>R91+R126+R129+R131+R134+R150+R152+R158+R174+R176+R183+R185</f>
        <v>592.41354306</v>
      </c>
      <c r="S90" s="209"/>
      <c r="T90" s="211">
        <f>T91+T126+T129+T131+T134+T150+T152+T158+T174+T176+T183+T185</f>
        <v>243.81694825000002</v>
      </c>
      <c r="AR90" s="212" t="s">
        <v>79</v>
      </c>
      <c r="AT90" s="213" t="s">
        <v>73</v>
      </c>
      <c r="AU90" s="213" t="s">
        <v>74</v>
      </c>
      <c r="AY90" s="212" t="s">
        <v>127</v>
      </c>
      <c r="BK90" s="214">
        <f>BK91+BK126+BK129+BK131+BK134+BK150+BK152+BK158+BK174+BK176+BK183+BK185</f>
        <v>0</v>
      </c>
    </row>
    <row r="91" spans="2:63" s="10" customFormat="1" ht="19.9" customHeight="1">
      <c r="B91" s="201"/>
      <c r="C91" s="202"/>
      <c r="D91" s="203" t="s">
        <v>73</v>
      </c>
      <c r="E91" s="215" t="s">
        <v>79</v>
      </c>
      <c r="F91" s="215" t="s">
        <v>128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SUM(P92:P125)</f>
        <v>0</v>
      </c>
      <c r="Q91" s="209"/>
      <c r="R91" s="210">
        <f>SUM(R92:R125)</f>
        <v>0.13901999999999998</v>
      </c>
      <c r="S91" s="209"/>
      <c r="T91" s="211">
        <f>SUM(T92:T125)</f>
        <v>236.93026325000002</v>
      </c>
      <c r="AR91" s="212" t="s">
        <v>79</v>
      </c>
      <c r="AT91" s="213" t="s">
        <v>73</v>
      </c>
      <c r="AU91" s="213" t="s">
        <v>79</v>
      </c>
      <c r="AY91" s="212" t="s">
        <v>127</v>
      </c>
      <c r="BK91" s="214">
        <f>SUM(BK92:BK125)</f>
        <v>0</v>
      </c>
    </row>
    <row r="92" spans="2:65" s="1" customFormat="1" ht="16.5" customHeight="1">
      <c r="B92" s="42"/>
      <c r="C92" s="217" t="s">
        <v>79</v>
      </c>
      <c r="D92" s="217" t="s">
        <v>129</v>
      </c>
      <c r="E92" s="218" t="s">
        <v>130</v>
      </c>
      <c r="F92" s="219" t="s">
        <v>131</v>
      </c>
      <c r="G92" s="220" t="s">
        <v>132</v>
      </c>
      <c r="H92" s="221">
        <v>1</v>
      </c>
      <c r="I92" s="222"/>
      <c r="J92" s="223">
        <f>ROUND(I92*H92,2)</f>
        <v>0</v>
      </c>
      <c r="K92" s="219" t="s">
        <v>21</v>
      </c>
      <c r="L92" s="68"/>
      <c r="M92" s="224" t="s">
        <v>21</v>
      </c>
      <c r="N92" s="225" t="s">
        <v>45</v>
      </c>
      <c r="O92" s="4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20" t="s">
        <v>133</v>
      </c>
      <c r="AT92" s="20" t="s">
        <v>129</v>
      </c>
      <c r="AU92" s="20" t="s">
        <v>83</v>
      </c>
      <c r="AY92" s="20" t="s">
        <v>127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20" t="s">
        <v>79</v>
      </c>
      <c r="BK92" s="228">
        <f>ROUND(I92*H92,2)</f>
        <v>0</v>
      </c>
      <c r="BL92" s="20" t="s">
        <v>133</v>
      </c>
      <c r="BM92" s="20" t="s">
        <v>79</v>
      </c>
    </row>
    <row r="93" spans="2:65" s="1" customFormat="1" ht="16.5" customHeight="1">
      <c r="B93" s="42"/>
      <c r="C93" s="217" t="s">
        <v>83</v>
      </c>
      <c r="D93" s="217" t="s">
        <v>129</v>
      </c>
      <c r="E93" s="218" t="s">
        <v>134</v>
      </c>
      <c r="F93" s="219" t="s">
        <v>135</v>
      </c>
      <c r="G93" s="220" t="s">
        <v>132</v>
      </c>
      <c r="H93" s="221">
        <v>8</v>
      </c>
      <c r="I93" s="222"/>
      <c r="J93" s="223">
        <f>ROUND(I93*H93,2)</f>
        <v>0</v>
      </c>
      <c r="K93" s="219" t="s">
        <v>21</v>
      </c>
      <c r="L93" s="68"/>
      <c r="M93" s="224" t="s">
        <v>21</v>
      </c>
      <c r="N93" s="225" t="s">
        <v>45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133</v>
      </c>
      <c r="AT93" s="20" t="s">
        <v>129</v>
      </c>
      <c r="AU93" s="20" t="s">
        <v>83</v>
      </c>
      <c r="AY93" s="20" t="s">
        <v>127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79</v>
      </c>
      <c r="BK93" s="228">
        <f>ROUND(I93*H93,2)</f>
        <v>0</v>
      </c>
      <c r="BL93" s="20" t="s">
        <v>133</v>
      </c>
      <c r="BM93" s="20" t="s">
        <v>83</v>
      </c>
    </row>
    <row r="94" spans="2:65" s="1" customFormat="1" ht="16.5" customHeight="1">
      <c r="B94" s="42"/>
      <c r="C94" s="217" t="s">
        <v>136</v>
      </c>
      <c r="D94" s="217" t="s">
        <v>129</v>
      </c>
      <c r="E94" s="218" t="s">
        <v>137</v>
      </c>
      <c r="F94" s="219" t="s">
        <v>138</v>
      </c>
      <c r="G94" s="220" t="s">
        <v>132</v>
      </c>
      <c r="H94" s="221">
        <v>9</v>
      </c>
      <c r="I94" s="222"/>
      <c r="J94" s="223">
        <f>ROUND(I94*H94,2)</f>
        <v>0</v>
      </c>
      <c r="K94" s="219" t="s">
        <v>21</v>
      </c>
      <c r="L94" s="68"/>
      <c r="M94" s="224" t="s">
        <v>21</v>
      </c>
      <c r="N94" s="225" t="s">
        <v>45</v>
      </c>
      <c r="O94" s="43"/>
      <c r="P94" s="226">
        <f>O94*H94</f>
        <v>0</v>
      </c>
      <c r="Q94" s="226">
        <v>5E-05</v>
      </c>
      <c r="R94" s="226">
        <f>Q94*H94</f>
        <v>0.00045000000000000004</v>
      </c>
      <c r="S94" s="226">
        <v>0</v>
      </c>
      <c r="T94" s="227">
        <f>S94*H94</f>
        <v>0</v>
      </c>
      <c r="AR94" s="20" t="s">
        <v>133</v>
      </c>
      <c r="AT94" s="20" t="s">
        <v>129</v>
      </c>
      <c r="AU94" s="20" t="s">
        <v>83</v>
      </c>
      <c r="AY94" s="20" t="s">
        <v>127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20" t="s">
        <v>79</v>
      </c>
      <c r="BK94" s="228">
        <f>ROUND(I94*H94,2)</f>
        <v>0</v>
      </c>
      <c r="BL94" s="20" t="s">
        <v>133</v>
      </c>
      <c r="BM94" s="20" t="s">
        <v>136</v>
      </c>
    </row>
    <row r="95" spans="2:65" s="1" customFormat="1" ht="16.5" customHeight="1">
      <c r="B95" s="42"/>
      <c r="C95" s="217" t="s">
        <v>133</v>
      </c>
      <c r="D95" s="217" t="s">
        <v>129</v>
      </c>
      <c r="E95" s="218" t="s">
        <v>139</v>
      </c>
      <c r="F95" s="219" t="s">
        <v>140</v>
      </c>
      <c r="G95" s="220" t="s">
        <v>141</v>
      </c>
      <c r="H95" s="221">
        <v>25.727</v>
      </c>
      <c r="I95" s="222"/>
      <c r="J95" s="223">
        <f>ROUND(I95*H95,2)</f>
        <v>0</v>
      </c>
      <c r="K95" s="219" t="s">
        <v>21</v>
      </c>
      <c r="L95" s="68"/>
      <c r="M95" s="224" t="s">
        <v>21</v>
      </c>
      <c r="N95" s="225" t="s">
        <v>45</v>
      </c>
      <c r="O95" s="4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20" t="s">
        <v>133</v>
      </c>
      <c r="AT95" s="20" t="s">
        <v>129</v>
      </c>
      <c r="AU95" s="20" t="s">
        <v>83</v>
      </c>
      <c r="AY95" s="20" t="s">
        <v>127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79</v>
      </c>
      <c r="BK95" s="228">
        <f>ROUND(I95*H95,2)</f>
        <v>0</v>
      </c>
      <c r="BL95" s="20" t="s">
        <v>133</v>
      </c>
      <c r="BM95" s="20" t="s">
        <v>133</v>
      </c>
    </row>
    <row r="96" spans="2:65" s="1" customFormat="1" ht="16.5" customHeight="1">
      <c r="B96" s="42"/>
      <c r="C96" s="217" t="s">
        <v>142</v>
      </c>
      <c r="D96" s="217" t="s">
        <v>129</v>
      </c>
      <c r="E96" s="218" t="s">
        <v>143</v>
      </c>
      <c r="F96" s="219" t="s">
        <v>144</v>
      </c>
      <c r="G96" s="220" t="s">
        <v>141</v>
      </c>
      <c r="H96" s="221">
        <v>156.8</v>
      </c>
      <c r="I96" s="222"/>
      <c r="J96" s="223">
        <f>ROUND(I96*H96,2)</f>
        <v>0</v>
      </c>
      <c r="K96" s="219" t="s">
        <v>21</v>
      </c>
      <c r="L96" s="68"/>
      <c r="M96" s="224" t="s">
        <v>21</v>
      </c>
      <c r="N96" s="225" t="s">
        <v>45</v>
      </c>
      <c r="O96" s="4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20" t="s">
        <v>133</v>
      </c>
      <c r="AT96" s="20" t="s">
        <v>129</v>
      </c>
      <c r="AU96" s="20" t="s">
        <v>83</v>
      </c>
      <c r="AY96" s="20" t="s">
        <v>127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20" t="s">
        <v>79</v>
      </c>
      <c r="BK96" s="228">
        <f>ROUND(I96*H96,2)</f>
        <v>0</v>
      </c>
      <c r="BL96" s="20" t="s">
        <v>133</v>
      </c>
      <c r="BM96" s="20" t="s">
        <v>142</v>
      </c>
    </row>
    <row r="97" spans="2:65" s="1" customFormat="1" ht="16.5" customHeight="1">
      <c r="B97" s="42"/>
      <c r="C97" s="217" t="s">
        <v>145</v>
      </c>
      <c r="D97" s="217" t="s">
        <v>129</v>
      </c>
      <c r="E97" s="218" t="s">
        <v>146</v>
      </c>
      <c r="F97" s="219" t="s">
        <v>147</v>
      </c>
      <c r="G97" s="220" t="s">
        <v>141</v>
      </c>
      <c r="H97" s="221">
        <v>156.8</v>
      </c>
      <c r="I97" s="222"/>
      <c r="J97" s="223">
        <f>ROUND(I97*H97,2)</f>
        <v>0</v>
      </c>
      <c r="K97" s="219" t="s">
        <v>21</v>
      </c>
      <c r="L97" s="68"/>
      <c r="M97" s="224" t="s">
        <v>21</v>
      </c>
      <c r="N97" s="225" t="s">
        <v>45</v>
      </c>
      <c r="O97" s="4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20" t="s">
        <v>133</v>
      </c>
      <c r="AT97" s="20" t="s">
        <v>129</v>
      </c>
      <c r="AU97" s="20" t="s">
        <v>83</v>
      </c>
      <c r="AY97" s="20" t="s">
        <v>127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79</v>
      </c>
      <c r="BK97" s="228">
        <f>ROUND(I97*H97,2)</f>
        <v>0</v>
      </c>
      <c r="BL97" s="20" t="s">
        <v>133</v>
      </c>
      <c r="BM97" s="20" t="s">
        <v>145</v>
      </c>
    </row>
    <row r="98" spans="2:65" s="1" customFormat="1" ht="16.5" customHeight="1">
      <c r="B98" s="42"/>
      <c r="C98" s="217" t="s">
        <v>148</v>
      </c>
      <c r="D98" s="217" t="s">
        <v>129</v>
      </c>
      <c r="E98" s="218" t="s">
        <v>143</v>
      </c>
      <c r="F98" s="219" t="s">
        <v>144</v>
      </c>
      <c r="G98" s="220" t="s">
        <v>141</v>
      </c>
      <c r="H98" s="221">
        <v>69.912</v>
      </c>
      <c r="I98" s="222"/>
      <c r="J98" s="223">
        <f>ROUND(I98*H98,2)</f>
        <v>0</v>
      </c>
      <c r="K98" s="219" t="s">
        <v>21</v>
      </c>
      <c r="L98" s="68"/>
      <c r="M98" s="224" t="s">
        <v>21</v>
      </c>
      <c r="N98" s="225" t="s">
        <v>45</v>
      </c>
      <c r="O98" s="4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20" t="s">
        <v>133</v>
      </c>
      <c r="AT98" s="20" t="s">
        <v>129</v>
      </c>
      <c r="AU98" s="20" t="s">
        <v>83</v>
      </c>
      <c r="AY98" s="20" t="s">
        <v>127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20" t="s">
        <v>79</v>
      </c>
      <c r="BK98" s="228">
        <f>ROUND(I98*H98,2)</f>
        <v>0</v>
      </c>
      <c r="BL98" s="20" t="s">
        <v>133</v>
      </c>
      <c r="BM98" s="20" t="s">
        <v>148</v>
      </c>
    </row>
    <row r="99" spans="2:65" s="1" customFormat="1" ht="16.5" customHeight="1">
      <c r="B99" s="42"/>
      <c r="C99" s="217" t="s">
        <v>149</v>
      </c>
      <c r="D99" s="217" t="s">
        <v>129</v>
      </c>
      <c r="E99" s="218" t="s">
        <v>146</v>
      </c>
      <c r="F99" s="219" t="s">
        <v>147</v>
      </c>
      <c r="G99" s="220" t="s">
        <v>141</v>
      </c>
      <c r="H99" s="221">
        <v>69.912</v>
      </c>
      <c r="I99" s="222"/>
      <c r="J99" s="223">
        <f>ROUND(I99*H99,2)</f>
        <v>0</v>
      </c>
      <c r="K99" s="219" t="s">
        <v>21</v>
      </c>
      <c r="L99" s="68"/>
      <c r="M99" s="224" t="s">
        <v>21</v>
      </c>
      <c r="N99" s="225" t="s">
        <v>45</v>
      </c>
      <c r="O99" s="4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20" t="s">
        <v>133</v>
      </c>
      <c r="AT99" s="20" t="s">
        <v>129</v>
      </c>
      <c r="AU99" s="20" t="s">
        <v>83</v>
      </c>
      <c r="AY99" s="20" t="s">
        <v>127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79</v>
      </c>
      <c r="BK99" s="228">
        <f>ROUND(I99*H99,2)</f>
        <v>0</v>
      </c>
      <c r="BL99" s="20" t="s">
        <v>133</v>
      </c>
      <c r="BM99" s="20" t="s">
        <v>149</v>
      </c>
    </row>
    <row r="100" spans="2:65" s="1" customFormat="1" ht="16.5" customHeight="1">
      <c r="B100" s="42"/>
      <c r="C100" s="217" t="s">
        <v>150</v>
      </c>
      <c r="D100" s="217" t="s">
        <v>129</v>
      </c>
      <c r="E100" s="218" t="s">
        <v>151</v>
      </c>
      <c r="F100" s="219" t="s">
        <v>152</v>
      </c>
      <c r="G100" s="220" t="s">
        <v>141</v>
      </c>
      <c r="H100" s="221">
        <v>7.875</v>
      </c>
      <c r="I100" s="222"/>
      <c r="J100" s="223">
        <f>ROUND(I100*H100,2)</f>
        <v>0</v>
      </c>
      <c r="K100" s="219" t="s">
        <v>21</v>
      </c>
      <c r="L100" s="68"/>
      <c r="M100" s="224" t="s">
        <v>21</v>
      </c>
      <c r="N100" s="225" t="s">
        <v>45</v>
      </c>
      <c r="O100" s="4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20" t="s">
        <v>133</v>
      </c>
      <c r="AT100" s="20" t="s">
        <v>129</v>
      </c>
      <c r="AU100" s="20" t="s">
        <v>83</v>
      </c>
      <c r="AY100" s="20" t="s">
        <v>127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20" t="s">
        <v>79</v>
      </c>
      <c r="BK100" s="228">
        <f>ROUND(I100*H100,2)</f>
        <v>0</v>
      </c>
      <c r="BL100" s="20" t="s">
        <v>133</v>
      </c>
      <c r="BM100" s="20" t="s">
        <v>150</v>
      </c>
    </row>
    <row r="101" spans="2:65" s="1" customFormat="1" ht="16.5" customHeight="1">
      <c r="B101" s="42"/>
      <c r="C101" s="229" t="s">
        <v>153</v>
      </c>
      <c r="D101" s="229" t="s">
        <v>154</v>
      </c>
      <c r="E101" s="230" t="s">
        <v>155</v>
      </c>
      <c r="F101" s="231" t="s">
        <v>156</v>
      </c>
      <c r="G101" s="232" t="s">
        <v>157</v>
      </c>
      <c r="H101" s="233">
        <v>10.5</v>
      </c>
      <c r="I101" s="234"/>
      <c r="J101" s="235">
        <f>ROUND(I101*H101,2)</f>
        <v>0</v>
      </c>
      <c r="K101" s="231" t="s">
        <v>21</v>
      </c>
      <c r="L101" s="236"/>
      <c r="M101" s="237" t="s">
        <v>21</v>
      </c>
      <c r="N101" s="238" t="s">
        <v>45</v>
      </c>
      <c r="O101" s="43"/>
      <c r="P101" s="226">
        <f>O101*H101</f>
        <v>0</v>
      </c>
      <c r="Q101" s="226">
        <v>0.00207</v>
      </c>
      <c r="R101" s="226">
        <f>Q101*H101</f>
        <v>0.021734999999999997</v>
      </c>
      <c r="S101" s="226">
        <v>0</v>
      </c>
      <c r="T101" s="227">
        <f>S101*H101</f>
        <v>0</v>
      </c>
      <c r="AR101" s="20" t="s">
        <v>149</v>
      </c>
      <c r="AT101" s="20" t="s">
        <v>154</v>
      </c>
      <c r="AU101" s="20" t="s">
        <v>83</v>
      </c>
      <c r="AY101" s="20" t="s">
        <v>127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79</v>
      </c>
      <c r="BK101" s="228">
        <f>ROUND(I101*H101,2)</f>
        <v>0</v>
      </c>
      <c r="BL101" s="20" t="s">
        <v>133</v>
      </c>
      <c r="BM101" s="20" t="s">
        <v>153</v>
      </c>
    </row>
    <row r="102" spans="2:65" s="1" customFormat="1" ht="16.5" customHeight="1">
      <c r="B102" s="42"/>
      <c r="C102" s="217" t="s">
        <v>158</v>
      </c>
      <c r="D102" s="217" t="s">
        <v>129</v>
      </c>
      <c r="E102" s="218" t="s">
        <v>159</v>
      </c>
      <c r="F102" s="219" t="s">
        <v>160</v>
      </c>
      <c r="G102" s="220" t="s">
        <v>141</v>
      </c>
      <c r="H102" s="221">
        <v>7.875</v>
      </c>
      <c r="I102" s="222"/>
      <c r="J102" s="223">
        <f>ROUND(I102*H102,2)</f>
        <v>0</v>
      </c>
      <c r="K102" s="219" t="s">
        <v>21</v>
      </c>
      <c r="L102" s="68"/>
      <c r="M102" s="224" t="s">
        <v>21</v>
      </c>
      <c r="N102" s="225" t="s">
        <v>45</v>
      </c>
      <c r="O102" s="43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20" t="s">
        <v>133</v>
      </c>
      <c r="AT102" s="20" t="s">
        <v>129</v>
      </c>
      <c r="AU102" s="20" t="s">
        <v>83</v>
      </c>
      <c r="AY102" s="20" t="s">
        <v>127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20" t="s">
        <v>79</v>
      </c>
      <c r="BK102" s="228">
        <f>ROUND(I102*H102,2)</f>
        <v>0</v>
      </c>
      <c r="BL102" s="20" t="s">
        <v>133</v>
      </c>
      <c r="BM102" s="20" t="s">
        <v>158</v>
      </c>
    </row>
    <row r="103" spans="2:65" s="1" customFormat="1" ht="16.5" customHeight="1">
      <c r="B103" s="42"/>
      <c r="C103" s="217" t="s">
        <v>161</v>
      </c>
      <c r="D103" s="217" t="s">
        <v>129</v>
      </c>
      <c r="E103" s="218" t="s">
        <v>162</v>
      </c>
      <c r="F103" s="219" t="s">
        <v>163</v>
      </c>
      <c r="G103" s="220" t="s">
        <v>141</v>
      </c>
      <c r="H103" s="221">
        <v>5.4</v>
      </c>
      <c r="I103" s="222"/>
      <c r="J103" s="223">
        <f>ROUND(I103*H103,2)</f>
        <v>0</v>
      </c>
      <c r="K103" s="219" t="s">
        <v>21</v>
      </c>
      <c r="L103" s="68"/>
      <c r="M103" s="224" t="s">
        <v>21</v>
      </c>
      <c r="N103" s="225" t="s">
        <v>45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133</v>
      </c>
      <c r="AT103" s="20" t="s">
        <v>129</v>
      </c>
      <c r="AU103" s="20" t="s">
        <v>83</v>
      </c>
      <c r="AY103" s="20" t="s">
        <v>127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79</v>
      </c>
      <c r="BK103" s="228">
        <f>ROUND(I103*H103,2)</f>
        <v>0</v>
      </c>
      <c r="BL103" s="20" t="s">
        <v>133</v>
      </c>
      <c r="BM103" s="20" t="s">
        <v>161</v>
      </c>
    </row>
    <row r="104" spans="2:65" s="1" customFormat="1" ht="16.5" customHeight="1">
      <c r="B104" s="42"/>
      <c r="C104" s="217" t="s">
        <v>164</v>
      </c>
      <c r="D104" s="217" t="s">
        <v>129</v>
      </c>
      <c r="E104" s="218" t="s">
        <v>165</v>
      </c>
      <c r="F104" s="219" t="s">
        <v>166</v>
      </c>
      <c r="G104" s="220" t="s">
        <v>141</v>
      </c>
      <c r="H104" s="221">
        <v>5.4</v>
      </c>
      <c r="I104" s="222"/>
      <c r="J104" s="223">
        <f>ROUND(I104*H104,2)</f>
        <v>0</v>
      </c>
      <c r="K104" s="219" t="s">
        <v>21</v>
      </c>
      <c r="L104" s="68"/>
      <c r="M104" s="224" t="s">
        <v>21</v>
      </c>
      <c r="N104" s="225" t="s">
        <v>45</v>
      </c>
      <c r="O104" s="4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20" t="s">
        <v>133</v>
      </c>
      <c r="AT104" s="20" t="s">
        <v>129</v>
      </c>
      <c r="AU104" s="20" t="s">
        <v>83</v>
      </c>
      <c r="AY104" s="20" t="s">
        <v>127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20" t="s">
        <v>79</v>
      </c>
      <c r="BK104" s="228">
        <f>ROUND(I104*H104,2)</f>
        <v>0</v>
      </c>
      <c r="BL104" s="20" t="s">
        <v>133</v>
      </c>
      <c r="BM104" s="20" t="s">
        <v>164</v>
      </c>
    </row>
    <row r="105" spans="2:65" s="1" customFormat="1" ht="16.5" customHeight="1">
      <c r="B105" s="42"/>
      <c r="C105" s="217" t="s">
        <v>167</v>
      </c>
      <c r="D105" s="217" t="s">
        <v>129</v>
      </c>
      <c r="E105" s="218" t="s">
        <v>168</v>
      </c>
      <c r="F105" s="219" t="s">
        <v>169</v>
      </c>
      <c r="G105" s="220" t="s">
        <v>141</v>
      </c>
      <c r="H105" s="221">
        <v>239.987</v>
      </c>
      <c r="I105" s="222"/>
      <c r="J105" s="223">
        <f>ROUND(I105*H105,2)</f>
        <v>0</v>
      </c>
      <c r="K105" s="219" t="s">
        <v>21</v>
      </c>
      <c r="L105" s="68"/>
      <c r="M105" s="224" t="s">
        <v>21</v>
      </c>
      <c r="N105" s="225" t="s">
        <v>45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133</v>
      </c>
      <c r="AT105" s="20" t="s">
        <v>129</v>
      </c>
      <c r="AU105" s="20" t="s">
        <v>83</v>
      </c>
      <c r="AY105" s="20" t="s">
        <v>127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79</v>
      </c>
      <c r="BK105" s="228">
        <f>ROUND(I105*H105,2)</f>
        <v>0</v>
      </c>
      <c r="BL105" s="20" t="s">
        <v>133</v>
      </c>
      <c r="BM105" s="20" t="s">
        <v>167</v>
      </c>
    </row>
    <row r="106" spans="2:65" s="1" customFormat="1" ht="16.5" customHeight="1">
      <c r="B106" s="42"/>
      <c r="C106" s="217" t="s">
        <v>10</v>
      </c>
      <c r="D106" s="217" t="s">
        <v>129</v>
      </c>
      <c r="E106" s="218" t="s">
        <v>170</v>
      </c>
      <c r="F106" s="219" t="s">
        <v>171</v>
      </c>
      <c r="G106" s="220" t="s">
        <v>141</v>
      </c>
      <c r="H106" s="221">
        <v>1199.937</v>
      </c>
      <c r="I106" s="222"/>
      <c r="J106" s="223">
        <f>ROUND(I106*H106,2)</f>
        <v>0</v>
      </c>
      <c r="K106" s="219" t="s">
        <v>21</v>
      </c>
      <c r="L106" s="68"/>
      <c r="M106" s="224" t="s">
        <v>21</v>
      </c>
      <c r="N106" s="225" t="s">
        <v>45</v>
      </c>
      <c r="O106" s="4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20" t="s">
        <v>133</v>
      </c>
      <c r="AT106" s="20" t="s">
        <v>129</v>
      </c>
      <c r="AU106" s="20" t="s">
        <v>83</v>
      </c>
      <c r="AY106" s="20" t="s">
        <v>127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20" t="s">
        <v>79</v>
      </c>
      <c r="BK106" s="228">
        <f>ROUND(I106*H106,2)</f>
        <v>0</v>
      </c>
      <c r="BL106" s="20" t="s">
        <v>133</v>
      </c>
      <c r="BM106" s="20" t="s">
        <v>10</v>
      </c>
    </row>
    <row r="107" spans="2:65" s="1" customFormat="1" ht="16.5" customHeight="1">
      <c r="B107" s="42"/>
      <c r="C107" s="217" t="s">
        <v>172</v>
      </c>
      <c r="D107" s="217" t="s">
        <v>129</v>
      </c>
      <c r="E107" s="218" t="s">
        <v>173</v>
      </c>
      <c r="F107" s="219" t="s">
        <v>174</v>
      </c>
      <c r="G107" s="220" t="s">
        <v>141</v>
      </c>
      <c r="H107" s="221">
        <v>239.987</v>
      </c>
      <c r="I107" s="222"/>
      <c r="J107" s="223">
        <f>ROUND(I107*H107,2)</f>
        <v>0</v>
      </c>
      <c r="K107" s="219" t="s">
        <v>21</v>
      </c>
      <c r="L107" s="68"/>
      <c r="M107" s="224" t="s">
        <v>21</v>
      </c>
      <c r="N107" s="225" t="s">
        <v>45</v>
      </c>
      <c r="O107" s="4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20" t="s">
        <v>133</v>
      </c>
      <c r="AT107" s="20" t="s">
        <v>129</v>
      </c>
      <c r="AU107" s="20" t="s">
        <v>83</v>
      </c>
      <c r="AY107" s="20" t="s">
        <v>127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20" t="s">
        <v>79</v>
      </c>
      <c r="BK107" s="228">
        <f>ROUND(I107*H107,2)</f>
        <v>0</v>
      </c>
      <c r="BL107" s="20" t="s">
        <v>133</v>
      </c>
      <c r="BM107" s="20" t="s">
        <v>172</v>
      </c>
    </row>
    <row r="108" spans="2:65" s="1" customFormat="1" ht="16.5" customHeight="1">
      <c r="B108" s="42"/>
      <c r="C108" s="217" t="s">
        <v>175</v>
      </c>
      <c r="D108" s="217" t="s">
        <v>129</v>
      </c>
      <c r="E108" s="218" t="s">
        <v>176</v>
      </c>
      <c r="F108" s="219" t="s">
        <v>177</v>
      </c>
      <c r="G108" s="220" t="s">
        <v>141</v>
      </c>
      <c r="H108" s="221">
        <v>239.987</v>
      </c>
      <c r="I108" s="222"/>
      <c r="J108" s="223">
        <f>ROUND(I108*H108,2)</f>
        <v>0</v>
      </c>
      <c r="K108" s="219" t="s">
        <v>21</v>
      </c>
      <c r="L108" s="68"/>
      <c r="M108" s="224" t="s">
        <v>21</v>
      </c>
      <c r="N108" s="225" t="s">
        <v>45</v>
      </c>
      <c r="O108" s="43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20" t="s">
        <v>133</v>
      </c>
      <c r="AT108" s="20" t="s">
        <v>129</v>
      </c>
      <c r="AU108" s="20" t="s">
        <v>83</v>
      </c>
      <c r="AY108" s="20" t="s">
        <v>127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20" t="s">
        <v>79</v>
      </c>
      <c r="BK108" s="228">
        <f>ROUND(I108*H108,2)</f>
        <v>0</v>
      </c>
      <c r="BL108" s="20" t="s">
        <v>133</v>
      </c>
      <c r="BM108" s="20" t="s">
        <v>175</v>
      </c>
    </row>
    <row r="109" spans="2:65" s="1" customFormat="1" ht="16.5" customHeight="1">
      <c r="B109" s="42"/>
      <c r="C109" s="217" t="s">
        <v>178</v>
      </c>
      <c r="D109" s="217" t="s">
        <v>129</v>
      </c>
      <c r="E109" s="218" t="s">
        <v>179</v>
      </c>
      <c r="F109" s="219" t="s">
        <v>180</v>
      </c>
      <c r="G109" s="220" t="s">
        <v>157</v>
      </c>
      <c r="H109" s="221">
        <v>154.193</v>
      </c>
      <c r="I109" s="222"/>
      <c r="J109" s="223">
        <f>ROUND(I109*H109,2)</f>
        <v>0</v>
      </c>
      <c r="K109" s="219" t="s">
        <v>21</v>
      </c>
      <c r="L109" s="68"/>
      <c r="M109" s="224" t="s">
        <v>21</v>
      </c>
      <c r="N109" s="225" t="s">
        <v>45</v>
      </c>
      <c r="O109" s="43"/>
      <c r="P109" s="226">
        <f>O109*H109</f>
        <v>0</v>
      </c>
      <c r="Q109" s="226">
        <v>0</v>
      </c>
      <c r="R109" s="226">
        <f>Q109*H109</f>
        <v>0</v>
      </c>
      <c r="S109" s="226">
        <v>0.27</v>
      </c>
      <c r="T109" s="227">
        <f>S109*H109</f>
        <v>41.632110000000004</v>
      </c>
      <c r="AR109" s="20" t="s">
        <v>133</v>
      </c>
      <c r="AT109" s="20" t="s">
        <v>129</v>
      </c>
      <c r="AU109" s="20" t="s">
        <v>83</v>
      </c>
      <c r="AY109" s="20" t="s">
        <v>127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79</v>
      </c>
      <c r="BK109" s="228">
        <f>ROUND(I109*H109,2)</f>
        <v>0</v>
      </c>
      <c r="BL109" s="20" t="s">
        <v>133</v>
      </c>
      <c r="BM109" s="20" t="s">
        <v>178</v>
      </c>
    </row>
    <row r="110" spans="2:65" s="1" customFormat="1" ht="16.5" customHeight="1">
      <c r="B110" s="42"/>
      <c r="C110" s="217" t="s">
        <v>181</v>
      </c>
      <c r="D110" s="217" t="s">
        <v>129</v>
      </c>
      <c r="E110" s="218" t="s">
        <v>182</v>
      </c>
      <c r="F110" s="219" t="s">
        <v>183</v>
      </c>
      <c r="G110" s="220" t="s">
        <v>157</v>
      </c>
      <c r="H110" s="221">
        <v>127.458</v>
      </c>
      <c r="I110" s="222"/>
      <c r="J110" s="223">
        <f>ROUND(I110*H110,2)</f>
        <v>0</v>
      </c>
      <c r="K110" s="219" t="s">
        <v>21</v>
      </c>
      <c r="L110" s="68"/>
      <c r="M110" s="224" t="s">
        <v>21</v>
      </c>
      <c r="N110" s="225" t="s">
        <v>45</v>
      </c>
      <c r="O110" s="43"/>
      <c r="P110" s="226">
        <f>O110*H110</f>
        <v>0</v>
      </c>
      <c r="Q110" s="226">
        <v>0</v>
      </c>
      <c r="R110" s="226">
        <f>Q110*H110</f>
        <v>0</v>
      </c>
      <c r="S110" s="226">
        <v>0.125</v>
      </c>
      <c r="T110" s="227">
        <f>S110*H110</f>
        <v>15.93225</v>
      </c>
      <c r="AR110" s="20" t="s">
        <v>133</v>
      </c>
      <c r="AT110" s="20" t="s">
        <v>129</v>
      </c>
      <c r="AU110" s="20" t="s">
        <v>83</v>
      </c>
      <c r="AY110" s="20" t="s">
        <v>127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0" t="s">
        <v>79</v>
      </c>
      <c r="BK110" s="228">
        <f>ROUND(I110*H110,2)</f>
        <v>0</v>
      </c>
      <c r="BL110" s="20" t="s">
        <v>133</v>
      </c>
      <c r="BM110" s="20" t="s">
        <v>181</v>
      </c>
    </row>
    <row r="111" spans="2:65" s="1" customFormat="1" ht="16.5" customHeight="1">
      <c r="B111" s="42"/>
      <c r="C111" s="217" t="s">
        <v>184</v>
      </c>
      <c r="D111" s="217" t="s">
        <v>129</v>
      </c>
      <c r="E111" s="218" t="s">
        <v>185</v>
      </c>
      <c r="F111" s="219" t="s">
        <v>186</v>
      </c>
      <c r="G111" s="220" t="s">
        <v>187</v>
      </c>
      <c r="H111" s="221">
        <v>278.092</v>
      </c>
      <c r="I111" s="222"/>
      <c r="J111" s="223">
        <f>ROUND(I111*H111,2)</f>
        <v>0</v>
      </c>
      <c r="K111" s="219" t="s">
        <v>21</v>
      </c>
      <c r="L111" s="68"/>
      <c r="M111" s="224" t="s">
        <v>21</v>
      </c>
      <c r="N111" s="225" t="s">
        <v>45</v>
      </c>
      <c r="O111" s="43"/>
      <c r="P111" s="226">
        <f>O111*H111</f>
        <v>0</v>
      </c>
      <c r="Q111" s="226">
        <v>0</v>
      </c>
      <c r="R111" s="226">
        <f>Q111*H111</f>
        <v>0</v>
      </c>
      <c r="S111" s="226">
        <v>0.11</v>
      </c>
      <c r="T111" s="227">
        <f>S111*H111</f>
        <v>30.59012</v>
      </c>
      <c r="AR111" s="20" t="s">
        <v>133</v>
      </c>
      <c r="AT111" s="20" t="s">
        <v>129</v>
      </c>
      <c r="AU111" s="20" t="s">
        <v>83</v>
      </c>
      <c r="AY111" s="20" t="s">
        <v>127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79</v>
      </c>
      <c r="BK111" s="228">
        <f>ROUND(I111*H111,2)</f>
        <v>0</v>
      </c>
      <c r="BL111" s="20" t="s">
        <v>133</v>
      </c>
      <c r="BM111" s="20" t="s">
        <v>184</v>
      </c>
    </row>
    <row r="112" spans="2:65" s="1" customFormat="1" ht="16.5" customHeight="1">
      <c r="B112" s="42"/>
      <c r="C112" s="217" t="s">
        <v>9</v>
      </c>
      <c r="D112" s="217" t="s">
        <v>129</v>
      </c>
      <c r="E112" s="218" t="s">
        <v>188</v>
      </c>
      <c r="F112" s="219" t="s">
        <v>189</v>
      </c>
      <c r="G112" s="220" t="s">
        <v>187</v>
      </c>
      <c r="H112" s="221">
        <v>185.377</v>
      </c>
      <c r="I112" s="222"/>
      <c r="J112" s="223">
        <f>ROUND(I112*H112,2)</f>
        <v>0</v>
      </c>
      <c r="K112" s="219" t="s">
        <v>21</v>
      </c>
      <c r="L112" s="68"/>
      <c r="M112" s="224" t="s">
        <v>21</v>
      </c>
      <c r="N112" s="225" t="s">
        <v>45</v>
      </c>
      <c r="O112" s="43"/>
      <c r="P112" s="226">
        <f>O112*H112</f>
        <v>0</v>
      </c>
      <c r="Q112" s="226">
        <v>0</v>
      </c>
      <c r="R112" s="226">
        <f>Q112*H112</f>
        <v>0</v>
      </c>
      <c r="S112" s="226">
        <v>0.22</v>
      </c>
      <c r="T112" s="227">
        <f>S112*H112</f>
        <v>40.78294</v>
      </c>
      <c r="AR112" s="20" t="s">
        <v>133</v>
      </c>
      <c r="AT112" s="20" t="s">
        <v>129</v>
      </c>
      <c r="AU112" s="20" t="s">
        <v>83</v>
      </c>
      <c r="AY112" s="20" t="s">
        <v>127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20" t="s">
        <v>79</v>
      </c>
      <c r="BK112" s="228">
        <f>ROUND(I112*H112,2)</f>
        <v>0</v>
      </c>
      <c r="BL112" s="20" t="s">
        <v>133</v>
      </c>
      <c r="BM112" s="20" t="s">
        <v>9</v>
      </c>
    </row>
    <row r="113" spans="2:65" s="1" customFormat="1" ht="16.5" customHeight="1">
      <c r="B113" s="42"/>
      <c r="C113" s="217" t="s">
        <v>190</v>
      </c>
      <c r="D113" s="217" t="s">
        <v>129</v>
      </c>
      <c r="E113" s="218" t="s">
        <v>191</v>
      </c>
      <c r="F113" s="219" t="s">
        <v>192</v>
      </c>
      <c r="G113" s="220" t="s">
        <v>187</v>
      </c>
      <c r="H113" s="221">
        <v>121.187</v>
      </c>
      <c r="I113" s="222"/>
      <c r="J113" s="223">
        <f>ROUND(I113*H113,2)</f>
        <v>0</v>
      </c>
      <c r="K113" s="219" t="s">
        <v>21</v>
      </c>
      <c r="L113" s="68"/>
      <c r="M113" s="224" t="s">
        <v>21</v>
      </c>
      <c r="N113" s="225" t="s">
        <v>45</v>
      </c>
      <c r="O113" s="43"/>
      <c r="P113" s="226">
        <f>O113*H113</f>
        <v>0</v>
      </c>
      <c r="Q113" s="226">
        <v>0</v>
      </c>
      <c r="R113" s="226">
        <f>Q113*H113</f>
        <v>0</v>
      </c>
      <c r="S113" s="226">
        <v>0.44</v>
      </c>
      <c r="T113" s="227">
        <f>S113*H113</f>
        <v>53.32228</v>
      </c>
      <c r="AR113" s="20" t="s">
        <v>133</v>
      </c>
      <c r="AT113" s="20" t="s">
        <v>129</v>
      </c>
      <c r="AU113" s="20" t="s">
        <v>83</v>
      </c>
      <c r="AY113" s="20" t="s">
        <v>127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79</v>
      </c>
      <c r="BK113" s="228">
        <f>ROUND(I113*H113,2)</f>
        <v>0</v>
      </c>
      <c r="BL113" s="20" t="s">
        <v>133</v>
      </c>
      <c r="BM113" s="20" t="s">
        <v>190</v>
      </c>
    </row>
    <row r="114" spans="2:65" s="1" customFormat="1" ht="16.5" customHeight="1">
      <c r="B114" s="42"/>
      <c r="C114" s="217" t="s">
        <v>193</v>
      </c>
      <c r="D114" s="217" t="s">
        <v>129</v>
      </c>
      <c r="E114" s="218" t="s">
        <v>194</v>
      </c>
      <c r="F114" s="219" t="s">
        <v>195</v>
      </c>
      <c r="G114" s="220" t="s">
        <v>141</v>
      </c>
      <c r="H114" s="221">
        <v>24.238</v>
      </c>
      <c r="I114" s="222"/>
      <c r="J114" s="223">
        <f>ROUND(I114*H114,2)</f>
        <v>0</v>
      </c>
      <c r="K114" s="219" t="s">
        <v>21</v>
      </c>
      <c r="L114" s="68"/>
      <c r="M114" s="224" t="s">
        <v>21</v>
      </c>
      <c r="N114" s="225" t="s">
        <v>45</v>
      </c>
      <c r="O114" s="4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20" t="s">
        <v>133</v>
      </c>
      <c r="AT114" s="20" t="s">
        <v>129</v>
      </c>
      <c r="AU114" s="20" t="s">
        <v>83</v>
      </c>
      <c r="AY114" s="20" t="s">
        <v>127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20" t="s">
        <v>79</v>
      </c>
      <c r="BK114" s="228">
        <f>ROUND(I114*H114,2)</f>
        <v>0</v>
      </c>
      <c r="BL114" s="20" t="s">
        <v>133</v>
      </c>
      <c r="BM114" s="20" t="s">
        <v>193</v>
      </c>
    </row>
    <row r="115" spans="2:65" s="1" customFormat="1" ht="16.5" customHeight="1">
      <c r="B115" s="42"/>
      <c r="C115" s="217" t="s">
        <v>196</v>
      </c>
      <c r="D115" s="217" t="s">
        <v>129</v>
      </c>
      <c r="E115" s="218" t="s">
        <v>197</v>
      </c>
      <c r="F115" s="219" t="s">
        <v>198</v>
      </c>
      <c r="G115" s="220" t="s">
        <v>187</v>
      </c>
      <c r="H115" s="221">
        <v>52.923</v>
      </c>
      <c r="I115" s="222"/>
      <c r="J115" s="223">
        <f>ROUND(I115*H115,2)</f>
        <v>0</v>
      </c>
      <c r="K115" s="219" t="s">
        <v>21</v>
      </c>
      <c r="L115" s="68"/>
      <c r="M115" s="224" t="s">
        <v>21</v>
      </c>
      <c r="N115" s="225" t="s">
        <v>45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0.48</v>
      </c>
      <c r="T115" s="227">
        <f>S115*H115</f>
        <v>25.40304</v>
      </c>
      <c r="AR115" s="20" t="s">
        <v>133</v>
      </c>
      <c r="AT115" s="20" t="s">
        <v>129</v>
      </c>
      <c r="AU115" s="20" t="s">
        <v>83</v>
      </c>
      <c r="AY115" s="20" t="s">
        <v>127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79</v>
      </c>
      <c r="BK115" s="228">
        <f>ROUND(I115*H115,2)</f>
        <v>0</v>
      </c>
      <c r="BL115" s="20" t="s">
        <v>133</v>
      </c>
      <c r="BM115" s="20" t="s">
        <v>196</v>
      </c>
    </row>
    <row r="116" spans="2:65" s="1" customFormat="1" ht="16.5" customHeight="1">
      <c r="B116" s="42"/>
      <c r="C116" s="217" t="s">
        <v>199</v>
      </c>
      <c r="D116" s="217" t="s">
        <v>129</v>
      </c>
      <c r="E116" s="218" t="s">
        <v>200</v>
      </c>
      <c r="F116" s="219" t="s">
        <v>201</v>
      </c>
      <c r="G116" s="220" t="s">
        <v>187</v>
      </c>
      <c r="H116" s="221">
        <v>248.135</v>
      </c>
      <c r="I116" s="222"/>
      <c r="J116" s="223">
        <f>ROUND(I116*H116,2)</f>
        <v>0</v>
      </c>
      <c r="K116" s="219" t="s">
        <v>21</v>
      </c>
      <c r="L116" s="68"/>
      <c r="M116" s="224" t="s">
        <v>21</v>
      </c>
      <c r="N116" s="225" t="s">
        <v>45</v>
      </c>
      <c r="O116" s="43"/>
      <c r="P116" s="226">
        <f>O116*H116</f>
        <v>0</v>
      </c>
      <c r="Q116" s="226">
        <v>0</v>
      </c>
      <c r="R116" s="226">
        <f>Q116*H116</f>
        <v>0</v>
      </c>
      <c r="S116" s="226">
        <v>0.11795</v>
      </c>
      <c r="T116" s="227">
        <f>S116*H116</f>
        <v>29.26752325</v>
      </c>
      <c r="AR116" s="20" t="s">
        <v>133</v>
      </c>
      <c r="AT116" s="20" t="s">
        <v>129</v>
      </c>
      <c r="AU116" s="20" t="s">
        <v>83</v>
      </c>
      <c r="AY116" s="20" t="s">
        <v>127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20" t="s">
        <v>79</v>
      </c>
      <c r="BK116" s="228">
        <f>ROUND(I116*H116,2)</f>
        <v>0</v>
      </c>
      <c r="BL116" s="20" t="s">
        <v>133</v>
      </c>
      <c r="BM116" s="20" t="s">
        <v>199</v>
      </c>
    </row>
    <row r="117" spans="2:65" s="1" customFormat="1" ht="16.5" customHeight="1">
      <c r="B117" s="42"/>
      <c r="C117" s="217" t="s">
        <v>202</v>
      </c>
      <c r="D117" s="217" t="s">
        <v>129</v>
      </c>
      <c r="E117" s="218" t="s">
        <v>203</v>
      </c>
      <c r="F117" s="219" t="s">
        <v>204</v>
      </c>
      <c r="G117" s="220" t="s">
        <v>187</v>
      </c>
      <c r="H117" s="221">
        <v>112.513</v>
      </c>
      <c r="I117" s="222"/>
      <c r="J117" s="223">
        <f>ROUND(I117*H117,2)</f>
        <v>0</v>
      </c>
      <c r="K117" s="219" t="s">
        <v>21</v>
      </c>
      <c r="L117" s="68"/>
      <c r="M117" s="224" t="s">
        <v>21</v>
      </c>
      <c r="N117" s="225" t="s">
        <v>45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133</v>
      </c>
      <c r="AT117" s="20" t="s">
        <v>129</v>
      </c>
      <c r="AU117" s="20" t="s">
        <v>83</v>
      </c>
      <c r="AY117" s="20" t="s">
        <v>127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79</v>
      </c>
      <c r="BK117" s="228">
        <f>ROUND(I117*H117,2)</f>
        <v>0</v>
      </c>
      <c r="BL117" s="20" t="s">
        <v>133</v>
      </c>
      <c r="BM117" s="20" t="s">
        <v>202</v>
      </c>
    </row>
    <row r="118" spans="2:65" s="1" customFormat="1" ht="16.5" customHeight="1">
      <c r="B118" s="42"/>
      <c r="C118" s="217" t="s">
        <v>205</v>
      </c>
      <c r="D118" s="217" t="s">
        <v>129</v>
      </c>
      <c r="E118" s="218" t="s">
        <v>206</v>
      </c>
      <c r="F118" s="219" t="s">
        <v>207</v>
      </c>
      <c r="G118" s="220" t="s">
        <v>187</v>
      </c>
      <c r="H118" s="221">
        <v>112.513</v>
      </c>
      <c r="I118" s="222"/>
      <c r="J118" s="223">
        <f>ROUND(I118*H118,2)</f>
        <v>0</v>
      </c>
      <c r="K118" s="219" t="s">
        <v>21</v>
      </c>
      <c r="L118" s="68"/>
      <c r="M118" s="224" t="s">
        <v>21</v>
      </c>
      <c r="N118" s="225" t="s">
        <v>45</v>
      </c>
      <c r="O118" s="4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20" t="s">
        <v>133</v>
      </c>
      <c r="AT118" s="20" t="s">
        <v>129</v>
      </c>
      <c r="AU118" s="20" t="s">
        <v>83</v>
      </c>
      <c r="AY118" s="20" t="s">
        <v>127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20" t="s">
        <v>79</v>
      </c>
      <c r="BK118" s="228">
        <f>ROUND(I118*H118,2)</f>
        <v>0</v>
      </c>
      <c r="BL118" s="20" t="s">
        <v>133</v>
      </c>
      <c r="BM118" s="20" t="s">
        <v>205</v>
      </c>
    </row>
    <row r="119" spans="2:65" s="1" customFormat="1" ht="16.5" customHeight="1">
      <c r="B119" s="42"/>
      <c r="C119" s="229" t="s">
        <v>208</v>
      </c>
      <c r="D119" s="229" t="s">
        <v>154</v>
      </c>
      <c r="E119" s="230" t="s">
        <v>209</v>
      </c>
      <c r="F119" s="231" t="s">
        <v>210</v>
      </c>
      <c r="G119" s="232" t="s">
        <v>211</v>
      </c>
      <c r="H119" s="233">
        <v>3.375</v>
      </c>
      <c r="I119" s="234"/>
      <c r="J119" s="235">
        <f>ROUND(I119*H119,2)</f>
        <v>0</v>
      </c>
      <c r="K119" s="231" t="s">
        <v>21</v>
      </c>
      <c r="L119" s="236"/>
      <c r="M119" s="237" t="s">
        <v>21</v>
      </c>
      <c r="N119" s="238" t="s">
        <v>45</v>
      </c>
      <c r="O119" s="43"/>
      <c r="P119" s="226">
        <f>O119*H119</f>
        <v>0</v>
      </c>
      <c r="Q119" s="226">
        <v>0.001</v>
      </c>
      <c r="R119" s="226">
        <f>Q119*H119</f>
        <v>0.003375</v>
      </c>
      <c r="S119" s="226">
        <v>0</v>
      </c>
      <c r="T119" s="227">
        <f>S119*H119</f>
        <v>0</v>
      </c>
      <c r="AR119" s="20" t="s">
        <v>149</v>
      </c>
      <c r="AT119" s="20" t="s">
        <v>154</v>
      </c>
      <c r="AU119" s="20" t="s">
        <v>83</v>
      </c>
      <c r="AY119" s="20" t="s">
        <v>127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79</v>
      </c>
      <c r="BK119" s="228">
        <f>ROUND(I119*H119,2)</f>
        <v>0</v>
      </c>
      <c r="BL119" s="20" t="s">
        <v>133</v>
      </c>
      <c r="BM119" s="20" t="s">
        <v>208</v>
      </c>
    </row>
    <row r="120" spans="2:65" s="1" customFormat="1" ht="16.5" customHeight="1">
      <c r="B120" s="42"/>
      <c r="C120" s="217" t="s">
        <v>212</v>
      </c>
      <c r="D120" s="217" t="s">
        <v>129</v>
      </c>
      <c r="E120" s="218" t="s">
        <v>213</v>
      </c>
      <c r="F120" s="219" t="s">
        <v>214</v>
      </c>
      <c r="G120" s="220" t="s">
        <v>187</v>
      </c>
      <c r="H120" s="221">
        <v>112.513</v>
      </c>
      <c r="I120" s="222"/>
      <c r="J120" s="223">
        <f>ROUND(I120*H120,2)</f>
        <v>0</v>
      </c>
      <c r="K120" s="219" t="s">
        <v>21</v>
      </c>
      <c r="L120" s="68"/>
      <c r="M120" s="224" t="s">
        <v>21</v>
      </c>
      <c r="N120" s="225" t="s">
        <v>45</v>
      </c>
      <c r="O120" s="4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20" t="s">
        <v>133</v>
      </c>
      <c r="AT120" s="20" t="s">
        <v>129</v>
      </c>
      <c r="AU120" s="20" t="s">
        <v>83</v>
      </c>
      <c r="AY120" s="20" t="s">
        <v>127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20" t="s">
        <v>79</v>
      </c>
      <c r="BK120" s="228">
        <f>ROUND(I120*H120,2)</f>
        <v>0</v>
      </c>
      <c r="BL120" s="20" t="s">
        <v>133</v>
      </c>
      <c r="BM120" s="20" t="s">
        <v>212</v>
      </c>
    </row>
    <row r="121" spans="2:65" s="1" customFormat="1" ht="16.5" customHeight="1">
      <c r="B121" s="42"/>
      <c r="C121" s="217" t="s">
        <v>215</v>
      </c>
      <c r="D121" s="217" t="s">
        <v>129</v>
      </c>
      <c r="E121" s="218" t="s">
        <v>216</v>
      </c>
      <c r="F121" s="219" t="s">
        <v>217</v>
      </c>
      <c r="G121" s="220" t="s">
        <v>187</v>
      </c>
      <c r="H121" s="221">
        <v>349.43</v>
      </c>
      <c r="I121" s="222"/>
      <c r="J121" s="223">
        <f>ROUND(I121*H121,2)</f>
        <v>0</v>
      </c>
      <c r="K121" s="219" t="s">
        <v>21</v>
      </c>
      <c r="L121" s="68"/>
      <c r="M121" s="224" t="s">
        <v>21</v>
      </c>
      <c r="N121" s="225" t="s">
        <v>45</v>
      </c>
      <c r="O121" s="43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20" t="s">
        <v>133</v>
      </c>
      <c r="AT121" s="20" t="s">
        <v>129</v>
      </c>
      <c r="AU121" s="20" t="s">
        <v>83</v>
      </c>
      <c r="AY121" s="20" t="s">
        <v>127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20" t="s">
        <v>79</v>
      </c>
      <c r="BK121" s="228">
        <f>ROUND(I121*H121,2)</f>
        <v>0</v>
      </c>
      <c r="BL121" s="20" t="s">
        <v>133</v>
      </c>
      <c r="BM121" s="20" t="s">
        <v>215</v>
      </c>
    </row>
    <row r="122" spans="2:65" s="1" customFormat="1" ht="16.5" customHeight="1">
      <c r="B122" s="42"/>
      <c r="C122" s="217" t="s">
        <v>218</v>
      </c>
      <c r="D122" s="217" t="s">
        <v>129</v>
      </c>
      <c r="E122" s="218" t="s">
        <v>219</v>
      </c>
      <c r="F122" s="219" t="s">
        <v>220</v>
      </c>
      <c r="G122" s="220" t="s">
        <v>132</v>
      </c>
      <c r="H122" s="221">
        <v>3</v>
      </c>
      <c r="I122" s="222"/>
      <c r="J122" s="223">
        <f>ROUND(I122*H122,2)</f>
        <v>0</v>
      </c>
      <c r="K122" s="219" t="s">
        <v>21</v>
      </c>
      <c r="L122" s="68"/>
      <c r="M122" s="224" t="s">
        <v>21</v>
      </c>
      <c r="N122" s="225" t="s">
        <v>45</v>
      </c>
      <c r="O122" s="43"/>
      <c r="P122" s="226">
        <f>O122*H122</f>
        <v>0</v>
      </c>
      <c r="Q122" s="226">
        <v>0.02147</v>
      </c>
      <c r="R122" s="226">
        <f>Q122*H122</f>
        <v>0.06441</v>
      </c>
      <c r="S122" s="226">
        <v>0</v>
      </c>
      <c r="T122" s="227">
        <f>S122*H122</f>
        <v>0</v>
      </c>
      <c r="AR122" s="20" t="s">
        <v>133</v>
      </c>
      <c r="AT122" s="20" t="s">
        <v>129</v>
      </c>
      <c r="AU122" s="20" t="s">
        <v>83</v>
      </c>
      <c r="AY122" s="20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20" t="s">
        <v>79</v>
      </c>
      <c r="BK122" s="228">
        <f>ROUND(I122*H122,2)</f>
        <v>0</v>
      </c>
      <c r="BL122" s="20" t="s">
        <v>133</v>
      </c>
      <c r="BM122" s="20" t="s">
        <v>218</v>
      </c>
    </row>
    <row r="123" spans="2:65" s="1" customFormat="1" ht="16.5" customHeight="1">
      <c r="B123" s="42"/>
      <c r="C123" s="229" t="s">
        <v>221</v>
      </c>
      <c r="D123" s="229" t="s">
        <v>154</v>
      </c>
      <c r="E123" s="230" t="s">
        <v>222</v>
      </c>
      <c r="F123" s="231" t="s">
        <v>223</v>
      </c>
      <c r="G123" s="232" t="s">
        <v>132</v>
      </c>
      <c r="H123" s="233">
        <v>3</v>
      </c>
      <c r="I123" s="234"/>
      <c r="J123" s="235">
        <f>ROUND(I123*H123,2)</f>
        <v>0</v>
      </c>
      <c r="K123" s="231" t="s">
        <v>21</v>
      </c>
      <c r="L123" s="236"/>
      <c r="M123" s="237" t="s">
        <v>21</v>
      </c>
      <c r="N123" s="238" t="s">
        <v>45</v>
      </c>
      <c r="O123" s="43"/>
      <c r="P123" s="226">
        <f>O123*H123</f>
        <v>0</v>
      </c>
      <c r="Q123" s="226">
        <v>0.015</v>
      </c>
      <c r="R123" s="226">
        <f>Q123*H123</f>
        <v>0.045</v>
      </c>
      <c r="S123" s="226">
        <v>0</v>
      </c>
      <c r="T123" s="227">
        <f>S123*H123</f>
        <v>0</v>
      </c>
      <c r="AR123" s="20" t="s">
        <v>149</v>
      </c>
      <c r="AT123" s="20" t="s">
        <v>154</v>
      </c>
      <c r="AU123" s="20" t="s">
        <v>83</v>
      </c>
      <c r="AY123" s="20" t="s">
        <v>127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79</v>
      </c>
      <c r="BK123" s="228">
        <f>ROUND(I123*H123,2)</f>
        <v>0</v>
      </c>
      <c r="BL123" s="20" t="s">
        <v>133</v>
      </c>
      <c r="BM123" s="20" t="s">
        <v>221</v>
      </c>
    </row>
    <row r="124" spans="2:65" s="1" customFormat="1" ht="16.5" customHeight="1">
      <c r="B124" s="42"/>
      <c r="C124" s="217" t="s">
        <v>224</v>
      </c>
      <c r="D124" s="217" t="s">
        <v>129</v>
      </c>
      <c r="E124" s="218" t="s">
        <v>225</v>
      </c>
      <c r="F124" s="219" t="s">
        <v>226</v>
      </c>
      <c r="G124" s="220" t="s">
        <v>132</v>
      </c>
      <c r="H124" s="221">
        <v>3</v>
      </c>
      <c r="I124" s="222"/>
      <c r="J124" s="223">
        <f>ROUND(I124*H124,2)</f>
        <v>0</v>
      </c>
      <c r="K124" s="219" t="s">
        <v>21</v>
      </c>
      <c r="L124" s="68"/>
      <c r="M124" s="224" t="s">
        <v>21</v>
      </c>
      <c r="N124" s="225" t="s">
        <v>45</v>
      </c>
      <c r="O124" s="4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0" t="s">
        <v>133</v>
      </c>
      <c r="AT124" s="20" t="s">
        <v>129</v>
      </c>
      <c r="AU124" s="20" t="s">
        <v>83</v>
      </c>
      <c r="AY124" s="20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20" t="s">
        <v>79</v>
      </c>
      <c r="BK124" s="228">
        <f>ROUND(I124*H124,2)</f>
        <v>0</v>
      </c>
      <c r="BL124" s="20" t="s">
        <v>133</v>
      </c>
      <c r="BM124" s="20" t="s">
        <v>224</v>
      </c>
    </row>
    <row r="125" spans="2:65" s="1" customFormat="1" ht="16.5" customHeight="1">
      <c r="B125" s="42"/>
      <c r="C125" s="217" t="s">
        <v>227</v>
      </c>
      <c r="D125" s="217" t="s">
        <v>129</v>
      </c>
      <c r="E125" s="218" t="s">
        <v>228</v>
      </c>
      <c r="F125" s="219" t="s">
        <v>229</v>
      </c>
      <c r="G125" s="220" t="s">
        <v>132</v>
      </c>
      <c r="H125" s="221">
        <v>9</v>
      </c>
      <c r="I125" s="222"/>
      <c r="J125" s="223">
        <f>ROUND(I125*H125,2)</f>
        <v>0</v>
      </c>
      <c r="K125" s="219" t="s">
        <v>21</v>
      </c>
      <c r="L125" s="68"/>
      <c r="M125" s="224" t="s">
        <v>21</v>
      </c>
      <c r="N125" s="225" t="s">
        <v>45</v>
      </c>
      <c r="O125" s="43"/>
      <c r="P125" s="226">
        <f>O125*H125</f>
        <v>0</v>
      </c>
      <c r="Q125" s="226">
        <v>0.00045</v>
      </c>
      <c r="R125" s="226">
        <f>Q125*H125</f>
        <v>0.00405</v>
      </c>
      <c r="S125" s="226">
        <v>0</v>
      </c>
      <c r="T125" s="227">
        <f>S125*H125</f>
        <v>0</v>
      </c>
      <c r="AR125" s="20" t="s">
        <v>133</v>
      </c>
      <c r="AT125" s="20" t="s">
        <v>129</v>
      </c>
      <c r="AU125" s="20" t="s">
        <v>83</v>
      </c>
      <c r="AY125" s="20" t="s">
        <v>127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20" t="s">
        <v>79</v>
      </c>
      <c r="BK125" s="228">
        <f>ROUND(I125*H125,2)</f>
        <v>0</v>
      </c>
      <c r="BL125" s="20" t="s">
        <v>133</v>
      </c>
      <c r="BM125" s="20" t="s">
        <v>227</v>
      </c>
    </row>
    <row r="126" spans="2:63" s="10" customFormat="1" ht="29.85" customHeight="1">
      <c r="B126" s="201"/>
      <c r="C126" s="202"/>
      <c r="D126" s="203" t="s">
        <v>73</v>
      </c>
      <c r="E126" s="215" t="s">
        <v>83</v>
      </c>
      <c r="F126" s="215" t="s">
        <v>230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SUM(P127:P128)</f>
        <v>0</v>
      </c>
      <c r="Q126" s="209"/>
      <c r="R126" s="210">
        <f>SUM(R127:R128)</f>
        <v>0.6428505600000001</v>
      </c>
      <c r="S126" s="209"/>
      <c r="T126" s="211">
        <f>SUM(T127:T128)</f>
        <v>0</v>
      </c>
      <c r="AR126" s="212" t="s">
        <v>79</v>
      </c>
      <c r="AT126" s="213" t="s">
        <v>73</v>
      </c>
      <c r="AU126" s="213" t="s">
        <v>79</v>
      </c>
      <c r="AY126" s="212" t="s">
        <v>127</v>
      </c>
      <c r="BK126" s="214">
        <f>SUM(BK127:BK128)</f>
        <v>0</v>
      </c>
    </row>
    <row r="127" spans="2:65" s="1" customFormat="1" ht="16.5" customHeight="1">
      <c r="B127" s="42"/>
      <c r="C127" s="217" t="s">
        <v>231</v>
      </c>
      <c r="D127" s="217" t="s">
        <v>129</v>
      </c>
      <c r="E127" s="218" t="s">
        <v>232</v>
      </c>
      <c r="F127" s="219" t="s">
        <v>233</v>
      </c>
      <c r="G127" s="220" t="s">
        <v>187</v>
      </c>
      <c r="H127" s="221">
        <v>16.416</v>
      </c>
      <c r="I127" s="222"/>
      <c r="J127" s="223">
        <f>ROUND(I127*H127,2)</f>
        <v>0</v>
      </c>
      <c r="K127" s="219" t="s">
        <v>21</v>
      </c>
      <c r="L127" s="68"/>
      <c r="M127" s="224" t="s">
        <v>21</v>
      </c>
      <c r="N127" s="225" t="s">
        <v>45</v>
      </c>
      <c r="O127" s="43"/>
      <c r="P127" s="226">
        <f>O127*H127</f>
        <v>0</v>
      </c>
      <c r="Q127" s="226">
        <v>0.03916</v>
      </c>
      <c r="R127" s="226">
        <f>Q127*H127</f>
        <v>0.6428505600000001</v>
      </c>
      <c r="S127" s="226">
        <v>0</v>
      </c>
      <c r="T127" s="227">
        <f>S127*H127</f>
        <v>0</v>
      </c>
      <c r="AR127" s="20" t="s">
        <v>133</v>
      </c>
      <c r="AT127" s="20" t="s">
        <v>129</v>
      </c>
      <c r="AU127" s="20" t="s">
        <v>83</v>
      </c>
      <c r="AY127" s="20" t="s">
        <v>127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79</v>
      </c>
      <c r="BK127" s="228">
        <f>ROUND(I127*H127,2)</f>
        <v>0</v>
      </c>
      <c r="BL127" s="20" t="s">
        <v>133</v>
      </c>
      <c r="BM127" s="20" t="s">
        <v>231</v>
      </c>
    </row>
    <row r="128" spans="2:65" s="1" customFormat="1" ht="16.5" customHeight="1">
      <c r="B128" s="42"/>
      <c r="C128" s="217" t="s">
        <v>234</v>
      </c>
      <c r="D128" s="217" t="s">
        <v>129</v>
      </c>
      <c r="E128" s="218" t="s">
        <v>235</v>
      </c>
      <c r="F128" s="219" t="s">
        <v>236</v>
      </c>
      <c r="G128" s="220" t="s">
        <v>187</v>
      </c>
      <c r="H128" s="221">
        <v>16.416</v>
      </c>
      <c r="I128" s="222"/>
      <c r="J128" s="223">
        <f>ROUND(I128*H128,2)</f>
        <v>0</v>
      </c>
      <c r="K128" s="219" t="s">
        <v>21</v>
      </c>
      <c r="L128" s="68"/>
      <c r="M128" s="224" t="s">
        <v>21</v>
      </c>
      <c r="N128" s="225" t="s">
        <v>45</v>
      </c>
      <c r="O128" s="43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20" t="s">
        <v>133</v>
      </c>
      <c r="AT128" s="20" t="s">
        <v>129</v>
      </c>
      <c r="AU128" s="20" t="s">
        <v>83</v>
      </c>
      <c r="AY128" s="20" t="s">
        <v>127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20" t="s">
        <v>79</v>
      </c>
      <c r="BK128" s="228">
        <f>ROUND(I128*H128,2)</f>
        <v>0</v>
      </c>
      <c r="BL128" s="20" t="s">
        <v>133</v>
      </c>
      <c r="BM128" s="20" t="s">
        <v>234</v>
      </c>
    </row>
    <row r="129" spans="2:63" s="10" customFormat="1" ht="29.85" customHeight="1">
      <c r="B129" s="201"/>
      <c r="C129" s="202"/>
      <c r="D129" s="203" t="s">
        <v>73</v>
      </c>
      <c r="E129" s="215" t="s">
        <v>136</v>
      </c>
      <c r="F129" s="215" t="s">
        <v>237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P130</f>
        <v>0</v>
      </c>
      <c r="Q129" s="209"/>
      <c r="R129" s="210">
        <f>R130</f>
        <v>0</v>
      </c>
      <c r="S129" s="209"/>
      <c r="T129" s="211">
        <f>T130</f>
        <v>0</v>
      </c>
      <c r="AR129" s="212" t="s">
        <v>79</v>
      </c>
      <c r="AT129" s="213" t="s">
        <v>73</v>
      </c>
      <c r="AU129" s="213" t="s">
        <v>79</v>
      </c>
      <c r="AY129" s="212" t="s">
        <v>127</v>
      </c>
      <c r="BK129" s="214">
        <f>BK130</f>
        <v>0</v>
      </c>
    </row>
    <row r="130" spans="2:65" s="1" customFormat="1" ht="16.5" customHeight="1">
      <c r="B130" s="42"/>
      <c r="C130" s="217" t="s">
        <v>238</v>
      </c>
      <c r="D130" s="217" t="s">
        <v>129</v>
      </c>
      <c r="E130" s="218" t="s">
        <v>239</v>
      </c>
      <c r="F130" s="219" t="s">
        <v>240</v>
      </c>
      <c r="G130" s="220" t="s">
        <v>157</v>
      </c>
      <c r="H130" s="221">
        <v>40</v>
      </c>
      <c r="I130" s="222"/>
      <c r="J130" s="223">
        <f>ROUND(I130*H130,2)</f>
        <v>0</v>
      </c>
      <c r="K130" s="219" t="s">
        <v>21</v>
      </c>
      <c r="L130" s="68"/>
      <c r="M130" s="224" t="s">
        <v>21</v>
      </c>
      <c r="N130" s="225" t="s">
        <v>45</v>
      </c>
      <c r="O130" s="43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20" t="s">
        <v>133</v>
      </c>
      <c r="AT130" s="20" t="s">
        <v>129</v>
      </c>
      <c r="AU130" s="20" t="s">
        <v>83</v>
      </c>
      <c r="AY130" s="20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20" t="s">
        <v>79</v>
      </c>
      <c r="BK130" s="228">
        <f>ROUND(I130*H130,2)</f>
        <v>0</v>
      </c>
      <c r="BL130" s="20" t="s">
        <v>133</v>
      </c>
      <c r="BM130" s="20" t="s">
        <v>238</v>
      </c>
    </row>
    <row r="131" spans="2:63" s="10" customFormat="1" ht="29.85" customHeight="1">
      <c r="B131" s="201"/>
      <c r="C131" s="202"/>
      <c r="D131" s="203" t="s">
        <v>73</v>
      </c>
      <c r="E131" s="215" t="s">
        <v>133</v>
      </c>
      <c r="F131" s="215" t="s">
        <v>241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SUM(P132:P133)</f>
        <v>0</v>
      </c>
      <c r="Q131" s="209"/>
      <c r="R131" s="210">
        <f>SUM(R132:R133)</f>
        <v>0.20775804</v>
      </c>
      <c r="S131" s="209"/>
      <c r="T131" s="211">
        <f>SUM(T132:T133)</f>
        <v>0</v>
      </c>
      <c r="AR131" s="212" t="s">
        <v>79</v>
      </c>
      <c r="AT131" s="213" t="s">
        <v>73</v>
      </c>
      <c r="AU131" s="213" t="s">
        <v>79</v>
      </c>
      <c r="AY131" s="212" t="s">
        <v>127</v>
      </c>
      <c r="BK131" s="214">
        <f>SUM(BK132:BK133)</f>
        <v>0</v>
      </c>
    </row>
    <row r="132" spans="2:65" s="1" customFormat="1" ht="16.5" customHeight="1">
      <c r="B132" s="42"/>
      <c r="C132" s="217" t="s">
        <v>242</v>
      </c>
      <c r="D132" s="217" t="s">
        <v>129</v>
      </c>
      <c r="E132" s="218" t="s">
        <v>243</v>
      </c>
      <c r="F132" s="219" t="s">
        <v>244</v>
      </c>
      <c r="G132" s="220" t="s">
        <v>141</v>
      </c>
      <c r="H132" s="221">
        <v>0.075</v>
      </c>
      <c r="I132" s="222"/>
      <c r="J132" s="223">
        <f>ROUND(I132*H132,2)</f>
        <v>0</v>
      </c>
      <c r="K132" s="219" t="s">
        <v>21</v>
      </c>
      <c r="L132" s="68"/>
      <c r="M132" s="224" t="s">
        <v>21</v>
      </c>
      <c r="N132" s="225" t="s">
        <v>45</v>
      </c>
      <c r="O132" s="43"/>
      <c r="P132" s="226">
        <f>O132*H132</f>
        <v>0</v>
      </c>
      <c r="Q132" s="226">
        <v>1.7034</v>
      </c>
      <c r="R132" s="226">
        <f>Q132*H132</f>
        <v>0.127755</v>
      </c>
      <c r="S132" s="226">
        <v>0</v>
      </c>
      <c r="T132" s="227">
        <f>S132*H132</f>
        <v>0</v>
      </c>
      <c r="AR132" s="20" t="s">
        <v>133</v>
      </c>
      <c r="AT132" s="20" t="s">
        <v>129</v>
      </c>
      <c r="AU132" s="20" t="s">
        <v>83</v>
      </c>
      <c r="AY132" s="20" t="s">
        <v>127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20" t="s">
        <v>79</v>
      </c>
      <c r="BK132" s="228">
        <f>ROUND(I132*H132,2)</f>
        <v>0</v>
      </c>
      <c r="BL132" s="20" t="s">
        <v>133</v>
      </c>
      <c r="BM132" s="20" t="s">
        <v>242</v>
      </c>
    </row>
    <row r="133" spans="2:65" s="1" customFormat="1" ht="16.5" customHeight="1">
      <c r="B133" s="42"/>
      <c r="C133" s="217" t="s">
        <v>245</v>
      </c>
      <c r="D133" s="217" t="s">
        <v>129</v>
      </c>
      <c r="E133" s="218" t="s">
        <v>246</v>
      </c>
      <c r="F133" s="219" t="s">
        <v>247</v>
      </c>
      <c r="G133" s="220" t="s">
        <v>248</v>
      </c>
      <c r="H133" s="221">
        <v>0.078</v>
      </c>
      <c r="I133" s="222"/>
      <c r="J133" s="223">
        <f>ROUND(I133*H133,2)</f>
        <v>0</v>
      </c>
      <c r="K133" s="219" t="s">
        <v>21</v>
      </c>
      <c r="L133" s="68"/>
      <c r="M133" s="224" t="s">
        <v>21</v>
      </c>
      <c r="N133" s="225" t="s">
        <v>45</v>
      </c>
      <c r="O133" s="43"/>
      <c r="P133" s="226">
        <f>O133*H133</f>
        <v>0</v>
      </c>
      <c r="Q133" s="226">
        <v>1.02568</v>
      </c>
      <c r="R133" s="226">
        <f>Q133*H133</f>
        <v>0.08000304</v>
      </c>
      <c r="S133" s="226">
        <v>0</v>
      </c>
      <c r="T133" s="227">
        <f>S133*H133</f>
        <v>0</v>
      </c>
      <c r="AR133" s="20" t="s">
        <v>133</v>
      </c>
      <c r="AT133" s="20" t="s">
        <v>129</v>
      </c>
      <c r="AU133" s="20" t="s">
        <v>83</v>
      </c>
      <c r="AY133" s="20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20" t="s">
        <v>79</v>
      </c>
      <c r="BK133" s="228">
        <f>ROUND(I133*H133,2)</f>
        <v>0</v>
      </c>
      <c r="BL133" s="20" t="s">
        <v>133</v>
      </c>
      <c r="BM133" s="20" t="s">
        <v>245</v>
      </c>
    </row>
    <row r="134" spans="2:63" s="10" customFormat="1" ht="29.85" customHeight="1">
      <c r="B134" s="201"/>
      <c r="C134" s="202"/>
      <c r="D134" s="203" t="s">
        <v>73</v>
      </c>
      <c r="E134" s="215" t="s">
        <v>142</v>
      </c>
      <c r="F134" s="215" t="s">
        <v>249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SUM(P135:P149)</f>
        <v>0</v>
      </c>
      <c r="Q134" s="209"/>
      <c r="R134" s="210">
        <f>SUM(R135:R149)</f>
        <v>504.46094514000004</v>
      </c>
      <c r="S134" s="209"/>
      <c r="T134" s="211">
        <f>SUM(T135:T149)</f>
        <v>0</v>
      </c>
      <c r="AR134" s="212" t="s">
        <v>79</v>
      </c>
      <c r="AT134" s="213" t="s">
        <v>73</v>
      </c>
      <c r="AU134" s="213" t="s">
        <v>79</v>
      </c>
      <c r="AY134" s="212" t="s">
        <v>127</v>
      </c>
      <c r="BK134" s="214">
        <f>SUM(BK135:BK149)</f>
        <v>0</v>
      </c>
    </row>
    <row r="135" spans="2:65" s="1" customFormat="1" ht="16.5" customHeight="1">
      <c r="B135" s="42"/>
      <c r="C135" s="217" t="s">
        <v>250</v>
      </c>
      <c r="D135" s="217" t="s">
        <v>129</v>
      </c>
      <c r="E135" s="218" t="s">
        <v>251</v>
      </c>
      <c r="F135" s="219" t="s">
        <v>252</v>
      </c>
      <c r="G135" s="220" t="s">
        <v>187</v>
      </c>
      <c r="H135" s="221">
        <v>176.04</v>
      </c>
      <c r="I135" s="222"/>
      <c r="J135" s="223">
        <f>ROUND(I135*H135,2)</f>
        <v>0</v>
      </c>
      <c r="K135" s="219" t="s">
        <v>21</v>
      </c>
      <c r="L135" s="68"/>
      <c r="M135" s="224" t="s">
        <v>21</v>
      </c>
      <c r="N135" s="225" t="s">
        <v>45</v>
      </c>
      <c r="O135" s="43"/>
      <c r="P135" s="226">
        <f>O135*H135</f>
        <v>0</v>
      </c>
      <c r="Q135" s="226">
        <v>0.33075</v>
      </c>
      <c r="R135" s="226">
        <f>Q135*H135</f>
        <v>58.225229999999996</v>
      </c>
      <c r="S135" s="226">
        <v>0</v>
      </c>
      <c r="T135" s="227">
        <f>S135*H135</f>
        <v>0</v>
      </c>
      <c r="AR135" s="20" t="s">
        <v>133</v>
      </c>
      <c r="AT135" s="20" t="s">
        <v>129</v>
      </c>
      <c r="AU135" s="20" t="s">
        <v>83</v>
      </c>
      <c r="AY135" s="20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20" t="s">
        <v>79</v>
      </c>
      <c r="BK135" s="228">
        <f>ROUND(I135*H135,2)</f>
        <v>0</v>
      </c>
      <c r="BL135" s="20" t="s">
        <v>133</v>
      </c>
      <c r="BM135" s="20" t="s">
        <v>250</v>
      </c>
    </row>
    <row r="136" spans="2:65" s="1" customFormat="1" ht="16.5" customHeight="1">
      <c r="B136" s="42"/>
      <c r="C136" s="217" t="s">
        <v>253</v>
      </c>
      <c r="D136" s="217" t="s">
        <v>129</v>
      </c>
      <c r="E136" s="218" t="s">
        <v>254</v>
      </c>
      <c r="F136" s="219" t="s">
        <v>255</v>
      </c>
      <c r="G136" s="220" t="s">
        <v>187</v>
      </c>
      <c r="H136" s="221">
        <v>176.04</v>
      </c>
      <c r="I136" s="222"/>
      <c r="J136" s="223">
        <f>ROUND(I136*H136,2)</f>
        <v>0</v>
      </c>
      <c r="K136" s="219" t="s">
        <v>21</v>
      </c>
      <c r="L136" s="68"/>
      <c r="M136" s="224" t="s">
        <v>21</v>
      </c>
      <c r="N136" s="225" t="s">
        <v>45</v>
      </c>
      <c r="O136" s="43"/>
      <c r="P136" s="226">
        <f>O136*H136</f>
        <v>0</v>
      </c>
      <c r="Q136" s="226">
        <v>0.30651</v>
      </c>
      <c r="R136" s="226">
        <f>Q136*H136</f>
        <v>53.958020399999995</v>
      </c>
      <c r="S136" s="226">
        <v>0</v>
      </c>
      <c r="T136" s="227">
        <f>S136*H136</f>
        <v>0</v>
      </c>
      <c r="AR136" s="20" t="s">
        <v>133</v>
      </c>
      <c r="AT136" s="20" t="s">
        <v>129</v>
      </c>
      <c r="AU136" s="20" t="s">
        <v>83</v>
      </c>
      <c r="AY136" s="20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20" t="s">
        <v>79</v>
      </c>
      <c r="BK136" s="228">
        <f>ROUND(I136*H136,2)</f>
        <v>0</v>
      </c>
      <c r="BL136" s="20" t="s">
        <v>133</v>
      </c>
      <c r="BM136" s="20" t="s">
        <v>253</v>
      </c>
    </row>
    <row r="137" spans="2:65" s="1" customFormat="1" ht="16.5" customHeight="1">
      <c r="B137" s="42"/>
      <c r="C137" s="217" t="s">
        <v>256</v>
      </c>
      <c r="D137" s="217" t="s">
        <v>129</v>
      </c>
      <c r="E137" s="218" t="s">
        <v>257</v>
      </c>
      <c r="F137" s="219" t="s">
        <v>258</v>
      </c>
      <c r="G137" s="220" t="s">
        <v>187</v>
      </c>
      <c r="H137" s="221">
        <v>173.081</v>
      </c>
      <c r="I137" s="222"/>
      <c r="J137" s="223">
        <f>ROUND(I137*H137,2)</f>
        <v>0</v>
      </c>
      <c r="K137" s="219" t="s">
        <v>21</v>
      </c>
      <c r="L137" s="68"/>
      <c r="M137" s="224" t="s">
        <v>21</v>
      </c>
      <c r="N137" s="225" t="s">
        <v>45</v>
      </c>
      <c r="O137" s="43"/>
      <c r="P137" s="226">
        <f>O137*H137</f>
        <v>0</v>
      </c>
      <c r="Q137" s="226">
        <v>0.13188</v>
      </c>
      <c r="R137" s="226">
        <f>Q137*H137</f>
        <v>22.825922279999997</v>
      </c>
      <c r="S137" s="226">
        <v>0</v>
      </c>
      <c r="T137" s="227">
        <f>S137*H137</f>
        <v>0</v>
      </c>
      <c r="AR137" s="20" t="s">
        <v>133</v>
      </c>
      <c r="AT137" s="20" t="s">
        <v>129</v>
      </c>
      <c r="AU137" s="20" t="s">
        <v>83</v>
      </c>
      <c r="AY137" s="20" t="s">
        <v>127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0" t="s">
        <v>79</v>
      </c>
      <c r="BK137" s="228">
        <f>ROUND(I137*H137,2)</f>
        <v>0</v>
      </c>
      <c r="BL137" s="20" t="s">
        <v>133</v>
      </c>
      <c r="BM137" s="20" t="s">
        <v>256</v>
      </c>
    </row>
    <row r="138" spans="2:65" s="1" customFormat="1" ht="16.5" customHeight="1">
      <c r="B138" s="42"/>
      <c r="C138" s="217" t="s">
        <v>259</v>
      </c>
      <c r="D138" s="217" t="s">
        <v>129</v>
      </c>
      <c r="E138" s="218" t="s">
        <v>260</v>
      </c>
      <c r="F138" s="219" t="s">
        <v>261</v>
      </c>
      <c r="G138" s="220" t="s">
        <v>187</v>
      </c>
      <c r="H138" s="221">
        <v>173.081</v>
      </c>
      <c r="I138" s="222"/>
      <c r="J138" s="223">
        <f>ROUND(I138*H138,2)</f>
        <v>0</v>
      </c>
      <c r="K138" s="219" t="s">
        <v>21</v>
      </c>
      <c r="L138" s="68"/>
      <c r="M138" s="224" t="s">
        <v>21</v>
      </c>
      <c r="N138" s="225" t="s">
        <v>45</v>
      </c>
      <c r="O138" s="43"/>
      <c r="P138" s="226">
        <f>O138*H138</f>
        <v>0</v>
      </c>
      <c r="Q138" s="226">
        <v>0.10141</v>
      </c>
      <c r="R138" s="226">
        <f>Q138*H138</f>
        <v>17.552144209999998</v>
      </c>
      <c r="S138" s="226">
        <v>0</v>
      </c>
      <c r="T138" s="227">
        <f>S138*H138</f>
        <v>0</v>
      </c>
      <c r="AR138" s="20" t="s">
        <v>133</v>
      </c>
      <c r="AT138" s="20" t="s">
        <v>129</v>
      </c>
      <c r="AU138" s="20" t="s">
        <v>83</v>
      </c>
      <c r="AY138" s="20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0" t="s">
        <v>79</v>
      </c>
      <c r="BK138" s="228">
        <f>ROUND(I138*H138,2)</f>
        <v>0</v>
      </c>
      <c r="BL138" s="20" t="s">
        <v>133</v>
      </c>
      <c r="BM138" s="20" t="s">
        <v>259</v>
      </c>
    </row>
    <row r="139" spans="2:65" s="1" customFormat="1" ht="16.5" customHeight="1">
      <c r="B139" s="42"/>
      <c r="C139" s="217" t="s">
        <v>262</v>
      </c>
      <c r="D139" s="217" t="s">
        <v>129</v>
      </c>
      <c r="E139" s="218" t="s">
        <v>263</v>
      </c>
      <c r="F139" s="219" t="s">
        <v>264</v>
      </c>
      <c r="G139" s="220" t="s">
        <v>187</v>
      </c>
      <c r="H139" s="221">
        <v>155.556</v>
      </c>
      <c r="I139" s="222"/>
      <c r="J139" s="223">
        <f>ROUND(I139*H139,2)</f>
        <v>0</v>
      </c>
      <c r="K139" s="219" t="s">
        <v>21</v>
      </c>
      <c r="L139" s="68"/>
      <c r="M139" s="224" t="s">
        <v>21</v>
      </c>
      <c r="N139" s="225" t="s">
        <v>45</v>
      </c>
      <c r="O139" s="43"/>
      <c r="P139" s="226">
        <f>O139*H139</f>
        <v>0</v>
      </c>
      <c r="Q139" s="226">
        <v>0.441</v>
      </c>
      <c r="R139" s="226">
        <f>Q139*H139</f>
        <v>68.60019600000001</v>
      </c>
      <c r="S139" s="226">
        <v>0</v>
      </c>
      <c r="T139" s="227">
        <f>S139*H139</f>
        <v>0</v>
      </c>
      <c r="AR139" s="20" t="s">
        <v>133</v>
      </c>
      <c r="AT139" s="20" t="s">
        <v>129</v>
      </c>
      <c r="AU139" s="20" t="s">
        <v>83</v>
      </c>
      <c r="AY139" s="20" t="s">
        <v>127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20" t="s">
        <v>79</v>
      </c>
      <c r="BK139" s="228">
        <f>ROUND(I139*H139,2)</f>
        <v>0</v>
      </c>
      <c r="BL139" s="20" t="s">
        <v>133</v>
      </c>
      <c r="BM139" s="20" t="s">
        <v>262</v>
      </c>
    </row>
    <row r="140" spans="2:65" s="1" customFormat="1" ht="16.5" customHeight="1">
      <c r="B140" s="42"/>
      <c r="C140" s="217" t="s">
        <v>265</v>
      </c>
      <c r="D140" s="217" t="s">
        <v>129</v>
      </c>
      <c r="E140" s="218" t="s">
        <v>266</v>
      </c>
      <c r="F140" s="219" t="s">
        <v>267</v>
      </c>
      <c r="G140" s="220" t="s">
        <v>187</v>
      </c>
      <c r="H140" s="221">
        <v>462.343</v>
      </c>
      <c r="I140" s="222"/>
      <c r="J140" s="223">
        <f>ROUND(I140*H140,2)</f>
        <v>0</v>
      </c>
      <c r="K140" s="219" t="s">
        <v>21</v>
      </c>
      <c r="L140" s="68"/>
      <c r="M140" s="224" t="s">
        <v>21</v>
      </c>
      <c r="N140" s="225" t="s">
        <v>45</v>
      </c>
      <c r="O140" s="43"/>
      <c r="P140" s="226">
        <f>O140*H140</f>
        <v>0</v>
      </c>
      <c r="Q140" s="226">
        <v>0.1375</v>
      </c>
      <c r="R140" s="226">
        <f>Q140*H140</f>
        <v>63.572162500000005</v>
      </c>
      <c r="S140" s="226">
        <v>0</v>
      </c>
      <c r="T140" s="227">
        <f>S140*H140</f>
        <v>0</v>
      </c>
      <c r="AR140" s="20" t="s">
        <v>133</v>
      </c>
      <c r="AT140" s="20" t="s">
        <v>129</v>
      </c>
      <c r="AU140" s="20" t="s">
        <v>83</v>
      </c>
      <c r="AY140" s="20" t="s">
        <v>127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20" t="s">
        <v>79</v>
      </c>
      <c r="BK140" s="228">
        <f>ROUND(I140*H140,2)</f>
        <v>0</v>
      </c>
      <c r="BL140" s="20" t="s">
        <v>133</v>
      </c>
      <c r="BM140" s="20" t="s">
        <v>265</v>
      </c>
    </row>
    <row r="141" spans="2:65" s="1" customFormat="1" ht="16.5" customHeight="1">
      <c r="B141" s="42"/>
      <c r="C141" s="217" t="s">
        <v>268</v>
      </c>
      <c r="D141" s="217" t="s">
        <v>129</v>
      </c>
      <c r="E141" s="218" t="s">
        <v>269</v>
      </c>
      <c r="F141" s="219" t="s">
        <v>270</v>
      </c>
      <c r="G141" s="220" t="s">
        <v>187</v>
      </c>
      <c r="H141" s="221">
        <v>164.279</v>
      </c>
      <c r="I141" s="222"/>
      <c r="J141" s="223">
        <f>ROUND(I141*H141,2)</f>
        <v>0</v>
      </c>
      <c r="K141" s="219" t="s">
        <v>21</v>
      </c>
      <c r="L141" s="68"/>
      <c r="M141" s="224" t="s">
        <v>21</v>
      </c>
      <c r="N141" s="225" t="s">
        <v>45</v>
      </c>
      <c r="O141" s="43"/>
      <c r="P141" s="226">
        <f>O141*H141</f>
        <v>0</v>
      </c>
      <c r="Q141" s="226">
        <v>0.12715</v>
      </c>
      <c r="R141" s="226">
        <f>Q141*H141</f>
        <v>20.888074850000002</v>
      </c>
      <c r="S141" s="226">
        <v>0</v>
      </c>
      <c r="T141" s="227">
        <f>S141*H141</f>
        <v>0</v>
      </c>
      <c r="AR141" s="20" t="s">
        <v>133</v>
      </c>
      <c r="AT141" s="20" t="s">
        <v>129</v>
      </c>
      <c r="AU141" s="20" t="s">
        <v>83</v>
      </c>
      <c r="AY141" s="20" t="s">
        <v>127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20" t="s">
        <v>79</v>
      </c>
      <c r="BK141" s="228">
        <f>ROUND(I141*H141,2)</f>
        <v>0</v>
      </c>
      <c r="BL141" s="20" t="s">
        <v>133</v>
      </c>
      <c r="BM141" s="20" t="s">
        <v>268</v>
      </c>
    </row>
    <row r="142" spans="2:65" s="1" customFormat="1" ht="16.5" customHeight="1">
      <c r="B142" s="42"/>
      <c r="C142" s="217" t="s">
        <v>271</v>
      </c>
      <c r="D142" s="217" t="s">
        <v>129</v>
      </c>
      <c r="E142" s="218" t="s">
        <v>272</v>
      </c>
      <c r="F142" s="219" t="s">
        <v>273</v>
      </c>
      <c r="G142" s="220" t="s">
        <v>187</v>
      </c>
      <c r="H142" s="221">
        <v>240.811</v>
      </c>
      <c r="I142" s="222"/>
      <c r="J142" s="223">
        <f>ROUND(I142*H142,2)</f>
        <v>0</v>
      </c>
      <c r="K142" s="219" t="s">
        <v>21</v>
      </c>
      <c r="L142" s="68"/>
      <c r="M142" s="224" t="s">
        <v>21</v>
      </c>
      <c r="N142" s="225" t="s">
        <v>45</v>
      </c>
      <c r="O142" s="43"/>
      <c r="P142" s="226">
        <f>O142*H142</f>
        <v>0</v>
      </c>
      <c r="Q142" s="226">
        <v>0.12715</v>
      </c>
      <c r="R142" s="226">
        <f>Q142*H142</f>
        <v>30.619118650000004</v>
      </c>
      <c r="S142" s="226">
        <v>0</v>
      </c>
      <c r="T142" s="227">
        <f>S142*H142</f>
        <v>0</v>
      </c>
      <c r="AR142" s="20" t="s">
        <v>133</v>
      </c>
      <c r="AT142" s="20" t="s">
        <v>129</v>
      </c>
      <c r="AU142" s="20" t="s">
        <v>83</v>
      </c>
      <c r="AY142" s="20" t="s">
        <v>127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20" t="s">
        <v>79</v>
      </c>
      <c r="BK142" s="228">
        <f>ROUND(I142*H142,2)</f>
        <v>0</v>
      </c>
      <c r="BL142" s="20" t="s">
        <v>133</v>
      </c>
      <c r="BM142" s="20" t="s">
        <v>271</v>
      </c>
    </row>
    <row r="143" spans="2:65" s="1" customFormat="1" ht="16.5" customHeight="1">
      <c r="B143" s="42"/>
      <c r="C143" s="217" t="s">
        <v>274</v>
      </c>
      <c r="D143" s="217" t="s">
        <v>129</v>
      </c>
      <c r="E143" s="218" t="s">
        <v>275</v>
      </c>
      <c r="F143" s="219" t="s">
        <v>276</v>
      </c>
      <c r="G143" s="220" t="s">
        <v>187</v>
      </c>
      <c r="H143" s="221">
        <v>576.911</v>
      </c>
      <c r="I143" s="222"/>
      <c r="J143" s="223">
        <f>ROUND(I143*H143,2)</f>
        <v>0</v>
      </c>
      <c r="K143" s="219" t="s">
        <v>21</v>
      </c>
      <c r="L143" s="68"/>
      <c r="M143" s="224" t="s">
        <v>21</v>
      </c>
      <c r="N143" s="225" t="s">
        <v>45</v>
      </c>
      <c r="O143" s="43"/>
      <c r="P143" s="226">
        <f>O143*H143</f>
        <v>0</v>
      </c>
      <c r="Q143" s="226">
        <v>0.00652</v>
      </c>
      <c r="R143" s="226">
        <f>Q143*H143</f>
        <v>3.7614597199999995</v>
      </c>
      <c r="S143" s="226">
        <v>0</v>
      </c>
      <c r="T143" s="227">
        <f>S143*H143</f>
        <v>0</v>
      </c>
      <c r="AR143" s="20" t="s">
        <v>133</v>
      </c>
      <c r="AT143" s="20" t="s">
        <v>129</v>
      </c>
      <c r="AU143" s="20" t="s">
        <v>83</v>
      </c>
      <c r="AY143" s="20" t="s">
        <v>127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20" t="s">
        <v>79</v>
      </c>
      <c r="BK143" s="228">
        <f>ROUND(I143*H143,2)</f>
        <v>0</v>
      </c>
      <c r="BL143" s="20" t="s">
        <v>133</v>
      </c>
      <c r="BM143" s="20" t="s">
        <v>274</v>
      </c>
    </row>
    <row r="144" spans="2:65" s="1" customFormat="1" ht="16.5" customHeight="1">
      <c r="B144" s="42"/>
      <c r="C144" s="217" t="s">
        <v>277</v>
      </c>
      <c r="D144" s="217" t="s">
        <v>129</v>
      </c>
      <c r="E144" s="218" t="s">
        <v>278</v>
      </c>
      <c r="F144" s="219" t="s">
        <v>279</v>
      </c>
      <c r="G144" s="220" t="s">
        <v>187</v>
      </c>
      <c r="H144" s="221">
        <v>576.911</v>
      </c>
      <c r="I144" s="222"/>
      <c r="J144" s="223">
        <f>ROUND(I144*H144,2)</f>
        <v>0</v>
      </c>
      <c r="K144" s="219" t="s">
        <v>21</v>
      </c>
      <c r="L144" s="68"/>
      <c r="M144" s="224" t="s">
        <v>21</v>
      </c>
      <c r="N144" s="225" t="s">
        <v>45</v>
      </c>
      <c r="O144" s="43"/>
      <c r="P144" s="226">
        <f>O144*H144</f>
        <v>0</v>
      </c>
      <c r="Q144" s="226">
        <v>0.00061</v>
      </c>
      <c r="R144" s="226">
        <f>Q144*H144</f>
        <v>0.35191570999999994</v>
      </c>
      <c r="S144" s="226">
        <v>0</v>
      </c>
      <c r="T144" s="227">
        <f>S144*H144</f>
        <v>0</v>
      </c>
      <c r="AR144" s="20" t="s">
        <v>133</v>
      </c>
      <c r="AT144" s="20" t="s">
        <v>129</v>
      </c>
      <c r="AU144" s="20" t="s">
        <v>83</v>
      </c>
      <c r="AY144" s="20" t="s">
        <v>127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20" t="s">
        <v>79</v>
      </c>
      <c r="BK144" s="228">
        <f>ROUND(I144*H144,2)</f>
        <v>0</v>
      </c>
      <c r="BL144" s="20" t="s">
        <v>133</v>
      </c>
      <c r="BM144" s="20" t="s">
        <v>277</v>
      </c>
    </row>
    <row r="145" spans="2:65" s="1" customFormat="1" ht="16.5" customHeight="1">
      <c r="B145" s="42"/>
      <c r="C145" s="217" t="s">
        <v>280</v>
      </c>
      <c r="D145" s="217" t="s">
        <v>129</v>
      </c>
      <c r="E145" s="218" t="s">
        <v>281</v>
      </c>
      <c r="F145" s="219" t="s">
        <v>282</v>
      </c>
      <c r="G145" s="220" t="s">
        <v>187</v>
      </c>
      <c r="H145" s="221">
        <v>2.959</v>
      </c>
      <c r="I145" s="222"/>
      <c r="J145" s="223">
        <f>ROUND(I145*H145,2)</f>
        <v>0</v>
      </c>
      <c r="K145" s="219" t="s">
        <v>21</v>
      </c>
      <c r="L145" s="68"/>
      <c r="M145" s="224" t="s">
        <v>21</v>
      </c>
      <c r="N145" s="225" t="s">
        <v>45</v>
      </c>
      <c r="O145" s="43"/>
      <c r="P145" s="226">
        <f>O145*H145</f>
        <v>0</v>
      </c>
      <c r="Q145" s="226">
        <v>0.14958</v>
      </c>
      <c r="R145" s="226">
        <f>Q145*H145</f>
        <v>0.44260721999999997</v>
      </c>
      <c r="S145" s="226">
        <v>0</v>
      </c>
      <c r="T145" s="227">
        <f>S145*H145</f>
        <v>0</v>
      </c>
      <c r="AR145" s="20" t="s">
        <v>133</v>
      </c>
      <c r="AT145" s="20" t="s">
        <v>129</v>
      </c>
      <c r="AU145" s="20" t="s">
        <v>83</v>
      </c>
      <c r="AY145" s="20" t="s">
        <v>127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20" t="s">
        <v>79</v>
      </c>
      <c r="BK145" s="228">
        <f>ROUND(I145*H145,2)</f>
        <v>0</v>
      </c>
      <c r="BL145" s="20" t="s">
        <v>133</v>
      </c>
      <c r="BM145" s="20" t="s">
        <v>280</v>
      </c>
    </row>
    <row r="146" spans="2:65" s="1" customFormat="1" ht="16.5" customHeight="1">
      <c r="B146" s="42"/>
      <c r="C146" s="229" t="s">
        <v>283</v>
      </c>
      <c r="D146" s="229" t="s">
        <v>154</v>
      </c>
      <c r="E146" s="230" t="s">
        <v>284</v>
      </c>
      <c r="F146" s="231" t="s">
        <v>285</v>
      </c>
      <c r="G146" s="232" t="s">
        <v>187</v>
      </c>
      <c r="H146" s="233">
        <v>2.959</v>
      </c>
      <c r="I146" s="234"/>
      <c r="J146" s="235">
        <f>ROUND(I146*H146,2)</f>
        <v>0</v>
      </c>
      <c r="K146" s="231" t="s">
        <v>21</v>
      </c>
      <c r="L146" s="236"/>
      <c r="M146" s="237" t="s">
        <v>21</v>
      </c>
      <c r="N146" s="238" t="s">
        <v>45</v>
      </c>
      <c r="O146" s="43"/>
      <c r="P146" s="226">
        <f>O146*H146</f>
        <v>0</v>
      </c>
      <c r="Q146" s="226">
        <v>0.176</v>
      </c>
      <c r="R146" s="226">
        <f>Q146*H146</f>
        <v>0.520784</v>
      </c>
      <c r="S146" s="226">
        <v>0</v>
      </c>
      <c r="T146" s="227">
        <f>S146*H146</f>
        <v>0</v>
      </c>
      <c r="AR146" s="20" t="s">
        <v>149</v>
      </c>
      <c r="AT146" s="20" t="s">
        <v>154</v>
      </c>
      <c r="AU146" s="20" t="s">
        <v>83</v>
      </c>
      <c r="AY146" s="20" t="s">
        <v>127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20" t="s">
        <v>79</v>
      </c>
      <c r="BK146" s="228">
        <f>ROUND(I146*H146,2)</f>
        <v>0</v>
      </c>
      <c r="BL146" s="20" t="s">
        <v>133</v>
      </c>
      <c r="BM146" s="20" t="s">
        <v>283</v>
      </c>
    </row>
    <row r="147" spans="2:65" s="1" customFormat="1" ht="16.5" customHeight="1">
      <c r="B147" s="42"/>
      <c r="C147" s="217" t="s">
        <v>286</v>
      </c>
      <c r="D147" s="217" t="s">
        <v>129</v>
      </c>
      <c r="E147" s="218" t="s">
        <v>263</v>
      </c>
      <c r="F147" s="219" t="s">
        <v>264</v>
      </c>
      <c r="G147" s="220" t="s">
        <v>187</v>
      </c>
      <c r="H147" s="221">
        <v>176.04</v>
      </c>
      <c r="I147" s="222"/>
      <c r="J147" s="223">
        <f>ROUND(I147*H147,2)</f>
        <v>0</v>
      </c>
      <c r="K147" s="219" t="s">
        <v>21</v>
      </c>
      <c r="L147" s="68"/>
      <c r="M147" s="224" t="s">
        <v>21</v>
      </c>
      <c r="N147" s="225" t="s">
        <v>45</v>
      </c>
      <c r="O147" s="43"/>
      <c r="P147" s="226">
        <f>O147*H147</f>
        <v>0</v>
      </c>
      <c r="Q147" s="226">
        <v>0.441</v>
      </c>
      <c r="R147" s="226">
        <f>Q147*H147</f>
        <v>77.63364</v>
      </c>
      <c r="S147" s="226">
        <v>0</v>
      </c>
      <c r="T147" s="227">
        <f>S147*H147</f>
        <v>0</v>
      </c>
      <c r="AR147" s="20" t="s">
        <v>133</v>
      </c>
      <c r="AT147" s="20" t="s">
        <v>129</v>
      </c>
      <c r="AU147" s="20" t="s">
        <v>83</v>
      </c>
      <c r="AY147" s="20" t="s">
        <v>127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20" t="s">
        <v>79</v>
      </c>
      <c r="BK147" s="228">
        <f>ROUND(I147*H147,2)</f>
        <v>0</v>
      </c>
      <c r="BL147" s="20" t="s">
        <v>133</v>
      </c>
      <c r="BM147" s="20" t="s">
        <v>286</v>
      </c>
    </row>
    <row r="148" spans="2:65" s="1" customFormat="1" ht="16.5" customHeight="1">
      <c r="B148" s="42"/>
      <c r="C148" s="217" t="s">
        <v>287</v>
      </c>
      <c r="D148" s="217" t="s">
        <v>129</v>
      </c>
      <c r="E148" s="218" t="s">
        <v>288</v>
      </c>
      <c r="F148" s="219" t="s">
        <v>289</v>
      </c>
      <c r="G148" s="220" t="s">
        <v>187</v>
      </c>
      <c r="H148" s="221">
        <v>176.04</v>
      </c>
      <c r="I148" s="222"/>
      <c r="J148" s="223">
        <f>ROUND(I148*H148,2)</f>
        <v>0</v>
      </c>
      <c r="K148" s="219" t="s">
        <v>21</v>
      </c>
      <c r="L148" s="68"/>
      <c r="M148" s="224" t="s">
        <v>21</v>
      </c>
      <c r="N148" s="225" t="s">
        <v>45</v>
      </c>
      <c r="O148" s="43"/>
      <c r="P148" s="226">
        <f>O148*H148</f>
        <v>0</v>
      </c>
      <c r="Q148" s="226">
        <v>0.48574</v>
      </c>
      <c r="R148" s="226">
        <f>Q148*H148</f>
        <v>85.5096696</v>
      </c>
      <c r="S148" s="226">
        <v>0</v>
      </c>
      <c r="T148" s="227">
        <f>S148*H148</f>
        <v>0</v>
      </c>
      <c r="AR148" s="20" t="s">
        <v>133</v>
      </c>
      <c r="AT148" s="20" t="s">
        <v>129</v>
      </c>
      <c r="AU148" s="20" t="s">
        <v>83</v>
      </c>
      <c r="AY148" s="20" t="s">
        <v>127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20" t="s">
        <v>79</v>
      </c>
      <c r="BK148" s="228">
        <f>ROUND(I148*H148,2)</f>
        <v>0</v>
      </c>
      <c r="BL148" s="20" t="s">
        <v>133</v>
      </c>
      <c r="BM148" s="20" t="s">
        <v>287</v>
      </c>
    </row>
    <row r="149" spans="2:65" s="1" customFormat="1" ht="16.5" customHeight="1">
      <c r="B149" s="42"/>
      <c r="C149" s="217" t="s">
        <v>290</v>
      </c>
      <c r="D149" s="217" t="s">
        <v>129</v>
      </c>
      <c r="E149" s="218" t="s">
        <v>291</v>
      </c>
      <c r="F149" s="219" t="s">
        <v>292</v>
      </c>
      <c r="G149" s="220" t="s">
        <v>187</v>
      </c>
      <c r="H149" s="221">
        <v>10.8</v>
      </c>
      <c r="I149" s="222"/>
      <c r="J149" s="223">
        <f>ROUND(I149*H149,2)</f>
        <v>0</v>
      </c>
      <c r="K149" s="219" t="s">
        <v>21</v>
      </c>
      <c r="L149" s="68"/>
      <c r="M149" s="224" t="s">
        <v>21</v>
      </c>
      <c r="N149" s="225" t="s">
        <v>45</v>
      </c>
      <c r="O149" s="43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20" t="s">
        <v>133</v>
      </c>
      <c r="AT149" s="20" t="s">
        <v>129</v>
      </c>
      <c r="AU149" s="20" t="s">
        <v>83</v>
      </c>
      <c r="AY149" s="20" t="s">
        <v>127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20" t="s">
        <v>79</v>
      </c>
      <c r="BK149" s="228">
        <f>ROUND(I149*H149,2)</f>
        <v>0</v>
      </c>
      <c r="BL149" s="20" t="s">
        <v>133</v>
      </c>
      <c r="BM149" s="20" t="s">
        <v>290</v>
      </c>
    </row>
    <row r="150" spans="2:63" s="10" customFormat="1" ht="29.85" customHeight="1">
      <c r="B150" s="201"/>
      <c r="C150" s="202"/>
      <c r="D150" s="203" t="s">
        <v>73</v>
      </c>
      <c r="E150" s="215" t="s">
        <v>293</v>
      </c>
      <c r="F150" s="215" t="s">
        <v>294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P151</f>
        <v>0</v>
      </c>
      <c r="Q150" s="209"/>
      <c r="R150" s="210">
        <f>R151</f>
        <v>1.3092552</v>
      </c>
      <c r="S150" s="209"/>
      <c r="T150" s="211">
        <f>T151</f>
        <v>0</v>
      </c>
      <c r="AR150" s="212" t="s">
        <v>79</v>
      </c>
      <c r="AT150" s="213" t="s">
        <v>73</v>
      </c>
      <c r="AU150" s="213" t="s">
        <v>79</v>
      </c>
      <c r="AY150" s="212" t="s">
        <v>127</v>
      </c>
      <c r="BK150" s="214">
        <f>BK151</f>
        <v>0</v>
      </c>
    </row>
    <row r="151" spans="2:65" s="1" customFormat="1" ht="16.5" customHeight="1">
      <c r="B151" s="42"/>
      <c r="C151" s="217" t="s">
        <v>295</v>
      </c>
      <c r="D151" s="217" t="s">
        <v>129</v>
      </c>
      <c r="E151" s="218" t="s">
        <v>296</v>
      </c>
      <c r="F151" s="219" t="s">
        <v>297</v>
      </c>
      <c r="G151" s="220" t="s">
        <v>187</v>
      </c>
      <c r="H151" s="221">
        <v>12.195</v>
      </c>
      <c r="I151" s="222"/>
      <c r="J151" s="223">
        <f>ROUND(I151*H151,2)</f>
        <v>0</v>
      </c>
      <c r="K151" s="219" t="s">
        <v>21</v>
      </c>
      <c r="L151" s="68"/>
      <c r="M151" s="224" t="s">
        <v>21</v>
      </c>
      <c r="N151" s="225" t="s">
        <v>45</v>
      </c>
      <c r="O151" s="43"/>
      <c r="P151" s="226">
        <f>O151*H151</f>
        <v>0</v>
      </c>
      <c r="Q151" s="226">
        <v>0.10736</v>
      </c>
      <c r="R151" s="226">
        <f>Q151*H151</f>
        <v>1.3092552</v>
      </c>
      <c r="S151" s="226">
        <v>0</v>
      </c>
      <c r="T151" s="227">
        <f>S151*H151</f>
        <v>0</v>
      </c>
      <c r="AR151" s="20" t="s">
        <v>133</v>
      </c>
      <c r="AT151" s="20" t="s">
        <v>129</v>
      </c>
      <c r="AU151" s="20" t="s">
        <v>83</v>
      </c>
      <c r="AY151" s="20" t="s">
        <v>127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20" t="s">
        <v>79</v>
      </c>
      <c r="BK151" s="228">
        <f>ROUND(I151*H151,2)</f>
        <v>0</v>
      </c>
      <c r="BL151" s="20" t="s">
        <v>133</v>
      </c>
      <c r="BM151" s="20" t="s">
        <v>295</v>
      </c>
    </row>
    <row r="152" spans="2:63" s="10" customFormat="1" ht="29.85" customHeight="1">
      <c r="B152" s="201"/>
      <c r="C152" s="202"/>
      <c r="D152" s="203" t="s">
        <v>73</v>
      </c>
      <c r="E152" s="215" t="s">
        <v>149</v>
      </c>
      <c r="F152" s="215" t="s">
        <v>298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SUM(P153:P157)</f>
        <v>0</v>
      </c>
      <c r="Q152" s="209"/>
      <c r="R152" s="210">
        <f>SUM(R153:R157)</f>
        <v>4.9271199999999995</v>
      </c>
      <c r="S152" s="209"/>
      <c r="T152" s="211">
        <f>SUM(T153:T157)</f>
        <v>0</v>
      </c>
      <c r="AR152" s="212" t="s">
        <v>79</v>
      </c>
      <c r="AT152" s="213" t="s">
        <v>73</v>
      </c>
      <c r="AU152" s="213" t="s">
        <v>79</v>
      </c>
      <c r="AY152" s="212" t="s">
        <v>127</v>
      </c>
      <c r="BK152" s="214">
        <f>SUM(BK153:BK157)</f>
        <v>0</v>
      </c>
    </row>
    <row r="153" spans="2:65" s="1" customFormat="1" ht="16.5" customHeight="1">
      <c r="B153" s="42"/>
      <c r="C153" s="217" t="s">
        <v>299</v>
      </c>
      <c r="D153" s="217" t="s">
        <v>129</v>
      </c>
      <c r="E153" s="218" t="s">
        <v>300</v>
      </c>
      <c r="F153" s="219" t="s">
        <v>301</v>
      </c>
      <c r="G153" s="220" t="s">
        <v>132</v>
      </c>
      <c r="H153" s="221">
        <v>2</v>
      </c>
      <c r="I153" s="222"/>
      <c r="J153" s="223">
        <f>ROUND(I153*H153,2)</f>
        <v>0</v>
      </c>
      <c r="K153" s="219" t="s">
        <v>21</v>
      </c>
      <c r="L153" s="68"/>
      <c r="M153" s="224" t="s">
        <v>21</v>
      </c>
      <c r="N153" s="225" t="s">
        <v>45</v>
      </c>
      <c r="O153" s="43"/>
      <c r="P153" s="226">
        <f>O153*H153</f>
        <v>0</v>
      </c>
      <c r="Q153" s="226">
        <v>2.01041</v>
      </c>
      <c r="R153" s="226">
        <f>Q153*H153</f>
        <v>4.02082</v>
      </c>
      <c r="S153" s="226">
        <v>0</v>
      </c>
      <c r="T153" s="227">
        <f>S153*H153</f>
        <v>0</v>
      </c>
      <c r="AR153" s="20" t="s">
        <v>133</v>
      </c>
      <c r="AT153" s="20" t="s">
        <v>129</v>
      </c>
      <c r="AU153" s="20" t="s">
        <v>83</v>
      </c>
      <c r="AY153" s="20" t="s">
        <v>127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20" t="s">
        <v>79</v>
      </c>
      <c r="BK153" s="228">
        <f>ROUND(I153*H153,2)</f>
        <v>0</v>
      </c>
      <c r="BL153" s="20" t="s">
        <v>133</v>
      </c>
      <c r="BM153" s="20" t="s">
        <v>299</v>
      </c>
    </row>
    <row r="154" spans="2:65" s="1" customFormat="1" ht="16.5" customHeight="1">
      <c r="B154" s="42"/>
      <c r="C154" s="229" t="s">
        <v>302</v>
      </c>
      <c r="D154" s="229" t="s">
        <v>154</v>
      </c>
      <c r="E154" s="230" t="s">
        <v>303</v>
      </c>
      <c r="F154" s="231" t="s">
        <v>304</v>
      </c>
      <c r="G154" s="232" t="s">
        <v>132</v>
      </c>
      <c r="H154" s="233">
        <v>2</v>
      </c>
      <c r="I154" s="234"/>
      <c r="J154" s="235">
        <f>ROUND(I154*H154,2)</f>
        <v>0</v>
      </c>
      <c r="K154" s="231" t="s">
        <v>21</v>
      </c>
      <c r="L154" s="236"/>
      <c r="M154" s="237" t="s">
        <v>21</v>
      </c>
      <c r="N154" s="238" t="s">
        <v>45</v>
      </c>
      <c r="O154" s="43"/>
      <c r="P154" s="226">
        <f>O154*H154</f>
        <v>0</v>
      </c>
      <c r="Q154" s="226">
        <v>0.12</v>
      </c>
      <c r="R154" s="226">
        <f>Q154*H154</f>
        <v>0.24</v>
      </c>
      <c r="S154" s="226">
        <v>0</v>
      </c>
      <c r="T154" s="227">
        <f>S154*H154</f>
        <v>0</v>
      </c>
      <c r="AR154" s="20" t="s">
        <v>149</v>
      </c>
      <c r="AT154" s="20" t="s">
        <v>154</v>
      </c>
      <c r="AU154" s="20" t="s">
        <v>83</v>
      </c>
      <c r="AY154" s="20" t="s">
        <v>127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20" t="s">
        <v>79</v>
      </c>
      <c r="BK154" s="228">
        <f>ROUND(I154*H154,2)</f>
        <v>0</v>
      </c>
      <c r="BL154" s="20" t="s">
        <v>133</v>
      </c>
      <c r="BM154" s="20" t="s">
        <v>302</v>
      </c>
    </row>
    <row r="155" spans="2:65" s="1" customFormat="1" ht="25.5" customHeight="1">
      <c r="B155" s="42"/>
      <c r="C155" s="217" t="s">
        <v>305</v>
      </c>
      <c r="D155" s="217" t="s">
        <v>129</v>
      </c>
      <c r="E155" s="218" t="s">
        <v>306</v>
      </c>
      <c r="F155" s="219" t="s">
        <v>307</v>
      </c>
      <c r="G155" s="220" t="s">
        <v>157</v>
      </c>
      <c r="H155" s="221">
        <v>3</v>
      </c>
      <c r="I155" s="222"/>
      <c r="J155" s="223">
        <f>ROUND(I155*H155,2)</f>
        <v>0</v>
      </c>
      <c r="K155" s="219" t="s">
        <v>21</v>
      </c>
      <c r="L155" s="68"/>
      <c r="M155" s="224" t="s">
        <v>21</v>
      </c>
      <c r="N155" s="225" t="s">
        <v>45</v>
      </c>
      <c r="O155" s="43"/>
      <c r="P155" s="226">
        <f>O155*H155</f>
        <v>0</v>
      </c>
      <c r="Q155" s="226">
        <v>0.0022</v>
      </c>
      <c r="R155" s="226">
        <f>Q155*H155</f>
        <v>0.0066</v>
      </c>
      <c r="S155" s="226">
        <v>0</v>
      </c>
      <c r="T155" s="227">
        <f>S155*H155</f>
        <v>0</v>
      </c>
      <c r="AR155" s="20" t="s">
        <v>133</v>
      </c>
      <c r="AT155" s="20" t="s">
        <v>129</v>
      </c>
      <c r="AU155" s="20" t="s">
        <v>83</v>
      </c>
      <c r="AY155" s="20" t="s">
        <v>127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20" t="s">
        <v>79</v>
      </c>
      <c r="BK155" s="228">
        <f>ROUND(I155*H155,2)</f>
        <v>0</v>
      </c>
      <c r="BL155" s="20" t="s">
        <v>133</v>
      </c>
      <c r="BM155" s="20" t="s">
        <v>305</v>
      </c>
    </row>
    <row r="156" spans="2:65" s="1" customFormat="1" ht="16.5" customHeight="1">
      <c r="B156" s="42"/>
      <c r="C156" s="217" t="s">
        <v>308</v>
      </c>
      <c r="D156" s="217" t="s">
        <v>129</v>
      </c>
      <c r="E156" s="218" t="s">
        <v>309</v>
      </c>
      <c r="F156" s="219" t="s">
        <v>310</v>
      </c>
      <c r="G156" s="220" t="s">
        <v>311</v>
      </c>
      <c r="H156" s="221">
        <v>2</v>
      </c>
      <c r="I156" s="222"/>
      <c r="J156" s="223">
        <f>ROUND(I156*H156,2)</f>
        <v>0</v>
      </c>
      <c r="K156" s="219" t="s">
        <v>21</v>
      </c>
      <c r="L156" s="68"/>
      <c r="M156" s="224" t="s">
        <v>21</v>
      </c>
      <c r="N156" s="225" t="s">
        <v>45</v>
      </c>
      <c r="O156" s="43"/>
      <c r="P156" s="226">
        <f>O156*H156</f>
        <v>0</v>
      </c>
      <c r="Q156" s="226">
        <v>0.00011</v>
      </c>
      <c r="R156" s="226">
        <f>Q156*H156</f>
        <v>0.00022</v>
      </c>
      <c r="S156" s="226">
        <v>0</v>
      </c>
      <c r="T156" s="227">
        <f>S156*H156</f>
        <v>0</v>
      </c>
      <c r="AR156" s="20" t="s">
        <v>133</v>
      </c>
      <c r="AT156" s="20" t="s">
        <v>129</v>
      </c>
      <c r="AU156" s="20" t="s">
        <v>83</v>
      </c>
      <c r="AY156" s="20" t="s">
        <v>127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20" t="s">
        <v>79</v>
      </c>
      <c r="BK156" s="228">
        <f>ROUND(I156*H156,2)</f>
        <v>0</v>
      </c>
      <c r="BL156" s="20" t="s">
        <v>133</v>
      </c>
      <c r="BM156" s="20" t="s">
        <v>308</v>
      </c>
    </row>
    <row r="157" spans="2:65" s="1" customFormat="1" ht="16.5" customHeight="1">
      <c r="B157" s="42"/>
      <c r="C157" s="217" t="s">
        <v>312</v>
      </c>
      <c r="D157" s="217" t="s">
        <v>129</v>
      </c>
      <c r="E157" s="218" t="s">
        <v>313</v>
      </c>
      <c r="F157" s="219" t="s">
        <v>314</v>
      </c>
      <c r="G157" s="220" t="s">
        <v>132</v>
      </c>
      <c r="H157" s="221">
        <v>2</v>
      </c>
      <c r="I157" s="222"/>
      <c r="J157" s="223">
        <f>ROUND(I157*H157,2)</f>
        <v>0</v>
      </c>
      <c r="K157" s="219" t="s">
        <v>21</v>
      </c>
      <c r="L157" s="68"/>
      <c r="M157" s="224" t="s">
        <v>21</v>
      </c>
      <c r="N157" s="225" t="s">
        <v>45</v>
      </c>
      <c r="O157" s="43"/>
      <c r="P157" s="226">
        <f>O157*H157</f>
        <v>0</v>
      </c>
      <c r="Q157" s="226">
        <v>0.32974</v>
      </c>
      <c r="R157" s="226">
        <f>Q157*H157</f>
        <v>0.65948</v>
      </c>
      <c r="S157" s="226">
        <v>0</v>
      </c>
      <c r="T157" s="227">
        <f>S157*H157</f>
        <v>0</v>
      </c>
      <c r="AR157" s="20" t="s">
        <v>133</v>
      </c>
      <c r="AT157" s="20" t="s">
        <v>129</v>
      </c>
      <c r="AU157" s="20" t="s">
        <v>83</v>
      </c>
      <c r="AY157" s="20" t="s">
        <v>127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20" t="s">
        <v>79</v>
      </c>
      <c r="BK157" s="228">
        <f>ROUND(I157*H157,2)</f>
        <v>0</v>
      </c>
      <c r="BL157" s="20" t="s">
        <v>133</v>
      </c>
      <c r="BM157" s="20" t="s">
        <v>312</v>
      </c>
    </row>
    <row r="158" spans="2:63" s="10" customFormat="1" ht="29.85" customHeight="1">
      <c r="B158" s="201"/>
      <c r="C158" s="202"/>
      <c r="D158" s="203" t="s">
        <v>73</v>
      </c>
      <c r="E158" s="215" t="s">
        <v>315</v>
      </c>
      <c r="F158" s="215" t="s">
        <v>316</v>
      </c>
      <c r="G158" s="202"/>
      <c r="H158" s="202"/>
      <c r="I158" s="205"/>
      <c r="J158" s="216">
        <f>BK158</f>
        <v>0</v>
      </c>
      <c r="K158" s="202"/>
      <c r="L158" s="207"/>
      <c r="M158" s="208"/>
      <c r="N158" s="209"/>
      <c r="O158" s="209"/>
      <c r="P158" s="210">
        <f>SUM(P159:P173)</f>
        <v>0</v>
      </c>
      <c r="Q158" s="209"/>
      <c r="R158" s="210">
        <f>SUM(R159:R173)</f>
        <v>80.72110696999998</v>
      </c>
      <c r="S158" s="209"/>
      <c r="T158" s="211">
        <f>SUM(T159:T173)</f>
        <v>1.124</v>
      </c>
      <c r="AR158" s="212" t="s">
        <v>79</v>
      </c>
      <c r="AT158" s="213" t="s">
        <v>73</v>
      </c>
      <c r="AU158" s="213" t="s">
        <v>79</v>
      </c>
      <c r="AY158" s="212" t="s">
        <v>127</v>
      </c>
      <c r="BK158" s="214">
        <f>SUM(BK159:BK173)</f>
        <v>0</v>
      </c>
    </row>
    <row r="159" spans="2:65" s="1" customFormat="1" ht="16.5" customHeight="1">
      <c r="B159" s="42"/>
      <c r="C159" s="217" t="s">
        <v>317</v>
      </c>
      <c r="D159" s="217" t="s">
        <v>129</v>
      </c>
      <c r="E159" s="218" t="s">
        <v>318</v>
      </c>
      <c r="F159" s="219" t="s">
        <v>319</v>
      </c>
      <c r="G159" s="220" t="s">
        <v>157</v>
      </c>
      <c r="H159" s="221">
        <v>70.458</v>
      </c>
      <c r="I159" s="222"/>
      <c r="J159" s="223">
        <f>ROUND(I159*H159,2)</f>
        <v>0</v>
      </c>
      <c r="K159" s="219" t="s">
        <v>21</v>
      </c>
      <c r="L159" s="68"/>
      <c r="M159" s="224" t="s">
        <v>21</v>
      </c>
      <c r="N159" s="225" t="s">
        <v>45</v>
      </c>
      <c r="O159" s="43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20" t="s">
        <v>133</v>
      </c>
      <c r="AT159" s="20" t="s">
        <v>129</v>
      </c>
      <c r="AU159" s="20" t="s">
        <v>83</v>
      </c>
      <c r="AY159" s="20" t="s">
        <v>127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20" t="s">
        <v>79</v>
      </c>
      <c r="BK159" s="228">
        <f>ROUND(I159*H159,2)</f>
        <v>0</v>
      </c>
      <c r="BL159" s="20" t="s">
        <v>133</v>
      </c>
      <c r="BM159" s="20" t="s">
        <v>317</v>
      </c>
    </row>
    <row r="160" spans="2:65" s="1" customFormat="1" ht="16.5" customHeight="1">
      <c r="B160" s="42"/>
      <c r="C160" s="217" t="s">
        <v>320</v>
      </c>
      <c r="D160" s="217" t="s">
        <v>129</v>
      </c>
      <c r="E160" s="218" t="s">
        <v>321</v>
      </c>
      <c r="F160" s="219" t="s">
        <v>322</v>
      </c>
      <c r="G160" s="220" t="s">
        <v>141</v>
      </c>
      <c r="H160" s="221">
        <v>0.592</v>
      </c>
      <c r="I160" s="222"/>
      <c r="J160" s="223">
        <f>ROUND(I160*H160,2)</f>
        <v>0</v>
      </c>
      <c r="K160" s="219" t="s">
        <v>21</v>
      </c>
      <c r="L160" s="68"/>
      <c r="M160" s="224" t="s">
        <v>21</v>
      </c>
      <c r="N160" s="225" t="s">
        <v>45</v>
      </c>
      <c r="O160" s="43"/>
      <c r="P160" s="226">
        <f>O160*H160</f>
        <v>0</v>
      </c>
      <c r="Q160" s="226">
        <v>2.525</v>
      </c>
      <c r="R160" s="226">
        <f>Q160*H160</f>
        <v>1.4948</v>
      </c>
      <c r="S160" s="226">
        <v>0</v>
      </c>
      <c r="T160" s="227">
        <f>S160*H160</f>
        <v>0</v>
      </c>
      <c r="AR160" s="20" t="s">
        <v>133</v>
      </c>
      <c r="AT160" s="20" t="s">
        <v>129</v>
      </c>
      <c r="AU160" s="20" t="s">
        <v>83</v>
      </c>
      <c r="AY160" s="20" t="s">
        <v>127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20" t="s">
        <v>79</v>
      </c>
      <c r="BK160" s="228">
        <f>ROUND(I160*H160,2)</f>
        <v>0</v>
      </c>
      <c r="BL160" s="20" t="s">
        <v>133</v>
      </c>
      <c r="BM160" s="20" t="s">
        <v>320</v>
      </c>
    </row>
    <row r="161" spans="2:65" s="1" customFormat="1" ht="25.5" customHeight="1">
      <c r="B161" s="42"/>
      <c r="C161" s="217" t="s">
        <v>293</v>
      </c>
      <c r="D161" s="217" t="s">
        <v>129</v>
      </c>
      <c r="E161" s="218" t="s">
        <v>323</v>
      </c>
      <c r="F161" s="219" t="s">
        <v>324</v>
      </c>
      <c r="G161" s="220" t="s">
        <v>157</v>
      </c>
      <c r="H161" s="221">
        <v>123.191</v>
      </c>
      <c r="I161" s="222"/>
      <c r="J161" s="223">
        <f>ROUND(I161*H161,2)</f>
        <v>0</v>
      </c>
      <c r="K161" s="219" t="s">
        <v>21</v>
      </c>
      <c r="L161" s="68"/>
      <c r="M161" s="224" t="s">
        <v>21</v>
      </c>
      <c r="N161" s="225" t="s">
        <v>45</v>
      </c>
      <c r="O161" s="43"/>
      <c r="P161" s="226">
        <f>O161*H161</f>
        <v>0</v>
      </c>
      <c r="Q161" s="226">
        <v>0.30847</v>
      </c>
      <c r="R161" s="226">
        <f>Q161*H161</f>
        <v>38.000727770000005</v>
      </c>
      <c r="S161" s="226">
        <v>0</v>
      </c>
      <c r="T161" s="227">
        <f>S161*H161</f>
        <v>0</v>
      </c>
      <c r="AR161" s="20" t="s">
        <v>133</v>
      </c>
      <c r="AT161" s="20" t="s">
        <v>129</v>
      </c>
      <c r="AU161" s="20" t="s">
        <v>83</v>
      </c>
      <c r="AY161" s="20" t="s">
        <v>127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20" t="s">
        <v>79</v>
      </c>
      <c r="BK161" s="228">
        <f>ROUND(I161*H161,2)</f>
        <v>0</v>
      </c>
      <c r="BL161" s="20" t="s">
        <v>133</v>
      </c>
      <c r="BM161" s="20" t="s">
        <v>293</v>
      </c>
    </row>
    <row r="162" spans="2:65" s="1" customFormat="1" ht="25.5" customHeight="1">
      <c r="B162" s="42"/>
      <c r="C162" s="217" t="s">
        <v>325</v>
      </c>
      <c r="D162" s="217" t="s">
        <v>129</v>
      </c>
      <c r="E162" s="218" t="s">
        <v>326</v>
      </c>
      <c r="F162" s="219" t="s">
        <v>327</v>
      </c>
      <c r="G162" s="220" t="s">
        <v>157</v>
      </c>
      <c r="H162" s="221">
        <v>201.348</v>
      </c>
      <c r="I162" s="222"/>
      <c r="J162" s="223">
        <f>ROUND(I162*H162,2)</f>
        <v>0</v>
      </c>
      <c r="K162" s="219" t="s">
        <v>21</v>
      </c>
      <c r="L162" s="68"/>
      <c r="M162" s="224" t="s">
        <v>21</v>
      </c>
      <c r="N162" s="225" t="s">
        <v>45</v>
      </c>
      <c r="O162" s="43"/>
      <c r="P162" s="226">
        <f>O162*H162</f>
        <v>0</v>
      </c>
      <c r="Q162" s="226">
        <v>0.1929</v>
      </c>
      <c r="R162" s="226">
        <f>Q162*H162</f>
        <v>38.840029200000004</v>
      </c>
      <c r="S162" s="226">
        <v>0</v>
      </c>
      <c r="T162" s="227">
        <f>S162*H162</f>
        <v>0</v>
      </c>
      <c r="AR162" s="20" t="s">
        <v>133</v>
      </c>
      <c r="AT162" s="20" t="s">
        <v>129</v>
      </c>
      <c r="AU162" s="20" t="s">
        <v>83</v>
      </c>
      <c r="AY162" s="20" t="s">
        <v>127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20" t="s">
        <v>79</v>
      </c>
      <c r="BK162" s="228">
        <f>ROUND(I162*H162,2)</f>
        <v>0</v>
      </c>
      <c r="BL162" s="20" t="s">
        <v>133</v>
      </c>
      <c r="BM162" s="20" t="s">
        <v>325</v>
      </c>
    </row>
    <row r="163" spans="2:65" s="1" customFormat="1" ht="16.5" customHeight="1">
      <c r="B163" s="42"/>
      <c r="C163" s="217" t="s">
        <v>328</v>
      </c>
      <c r="D163" s="217" t="s">
        <v>129</v>
      </c>
      <c r="E163" s="218" t="s">
        <v>329</v>
      </c>
      <c r="F163" s="219" t="s">
        <v>330</v>
      </c>
      <c r="G163" s="220" t="s">
        <v>132</v>
      </c>
      <c r="H163" s="221">
        <v>1</v>
      </c>
      <c r="I163" s="222"/>
      <c r="J163" s="223">
        <f>ROUND(I163*H163,2)</f>
        <v>0</v>
      </c>
      <c r="K163" s="219" t="s">
        <v>21</v>
      </c>
      <c r="L163" s="68"/>
      <c r="M163" s="224" t="s">
        <v>21</v>
      </c>
      <c r="N163" s="225" t="s">
        <v>45</v>
      </c>
      <c r="O163" s="43"/>
      <c r="P163" s="226">
        <f>O163*H163</f>
        <v>0</v>
      </c>
      <c r="Q163" s="226">
        <v>0.1125</v>
      </c>
      <c r="R163" s="226">
        <f>Q163*H163</f>
        <v>0.1125</v>
      </c>
      <c r="S163" s="226">
        <v>0</v>
      </c>
      <c r="T163" s="227">
        <f>S163*H163</f>
        <v>0</v>
      </c>
      <c r="AR163" s="20" t="s">
        <v>133</v>
      </c>
      <c r="AT163" s="20" t="s">
        <v>129</v>
      </c>
      <c r="AU163" s="20" t="s">
        <v>83</v>
      </c>
      <c r="AY163" s="20" t="s">
        <v>127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20" t="s">
        <v>79</v>
      </c>
      <c r="BK163" s="228">
        <f>ROUND(I163*H163,2)</f>
        <v>0</v>
      </c>
      <c r="BL163" s="20" t="s">
        <v>133</v>
      </c>
      <c r="BM163" s="20" t="s">
        <v>328</v>
      </c>
    </row>
    <row r="164" spans="2:65" s="1" customFormat="1" ht="16.5" customHeight="1">
      <c r="B164" s="42"/>
      <c r="C164" s="217" t="s">
        <v>331</v>
      </c>
      <c r="D164" s="217" t="s">
        <v>129</v>
      </c>
      <c r="E164" s="218" t="s">
        <v>332</v>
      </c>
      <c r="F164" s="219" t="s">
        <v>333</v>
      </c>
      <c r="G164" s="220" t="s">
        <v>132</v>
      </c>
      <c r="H164" s="221">
        <v>1</v>
      </c>
      <c r="I164" s="222"/>
      <c r="J164" s="223">
        <f>ROUND(I164*H164,2)</f>
        <v>0</v>
      </c>
      <c r="K164" s="219" t="s">
        <v>21</v>
      </c>
      <c r="L164" s="68"/>
      <c r="M164" s="224" t="s">
        <v>21</v>
      </c>
      <c r="N164" s="225" t="s">
        <v>45</v>
      </c>
      <c r="O164" s="43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20" t="s">
        <v>133</v>
      </c>
      <c r="AT164" s="20" t="s">
        <v>129</v>
      </c>
      <c r="AU164" s="20" t="s">
        <v>83</v>
      </c>
      <c r="AY164" s="20" t="s">
        <v>127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20" t="s">
        <v>79</v>
      </c>
      <c r="BK164" s="228">
        <f>ROUND(I164*H164,2)</f>
        <v>0</v>
      </c>
      <c r="BL164" s="20" t="s">
        <v>133</v>
      </c>
      <c r="BM164" s="20" t="s">
        <v>331</v>
      </c>
    </row>
    <row r="165" spans="2:65" s="1" customFormat="1" ht="16.5" customHeight="1">
      <c r="B165" s="42"/>
      <c r="C165" s="229" t="s">
        <v>334</v>
      </c>
      <c r="D165" s="229" t="s">
        <v>154</v>
      </c>
      <c r="E165" s="230" t="s">
        <v>335</v>
      </c>
      <c r="F165" s="231" t="s">
        <v>336</v>
      </c>
      <c r="G165" s="232" t="s">
        <v>132</v>
      </c>
      <c r="H165" s="233">
        <v>1</v>
      </c>
      <c r="I165" s="234"/>
      <c r="J165" s="235">
        <f>ROUND(I165*H165,2)</f>
        <v>0</v>
      </c>
      <c r="K165" s="231" t="s">
        <v>21</v>
      </c>
      <c r="L165" s="236"/>
      <c r="M165" s="237" t="s">
        <v>21</v>
      </c>
      <c r="N165" s="238" t="s">
        <v>45</v>
      </c>
      <c r="O165" s="43"/>
      <c r="P165" s="226">
        <f>O165*H165</f>
        <v>0</v>
      </c>
      <c r="Q165" s="226">
        <v>0.0051</v>
      </c>
      <c r="R165" s="226">
        <f>Q165*H165</f>
        <v>0.0051</v>
      </c>
      <c r="S165" s="226">
        <v>0</v>
      </c>
      <c r="T165" s="227">
        <f>S165*H165</f>
        <v>0</v>
      </c>
      <c r="AR165" s="20" t="s">
        <v>149</v>
      </c>
      <c r="AT165" s="20" t="s">
        <v>154</v>
      </c>
      <c r="AU165" s="20" t="s">
        <v>83</v>
      </c>
      <c r="AY165" s="20" t="s">
        <v>127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20" t="s">
        <v>79</v>
      </c>
      <c r="BK165" s="228">
        <f>ROUND(I165*H165,2)</f>
        <v>0</v>
      </c>
      <c r="BL165" s="20" t="s">
        <v>133</v>
      </c>
      <c r="BM165" s="20" t="s">
        <v>334</v>
      </c>
    </row>
    <row r="166" spans="2:65" s="1" customFormat="1" ht="16.5" customHeight="1">
      <c r="B166" s="42"/>
      <c r="C166" s="217" t="s">
        <v>337</v>
      </c>
      <c r="D166" s="217" t="s">
        <v>129</v>
      </c>
      <c r="E166" s="218" t="s">
        <v>338</v>
      </c>
      <c r="F166" s="219" t="s">
        <v>339</v>
      </c>
      <c r="G166" s="220" t="s">
        <v>157</v>
      </c>
      <c r="H166" s="221">
        <v>55</v>
      </c>
      <c r="I166" s="222"/>
      <c r="J166" s="223">
        <f>ROUND(I166*H166,2)</f>
        <v>0</v>
      </c>
      <c r="K166" s="219" t="s">
        <v>21</v>
      </c>
      <c r="L166" s="68"/>
      <c r="M166" s="224" t="s">
        <v>21</v>
      </c>
      <c r="N166" s="225" t="s">
        <v>45</v>
      </c>
      <c r="O166" s="43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20" t="s">
        <v>133</v>
      </c>
      <c r="AT166" s="20" t="s">
        <v>129</v>
      </c>
      <c r="AU166" s="20" t="s">
        <v>83</v>
      </c>
      <c r="AY166" s="20" t="s">
        <v>127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20" t="s">
        <v>79</v>
      </c>
      <c r="BK166" s="228">
        <f>ROUND(I166*H166,2)</f>
        <v>0</v>
      </c>
      <c r="BL166" s="20" t="s">
        <v>133</v>
      </c>
      <c r="BM166" s="20" t="s">
        <v>337</v>
      </c>
    </row>
    <row r="167" spans="2:65" s="1" customFormat="1" ht="16.5" customHeight="1">
      <c r="B167" s="42"/>
      <c r="C167" s="217" t="s">
        <v>340</v>
      </c>
      <c r="D167" s="217" t="s">
        <v>129</v>
      </c>
      <c r="E167" s="218" t="s">
        <v>341</v>
      </c>
      <c r="F167" s="219" t="s">
        <v>342</v>
      </c>
      <c r="G167" s="220" t="s">
        <v>157</v>
      </c>
      <c r="H167" s="221">
        <v>55</v>
      </c>
      <c r="I167" s="222"/>
      <c r="J167" s="223">
        <f>ROUND(I167*H167,2)</f>
        <v>0</v>
      </c>
      <c r="K167" s="219" t="s">
        <v>21</v>
      </c>
      <c r="L167" s="68"/>
      <c r="M167" s="224" t="s">
        <v>21</v>
      </c>
      <c r="N167" s="225" t="s">
        <v>45</v>
      </c>
      <c r="O167" s="43"/>
      <c r="P167" s="226">
        <f>O167*H167</f>
        <v>0</v>
      </c>
      <c r="Q167" s="226">
        <v>9E-05</v>
      </c>
      <c r="R167" s="226">
        <f>Q167*H167</f>
        <v>0.00495</v>
      </c>
      <c r="S167" s="226">
        <v>0</v>
      </c>
      <c r="T167" s="227">
        <f>S167*H167</f>
        <v>0</v>
      </c>
      <c r="AR167" s="20" t="s">
        <v>133</v>
      </c>
      <c r="AT167" s="20" t="s">
        <v>129</v>
      </c>
      <c r="AU167" s="20" t="s">
        <v>83</v>
      </c>
      <c r="AY167" s="20" t="s">
        <v>127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20" t="s">
        <v>79</v>
      </c>
      <c r="BK167" s="228">
        <f>ROUND(I167*H167,2)</f>
        <v>0</v>
      </c>
      <c r="BL167" s="20" t="s">
        <v>133</v>
      </c>
      <c r="BM167" s="20" t="s">
        <v>340</v>
      </c>
    </row>
    <row r="168" spans="2:65" s="1" customFormat="1" ht="16.5" customHeight="1">
      <c r="B168" s="42"/>
      <c r="C168" s="217" t="s">
        <v>343</v>
      </c>
      <c r="D168" s="217" t="s">
        <v>129</v>
      </c>
      <c r="E168" s="218" t="s">
        <v>344</v>
      </c>
      <c r="F168" s="219" t="s">
        <v>345</v>
      </c>
      <c r="G168" s="220" t="s">
        <v>132</v>
      </c>
      <c r="H168" s="221">
        <v>15</v>
      </c>
      <c r="I168" s="222"/>
      <c r="J168" s="223">
        <f>ROUND(I168*H168,2)</f>
        <v>0</v>
      </c>
      <c r="K168" s="219" t="s">
        <v>21</v>
      </c>
      <c r="L168" s="68"/>
      <c r="M168" s="224" t="s">
        <v>21</v>
      </c>
      <c r="N168" s="225" t="s">
        <v>45</v>
      </c>
      <c r="O168" s="43"/>
      <c r="P168" s="226">
        <f>O168*H168</f>
        <v>0</v>
      </c>
      <c r="Q168" s="226">
        <v>0.066</v>
      </c>
      <c r="R168" s="226">
        <f>Q168*H168</f>
        <v>0.99</v>
      </c>
      <c r="S168" s="226">
        <v>0</v>
      </c>
      <c r="T168" s="227">
        <f>S168*H168</f>
        <v>0</v>
      </c>
      <c r="AR168" s="20" t="s">
        <v>133</v>
      </c>
      <c r="AT168" s="20" t="s">
        <v>129</v>
      </c>
      <c r="AU168" s="20" t="s">
        <v>83</v>
      </c>
      <c r="AY168" s="20" t="s">
        <v>127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20" t="s">
        <v>79</v>
      </c>
      <c r="BK168" s="228">
        <f>ROUND(I168*H168,2)</f>
        <v>0</v>
      </c>
      <c r="BL168" s="20" t="s">
        <v>133</v>
      </c>
      <c r="BM168" s="20" t="s">
        <v>343</v>
      </c>
    </row>
    <row r="169" spans="2:65" s="1" customFormat="1" ht="16.5" customHeight="1">
      <c r="B169" s="42"/>
      <c r="C169" s="217" t="s">
        <v>346</v>
      </c>
      <c r="D169" s="217" t="s">
        <v>129</v>
      </c>
      <c r="E169" s="218" t="s">
        <v>347</v>
      </c>
      <c r="F169" s="219" t="s">
        <v>348</v>
      </c>
      <c r="G169" s="220" t="s">
        <v>132</v>
      </c>
      <c r="H169" s="221">
        <v>450</v>
      </c>
      <c r="I169" s="222"/>
      <c r="J169" s="223">
        <f>ROUND(I169*H169,2)</f>
        <v>0</v>
      </c>
      <c r="K169" s="219" t="s">
        <v>21</v>
      </c>
      <c r="L169" s="68"/>
      <c r="M169" s="224" t="s">
        <v>21</v>
      </c>
      <c r="N169" s="225" t="s">
        <v>45</v>
      </c>
      <c r="O169" s="43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20" t="s">
        <v>133</v>
      </c>
      <c r="AT169" s="20" t="s">
        <v>129</v>
      </c>
      <c r="AU169" s="20" t="s">
        <v>83</v>
      </c>
      <c r="AY169" s="20" t="s">
        <v>127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20" t="s">
        <v>79</v>
      </c>
      <c r="BK169" s="228">
        <f>ROUND(I169*H169,2)</f>
        <v>0</v>
      </c>
      <c r="BL169" s="20" t="s">
        <v>133</v>
      </c>
      <c r="BM169" s="20" t="s">
        <v>346</v>
      </c>
    </row>
    <row r="170" spans="2:65" s="1" customFormat="1" ht="16.5" customHeight="1">
      <c r="B170" s="42"/>
      <c r="C170" s="217" t="s">
        <v>349</v>
      </c>
      <c r="D170" s="217" t="s">
        <v>129</v>
      </c>
      <c r="E170" s="218" t="s">
        <v>350</v>
      </c>
      <c r="F170" s="219" t="s">
        <v>351</v>
      </c>
      <c r="G170" s="220" t="s">
        <v>132</v>
      </c>
      <c r="H170" s="221">
        <v>2</v>
      </c>
      <c r="I170" s="222"/>
      <c r="J170" s="223">
        <f>ROUND(I170*H170,2)</f>
        <v>0</v>
      </c>
      <c r="K170" s="219" t="s">
        <v>21</v>
      </c>
      <c r="L170" s="68"/>
      <c r="M170" s="224" t="s">
        <v>21</v>
      </c>
      <c r="N170" s="225" t="s">
        <v>45</v>
      </c>
      <c r="O170" s="43"/>
      <c r="P170" s="226">
        <f>O170*H170</f>
        <v>0</v>
      </c>
      <c r="Q170" s="226">
        <v>0.067</v>
      </c>
      <c r="R170" s="226">
        <f>Q170*H170</f>
        <v>0.134</v>
      </c>
      <c r="S170" s="226">
        <v>0</v>
      </c>
      <c r="T170" s="227">
        <f>S170*H170</f>
        <v>0</v>
      </c>
      <c r="AR170" s="20" t="s">
        <v>133</v>
      </c>
      <c r="AT170" s="20" t="s">
        <v>129</v>
      </c>
      <c r="AU170" s="20" t="s">
        <v>83</v>
      </c>
      <c r="AY170" s="20" t="s">
        <v>127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20" t="s">
        <v>79</v>
      </c>
      <c r="BK170" s="228">
        <f>ROUND(I170*H170,2)</f>
        <v>0</v>
      </c>
      <c r="BL170" s="20" t="s">
        <v>133</v>
      </c>
      <c r="BM170" s="20" t="s">
        <v>349</v>
      </c>
    </row>
    <row r="171" spans="2:65" s="1" customFormat="1" ht="16.5" customHeight="1">
      <c r="B171" s="42"/>
      <c r="C171" s="217" t="s">
        <v>352</v>
      </c>
      <c r="D171" s="217" t="s">
        <v>129</v>
      </c>
      <c r="E171" s="218" t="s">
        <v>353</v>
      </c>
      <c r="F171" s="219" t="s">
        <v>354</v>
      </c>
      <c r="G171" s="220" t="s">
        <v>132</v>
      </c>
      <c r="H171" s="221">
        <v>60</v>
      </c>
      <c r="I171" s="222"/>
      <c r="J171" s="223">
        <f>ROUND(I171*H171,2)</f>
        <v>0</v>
      </c>
      <c r="K171" s="219" t="s">
        <v>21</v>
      </c>
      <c r="L171" s="68"/>
      <c r="M171" s="224" t="s">
        <v>21</v>
      </c>
      <c r="N171" s="225" t="s">
        <v>45</v>
      </c>
      <c r="O171" s="43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20" t="s">
        <v>133</v>
      </c>
      <c r="AT171" s="20" t="s">
        <v>129</v>
      </c>
      <c r="AU171" s="20" t="s">
        <v>83</v>
      </c>
      <c r="AY171" s="20" t="s">
        <v>127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20" t="s">
        <v>79</v>
      </c>
      <c r="BK171" s="228">
        <f>ROUND(I171*H171,2)</f>
        <v>0</v>
      </c>
      <c r="BL171" s="20" t="s">
        <v>133</v>
      </c>
      <c r="BM171" s="20" t="s">
        <v>352</v>
      </c>
    </row>
    <row r="172" spans="2:65" s="1" customFormat="1" ht="16.5" customHeight="1">
      <c r="B172" s="42"/>
      <c r="C172" s="217" t="s">
        <v>355</v>
      </c>
      <c r="D172" s="217" t="s">
        <v>129</v>
      </c>
      <c r="E172" s="218" t="s">
        <v>356</v>
      </c>
      <c r="F172" s="219" t="s">
        <v>357</v>
      </c>
      <c r="G172" s="220" t="s">
        <v>132</v>
      </c>
      <c r="H172" s="221">
        <v>15</v>
      </c>
      <c r="I172" s="222"/>
      <c r="J172" s="223">
        <f>ROUND(I172*H172,2)</f>
        <v>0</v>
      </c>
      <c r="K172" s="219" t="s">
        <v>21</v>
      </c>
      <c r="L172" s="68"/>
      <c r="M172" s="224" t="s">
        <v>21</v>
      </c>
      <c r="N172" s="225" t="s">
        <v>45</v>
      </c>
      <c r="O172" s="43"/>
      <c r="P172" s="226">
        <f>O172*H172</f>
        <v>0</v>
      </c>
      <c r="Q172" s="226">
        <v>0.067</v>
      </c>
      <c r="R172" s="226">
        <f>Q172*H172</f>
        <v>1.0050000000000001</v>
      </c>
      <c r="S172" s="226">
        <v>0.066</v>
      </c>
      <c r="T172" s="227">
        <f>S172*H172</f>
        <v>0.99</v>
      </c>
      <c r="AR172" s="20" t="s">
        <v>133</v>
      </c>
      <c r="AT172" s="20" t="s">
        <v>129</v>
      </c>
      <c r="AU172" s="20" t="s">
        <v>83</v>
      </c>
      <c r="AY172" s="20" t="s">
        <v>127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20" t="s">
        <v>79</v>
      </c>
      <c r="BK172" s="228">
        <f>ROUND(I172*H172,2)</f>
        <v>0</v>
      </c>
      <c r="BL172" s="20" t="s">
        <v>133</v>
      </c>
      <c r="BM172" s="20" t="s">
        <v>355</v>
      </c>
    </row>
    <row r="173" spans="2:65" s="1" customFormat="1" ht="16.5" customHeight="1">
      <c r="B173" s="42"/>
      <c r="C173" s="217" t="s">
        <v>358</v>
      </c>
      <c r="D173" s="217" t="s">
        <v>129</v>
      </c>
      <c r="E173" s="218" t="s">
        <v>359</v>
      </c>
      <c r="F173" s="219" t="s">
        <v>360</v>
      </c>
      <c r="G173" s="220" t="s">
        <v>132</v>
      </c>
      <c r="H173" s="221">
        <v>2</v>
      </c>
      <c r="I173" s="222"/>
      <c r="J173" s="223">
        <f>ROUND(I173*H173,2)</f>
        <v>0</v>
      </c>
      <c r="K173" s="219" t="s">
        <v>21</v>
      </c>
      <c r="L173" s="68"/>
      <c r="M173" s="224" t="s">
        <v>21</v>
      </c>
      <c r="N173" s="225" t="s">
        <v>45</v>
      </c>
      <c r="O173" s="43"/>
      <c r="P173" s="226">
        <f>O173*H173</f>
        <v>0</v>
      </c>
      <c r="Q173" s="226">
        <v>0.067</v>
      </c>
      <c r="R173" s="226">
        <f>Q173*H173</f>
        <v>0.134</v>
      </c>
      <c r="S173" s="226">
        <v>0.067</v>
      </c>
      <c r="T173" s="227">
        <f>S173*H173</f>
        <v>0.134</v>
      </c>
      <c r="AR173" s="20" t="s">
        <v>133</v>
      </c>
      <c r="AT173" s="20" t="s">
        <v>129</v>
      </c>
      <c r="AU173" s="20" t="s">
        <v>83</v>
      </c>
      <c r="AY173" s="20" t="s">
        <v>127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20" t="s">
        <v>79</v>
      </c>
      <c r="BK173" s="228">
        <f>ROUND(I173*H173,2)</f>
        <v>0</v>
      </c>
      <c r="BL173" s="20" t="s">
        <v>133</v>
      </c>
      <c r="BM173" s="20" t="s">
        <v>358</v>
      </c>
    </row>
    <row r="174" spans="2:63" s="10" customFormat="1" ht="29.85" customHeight="1">
      <c r="B174" s="201"/>
      <c r="C174" s="202"/>
      <c r="D174" s="203" t="s">
        <v>73</v>
      </c>
      <c r="E174" s="215" t="s">
        <v>361</v>
      </c>
      <c r="F174" s="215" t="s">
        <v>362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P175</f>
        <v>0</v>
      </c>
      <c r="Q174" s="209"/>
      <c r="R174" s="210">
        <f>R175</f>
        <v>0.00548715</v>
      </c>
      <c r="S174" s="209"/>
      <c r="T174" s="211">
        <f>T175</f>
        <v>5.762685</v>
      </c>
      <c r="AR174" s="212" t="s">
        <v>79</v>
      </c>
      <c r="AT174" s="213" t="s">
        <v>73</v>
      </c>
      <c r="AU174" s="213" t="s">
        <v>79</v>
      </c>
      <c r="AY174" s="212" t="s">
        <v>127</v>
      </c>
      <c r="BK174" s="214">
        <f>BK175</f>
        <v>0</v>
      </c>
    </row>
    <row r="175" spans="2:65" s="1" customFormat="1" ht="16.5" customHeight="1">
      <c r="B175" s="42"/>
      <c r="C175" s="217" t="s">
        <v>363</v>
      </c>
      <c r="D175" s="217" t="s">
        <v>129</v>
      </c>
      <c r="E175" s="218" t="s">
        <v>364</v>
      </c>
      <c r="F175" s="219" t="s">
        <v>365</v>
      </c>
      <c r="G175" s="220" t="s">
        <v>141</v>
      </c>
      <c r="H175" s="221">
        <v>2.355</v>
      </c>
      <c r="I175" s="222"/>
      <c r="J175" s="223">
        <f>ROUND(I175*H175,2)</f>
        <v>0</v>
      </c>
      <c r="K175" s="219" t="s">
        <v>21</v>
      </c>
      <c r="L175" s="68"/>
      <c r="M175" s="224" t="s">
        <v>21</v>
      </c>
      <c r="N175" s="225" t="s">
        <v>45</v>
      </c>
      <c r="O175" s="43"/>
      <c r="P175" s="226">
        <f>O175*H175</f>
        <v>0</v>
      </c>
      <c r="Q175" s="226">
        <v>0.00233</v>
      </c>
      <c r="R175" s="226">
        <f>Q175*H175</f>
        <v>0.00548715</v>
      </c>
      <c r="S175" s="226">
        <v>2.447</v>
      </c>
      <c r="T175" s="227">
        <f>S175*H175</f>
        <v>5.762685</v>
      </c>
      <c r="AR175" s="20" t="s">
        <v>133</v>
      </c>
      <c r="AT175" s="20" t="s">
        <v>129</v>
      </c>
      <c r="AU175" s="20" t="s">
        <v>83</v>
      </c>
      <c r="AY175" s="20" t="s">
        <v>127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20" t="s">
        <v>79</v>
      </c>
      <c r="BK175" s="228">
        <f>ROUND(I175*H175,2)</f>
        <v>0</v>
      </c>
      <c r="BL175" s="20" t="s">
        <v>133</v>
      </c>
      <c r="BM175" s="20" t="s">
        <v>363</v>
      </c>
    </row>
    <row r="176" spans="2:63" s="10" customFormat="1" ht="29.85" customHeight="1">
      <c r="B176" s="201"/>
      <c r="C176" s="202"/>
      <c r="D176" s="203" t="s">
        <v>73</v>
      </c>
      <c r="E176" s="215" t="s">
        <v>366</v>
      </c>
      <c r="F176" s="215" t="s">
        <v>367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SUM(P177:P182)</f>
        <v>0</v>
      </c>
      <c r="Q176" s="209"/>
      <c r="R176" s="210">
        <f>SUM(R177:R182)</f>
        <v>0</v>
      </c>
      <c r="S176" s="209"/>
      <c r="T176" s="211">
        <f>SUM(T177:T182)</f>
        <v>0</v>
      </c>
      <c r="AR176" s="212" t="s">
        <v>79</v>
      </c>
      <c r="AT176" s="213" t="s">
        <v>73</v>
      </c>
      <c r="AU176" s="213" t="s">
        <v>79</v>
      </c>
      <c r="AY176" s="212" t="s">
        <v>127</v>
      </c>
      <c r="BK176" s="214">
        <f>SUM(BK177:BK182)</f>
        <v>0</v>
      </c>
    </row>
    <row r="177" spans="2:65" s="1" customFormat="1" ht="16.5" customHeight="1">
      <c r="B177" s="42"/>
      <c r="C177" s="217" t="s">
        <v>368</v>
      </c>
      <c r="D177" s="217" t="s">
        <v>129</v>
      </c>
      <c r="E177" s="218" t="s">
        <v>369</v>
      </c>
      <c r="F177" s="219" t="s">
        <v>370</v>
      </c>
      <c r="G177" s="220" t="s">
        <v>248</v>
      </c>
      <c r="H177" s="221">
        <v>179.367</v>
      </c>
      <c r="I177" s="222"/>
      <c r="J177" s="223">
        <f>ROUND(I177*H177,2)</f>
        <v>0</v>
      </c>
      <c r="K177" s="219" t="s">
        <v>21</v>
      </c>
      <c r="L177" s="68"/>
      <c r="M177" s="224" t="s">
        <v>21</v>
      </c>
      <c r="N177" s="225" t="s">
        <v>45</v>
      </c>
      <c r="O177" s="43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20" t="s">
        <v>133</v>
      </c>
      <c r="AT177" s="20" t="s">
        <v>129</v>
      </c>
      <c r="AU177" s="20" t="s">
        <v>83</v>
      </c>
      <c r="AY177" s="20" t="s">
        <v>127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20" t="s">
        <v>79</v>
      </c>
      <c r="BK177" s="228">
        <f>ROUND(I177*H177,2)</f>
        <v>0</v>
      </c>
      <c r="BL177" s="20" t="s">
        <v>133</v>
      </c>
      <c r="BM177" s="20" t="s">
        <v>368</v>
      </c>
    </row>
    <row r="178" spans="2:65" s="1" customFormat="1" ht="16.5" customHeight="1">
      <c r="B178" s="42"/>
      <c r="C178" s="217" t="s">
        <v>371</v>
      </c>
      <c r="D178" s="217" t="s">
        <v>129</v>
      </c>
      <c r="E178" s="218" t="s">
        <v>372</v>
      </c>
      <c r="F178" s="219" t="s">
        <v>373</v>
      </c>
      <c r="G178" s="220" t="s">
        <v>248</v>
      </c>
      <c r="H178" s="221">
        <v>2511.132</v>
      </c>
      <c r="I178" s="222"/>
      <c r="J178" s="223">
        <f>ROUND(I178*H178,2)</f>
        <v>0</v>
      </c>
      <c r="K178" s="219" t="s">
        <v>21</v>
      </c>
      <c r="L178" s="68"/>
      <c r="M178" s="224" t="s">
        <v>21</v>
      </c>
      <c r="N178" s="225" t="s">
        <v>45</v>
      </c>
      <c r="O178" s="43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20" t="s">
        <v>133</v>
      </c>
      <c r="AT178" s="20" t="s">
        <v>129</v>
      </c>
      <c r="AU178" s="20" t="s">
        <v>83</v>
      </c>
      <c r="AY178" s="20" t="s">
        <v>127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20" t="s">
        <v>79</v>
      </c>
      <c r="BK178" s="228">
        <f>ROUND(I178*H178,2)</f>
        <v>0</v>
      </c>
      <c r="BL178" s="20" t="s">
        <v>133</v>
      </c>
      <c r="BM178" s="20" t="s">
        <v>371</v>
      </c>
    </row>
    <row r="179" spans="2:65" s="1" customFormat="1" ht="16.5" customHeight="1">
      <c r="B179" s="42"/>
      <c r="C179" s="217" t="s">
        <v>374</v>
      </c>
      <c r="D179" s="217" t="s">
        <v>129</v>
      </c>
      <c r="E179" s="218" t="s">
        <v>375</v>
      </c>
      <c r="F179" s="219" t="s">
        <v>376</v>
      </c>
      <c r="G179" s="220" t="s">
        <v>248</v>
      </c>
      <c r="H179" s="221">
        <v>63.327</v>
      </c>
      <c r="I179" s="222"/>
      <c r="J179" s="223">
        <f>ROUND(I179*H179,2)</f>
        <v>0</v>
      </c>
      <c r="K179" s="219" t="s">
        <v>21</v>
      </c>
      <c r="L179" s="68"/>
      <c r="M179" s="224" t="s">
        <v>21</v>
      </c>
      <c r="N179" s="225" t="s">
        <v>45</v>
      </c>
      <c r="O179" s="43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20" t="s">
        <v>133</v>
      </c>
      <c r="AT179" s="20" t="s">
        <v>129</v>
      </c>
      <c r="AU179" s="20" t="s">
        <v>83</v>
      </c>
      <c r="AY179" s="20" t="s">
        <v>127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20" t="s">
        <v>79</v>
      </c>
      <c r="BK179" s="228">
        <f>ROUND(I179*H179,2)</f>
        <v>0</v>
      </c>
      <c r="BL179" s="20" t="s">
        <v>133</v>
      </c>
      <c r="BM179" s="20" t="s">
        <v>374</v>
      </c>
    </row>
    <row r="180" spans="2:65" s="1" customFormat="1" ht="16.5" customHeight="1">
      <c r="B180" s="42"/>
      <c r="C180" s="217" t="s">
        <v>377</v>
      </c>
      <c r="D180" s="217" t="s">
        <v>129</v>
      </c>
      <c r="E180" s="218" t="s">
        <v>378</v>
      </c>
      <c r="F180" s="219" t="s">
        <v>379</v>
      </c>
      <c r="G180" s="220" t="s">
        <v>248</v>
      </c>
      <c r="H180" s="221">
        <v>126.654</v>
      </c>
      <c r="I180" s="222"/>
      <c r="J180" s="223">
        <f>ROUND(I180*H180,2)</f>
        <v>0</v>
      </c>
      <c r="K180" s="219" t="s">
        <v>21</v>
      </c>
      <c r="L180" s="68"/>
      <c r="M180" s="224" t="s">
        <v>21</v>
      </c>
      <c r="N180" s="225" t="s">
        <v>45</v>
      </c>
      <c r="O180" s="43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20" t="s">
        <v>133</v>
      </c>
      <c r="AT180" s="20" t="s">
        <v>129</v>
      </c>
      <c r="AU180" s="20" t="s">
        <v>83</v>
      </c>
      <c r="AY180" s="20" t="s">
        <v>127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20" t="s">
        <v>79</v>
      </c>
      <c r="BK180" s="228">
        <f>ROUND(I180*H180,2)</f>
        <v>0</v>
      </c>
      <c r="BL180" s="20" t="s">
        <v>133</v>
      </c>
      <c r="BM180" s="20" t="s">
        <v>377</v>
      </c>
    </row>
    <row r="181" spans="2:65" s="1" customFormat="1" ht="16.5" customHeight="1">
      <c r="B181" s="42"/>
      <c r="C181" s="217" t="s">
        <v>380</v>
      </c>
      <c r="D181" s="217" t="s">
        <v>129</v>
      </c>
      <c r="E181" s="218" t="s">
        <v>381</v>
      </c>
      <c r="F181" s="219" t="s">
        <v>382</v>
      </c>
      <c r="G181" s="220" t="s">
        <v>248</v>
      </c>
      <c r="H181" s="221">
        <v>71.373</v>
      </c>
      <c r="I181" s="222"/>
      <c r="J181" s="223">
        <f>ROUND(I181*H181,2)</f>
        <v>0</v>
      </c>
      <c r="K181" s="219" t="s">
        <v>21</v>
      </c>
      <c r="L181" s="68"/>
      <c r="M181" s="224" t="s">
        <v>21</v>
      </c>
      <c r="N181" s="225" t="s">
        <v>45</v>
      </c>
      <c r="O181" s="43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20" t="s">
        <v>133</v>
      </c>
      <c r="AT181" s="20" t="s">
        <v>129</v>
      </c>
      <c r="AU181" s="20" t="s">
        <v>83</v>
      </c>
      <c r="AY181" s="20" t="s">
        <v>127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20" t="s">
        <v>79</v>
      </c>
      <c r="BK181" s="228">
        <f>ROUND(I181*H181,2)</f>
        <v>0</v>
      </c>
      <c r="BL181" s="20" t="s">
        <v>133</v>
      </c>
      <c r="BM181" s="20" t="s">
        <v>380</v>
      </c>
    </row>
    <row r="182" spans="2:65" s="1" customFormat="1" ht="16.5" customHeight="1">
      <c r="B182" s="42"/>
      <c r="C182" s="217" t="s">
        <v>383</v>
      </c>
      <c r="D182" s="217" t="s">
        <v>129</v>
      </c>
      <c r="E182" s="218" t="s">
        <v>384</v>
      </c>
      <c r="F182" s="219" t="s">
        <v>385</v>
      </c>
      <c r="G182" s="220" t="s">
        <v>248</v>
      </c>
      <c r="H182" s="221">
        <v>117.998</v>
      </c>
      <c r="I182" s="222"/>
      <c r="J182" s="223">
        <f>ROUND(I182*H182,2)</f>
        <v>0</v>
      </c>
      <c r="K182" s="219" t="s">
        <v>21</v>
      </c>
      <c r="L182" s="68"/>
      <c r="M182" s="224" t="s">
        <v>21</v>
      </c>
      <c r="N182" s="225" t="s">
        <v>45</v>
      </c>
      <c r="O182" s="43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20" t="s">
        <v>133</v>
      </c>
      <c r="AT182" s="20" t="s">
        <v>129</v>
      </c>
      <c r="AU182" s="20" t="s">
        <v>83</v>
      </c>
      <c r="AY182" s="20" t="s">
        <v>127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20" t="s">
        <v>79</v>
      </c>
      <c r="BK182" s="228">
        <f>ROUND(I182*H182,2)</f>
        <v>0</v>
      </c>
      <c r="BL182" s="20" t="s">
        <v>133</v>
      </c>
      <c r="BM182" s="20" t="s">
        <v>383</v>
      </c>
    </row>
    <row r="183" spans="2:63" s="10" customFormat="1" ht="29.85" customHeight="1">
      <c r="B183" s="201"/>
      <c r="C183" s="202"/>
      <c r="D183" s="203" t="s">
        <v>73</v>
      </c>
      <c r="E183" s="215" t="s">
        <v>386</v>
      </c>
      <c r="F183" s="215" t="s">
        <v>387</v>
      </c>
      <c r="G183" s="202"/>
      <c r="H183" s="202"/>
      <c r="I183" s="205"/>
      <c r="J183" s="216">
        <f>BK183</f>
        <v>0</v>
      </c>
      <c r="K183" s="202"/>
      <c r="L183" s="207"/>
      <c r="M183" s="208"/>
      <c r="N183" s="209"/>
      <c r="O183" s="209"/>
      <c r="P183" s="210">
        <f>P184</f>
        <v>0</v>
      </c>
      <c r="Q183" s="209"/>
      <c r="R183" s="210">
        <f>R184</f>
        <v>0</v>
      </c>
      <c r="S183" s="209"/>
      <c r="T183" s="211">
        <f>T184</f>
        <v>0</v>
      </c>
      <c r="AR183" s="212" t="s">
        <v>79</v>
      </c>
      <c r="AT183" s="213" t="s">
        <v>73</v>
      </c>
      <c r="AU183" s="213" t="s">
        <v>79</v>
      </c>
      <c r="AY183" s="212" t="s">
        <v>127</v>
      </c>
      <c r="BK183" s="214">
        <f>BK184</f>
        <v>0</v>
      </c>
    </row>
    <row r="184" spans="2:65" s="1" customFormat="1" ht="16.5" customHeight="1">
      <c r="B184" s="42"/>
      <c r="C184" s="217" t="s">
        <v>388</v>
      </c>
      <c r="D184" s="217" t="s">
        <v>129</v>
      </c>
      <c r="E184" s="218" t="s">
        <v>389</v>
      </c>
      <c r="F184" s="219" t="s">
        <v>390</v>
      </c>
      <c r="G184" s="220" t="s">
        <v>248</v>
      </c>
      <c r="H184" s="221">
        <v>576.252</v>
      </c>
      <c r="I184" s="222"/>
      <c r="J184" s="223">
        <f>ROUND(I184*H184,2)</f>
        <v>0</v>
      </c>
      <c r="K184" s="219" t="s">
        <v>21</v>
      </c>
      <c r="L184" s="68"/>
      <c r="M184" s="224" t="s">
        <v>21</v>
      </c>
      <c r="N184" s="225" t="s">
        <v>45</v>
      </c>
      <c r="O184" s="43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20" t="s">
        <v>133</v>
      </c>
      <c r="AT184" s="20" t="s">
        <v>129</v>
      </c>
      <c r="AU184" s="20" t="s">
        <v>83</v>
      </c>
      <c r="AY184" s="20" t="s">
        <v>127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20" t="s">
        <v>79</v>
      </c>
      <c r="BK184" s="228">
        <f>ROUND(I184*H184,2)</f>
        <v>0</v>
      </c>
      <c r="BL184" s="20" t="s">
        <v>133</v>
      </c>
      <c r="BM184" s="20" t="s">
        <v>388</v>
      </c>
    </row>
    <row r="185" spans="2:63" s="10" customFormat="1" ht="29.85" customHeight="1">
      <c r="B185" s="201"/>
      <c r="C185" s="202"/>
      <c r="D185" s="203" t="s">
        <v>73</v>
      </c>
      <c r="E185" s="215" t="s">
        <v>391</v>
      </c>
      <c r="F185" s="215" t="s">
        <v>392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P186</f>
        <v>0</v>
      </c>
      <c r="Q185" s="209"/>
      <c r="R185" s="210">
        <f>R186</f>
        <v>0</v>
      </c>
      <c r="S185" s="209"/>
      <c r="T185" s="211">
        <f>T186</f>
        <v>0</v>
      </c>
      <c r="AR185" s="212" t="s">
        <v>79</v>
      </c>
      <c r="AT185" s="213" t="s">
        <v>73</v>
      </c>
      <c r="AU185" s="213" t="s">
        <v>79</v>
      </c>
      <c r="AY185" s="212" t="s">
        <v>127</v>
      </c>
      <c r="BK185" s="214">
        <f>BK186</f>
        <v>0</v>
      </c>
    </row>
    <row r="186" spans="2:65" s="1" customFormat="1" ht="16.5" customHeight="1">
      <c r="B186" s="42"/>
      <c r="C186" s="217" t="s">
        <v>393</v>
      </c>
      <c r="D186" s="217" t="s">
        <v>129</v>
      </c>
      <c r="E186" s="218" t="s">
        <v>394</v>
      </c>
      <c r="F186" s="219" t="s">
        <v>395</v>
      </c>
      <c r="G186" s="220" t="s">
        <v>396</v>
      </c>
      <c r="H186" s="221">
        <v>1</v>
      </c>
      <c r="I186" s="222"/>
      <c r="J186" s="223">
        <f>ROUND(I186*H186,2)</f>
        <v>0</v>
      </c>
      <c r="K186" s="219" t="s">
        <v>21</v>
      </c>
      <c r="L186" s="68"/>
      <c r="M186" s="224" t="s">
        <v>21</v>
      </c>
      <c r="N186" s="239" t="s">
        <v>45</v>
      </c>
      <c r="O186" s="240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AR186" s="20" t="s">
        <v>133</v>
      </c>
      <c r="AT186" s="20" t="s">
        <v>129</v>
      </c>
      <c r="AU186" s="20" t="s">
        <v>83</v>
      </c>
      <c r="AY186" s="20" t="s">
        <v>127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20" t="s">
        <v>79</v>
      </c>
      <c r="BK186" s="228">
        <f>ROUND(I186*H186,2)</f>
        <v>0</v>
      </c>
      <c r="BL186" s="20" t="s">
        <v>133</v>
      </c>
      <c r="BM186" s="20" t="s">
        <v>393</v>
      </c>
    </row>
    <row r="187" spans="2:12" s="1" customFormat="1" ht="6.95" customHeight="1">
      <c r="B187" s="63"/>
      <c r="C187" s="64"/>
      <c r="D187" s="64"/>
      <c r="E187" s="64"/>
      <c r="F187" s="64"/>
      <c r="G187" s="64"/>
      <c r="H187" s="64"/>
      <c r="I187" s="162"/>
      <c r="J187" s="64"/>
      <c r="K187" s="64"/>
      <c r="L187" s="68"/>
    </row>
  </sheetData>
  <sheetProtection password="CC35" sheet="1" objects="1" scenarios="1" formatColumns="0" formatRows="0" autoFilter="0"/>
  <autoFilter ref="C88:K186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86</v>
      </c>
      <c r="G1" s="135" t="s">
        <v>87</v>
      </c>
      <c r="H1" s="135"/>
      <c r="I1" s="136"/>
      <c r="J1" s="135" t="s">
        <v>88</v>
      </c>
      <c r="K1" s="134" t="s">
        <v>89</v>
      </c>
      <c r="L1" s="135" t="s">
        <v>90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85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83</v>
      </c>
    </row>
    <row r="4" spans="2:46" ht="36.95" customHeight="1">
      <c r="B4" s="24"/>
      <c r="C4" s="25"/>
      <c r="D4" s="26" t="s">
        <v>91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Kino Alfa - stavební úpravy, parkoviště v ul. Dukelská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92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397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pans="2:11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5. 2. 2018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">
        <v>29</v>
      </c>
      <c r="K14" s="47"/>
    </row>
    <row r="15" spans="2:11" s="1" customFormat="1" ht="18" customHeight="1">
      <c r="B15" s="42"/>
      <c r="C15" s="43"/>
      <c r="D15" s="43"/>
      <c r="E15" s="31" t="s">
        <v>30</v>
      </c>
      <c r="F15" s="43"/>
      <c r="G15" s="43"/>
      <c r="H15" s="43"/>
      <c r="I15" s="142" t="s">
        <v>31</v>
      </c>
      <c r="J15" s="31" t="s">
        <v>21</v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32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31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34</v>
      </c>
      <c r="E20" s="43"/>
      <c r="F20" s="43"/>
      <c r="G20" s="43"/>
      <c r="H20" s="43"/>
      <c r="I20" s="142" t="s">
        <v>28</v>
      </c>
      <c r="J20" s="31" t="s">
        <v>35</v>
      </c>
      <c r="K20" s="47"/>
    </row>
    <row r="21" spans="2:11" s="1" customFormat="1" ht="18" customHeight="1">
      <c r="B21" s="42"/>
      <c r="C21" s="43"/>
      <c r="D21" s="43"/>
      <c r="E21" s="31" t="s">
        <v>36</v>
      </c>
      <c r="F21" s="43"/>
      <c r="G21" s="43"/>
      <c r="H21" s="43"/>
      <c r="I21" s="142" t="s">
        <v>31</v>
      </c>
      <c r="J21" s="31" t="s">
        <v>37</v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39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40</v>
      </c>
      <c r="E27" s="43"/>
      <c r="F27" s="43"/>
      <c r="G27" s="43"/>
      <c r="H27" s="43"/>
      <c r="I27" s="140"/>
      <c r="J27" s="151">
        <f>ROUND(J79,2)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42</v>
      </c>
      <c r="G29" s="43"/>
      <c r="H29" s="43"/>
      <c r="I29" s="152" t="s">
        <v>41</v>
      </c>
      <c r="J29" s="48" t="s">
        <v>43</v>
      </c>
      <c r="K29" s="47"/>
    </row>
    <row r="30" spans="2:11" s="1" customFormat="1" ht="14.4" customHeight="1">
      <c r="B30" s="42"/>
      <c r="C30" s="43"/>
      <c r="D30" s="51" t="s">
        <v>44</v>
      </c>
      <c r="E30" s="51" t="s">
        <v>45</v>
      </c>
      <c r="F30" s="153">
        <f>ROUND(SUM(BE79:BE140),2)</f>
        <v>0</v>
      </c>
      <c r="G30" s="43"/>
      <c r="H30" s="43"/>
      <c r="I30" s="154">
        <v>0.21</v>
      </c>
      <c r="J30" s="153">
        <f>ROUND(ROUND((SUM(BE79:BE140)),2)*I30,2)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46</v>
      </c>
      <c r="F31" s="153">
        <f>ROUND(SUM(BF79:BF140),2)</f>
        <v>0</v>
      </c>
      <c r="G31" s="43"/>
      <c r="H31" s="43"/>
      <c r="I31" s="154">
        <v>0.15</v>
      </c>
      <c r="J31" s="153">
        <f>ROUND(ROUND((SUM(BF79:BF140)),2)*I31,2)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47</v>
      </c>
      <c r="F32" s="153">
        <f>ROUND(SUM(BG79:BG140),2)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48</v>
      </c>
      <c r="F33" s="153">
        <f>ROUND(SUM(BH79:BH140),2)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49</v>
      </c>
      <c r="F34" s="153">
        <f>ROUND(SUM(BI79:BI140),2)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50</v>
      </c>
      <c r="E36" s="94"/>
      <c r="F36" s="94"/>
      <c r="G36" s="157" t="s">
        <v>51</v>
      </c>
      <c r="H36" s="158" t="s">
        <v>52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94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Kino Alfa - stavební úpravy, parkoviště v ul. Dukelská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92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>2 - Veřejné osvětlení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23</v>
      </c>
      <c r="D49" s="43"/>
      <c r="E49" s="43"/>
      <c r="F49" s="31" t="str">
        <f>F12</f>
        <v>Sokolov</v>
      </c>
      <c r="G49" s="43"/>
      <c r="H49" s="43"/>
      <c r="I49" s="142" t="s">
        <v>25</v>
      </c>
      <c r="J49" s="143" t="str">
        <f>IF(J12="","",J12)</f>
        <v>5. 2. 2018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27</v>
      </c>
      <c r="D51" s="43"/>
      <c r="E51" s="43"/>
      <c r="F51" s="31" t="str">
        <f>E15</f>
        <v>Město Sokolov</v>
      </c>
      <c r="G51" s="43"/>
      <c r="H51" s="43"/>
      <c r="I51" s="142" t="s">
        <v>34</v>
      </c>
      <c r="J51" s="40" t="str">
        <f>E21</f>
        <v>Ing. Jiří Soukup</v>
      </c>
      <c r="K51" s="47"/>
    </row>
    <row r="52" spans="2:11" s="1" customFormat="1" ht="14.4" customHeight="1">
      <c r="B52" s="42"/>
      <c r="C52" s="36" t="s">
        <v>32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95</v>
      </c>
      <c r="D54" s="155"/>
      <c r="E54" s="155"/>
      <c r="F54" s="155"/>
      <c r="G54" s="155"/>
      <c r="H54" s="155"/>
      <c r="I54" s="169"/>
      <c r="J54" s="170" t="s">
        <v>96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97</v>
      </c>
      <c r="D56" s="43"/>
      <c r="E56" s="43"/>
      <c r="F56" s="43"/>
      <c r="G56" s="43"/>
      <c r="H56" s="43"/>
      <c r="I56" s="140"/>
      <c r="J56" s="151">
        <f>J79</f>
        <v>0</v>
      </c>
      <c r="K56" s="47"/>
      <c r="AU56" s="20" t="s">
        <v>98</v>
      </c>
    </row>
    <row r="57" spans="2:11" s="7" customFormat="1" ht="24.95" customHeight="1">
      <c r="B57" s="173"/>
      <c r="C57" s="174"/>
      <c r="D57" s="175" t="s">
        <v>398</v>
      </c>
      <c r="E57" s="176"/>
      <c r="F57" s="176"/>
      <c r="G57" s="176"/>
      <c r="H57" s="176"/>
      <c r="I57" s="177"/>
      <c r="J57" s="178">
        <f>J80</f>
        <v>0</v>
      </c>
      <c r="K57" s="179"/>
    </row>
    <row r="58" spans="2:11" s="8" customFormat="1" ht="19.9" customHeight="1">
      <c r="B58" s="180"/>
      <c r="C58" s="181"/>
      <c r="D58" s="182" t="s">
        <v>399</v>
      </c>
      <c r="E58" s="183"/>
      <c r="F58" s="183"/>
      <c r="G58" s="183"/>
      <c r="H58" s="183"/>
      <c r="I58" s="184"/>
      <c r="J58" s="185">
        <f>J81</f>
        <v>0</v>
      </c>
      <c r="K58" s="186"/>
    </row>
    <row r="59" spans="2:11" s="8" customFormat="1" ht="19.9" customHeight="1">
      <c r="B59" s="180"/>
      <c r="C59" s="181"/>
      <c r="D59" s="182" t="s">
        <v>400</v>
      </c>
      <c r="E59" s="183"/>
      <c r="F59" s="183"/>
      <c r="G59" s="183"/>
      <c r="H59" s="183"/>
      <c r="I59" s="184"/>
      <c r="J59" s="185">
        <f>J125</f>
        <v>0</v>
      </c>
      <c r="K59" s="186"/>
    </row>
    <row r="60" spans="2:11" s="1" customFormat="1" ht="21.8" customHeight="1">
      <c r="B60" s="42"/>
      <c r="C60" s="43"/>
      <c r="D60" s="43"/>
      <c r="E60" s="43"/>
      <c r="F60" s="43"/>
      <c r="G60" s="43"/>
      <c r="H60" s="43"/>
      <c r="I60" s="140"/>
      <c r="J60" s="43"/>
      <c r="K60" s="47"/>
    </row>
    <row r="61" spans="2:11" s="1" customFormat="1" ht="6.95" customHeight="1">
      <c r="B61" s="63"/>
      <c r="C61" s="64"/>
      <c r="D61" s="64"/>
      <c r="E61" s="64"/>
      <c r="F61" s="64"/>
      <c r="G61" s="64"/>
      <c r="H61" s="64"/>
      <c r="I61" s="162"/>
      <c r="J61" s="64"/>
      <c r="K61" s="65"/>
    </row>
    <row r="65" spans="2:12" s="1" customFormat="1" ht="6.95" customHeight="1">
      <c r="B65" s="66"/>
      <c r="C65" s="67"/>
      <c r="D65" s="67"/>
      <c r="E65" s="67"/>
      <c r="F65" s="67"/>
      <c r="G65" s="67"/>
      <c r="H65" s="67"/>
      <c r="I65" s="165"/>
      <c r="J65" s="67"/>
      <c r="K65" s="67"/>
      <c r="L65" s="68"/>
    </row>
    <row r="66" spans="2:12" s="1" customFormat="1" ht="36.95" customHeight="1">
      <c r="B66" s="42"/>
      <c r="C66" s="69" t="s">
        <v>112</v>
      </c>
      <c r="D66" s="70"/>
      <c r="E66" s="70"/>
      <c r="F66" s="70"/>
      <c r="G66" s="70"/>
      <c r="H66" s="70"/>
      <c r="I66" s="187"/>
      <c r="J66" s="70"/>
      <c r="K66" s="70"/>
      <c r="L66" s="68"/>
    </row>
    <row r="67" spans="2:12" s="1" customFormat="1" ht="6.95" customHeight="1">
      <c r="B67" s="42"/>
      <c r="C67" s="70"/>
      <c r="D67" s="70"/>
      <c r="E67" s="70"/>
      <c r="F67" s="70"/>
      <c r="G67" s="70"/>
      <c r="H67" s="70"/>
      <c r="I67" s="187"/>
      <c r="J67" s="70"/>
      <c r="K67" s="70"/>
      <c r="L67" s="68"/>
    </row>
    <row r="68" spans="2:12" s="1" customFormat="1" ht="14.4" customHeight="1">
      <c r="B68" s="42"/>
      <c r="C68" s="72" t="s">
        <v>18</v>
      </c>
      <c r="D68" s="70"/>
      <c r="E68" s="70"/>
      <c r="F68" s="70"/>
      <c r="G68" s="70"/>
      <c r="H68" s="70"/>
      <c r="I68" s="187"/>
      <c r="J68" s="70"/>
      <c r="K68" s="70"/>
      <c r="L68" s="68"/>
    </row>
    <row r="69" spans="2:12" s="1" customFormat="1" ht="16.5" customHeight="1">
      <c r="B69" s="42"/>
      <c r="C69" s="70"/>
      <c r="D69" s="70"/>
      <c r="E69" s="188" t="str">
        <f>E7</f>
        <v>Kino Alfa - stavební úpravy, parkoviště v ul. Dukelská</v>
      </c>
      <c r="F69" s="72"/>
      <c r="G69" s="72"/>
      <c r="H69" s="72"/>
      <c r="I69" s="187"/>
      <c r="J69" s="70"/>
      <c r="K69" s="70"/>
      <c r="L69" s="68"/>
    </row>
    <row r="70" spans="2:12" s="1" customFormat="1" ht="14.4" customHeight="1">
      <c r="B70" s="42"/>
      <c r="C70" s="72" t="s">
        <v>92</v>
      </c>
      <c r="D70" s="70"/>
      <c r="E70" s="70"/>
      <c r="F70" s="70"/>
      <c r="G70" s="70"/>
      <c r="H70" s="70"/>
      <c r="I70" s="187"/>
      <c r="J70" s="70"/>
      <c r="K70" s="70"/>
      <c r="L70" s="68"/>
    </row>
    <row r="71" spans="2:12" s="1" customFormat="1" ht="17.25" customHeight="1">
      <c r="B71" s="42"/>
      <c r="C71" s="70"/>
      <c r="D71" s="70"/>
      <c r="E71" s="78" t="str">
        <f>E9</f>
        <v>2 - Veřejné osvětlení</v>
      </c>
      <c r="F71" s="70"/>
      <c r="G71" s="70"/>
      <c r="H71" s="70"/>
      <c r="I71" s="187"/>
      <c r="J71" s="70"/>
      <c r="K71" s="70"/>
      <c r="L71" s="68"/>
    </row>
    <row r="72" spans="2:12" s="1" customFormat="1" ht="6.95" customHeight="1">
      <c r="B72" s="42"/>
      <c r="C72" s="70"/>
      <c r="D72" s="70"/>
      <c r="E72" s="70"/>
      <c r="F72" s="70"/>
      <c r="G72" s="70"/>
      <c r="H72" s="70"/>
      <c r="I72" s="187"/>
      <c r="J72" s="70"/>
      <c r="K72" s="70"/>
      <c r="L72" s="68"/>
    </row>
    <row r="73" spans="2:12" s="1" customFormat="1" ht="18" customHeight="1">
      <c r="B73" s="42"/>
      <c r="C73" s="72" t="s">
        <v>23</v>
      </c>
      <c r="D73" s="70"/>
      <c r="E73" s="70"/>
      <c r="F73" s="189" t="str">
        <f>F12</f>
        <v>Sokolov</v>
      </c>
      <c r="G73" s="70"/>
      <c r="H73" s="70"/>
      <c r="I73" s="190" t="s">
        <v>25</v>
      </c>
      <c r="J73" s="81" t="str">
        <f>IF(J12="","",J12)</f>
        <v>5. 2. 2018</v>
      </c>
      <c r="K73" s="70"/>
      <c r="L73" s="68"/>
    </row>
    <row r="74" spans="2:12" s="1" customFormat="1" ht="6.95" customHeight="1">
      <c r="B74" s="42"/>
      <c r="C74" s="70"/>
      <c r="D74" s="70"/>
      <c r="E74" s="70"/>
      <c r="F74" s="70"/>
      <c r="G74" s="70"/>
      <c r="H74" s="70"/>
      <c r="I74" s="187"/>
      <c r="J74" s="70"/>
      <c r="K74" s="70"/>
      <c r="L74" s="68"/>
    </row>
    <row r="75" spans="2:12" s="1" customFormat="1" ht="13.5">
      <c r="B75" s="42"/>
      <c r="C75" s="72" t="s">
        <v>27</v>
      </c>
      <c r="D75" s="70"/>
      <c r="E75" s="70"/>
      <c r="F75" s="189" t="str">
        <f>E15</f>
        <v>Město Sokolov</v>
      </c>
      <c r="G75" s="70"/>
      <c r="H75" s="70"/>
      <c r="I75" s="190" t="s">
        <v>34</v>
      </c>
      <c r="J75" s="189" t="str">
        <f>E21</f>
        <v>Ing. Jiří Soukup</v>
      </c>
      <c r="K75" s="70"/>
      <c r="L75" s="68"/>
    </row>
    <row r="76" spans="2:12" s="1" customFormat="1" ht="14.4" customHeight="1">
      <c r="B76" s="42"/>
      <c r="C76" s="72" t="s">
        <v>32</v>
      </c>
      <c r="D76" s="70"/>
      <c r="E76" s="70"/>
      <c r="F76" s="189" t="str">
        <f>IF(E18="","",E18)</f>
        <v/>
      </c>
      <c r="G76" s="70"/>
      <c r="H76" s="70"/>
      <c r="I76" s="187"/>
      <c r="J76" s="70"/>
      <c r="K76" s="70"/>
      <c r="L76" s="68"/>
    </row>
    <row r="77" spans="2:12" s="1" customFormat="1" ht="10.3" customHeight="1">
      <c r="B77" s="42"/>
      <c r="C77" s="70"/>
      <c r="D77" s="70"/>
      <c r="E77" s="70"/>
      <c r="F77" s="70"/>
      <c r="G77" s="70"/>
      <c r="H77" s="70"/>
      <c r="I77" s="187"/>
      <c r="J77" s="70"/>
      <c r="K77" s="70"/>
      <c r="L77" s="68"/>
    </row>
    <row r="78" spans="2:20" s="9" customFormat="1" ht="29.25" customHeight="1">
      <c r="B78" s="191"/>
      <c r="C78" s="192" t="s">
        <v>113</v>
      </c>
      <c r="D78" s="193" t="s">
        <v>59</v>
      </c>
      <c r="E78" s="193" t="s">
        <v>55</v>
      </c>
      <c r="F78" s="193" t="s">
        <v>114</v>
      </c>
      <c r="G78" s="193" t="s">
        <v>115</v>
      </c>
      <c r="H78" s="193" t="s">
        <v>116</v>
      </c>
      <c r="I78" s="194" t="s">
        <v>117</v>
      </c>
      <c r="J78" s="193" t="s">
        <v>96</v>
      </c>
      <c r="K78" s="195" t="s">
        <v>118</v>
      </c>
      <c r="L78" s="196"/>
      <c r="M78" s="98" t="s">
        <v>119</v>
      </c>
      <c r="N78" s="99" t="s">
        <v>44</v>
      </c>
      <c r="O78" s="99" t="s">
        <v>120</v>
      </c>
      <c r="P78" s="99" t="s">
        <v>121</v>
      </c>
      <c r="Q78" s="99" t="s">
        <v>122</v>
      </c>
      <c r="R78" s="99" t="s">
        <v>123</v>
      </c>
      <c r="S78" s="99" t="s">
        <v>124</v>
      </c>
      <c r="T78" s="100" t="s">
        <v>125</v>
      </c>
    </row>
    <row r="79" spans="2:63" s="1" customFormat="1" ht="29.25" customHeight="1">
      <c r="B79" s="42"/>
      <c r="C79" s="104" t="s">
        <v>97</v>
      </c>
      <c r="D79" s="70"/>
      <c r="E79" s="70"/>
      <c r="F79" s="70"/>
      <c r="G79" s="70"/>
      <c r="H79" s="70"/>
      <c r="I79" s="187"/>
      <c r="J79" s="197">
        <f>BK79</f>
        <v>0</v>
      </c>
      <c r="K79" s="70"/>
      <c r="L79" s="68"/>
      <c r="M79" s="101"/>
      <c r="N79" s="102"/>
      <c r="O79" s="102"/>
      <c r="P79" s="198">
        <f>P80</f>
        <v>0</v>
      </c>
      <c r="Q79" s="102"/>
      <c r="R79" s="198">
        <f>R80</f>
        <v>20.21489</v>
      </c>
      <c r="S79" s="102"/>
      <c r="T79" s="199">
        <f>T80</f>
        <v>0</v>
      </c>
      <c r="AT79" s="20" t="s">
        <v>73</v>
      </c>
      <c r="AU79" s="20" t="s">
        <v>98</v>
      </c>
      <c r="BK79" s="200">
        <f>BK80</f>
        <v>0</v>
      </c>
    </row>
    <row r="80" spans="2:63" s="10" customFormat="1" ht="37.4" customHeight="1">
      <c r="B80" s="201"/>
      <c r="C80" s="202"/>
      <c r="D80" s="203" t="s">
        <v>73</v>
      </c>
      <c r="E80" s="204" t="s">
        <v>154</v>
      </c>
      <c r="F80" s="204" t="s">
        <v>154</v>
      </c>
      <c r="G80" s="202"/>
      <c r="H80" s="202"/>
      <c r="I80" s="205"/>
      <c r="J80" s="206">
        <f>BK80</f>
        <v>0</v>
      </c>
      <c r="K80" s="202"/>
      <c r="L80" s="207"/>
      <c r="M80" s="208"/>
      <c r="N80" s="209"/>
      <c r="O80" s="209"/>
      <c r="P80" s="210">
        <f>P81+P125</f>
        <v>0</v>
      </c>
      <c r="Q80" s="209"/>
      <c r="R80" s="210">
        <f>R81+R125</f>
        <v>20.21489</v>
      </c>
      <c r="S80" s="209"/>
      <c r="T80" s="211">
        <f>T81+T125</f>
        <v>0</v>
      </c>
      <c r="AR80" s="212" t="s">
        <v>136</v>
      </c>
      <c r="AT80" s="213" t="s">
        <v>73</v>
      </c>
      <c r="AU80" s="213" t="s">
        <v>74</v>
      </c>
      <c r="AY80" s="212" t="s">
        <v>127</v>
      </c>
      <c r="BK80" s="214">
        <f>BK81+BK125</f>
        <v>0</v>
      </c>
    </row>
    <row r="81" spans="2:63" s="10" customFormat="1" ht="19.9" customHeight="1">
      <c r="B81" s="201"/>
      <c r="C81" s="202"/>
      <c r="D81" s="203" t="s">
        <v>73</v>
      </c>
      <c r="E81" s="215" t="s">
        <v>401</v>
      </c>
      <c r="F81" s="215" t="s">
        <v>402</v>
      </c>
      <c r="G81" s="202"/>
      <c r="H81" s="202"/>
      <c r="I81" s="205"/>
      <c r="J81" s="216">
        <f>BK81</f>
        <v>0</v>
      </c>
      <c r="K81" s="202"/>
      <c r="L81" s="207"/>
      <c r="M81" s="208"/>
      <c r="N81" s="209"/>
      <c r="O81" s="209"/>
      <c r="P81" s="210">
        <f>SUM(P82:P124)</f>
        <v>0</v>
      </c>
      <c r="Q81" s="209"/>
      <c r="R81" s="210">
        <f>SUM(R82:R124)</f>
        <v>0.15471999999999997</v>
      </c>
      <c r="S81" s="209"/>
      <c r="T81" s="211">
        <f>SUM(T82:T124)</f>
        <v>0</v>
      </c>
      <c r="AR81" s="212" t="s">
        <v>136</v>
      </c>
      <c r="AT81" s="213" t="s">
        <v>73</v>
      </c>
      <c r="AU81" s="213" t="s">
        <v>79</v>
      </c>
      <c r="AY81" s="212" t="s">
        <v>127</v>
      </c>
      <c r="BK81" s="214">
        <f>SUM(BK82:BK124)</f>
        <v>0</v>
      </c>
    </row>
    <row r="82" spans="2:65" s="1" customFormat="1" ht="16.5" customHeight="1">
      <c r="B82" s="42"/>
      <c r="C82" s="217" t="s">
        <v>79</v>
      </c>
      <c r="D82" s="217" t="s">
        <v>129</v>
      </c>
      <c r="E82" s="218" t="s">
        <v>403</v>
      </c>
      <c r="F82" s="219" t="s">
        <v>404</v>
      </c>
      <c r="G82" s="220" t="s">
        <v>157</v>
      </c>
      <c r="H82" s="221">
        <v>30</v>
      </c>
      <c r="I82" s="222"/>
      <c r="J82" s="223">
        <f>ROUND(I82*H82,2)</f>
        <v>0</v>
      </c>
      <c r="K82" s="219" t="s">
        <v>21</v>
      </c>
      <c r="L82" s="68"/>
      <c r="M82" s="224" t="s">
        <v>21</v>
      </c>
      <c r="N82" s="225" t="s">
        <v>45</v>
      </c>
      <c r="O82" s="43"/>
      <c r="P82" s="226">
        <f>O82*H82</f>
        <v>0</v>
      </c>
      <c r="Q82" s="226">
        <v>0</v>
      </c>
      <c r="R82" s="226">
        <f>Q82*H82</f>
        <v>0</v>
      </c>
      <c r="S82" s="226">
        <v>0</v>
      </c>
      <c r="T82" s="227">
        <f>S82*H82</f>
        <v>0</v>
      </c>
      <c r="AR82" s="20" t="s">
        <v>133</v>
      </c>
      <c r="AT82" s="20" t="s">
        <v>129</v>
      </c>
      <c r="AU82" s="20" t="s">
        <v>83</v>
      </c>
      <c r="AY82" s="20" t="s">
        <v>127</v>
      </c>
      <c r="BE82" s="228">
        <f>IF(N82="základní",J82,0)</f>
        <v>0</v>
      </c>
      <c r="BF82" s="228">
        <f>IF(N82="snížená",J82,0)</f>
        <v>0</v>
      </c>
      <c r="BG82" s="228">
        <f>IF(N82="zákl. přenesená",J82,0)</f>
        <v>0</v>
      </c>
      <c r="BH82" s="228">
        <f>IF(N82="sníž. přenesená",J82,0)</f>
        <v>0</v>
      </c>
      <c r="BI82" s="228">
        <f>IF(N82="nulová",J82,0)</f>
        <v>0</v>
      </c>
      <c r="BJ82" s="20" t="s">
        <v>79</v>
      </c>
      <c r="BK82" s="228">
        <f>ROUND(I82*H82,2)</f>
        <v>0</v>
      </c>
      <c r="BL82" s="20" t="s">
        <v>133</v>
      </c>
      <c r="BM82" s="20" t="s">
        <v>79</v>
      </c>
    </row>
    <row r="83" spans="2:65" s="1" customFormat="1" ht="16.5" customHeight="1">
      <c r="B83" s="42"/>
      <c r="C83" s="229" t="s">
        <v>83</v>
      </c>
      <c r="D83" s="229" t="s">
        <v>154</v>
      </c>
      <c r="E83" s="230" t="s">
        <v>405</v>
      </c>
      <c r="F83" s="231" t="s">
        <v>406</v>
      </c>
      <c r="G83" s="232" t="s">
        <v>157</v>
      </c>
      <c r="H83" s="233">
        <v>30</v>
      </c>
      <c r="I83" s="234"/>
      <c r="J83" s="235">
        <f>ROUND(I83*H83,2)</f>
        <v>0</v>
      </c>
      <c r="K83" s="231" t="s">
        <v>21</v>
      </c>
      <c r="L83" s="236"/>
      <c r="M83" s="237" t="s">
        <v>21</v>
      </c>
      <c r="N83" s="238" t="s">
        <v>45</v>
      </c>
      <c r="O83" s="43"/>
      <c r="P83" s="226">
        <f>O83*H83</f>
        <v>0</v>
      </c>
      <c r="Q83" s="226">
        <v>0.00015</v>
      </c>
      <c r="R83" s="226">
        <f>Q83*H83</f>
        <v>0.0045</v>
      </c>
      <c r="S83" s="226">
        <v>0</v>
      </c>
      <c r="T83" s="227">
        <f>S83*H83</f>
        <v>0</v>
      </c>
      <c r="AR83" s="20" t="s">
        <v>149</v>
      </c>
      <c r="AT83" s="20" t="s">
        <v>154</v>
      </c>
      <c r="AU83" s="20" t="s">
        <v>83</v>
      </c>
      <c r="AY83" s="20" t="s">
        <v>127</v>
      </c>
      <c r="BE83" s="228">
        <f>IF(N83="základní",J83,0)</f>
        <v>0</v>
      </c>
      <c r="BF83" s="228">
        <f>IF(N83="snížená",J83,0)</f>
        <v>0</v>
      </c>
      <c r="BG83" s="228">
        <f>IF(N83="zákl. přenesená",J83,0)</f>
        <v>0</v>
      </c>
      <c r="BH83" s="228">
        <f>IF(N83="sníž. přenesená",J83,0)</f>
        <v>0</v>
      </c>
      <c r="BI83" s="228">
        <f>IF(N83="nulová",J83,0)</f>
        <v>0</v>
      </c>
      <c r="BJ83" s="20" t="s">
        <v>79</v>
      </c>
      <c r="BK83" s="228">
        <f>ROUND(I83*H83,2)</f>
        <v>0</v>
      </c>
      <c r="BL83" s="20" t="s">
        <v>133</v>
      </c>
      <c r="BM83" s="20" t="s">
        <v>83</v>
      </c>
    </row>
    <row r="84" spans="2:65" s="1" customFormat="1" ht="16.5" customHeight="1">
      <c r="B84" s="42"/>
      <c r="C84" s="217" t="s">
        <v>136</v>
      </c>
      <c r="D84" s="217" t="s">
        <v>129</v>
      </c>
      <c r="E84" s="218" t="s">
        <v>407</v>
      </c>
      <c r="F84" s="219" t="s">
        <v>408</v>
      </c>
      <c r="G84" s="220" t="s">
        <v>157</v>
      </c>
      <c r="H84" s="221">
        <v>12</v>
      </c>
      <c r="I84" s="222"/>
      <c r="J84" s="223">
        <f>ROUND(I84*H84,2)</f>
        <v>0</v>
      </c>
      <c r="K84" s="219" t="s">
        <v>21</v>
      </c>
      <c r="L84" s="68"/>
      <c r="M84" s="224" t="s">
        <v>21</v>
      </c>
      <c r="N84" s="225" t="s">
        <v>45</v>
      </c>
      <c r="O84" s="4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AR84" s="20" t="s">
        <v>133</v>
      </c>
      <c r="AT84" s="20" t="s">
        <v>129</v>
      </c>
      <c r="AU84" s="20" t="s">
        <v>83</v>
      </c>
      <c r="AY84" s="20" t="s">
        <v>127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20" t="s">
        <v>79</v>
      </c>
      <c r="BK84" s="228">
        <f>ROUND(I84*H84,2)</f>
        <v>0</v>
      </c>
      <c r="BL84" s="20" t="s">
        <v>133</v>
      </c>
      <c r="BM84" s="20" t="s">
        <v>136</v>
      </c>
    </row>
    <row r="85" spans="2:65" s="1" customFormat="1" ht="16.5" customHeight="1">
      <c r="B85" s="42"/>
      <c r="C85" s="229" t="s">
        <v>133</v>
      </c>
      <c r="D85" s="229" t="s">
        <v>154</v>
      </c>
      <c r="E85" s="230" t="s">
        <v>409</v>
      </c>
      <c r="F85" s="231" t="s">
        <v>410</v>
      </c>
      <c r="G85" s="232" t="s">
        <v>157</v>
      </c>
      <c r="H85" s="233">
        <v>12</v>
      </c>
      <c r="I85" s="234"/>
      <c r="J85" s="235">
        <f>ROUND(I85*H85,2)</f>
        <v>0</v>
      </c>
      <c r="K85" s="231" t="s">
        <v>21</v>
      </c>
      <c r="L85" s="236"/>
      <c r="M85" s="237" t="s">
        <v>21</v>
      </c>
      <c r="N85" s="238" t="s">
        <v>45</v>
      </c>
      <c r="O85" s="43"/>
      <c r="P85" s="226">
        <f>O85*H85</f>
        <v>0</v>
      </c>
      <c r="Q85" s="226">
        <v>0.0002</v>
      </c>
      <c r="R85" s="226">
        <f>Q85*H85</f>
        <v>0.0024000000000000002</v>
      </c>
      <c r="S85" s="226">
        <v>0</v>
      </c>
      <c r="T85" s="227">
        <f>S85*H85</f>
        <v>0</v>
      </c>
      <c r="AR85" s="20" t="s">
        <v>149</v>
      </c>
      <c r="AT85" s="20" t="s">
        <v>154</v>
      </c>
      <c r="AU85" s="20" t="s">
        <v>83</v>
      </c>
      <c r="AY85" s="20" t="s">
        <v>127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79</v>
      </c>
      <c r="BK85" s="228">
        <f>ROUND(I85*H85,2)</f>
        <v>0</v>
      </c>
      <c r="BL85" s="20" t="s">
        <v>133</v>
      </c>
      <c r="BM85" s="20" t="s">
        <v>133</v>
      </c>
    </row>
    <row r="86" spans="2:65" s="1" customFormat="1" ht="16.5" customHeight="1">
      <c r="B86" s="42"/>
      <c r="C86" s="217" t="s">
        <v>142</v>
      </c>
      <c r="D86" s="217" t="s">
        <v>129</v>
      </c>
      <c r="E86" s="218" t="s">
        <v>411</v>
      </c>
      <c r="F86" s="219" t="s">
        <v>412</v>
      </c>
      <c r="G86" s="220" t="s">
        <v>157</v>
      </c>
      <c r="H86" s="221">
        <v>79</v>
      </c>
      <c r="I86" s="222"/>
      <c r="J86" s="223">
        <f>ROUND(I86*H86,2)</f>
        <v>0</v>
      </c>
      <c r="K86" s="219" t="s">
        <v>21</v>
      </c>
      <c r="L86" s="68"/>
      <c r="M86" s="224" t="s">
        <v>21</v>
      </c>
      <c r="N86" s="225" t="s">
        <v>45</v>
      </c>
      <c r="O86" s="4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20" t="s">
        <v>133</v>
      </c>
      <c r="AT86" s="20" t="s">
        <v>129</v>
      </c>
      <c r="AU86" s="20" t="s">
        <v>83</v>
      </c>
      <c r="AY86" s="20" t="s">
        <v>127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20" t="s">
        <v>79</v>
      </c>
      <c r="BK86" s="228">
        <f>ROUND(I86*H86,2)</f>
        <v>0</v>
      </c>
      <c r="BL86" s="20" t="s">
        <v>133</v>
      </c>
      <c r="BM86" s="20" t="s">
        <v>142</v>
      </c>
    </row>
    <row r="87" spans="2:65" s="1" customFormat="1" ht="16.5" customHeight="1">
      <c r="B87" s="42"/>
      <c r="C87" s="229" t="s">
        <v>145</v>
      </c>
      <c r="D87" s="229" t="s">
        <v>154</v>
      </c>
      <c r="E87" s="230" t="s">
        <v>413</v>
      </c>
      <c r="F87" s="231" t="s">
        <v>414</v>
      </c>
      <c r="G87" s="232" t="s">
        <v>157</v>
      </c>
      <c r="H87" s="233">
        <v>79</v>
      </c>
      <c r="I87" s="234"/>
      <c r="J87" s="235">
        <f>ROUND(I87*H87,2)</f>
        <v>0</v>
      </c>
      <c r="K87" s="231" t="s">
        <v>21</v>
      </c>
      <c r="L87" s="236"/>
      <c r="M87" s="237" t="s">
        <v>21</v>
      </c>
      <c r="N87" s="238" t="s">
        <v>45</v>
      </c>
      <c r="O87" s="43"/>
      <c r="P87" s="226">
        <f>O87*H87</f>
        <v>0</v>
      </c>
      <c r="Q87" s="226">
        <v>0.00061</v>
      </c>
      <c r="R87" s="226">
        <f>Q87*H87</f>
        <v>0.04819</v>
      </c>
      <c r="S87" s="226">
        <v>0</v>
      </c>
      <c r="T87" s="227">
        <f>S87*H87</f>
        <v>0</v>
      </c>
      <c r="AR87" s="20" t="s">
        <v>149</v>
      </c>
      <c r="AT87" s="20" t="s">
        <v>154</v>
      </c>
      <c r="AU87" s="20" t="s">
        <v>83</v>
      </c>
      <c r="AY87" s="20" t="s">
        <v>127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79</v>
      </c>
      <c r="BK87" s="228">
        <f>ROUND(I87*H87,2)</f>
        <v>0</v>
      </c>
      <c r="BL87" s="20" t="s">
        <v>133</v>
      </c>
      <c r="BM87" s="20" t="s">
        <v>145</v>
      </c>
    </row>
    <row r="88" spans="2:65" s="1" customFormat="1" ht="16.5" customHeight="1">
      <c r="B88" s="42"/>
      <c r="C88" s="217" t="s">
        <v>148</v>
      </c>
      <c r="D88" s="217" t="s">
        <v>129</v>
      </c>
      <c r="E88" s="218" t="s">
        <v>415</v>
      </c>
      <c r="F88" s="219" t="s">
        <v>416</v>
      </c>
      <c r="G88" s="220" t="s">
        <v>157</v>
      </c>
      <c r="H88" s="221">
        <v>76</v>
      </c>
      <c r="I88" s="222"/>
      <c r="J88" s="223">
        <f>ROUND(I88*H88,2)</f>
        <v>0</v>
      </c>
      <c r="K88" s="219" t="s">
        <v>21</v>
      </c>
      <c r="L88" s="68"/>
      <c r="M88" s="224" t="s">
        <v>21</v>
      </c>
      <c r="N88" s="225" t="s">
        <v>45</v>
      </c>
      <c r="O88" s="4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20" t="s">
        <v>133</v>
      </c>
      <c r="AT88" s="20" t="s">
        <v>129</v>
      </c>
      <c r="AU88" s="20" t="s">
        <v>83</v>
      </c>
      <c r="AY88" s="20" t="s">
        <v>127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20" t="s">
        <v>79</v>
      </c>
      <c r="BK88" s="228">
        <f>ROUND(I88*H88,2)</f>
        <v>0</v>
      </c>
      <c r="BL88" s="20" t="s">
        <v>133</v>
      </c>
      <c r="BM88" s="20" t="s">
        <v>148</v>
      </c>
    </row>
    <row r="89" spans="2:65" s="1" customFormat="1" ht="16.5" customHeight="1">
      <c r="B89" s="42"/>
      <c r="C89" s="229" t="s">
        <v>149</v>
      </c>
      <c r="D89" s="229" t="s">
        <v>154</v>
      </c>
      <c r="E89" s="230" t="s">
        <v>417</v>
      </c>
      <c r="F89" s="231" t="s">
        <v>418</v>
      </c>
      <c r="G89" s="232" t="s">
        <v>157</v>
      </c>
      <c r="H89" s="233">
        <v>76</v>
      </c>
      <c r="I89" s="234"/>
      <c r="J89" s="235">
        <f>ROUND(I89*H89,2)</f>
        <v>0</v>
      </c>
      <c r="K89" s="231" t="s">
        <v>21</v>
      </c>
      <c r="L89" s="236"/>
      <c r="M89" s="237" t="s">
        <v>21</v>
      </c>
      <c r="N89" s="238" t="s">
        <v>45</v>
      </c>
      <c r="O89" s="43"/>
      <c r="P89" s="226">
        <f>O89*H89</f>
        <v>0</v>
      </c>
      <c r="Q89" s="226">
        <v>0.00037</v>
      </c>
      <c r="R89" s="226">
        <f>Q89*H89</f>
        <v>0.02812</v>
      </c>
      <c r="S89" s="226">
        <v>0</v>
      </c>
      <c r="T89" s="227">
        <f>S89*H89</f>
        <v>0</v>
      </c>
      <c r="AR89" s="20" t="s">
        <v>149</v>
      </c>
      <c r="AT89" s="20" t="s">
        <v>154</v>
      </c>
      <c r="AU89" s="20" t="s">
        <v>83</v>
      </c>
      <c r="AY89" s="20" t="s">
        <v>127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79</v>
      </c>
      <c r="BK89" s="228">
        <f>ROUND(I89*H89,2)</f>
        <v>0</v>
      </c>
      <c r="BL89" s="20" t="s">
        <v>133</v>
      </c>
      <c r="BM89" s="20" t="s">
        <v>149</v>
      </c>
    </row>
    <row r="90" spans="2:65" s="1" customFormat="1" ht="16.5" customHeight="1">
      <c r="B90" s="42"/>
      <c r="C90" s="217" t="s">
        <v>150</v>
      </c>
      <c r="D90" s="217" t="s">
        <v>129</v>
      </c>
      <c r="E90" s="218" t="s">
        <v>419</v>
      </c>
      <c r="F90" s="219" t="s">
        <v>420</v>
      </c>
      <c r="G90" s="220" t="s">
        <v>157</v>
      </c>
      <c r="H90" s="221">
        <v>10</v>
      </c>
      <c r="I90" s="222"/>
      <c r="J90" s="223">
        <f>ROUND(I90*H90,2)</f>
        <v>0</v>
      </c>
      <c r="K90" s="219" t="s">
        <v>21</v>
      </c>
      <c r="L90" s="68"/>
      <c r="M90" s="224" t="s">
        <v>21</v>
      </c>
      <c r="N90" s="225" t="s">
        <v>45</v>
      </c>
      <c r="O90" s="4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20" t="s">
        <v>133</v>
      </c>
      <c r="AT90" s="20" t="s">
        <v>129</v>
      </c>
      <c r="AU90" s="20" t="s">
        <v>83</v>
      </c>
      <c r="AY90" s="20" t="s">
        <v>127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20" t="s">
        <v>79</v>
      </c>
      <c r="BK90" s="228">
        <f>ROUND(I90*H90,2)</f>
        <v>0</v>
      </c>
      <c r="BL90" s="20" t="s">
        <v>133</v>
      </c>
      <c r="BM90" s="20" t="s">
        <v>150</v>
      </c>
    </row>
    <row r="91" spans="2:65" s="1" customFormat="1" ht="16.5" customHeight="1">
      <c r="B91" s="42"/>
      <c r="C91" s="229" t="s">
        <v>153</v>
      </c>
      <c r="D91" s="229" t="s">
        <v>154</v>
      </c>
      <c r="E91" s="230" t="s">
        <v>421</v>
      </c>
      <c r="F91" s="231" t="s">
        <v>422</v>
      </c>
      <c r="G91" s="232" t="s">
        <v>157</v>
      </c>
      <c r="H91" s="233">
        <v>10</v>
      </c>
      <c r="I91" s="234"/>
      <c r="J91" s="235">
        <f>ROUND(I91*H91,2)</f>
        <v>0</v>
      </c>
      <c r="K91" s="231" t="s">
        <v>21</v>
      </c>
      <c r="L91" s="236"/>
      <c r="M91" s="237" t="s">
        <v>21</v>
      </c>
      <c r="N91" s="238" t="s">
        <v>45</v>
      </c>
      <c r="O91" s="43"/>
      <c r="P91" s="226">
        <f>O91*H91</f>
        <v>0</v>
      </c>
      <c r="Q91" s="226">
        <v>0.00019</v>
      </c>
      <c r="R91" s="226">
        <f>Q91*H91</f>
        <v>0.0019000000000000002</v>
      </c>
      <c r="S91" s="226">
        <v>0</v>
      </c>
      <c r="T91" s="227">
        <f>S91*H91</f>
        <v>0</v>
      </c>
      <c r="AR91" s="20" t="s">
        <v>149</v>
      </c>
      <c r="AT91" s="20" t="s">
        <v>154</v>
      </c>
      <c r="AU91" s="20" t="s">
        <v>83</v>
      </c>
      <c r="AY91" s="20" t="s">
        <v>127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79</v>
      </c>
      <c r="BK91" s="228">
        <f>ROUND(I91*H91,2)</f>
        <v>0</v>
      </c>
      <c r="BL91" s="20" t="s">
        <v>133</v>
      </c>
      <c r="BM91" s="20" t="s">
        <v>153</v>
      </c>
    </row>
    <row r="92" spans="2:65" s="1" customFormat="1" ht="16.5" customHeight="1">
      <c r="B92" s="42"/>
      <c r="C92" s="217" t="s">
        <v>158</v>
      </c>
      <c r="D92" s="217" t="s">
        <v>129</v>
      </c>
      <c r="E92" s="218" t="s">
        <v>423</v>
      </c>
      <c r="F92" s="219" t="s">
        <v>424</v>
      </c>
      <c r="G92" s="220" t="s">
        <v>157</v>
      </c>
      <c r="H92" s="221">
        <v>77</v>
      </c>
      <c r="I92" s="222"/>
      <c r="J92" s="223">
        <f>ROUND(I92*H92,2)</f>
        <v>0</v>
      </c>
      <c r="K92" s="219" t="s">
        <v>21</v>
      </c>
      <c r="L92" s="68"/>
      <c r="M92" s="224" t="s">
        <v>21</v>
      </c>
      <c r="N92" s="225" t="s">
        <v>45</v>
      </c>
      <c r="O92" s="4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20" t="s">
        <v>133</v>
      </c>
      <c r="AT92" s="20" t="s">
        <v>129</v>
      </c>
      <c r="AU92" s="20" t="s">
        <v>83</v>
      </c>
      <c r="AY92" s="20" t="s">
        <v>127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20" t="s">
        <v>79</v>
      </c>
      <c r="BK92" s="228">
        <f>ROUND(I92*H92,2)</f>
        <v>0</v>
      </c>
      <c r="BL92" s="20" t="s">
        <v>133</v>
      </c>
      <c r="BM92" s="20" t="s">
        <v>158</v>
      </c>
    </row>
    <row r="93" spans="2:65" s="1" customFormat="1" ht="16.5" customHeight="1">
      <c r="B93" s="42"/>
      <c r="C93" s="229" t="s">
        <v>161</v>
      </c>
      <c r="D93" s="229" t="s">
        <v>154</v>
      </c>
      <c r="E93" s="230" t="s">
        <v>425</v>
      </c>
      <c r="F93" s="231" t="s">
        <v>426</v>
      </c>
      <c r="G93" s="232" t="s">
        <v>211</v>
      </c>
      <c r="H93" s="233">
        <v>31</v>
      </c>
      <c r="I93" s="234"/>
      <c r="J93" s="235">
        <f>ROUND(I93*H93,2)</f>
        <v>0</v>
      </c>
      <c r="K93" s="231" t="s">
        <v>21</v>
      </c>
      <c r="L93" s="236"/>
      <c r="M93" s="237" t="s">
        <v>21</v>
      </c>
      <c r="N93" s="238" t="s">
        <v>45</v>
      </c>
      <c r="O93" s="43"/>
      <c r="P93" s="226">
        <f>O93*H93</f>
        <v>0</v>
      </c>
      <c r="Q93" s="226">
        <v>0.001</v>
      </c>
      <c r="R93" s="226">
        <f>Q93*H93</f>
        <v>0.031</v>
      </c>
      <c r="S93" s="226">
        <v>0</v>
      </c>
      <c r="T93" s="227">
        <f>S93*H93</f>
        <v>0</v>
      </c>
      <c r="AR93" s="20" t="s">
        <v>149</v>
      </c>
      <c r="AT93" s="20" t="s">
        <v>154</v>
      </c>
      <c r="AU93" s="20" t="s">
        <v>83</v>
      </c>
      <c r="AY93" s="20" t="s">
        <v>127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79</v>
      </c>
      <c r="BK93" s="228">
        <f>ROUND(I93*H93,2)</f>
        <v>0</v>
      </c>
      <c r="BL93" s="20" t="s">
        <v>133</v>
      </c>
      <c r="BM93" s="20" t="s">
        <v>161</v>
      </c>
    </row>
    <row r="94" spans="2:65" s="1" customFormat="1" ht="16.5" customHeight="1">
      <c r="B94" s="42"/>
      <c r="C94" s="217" t="s">
        <v>164</v>
      </c>
      <c r="D94" s="217" t="s">
        <v>129</v>
      </c>
      <c r="E94" s="218" t="s">
        <v>427</v>
      </c>
      <c r="F94" s="219" t="s">
        <v>428</v>
      </c>
      <c r="G94" s="220" t="s">
        <v>132</v>
      </c>
      <c r="H94" s="221">
        <v>1</v>
      </c>
      <c r="I94" s="222"/>
      <c r="J94" s="223">
        <f>ROUND(I94*H94,2)</f>
        <v>0</v>
      </c>
      <c r="K94" s="219" t="s">
        <v>21</v>
      </c>
      <c r="L94" s="68"/>
      <c r="M94" s="224" t="s">
        <v>21</v>
      </c>
      <c r="N94" s="225" t="s">
        <v>45</v>
      </c>
      <c r="O94" s="4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20" t="s">
        <v>133</v>
      </c>
      <c r="AT94" s="20" t="s">
        <v>129</v>
      </c>
      <c r="AU94" s="20" t="s">
        <v>83</v>
      </c>
      <c r="AY94" s="20" t="s">
        <v>127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20" t="s">
        <v>79</v>
      </c>
      <c r="BK94" s="228">
        <f>ROUND(I94*H94,2)</f>
        <v>0</v>
      </c>
      <c r="BL94" s="20" t="s">
        <v>133</v>
      </c>
      <c r="BM94" s="20" t="s">
        <v>164</v>
      </c>
    </row>
    <row r="95" spans="2:65" s="1" customFormat="1" ht="16.5" customHeight="1">
      <c r="B95" s="42"/>
      <c r="C95" s="229" t="s">
        <v>167</v>
      </c>
      <c r="D95" s="229" t="s">
        <v>154</v>
      </c>
      <c r="E95" s="230" t="s">
        <v>429</v>
      </c>
      <c r="F95" s="231" t="s">
        <v>430</v>
      </c>
      <c r="G95" s="232" t="s">
        <v>132</v>
      </c>
      <c r="H95" s="233">
        <v>1</v>
      </c>
      <c r="I95" s="234"/>
      <c r="J95" s="235">
        <f>ROUND(I95*H95,2)</f>
        <v>0</v>
      </c>
      <c r="K95" s="231" t="s">
        <v>21</v>
      </c>
      <c r="L95" s="236"/>
      <c r="M95" s="237" t="s">
        <v>21</v>
      </c>
      <c r="N95" s="238" t="s">
        <v>45</v>
      </c>
      <c r="O95" s="43"/>
      <c r="P95" s="226">
        <f>O95*H95</f>
        <v>0</v>
      </c>
      <c r="Q95" s="226">
        <v>0.00777</v>
      </c>
      <c r="R95" s="226">
        <f>Q95*H95</f>
        <v>0.00777</v>
      </c>
      <c r="S95" s="226">
        <v>0</v>
      </c>
      <c r="T95" s="227">
        <f>S95*H95</f>
        <v>0</v>
      </c>
      <c r="AR95" s="20" t="s">
        <v>149</v>
      </c>
      <c r="AT95" s="20" t="s">
        <v>154</v>
      </c>
      <c r="AU95" s="20" t="s">
        <v>83</v>
      </c>
      <c r="AY95" s="20" t="s">
        <v>127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79</v>
      </c>
      <c r="BK95" s="228">
        <f>ROUND(I95*H95,2)</f>
        <v>0</v>
      </c>
      <c r="BL95" s="20" t="s">
        <v>133</v>
      </c>
      <c r="BM95" s="20" t="s">
        <v>167</v>
      </c>
    </row>
    <row r="96" spans="2:65" s="1" customFormat="1" ht="16.5" customHeight="1">
      <c r="B96" s="42"/>
      <c r="C96" s="217" t="s">
        <v>10</v>
      </c>
      <c r="D96" s="217" t="s">
        <v>129</v>
      </c>
      <c r="E96" s="218" t="s">
        <v>431</v>
      </c>
      <c r="F96" s="219" t="s">
        <v>432</v>
      </c>
      <c r="G96" s="220" t="s">
        <v>132</v>
      </c>
      <c r="H96" s="221">
        <v>8</v>
      </c>
      <c r="I96" s="222"/>
      <c r="J96" s="223">
        <f>ROUND(I96*H96,2)</f>
        <v>0</v>
      </c>
      <c r="K96" s="219" t="s">
        <v>21</v>
      </c>
      <c r="L96" s="68"/>
      <c r="M96" s="224" t="s">
        <v>21</v>
      </c>
      <c r="N96" s="225" t="s">
        <v>45</v>
      </c>
      <c r="O96" s="4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20" t="s">
        <v>133</v>
      </c>
      <c r="AT96" s="20" t="s">
        <v>129</v>
      </c>
      <c r="AU96" s="20" t="s">
        <v>83</v>
      </c>
      <c r="AY96" s="20" t="s">
        <v>127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20" t="s">
        <v>79</v>
      </c>
      <c r="BK96" s="228">
        <f>ROUND(I96*H96,2)</f>
        <v>0</v>
      </c>
      <c r="BL96" s="20" t="s">
        <v>133</v>
      </c>
      <c r="BM96" s="20" t="s">
        <v>10</v>
      </c>
    </row>
    <row r="97" spans="2:65" s="1" customFormat="1" ht="16.5" customHeight="1">
      <c r="B97" s="42"/>
      <c r="C97" s="229" t="s">
        <v>172</v>
      </c>
      <c r="D97" s="229" t="s">
        <v>154</v>
      </c>
      <c r="E97" s="230" t="s">
        <v>433</v>
      </c>
      <c r="F97" s="231" t="s">
        <v>434</v>
      </c>
      <c r="G97" s="232" t="s">
        <v>132</v>
      </c>
      <c r="H97" s="233">
        <v>8</v>
      </c>
      <c r="I97" s="234"/>
      <c r="J97" s="235">
        <f>ROUND(I97*H97,2)</f>
        <v>0</v>
      </c>
      <c r="K97" s="231" t="s">
        <v>21</v>
      </c>
      <c r="L97" s="236"/>
      <c r="M97" s="237" t="s">
        <v>21</v>
      </c>
      <c r="N97" s="238" t="s">
        <v>45</v>
      </c>
      <c r="O97" s="43"/>
      <c r="P97" s="226">
        <f>O97*H97</f>
        <v>0</v>
      </c>
      <c r="Q97" s="226">
        <v>0.00011</v>
      </c>
      <c r="R97" s="226">
        <f>Q97*H97</f>
        <v>0.00088</v>
      </c>
      <c r="S97" s="226">
        <v>0</v>
      </c>
      <c r="T97" s="227">
        <f>S97*H97</f>
        <v>0</v>
      </c>
      <c r="AR97" s="20" t="s">
        <v>149</v>
      </c>
      <c r="AT97" s="20" t="s">
        <v>154</v>
      </c>
      <c r="AU97" s="20" t="s">
        <v>83</v>
      </c>
      <c r="AY97" s="20" t="s">
        <v>127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79</v>
      </c>
      <c r="BK97" s="228">
        <f>ROUND(I97*H97,2)</f>
        <v>0</v>
      </c>
      <c r="BL97" s="20" t="s">
        <v>133</v>
      </c>
      <c r="BM97" s="20" t="s">
        <v>172</v>
      </c>
    </row>
    <row r="98" spans="2:65" s="1" customFormat="1" ht="16.5" customHeight="1">
      <c r="B98" s="42"/>
      <c r="C98" s="217" t="s">
        <v>175</v>
      </c>
      <c r="D98" s="217" t="s">
        <v>129</v>
      </c>
      <c r="E98" s="218" t="s">
        <v>435</v>
      </c>
      <c r="F98" s="219" t="s">
        <v>436</v>
      </c>
      <c r="G98" s="220" t="s">
        <v>132</v>
      </c>
      <c r="H98" s="221">
        <v>6</v>
      </c>
      <c r="I98" s="222"/>
      <c r="J98" s="223">
        <f>ROUND(I98*H98,2)</f>
        <v>0</v>
      </c>
      <c r="K98" s="219" t="s">
        <v>21</v>
      </c>
      <c r="L98" s="68"/>
      <c r="M98" s="224" t="s">
        <v>21</v>
      </c>
      <c r="N98" s="225" t="s">
        <v>45</v>
      </c>
      <c r="O98" s="4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20" t="s">
        <v>133</v>
      </c>
      <c r="AT98" s="20" t="s">
        <v>129</v>
      </c>
      <c r="AU98" s="20" t="s">
        <v>83</v>
      </c>
      <c r="AY98" s="20" t="s">
        <v>127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20" t="s">
        <v>79</v>
      </c>
      <c r="BK98" s="228">
        <f>ROUND(I98*H98,2)</f>
        <v>0</v>
      </c>
      <c r="BL98" s="20" t="s">
        <v>133</v>
      </c>
      <c r="BM98" s="20" t="s">
        <v>175</v>
      </c>
    </row>
    <row r="99" spans="2:65" s="1" customFormat="1" ht="16.5" customHeight="1">
      <c r="B99" s="42"/>
      <c r="C99" s="229" t="s">
        <v>178</v>
      </c>
      <c r="D99" s="229" t="s">
        <v>154</v>
      </c>
      <c r="E99" s="230" t="s">
        <v>437</v>
      </c>
      <c r="F99" s="231" t="s">
        <v>438</v>
      </c>
      <c r="G99" s="232" t="s">
        <v>132</v>
      </c>
      <c r="H99" s="233">
        <v>2</v>
      </c>
      <c r="I99" s="234"/>
      <c r="J99" s="235">
        <f>ROUND(I99*H99,2)</f>
        <v>0</v>
      </c>
      <c r="K99" s="231" t="s">
        <v>21</v>
      </c>
      <c r="L99" s="236"/>
      <c r="M99" s="237" t="s">
        <v>21</v>
      </c>
      <c r="N99" s="238" t="s">
        <v>45</v>
      </c>
      <c r="O99" s="43"/>
      <c r="P99" s="226">
        <f>O99*H99</f>
        <v>0</v>
      </c>
      <c r="Q99" s="226">
        <v>0.00042</v>
      </c>
      <c r="R99" s="226">
        <f>Q99*H99</f>
        <v>0.00084</v>
      </c>
      <c r="S99" s="226">
        <v>0</v>
      </c>
      <c r="T99" s="227">
        <f>S99*H99</f>
        <v>0</v>
      </c>
      <c r="AR99" s="20" t="s">
        <v>149</v>
      </c>
      <c r="AT99" s="20" t="s">
        <v>154</v>
      </c>
      <c r="AU99" s="20" t="s">
        <v>83</v>
      </c>
      <c r="AY99" s="20" t="s">
        <v>127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79</v>
      </c>
      <c r="BK99" s="228">
        <f>ROUND(I99*H99,2)</f>
        <v>0</v>
      </c>
      <c r="BL99" s="20" t="s">
        <v>133</v>
      </c>
      <c r="BM99" s="20" t="s">
        <v>178</v>
      </c>
    </row>
    <row r="100" spans="2:65" s="1" customFormat="1" ht="16.5" customHeight="1">
      <c r="B100" s="42"/>
      <c r="C100" s="229" t="s">
        <v>181</v>
      </c>
      <c r="D100" s="229" t="s">
        <v>154</v>
      </c>
      <c r="E100" s="230" t="s">
        <v>439</v>
      </c>
      <c r="F100" s="231" t="s">
        <v>440</v>
      </c>
      <c r="G100" s="232" t="s">
        <v>132</v>
      </c>
      <c r="H100" s="233">
        <v>4</v>
      </c>
      <c r="I100" s="234"/>
      <c r="J100" s="235">
        <f>ROUND(I100*H100,2)</f>
        <v>0</v>
      </c>
      <c r="K100" s="231" t="s">
        <v>21</v>
      </c>
      <c r="L100" s="236"/>
      <c r="M100" s="237" t="s">
        <v>21</v>
      </c>
      <c r="N100" s="238" t="s">
        <v>45</v>
      </c>
      <c r="O100" s="43"/>
      <c r="P100" s="226">
        <f>O100*H100</f>
        <v>0</v>
      </c>
      <c r="Q100" s="226">
        <v>0.00013</v>
      </c>
      <c r="R100" s="226">
        <f>Q100*H100</f>
        <v>0.00052</v>
      </c>
      <c r="S100" s="226">
        <v>0</v>
      </c>
      <c r="T100" s="227">
        <f>S100*H100</f>
        <v>0</v>
      </c>
      <c r="AR100" s="20" t="s">
        <v>149</v>
      </c>
      <c r="AT100" s="20" t="s">
        <v>154</v>
      </c>
      <c r="AU100" s="20" t="s">
        <v>83</v>
      </c>
      <c r="AY100" s="20" t="s">
        <v>127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20" t="s">
        <v>79</v>
      </c>
      <c r="BK100" s="228">
        <f>ROUND(I100*H100,2)</f>
        <v>0</v>
      </c>
      <c r="BL100" s="20" t="s">
        <v>133</v>
      </c>
      <c r="BM100" s="20" t="s">
        <v>181</v>
      </c>
    </row>
    <row r="101" spans="2:65" s="1" customFormat="1" ht="16.5" customHeight="1">
      <c r="B101" s="42"/>
      <c r="C101" s="217" t="s">
        <v>184</v>
      </c>
      <c r="D101" s="217" t="s">
        <v>129</v>
      </c>
      <c r="E101" s="218" t="s">
        <v>441</v>
      </c>
      <c r="F101" s="219" t="s">
        <v>442</v>
      </c>
      <c r="G101" s="220" t="s">
        <v>132</v>
      </c>
      <c r="H101" s="221">
        <v>1</v>
      </c>
      <c r="I101" s="222"/>
      <c r="J101" s="223">
        <f>ROUND(I101*H101,2)</f>
        <v>0</v>
      </c>
      <c r="K101" s="219" t="s">
        <v>21</v>
      </c>
      <c r="L101" s="68"/>
      <c r="M101" s="224" t="s">
        <v>21</v>
      </c>
      <c r="N101" s="225" t="s">
        <v>45</v>
      </c>
      <c r="O101" s="4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0" t="s">
        <v>133</v>
      </c>
      <c r="AT101" s="20" t="s">
        <v>129</v>
      </c>
      <c r="AU101" s="20" t="s">
        <v>83</v>
      </c>
      <c r="AY101" s="20" t="s">
        <v>127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79</v>
      </c>
      <c r="BK101" s="228">
        <f>ROUND(I101*H101,2)</f>
        <v>0</v>
      </c>
      <c r="BL101" s="20" t="s">
        <v>133</v>
      </c>
      <c r="BM101" s="20" t="s">
        <v>184</v>
      </c>
    </row>
    <row r="102" spans="2:65" s="1" customFormat="1" ht="16.5" customHeight="1">
      <c r="B102" s="42"/>
      <c r="C102" s="229" t="s">
        <v>9</v>
      </c>
      <c r="D102" s="229" t="s">
        <v>154</v>
      </c>
      <c r="E102" s="230" t="s">
        <v>443</v>
      </c>
      <c r="F102" s="231" t="s">
        <v>444</v>
      </c>
      <c r="G102" s="232" t="s">
        <v>132</v>
      </c>
      <c r="H102" s="233">
        <v>1</v>
      </c>
      <c r="I102" s="234"/>
      <c r="J102" s="235">
        <f>ROUND(I102*H102,2)</f>
        <v>0</v>
      </c>
      <c r="K102" s="231" t="s">
        <v>21</v>
      </c>
      <c r="L102" s="236"/>
      <c r="M102" s="237" t="s">
        <v>21</v>
      </c>
      <c r="N102" s="238" t="s">
        <v>45</v>
      </c>
      <c r="O102" s="43"/>
      <c r="P102" s="226">
        <f>O102*H102</f>
        <v>0</v>
      </c>
      <c r="Q102" s="226">
        <v>0.0026</v>
      </c>
      <c r="R102" s="226">
        <f>Q102*H102</f>
        <v>0.0026</v>
      </c>
      <c r="S102" s="226">
        <v>0</v>
      </c>
      <c r="T102" s="227">
        <f>S102*H102</f>
        <v>0</v>
      </c>
      <c r="AR102" s="20" t="s">
        <v>149</v>
      </c>
      <c r="AT102" s="20" t="s">
        <v>154</v>
      </c>
      <c r="AU102" s="20" t="s">
        <v>83</v>
      </c>
      <c r="AY102" s="20" t="s">
        <v>127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20" t="s">
        <v>79</v>
      </c>
      <c r="BK102" s="228">
        <f>ROUND(I102*H102,2)</f>
        <v>0</v>
      </c>
      <c r="BL102" s="20" t="s">
        <v>133</v>
      </c>
      <c r="BM102" s="20" t="s">
        <v>9</v>
      </c>
    </row>
    <row r="103" spans="2:65" s="1" customFormat="1" ht="16.5" customHeight="1">
      <c r="B103" s="42"/>
      <c r="C103" s="217" t="s">
        <v>190</v>
      </c>
      <c r="D103" s="217" t="s">
        <v>129</v>
      </c>
      <c r="E103" s="218" t="s">
        <v>445</v>
      </c>
      <c r="F103" s="219" t="s">
        <v>446</v>
      </c>
      <c r="G103" s="220" t="s">
        <v>132</v>
      </c>
      <c r="H103" s="221">
        <v>2</v>
      </c>
      <c r="I103" s="222"/>
      <c r="J103" s="223">
        <f>ROUND(I103*H103,2)</f>
        <v>0</v>
      </c>
      <c r="K103" s="219" t="s">
        <v>21</v>
      </c>
      <c r="L103" s="68"/>
      <c r="M103" s="224" t="s">
        <v>21</v>
      </c>
      <c r="N103" s="225" t="s">
        <v>45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133</v>
      </c>
      <c r="AT103" s="20" t="s">
        <v>129</v>
      </c>
      <c r="AU103" s="20" t="s">
        <v>83</v>
      </c>
      <c r="AY103" s="20" t="s">
        <v>127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79</v>
      </c>
      <c r="BK103" s="228">
        <f>ROUND(I103*H103,2)</f>
        <v>0</v>
      </c>
      <c r="BL103" s="20" t="s">
        <v>133</v>
      </c>
      <c r="BM103" s="20" t="s">
        <v>190</v>
      </c>
    </row>
    <row r="104" spans="2:65" s="1" customFormat="1" ht="16.5" customHeight="1">
      <c r="B104" s="42"/>
      <c r="C104" s="229" t="s">
        <v>193</v>
      </c>
      <c r="D104" s="229" t="s">
        <v>154</v>
      </c>
      <c r="E104" s="230" t="s">
        <v>447</v>
      </c>
      <c r="F104" s="231" t="s">
        <v>448</v>
      </c>
      <c r="G104" s="232" t="s">
        <v>132</v>
      </c>
      <c r="H104" s="233">
        <v>2</v>
      </c>
      <c r="I104" s="234"/>
      <c r="J104" s="235">
        <f>ROUND(I104*H104,2)</f>
        <v>0</v>
      </c>
      <c r="K104" s="231" t="s">
        <v>21</v>
      </c>
      <c r="L104" s="236"/>
      <c r="M104" s="237" t="s">
        <v>21</v>
      </c>
      <c r="N104" s="238" t="s">
        <v>45</v>
      </c>
      <c r="O104" s="43"/>
      <c r="P104" s="226">
        <f>O104*H104</f>
        <v>0</v>
      </c>
      <c r="Q104" s="226">
        <v>0.0026</v>
      </c>
      <c r="R104" s="226">
        <f>Q104*H104</f>
        <v>0.0052</v>
      </c>
      <c r="S104" s="226">
        <v>0</v>
      </c>
      <c r="T104" s="227">
        <f>S104*H104</f>
        <v>0</v>
      </c>
      <c r="AR104" s="20" t="s">
        <v>149</v>
      </c>
      <c r="AT104" s="20" t="s">
        <v>154</v>
      </c>
      <c r="AU104" s="20" t="s">
        <v>83</v>
      </c>
      <c r="AY104" s="20" t="s">
        <v>127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20" t="s">
        <v>79</v>
      </c>
      <c r="BK104" s="228">
        <f>ROUND(I104*H104,2)</f>
        <v>0</v>
      </c>
      <c r="BL104" s="20" t="s">
        <v>133</v>
      </c>
      <c r="BM104" s="20" t="s">
        <v>193</v>
      </c>
    </row>
    <row r="105" spans="2:65" s="1" customFormat="1" ht="16.5" customHeight="1">
      <c r="B105" s="42"/>
      <c r="C105" s="217" t="s">
        <v>196</v>
      </c>
      <c r="D105" s="217" t="s">
        <v>129</v>
      </c>
      <c r="E105" s="218" t="s">
        <v>449</v>
      </c>
      <c r="F105" s="219" t="s">
        <v>450</v>
      </c>
      <c r="G105" s="220" t="s">
        <v>132</v>
      </c>
      <c r="H105" s="221">
        <v>3</v>
      </c>
      <c r="I105" s="222"/>
      <c r="J105" s="223">
        <f>ROUND(I105*H105,2)</f>
        <v>0</v>
      </c>
      <c r="K105" s="219" t="s">
        <v>21</v>
      </c>
      <c r="L105" s="68"/>
      <c r="M105" s="224" t="s">
        <v>21</v>
      </c>
      <c r="N105" s="225" t="s">
        <v>45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133</v>
      </c>
      <c r="AT105" s="20" t="s">
        <v>129</v>
      </c>
      <c r="AU105" s="20" t="s">
        <v>83</v>
      </c>
      <c r="AY105" s="20" t="s">
        <v>127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79</v>
      </c>
      <c r="BK105" s="228">
        <f>ROUND(I105*H105,2)</f>
        <v>0</v>
      </c>
      <c r="BL105" s="20" t="s">
        <v>133</v>
      </c>
      <c r="BM105" s="20" t="s">
        <v>196</v>
      </c>
    </row>
    <row r="106" spans="2:65" s="1" customFormat="1" ht="16.5" customHeight="1">
      <c r="B106" s="42"/>
      <c r="C106" s="229" t="s">
        <v>199</v>
      </c>
      <c r="D106" s="229" t="s">
        <v>154</v>
      </c>
      <c r="E106" s="230" t="s">
        <v>451</v>
      </c>
      <c r="F106" s="231" t="s">
        <v>452</v>
      </c>
      <c r="G106" s="232" t="s">
        <v>132</v>
      </c>
      <c r="H106" s="233">
        <v>3</v>
      </c>
      <c r="I106" s="234"/>
      <c r="J106" s="235">
        <f>ROUND(I106*H106,2)</f>
        <v>0</v>
      </c>
      <c r="K106" s="231" t="s">
        <v>21</v>
      </c>
      <c r="L106" s="236"/>
      <c r="M106" s="237" t="s">
        <v>21</v>
      </c>
      <c r="N106" s="238" t="s">
        <v>45</v>
      </c>
      <c r="O106" s="43"/>
      <c r="P106" s="226">
        <f>O106*H106</f>
        <v>0</v>
      </c>
      <c r="Q106" s="226">
        <v>0.0026</v>
      </c>
      <c r="R106" s="226">
        <f>Q106*H106</f>
        <v>0.0078</v>
      </c>
      <c r="S106" s="226">
        <v>0</v>
      </c>
      <c r="T106" s="227">
        <f>S106*H106</f>
        <v>0</v>
      </c>
      <c r="AR106" s="20" t="s">
        <v>149</v>
      </c>
      <c r="AT106" s="20" t="s">
        <v>154</v>
      </c>
      <c r="AU106" s="20" t="s">
        <v>83</v>
      </c>
      <c r="AY106" s="20" t="s">
        <v>127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20" t="s">
        <v>79</v>
      </c>
      <c r="BK106" s="228">
        <f>ROUND(I106*H106,2)</f>
        <v>0</v>
      </c>
      <c r="BL106" s="20" t="s">
        <v>133</v>
      </c>
      <c r="BM106" s="20" t="s">
        <v>199</v>
      </c>
    </row>
    <row r="107" spans="2:65" s="1" customFormat="1" ht="16.5" customHeight="1">
      <c r="B107" s="42"/>
      <c r="C107" s="217" t="s">
        <v>202</v>
      </c>
      <c r="D107" s="217" t="s">
        <v>129</v>
      </c>
      <c r="E107" s="218" t="s">
        <v>453</v>
      </c>
      <c r="F107" s="219" t="s">
        <v>454</v>
      </c>
      <c r="G107" s="220" t="s">
        <v>132</v>
      </c>
      <c r="H107" s="221">
        <v>2</v>
      </c>
      <c r="I107" s="222"/>
      <c r="J107" s="223">
        <f>ROUND(I107*H107,2)</f>
        <v>0</v>
      </c>
      <c r="K107" s="219" t="s">
        <v>21</v>
      </c>
      <c r="L107" s="68"/>
      <c r="M107" s="224" t="s">
        <v>21</v>
      </c>
      <c r="N107" s="225" t="s">
        <v>45</v>
      </c>
      <c r="O107" s="4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20" t="s">
        <v>133</v>
      </c>
      <c r="AT107" s="20" t="s">
        <v>129</v>
      </c>
      <c r="AU107" s="20" t="s">
        <v>83</v>
      </c>
      <c r="AY107" s="20" t="s">
        <v>127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20" t="s">
        <v>79</v>
      </c>
      <c r="BK107" s="228">
        <f>ROUND(I107*H107,2)</f>
        <v>0</v>
      </c>
      <c r="BL107" s="20" t="s">
        <v>133</v>
      </c>
      <c r="BM107" s="20" t="s">
        <v>202</v>
      </c>
    </row>
    <row r="108" spans="2:65" s="1" customFormat="1" ht="16.5" customHeight="1">
      <c r="B108" s="42"/>
      <c r="C108" s="229" t="s">
        <v>205</v>
      </c>
      <c r="D108" s="229" t="s">
        <v>154</v>
      </c>
      <c r="E108" s="230" t="s">
        <v>455</v>
      </c>
      <c r="F108" s="231" t="s">
        <v>456</v>
      </c>
      <c r="G108" s="232" t="s">
        <v>132</v>
      </c>
      <c r="H108" s="233">
        <v>1</v>
      </c>
      <c r="I108" s="234"/>
      <c r="J108" s="235">
        <f>ROUND(I108*H108,2)</f>
        <v>0</v>
      </c>
      <c r="K108" s="231" t="s">
        <v>21</v>
      </c>
      <c r="L108" s="236"/>
      <c r="M108" s="237" t="s">
        <v>21</v>
      </c>
      <c r="N108" s="238" t="s">
        <v>45</v>
      </c>
      <c r="O108" s="43"/>
      <c r="P108" s="226">
        <f>O108*H108</f>
        <v>0</v>
      </c>
      <c r="Q108" s="226">
        <v>0.0026</v>
      </c>
      <c r="R108" s="226">
        <f>Q108*H108</f>
        <v>0.0026</v>
      </c>
      <c r="S108" s="226">
        <v>0</v>
      </c>
      <c r="T108" s="227">
        <f>S108*H108</f>
        <v>0</v>
      </c>
      <c r="AR108" s="20" t="s">
        <v>149</v>
      </c>
      <c r="AT108" s="20" t="s">
        <v>154</v>
      </c>
      <c r="AU108" s="20" t="s">
        <v>83</v>
      </c>
      <c r="AY108" s="20" t="s">
        <v>127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20" t="s">
        <v>79</v>
      </c>
      <c r="BK108" s="228">
        <f>ROUND(I108*H108,2)</f>
        <v>0</v>
      </c>
      <c r="BL108" s="20" t="s">
        <v>133</v>
      </c>
      <c r="BM108" s="20" t="s">
        <v>205</v>
      </c>
    </row>
    <row r="109" spans="2:65" s="1" customFormat="1" ht="16.5" customHeight="1">
      <c r="B109" s="42"/>
      <c r="C109" s="229" t="s">
        <v>208</v>
      </c>
      <c r="D109" s="229" t="s">
        <v>154</v>
      </c>
      <c r="E109" s="230" t="s">
        <v>457</v>
      </c>
      <c r="F109" s="231" t="s">
        <v>458</v>
      </c>
      <c r="G109" s="232" t="s">
        <v>132</v>
      </c>
      <c r="H109" s="233">
        <v>1</v>
      </c>
      <c r="I109" s="234"/>
      <c r="J109" s="235">
        <f>ROUND(I109*H109,2)</f>
        <v>0</v>
      </c>
      <c r="K109" s="231" t="s">
        <v>21</v>
      </c>
      <c r="L109" s="236"/>
      <c r="M109" s="237" t="s">
        <v>21</v>
      </c>
      <c r="N109" s="238" t="s">
        <v>45</v>
      </c>
      <c r="O109" s="43"/>
      <c r="P109" s="226">
        <f>O109*H109</f>
        <v>0</v>
      </c>
      <c r="Q109" s="226">
        <v>0.0026</v>
      </c>
      <c r="R109" s="226">
        <f>Q109*H109</f>
        <v>0.0026</v>
      </c>
      <c r="S109" s="226">
        <v>0</v>
      </c>
      <c r="T109" s="227">
        <f>S109*H109</f>
        <v>0</v>
      </c>
      <c r="AR109" s="20" t="s">
        <v>149</v>
      </c>
      <c r="AT109" s="20" t="s">
        <v>154</v>
      </c>
      <c r="AU109" s="20" t="s">
        <v>83</v>
      </c>
      <c r="AY109" s="20" t="s">
        <v>127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79</v>
      </c>
      <c r="BK109" s="228">
        <f>ROUND(I109*H109,2)</f>
        <v>0</v>
      </c>
      <c r="BL109" s="20" t="s">
        <v>133</v>
      </c>
      <c r="BM109" s="20" t="s">
        <v>208</v>
      </c>
    </row>
    <row r="110" spans="2:65" s="1" customFormat="1" ht="16.5" customHeight="1">
      <c r="B110" s="42"/>
      <c r="C110" s="217" t="s">
        <v>212</v>
      </c>
      <c r="D110" s="217" t="s">
        <v>129</v>
      </c>
      <c r="E110" s="218" t="s">
        <v>459</v>
      </c>
      <c r="F110" s="219" t="s">
        <v>460</v>
      </c>
      <c r="G110" s="220" t="s">
        <v>132</v>
      </c>
      <c r="H110" s="221">
        <v>1</v>
      </c>
      <c r="I110" s="222"/>
      <c r="J110" s="223">
        <f>ROUND(I110*H110,2)</f>
        <v>0</v>
      </c>
      <c r="K110" s="219" t="s">
        <v>21</v>
      </c>
      <c r="L110" s="68"/>
      <c r="M110" s="224" t="s">
        <v>21</v>
      </c>
      <c r="N110" s="225" t="s">
        <v>45</v>
      </c>
      <c r="O110" s="43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20" t="s">
        <v>133</v>
      </c>
      <c r="AT110" s="20" t="s">
        <v>129</v>
      </c>
      <c r="AU110" s="20" t="s">
        <v>83</v>
      </c>
      <c r="AY110" s="20" t="s">
        <v>127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0" t="s">
        <v>79</v>
      </c>
      <c r="BK110" s="228">
        <f>ROUND(I110*H110,2)</f>
        <v>0</v>
      </c>
      <c r="BL110" s="20" t="s">
        <v>133</v>
      </c>
      <c r="BM110" s="20" t="s">
        <v>212</v>
      </c>
    </row>
    <row r="111" spans="2:65" s="1" customFormat="1" ht="25.5" customHeight="1">
      <c r="B111" s="42"/>
      <c r="C111" s="229" t="s">
        <v>215</v>
      </c>
      <c r="D111" s="229" t="s">
        <v>154</v>
      </c>
      <c r="E111" s="230" t="s">
        <v>461</v>
      </c>
      <c r="F111" s="231" t="s">
        <v>462</v>
      </c>
      <c r="G111" s="232" t="s">
        <v>132</v>
      </c>
      <c r="H111" s="233">
        <v>1</v>
      </c>
      <c r="I111" s="234"/>
      <c r="J111" s="235">
        <f>ROUND(I111*H111,2)</f>
        <v>0</v>
      </c>
      <c r="K111" s="231" t="s">
        <v>21</v>
      </c>
      <c r="L111" s="236"/>
      <c r="M111" s="237" t="s">
        <v>21</v>
      </c>
      <c r="N111" s="238" t="s">
        <v>45</v>
      </c>
      <c r="O111" s="43"/>
      <c r="P111" s="226">
        <f>O111*H111</f>
        <v>0</v>
      </c>
      <c r="Q111" s="226">
        <v>0.0026</v>
      </c>
      <c r="R111" s="226">
        <f>Q111*H111</f>
        <v>0.0026</v>
      </c>
      <c r="S111" s="226">
        <v>0</v>
      </c>
      <c r="T111" s="227">
        <f>S111*H111</f>
        <v>0</v>
      </c>
      <c r="AR111" s="20" t="s">
        <v>149</v>
      </c>
      <c r="AT111" s="20" t="s">
        <v>154</v>
      </c>
      <c r="AU111" s="20" t="s">
        <v>83</v>
      </c>
      <c r="AY111" s="20" t="s">
        <v>127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79</v>
      </c>
      <c r="BK111" s="228">
        <f>ROUND(I111*H111,2)</f>
        <v>0</v>
      </c>
      <c r="BL111" s="20" t="s">
        <v>133</v>
      </c>
      <c r="BM111" s="20" t="s">
        <v>215</v>
      </c>
    </row>
    <row r="112" spans="2:65" s="1" customFormat="1" ht="16.5" customHeight="1">
      <c r="B112" s="42"/>
      <c r="C112" s="217" t="s">
        <v>218</v>
      </c>
      <c r="D112" s="217" t="s">
        <v>129</v>
      </c>
      <c r="E112" s="218" t="s">
        <v>463</v>
      </c>
      <c r="F112" s="219" t="s">
        <v>464</v>
      </c>
      <c r="G112" s="220" t="s">
        <v>132</v>
      </c>
      <c r="H112" s="221">
        <v>2</v>
      </c>
      <c r="I112" s="222"/>
      <c r="J112" s="223">
        <f>ROUND(I112*H112,2)</f>
        <v>0</v>
      </c>
      <c r="K112" s="219" t="s">
        <v>21</v>
      </c>
      <c r="L112" s="68"/>
      <c r="M112" s="224" t="s">
        <v>21</v>
      </c>
      <c r="N112" s="225" t="s">
        <v>45</v>
      </c>
      <c r="O112" s="43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20" t="s">
        <v>133</v>
      </c>
      <c r="AT112" s="20" t="s">
        <v>129</v>
      </c>
      <c r="AU112" s="20" t="s">
        <v>83</v>
      </c>
      <c r="AY112" s="20" t="s">
        <v>127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20" t="s">
        <v>79</v>
      </c>
      <c r="BK112" s="228">
        <f>ROUND(I112*H112,2)</f>
        <v>0</v>
      </c>
      <c r="BL112" s="20" t="s">
        <v>133</v>
      </c>
      <c r="BM112" s="20" t="s">
        <v>218</v>
      </c>
    </row>
    <row r="113" spans="2:65" s="1" customFormat="1" ht="25.5" customHeight="1">
      <c r="B113" s="42"/>
      <c r="C113" s="229" t="s">
        <v>221</v>
      </c>
      <c r="D113" s="229" t="s">
        <v>154</v>
      </c>
      <c r="E113" s="230" t="s">
        <v>465</v>
      </c>
      <c r="F113" s="231" t="s">
        <v>466</v>
      </c>
      <c r="G113" s="232" t="s">
        <v>132</v>
      </c>
      <c r="H113" s="233">
        <v>1</v>
      </c>
      <c r="I113" s="234"/>
      <c r="J113" s="235">
        <f>ROUND(I113*H113,2)</f>
        <v>0</v>
      </c>
      <c r="K113" s="231" t="s">
        <v>21</v>
      </c>
      <c r="L113" s="236"/>
      <c r="M113" s="237" t="s">
        <v>21</v>
      </c>
      <c r="N113" s="238" t="s">
        <v>45</v>
      </c>
      <c r="O113" s="43"/>
      <c r="P113" s="226">
        <f>O113*H113</f>
        <v>0</v>
      </c>
      <c r="Q113" s="226">
        <v>0.0026</v>
      </c>
      <c r="R113" s="226">
        <f>Q113*H113</f>
        <v>0.0026</v>
      </c>
      <c r="S113" s="226">
        <v>0</v>
      </c>
      <c r="T113" s="227">
        <f>S113*H113</f>
        <v>0</v>
      </c>
      <c r="AR113" s="20" t="s">
        <v>149</v>
      </c>
      <c r="AT113" s="20" t="s">
        <v>154</v>
      </c>
      <c r="AU113" s="20" t="s">
        <v>83</v>
      </c>
      <c r="AY113" s="20" t="s">
        <v>127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79</v>
      </c>
      <c r="BK113" s="228">
        <f>ROUND(I113*H113,2)</f>
        <v>0</v>
      </c>
      <c r="BL113" s="20" t="s">
        <v>133</v>
      </c>
      <c r="BM113" s="20" t="s">
        <v>221</v>
      </c>
    </row>
    <row r="114" spans="2:65" s="1" customFormat="1" ht="25.5" customHeight="1">
      <c r="B114" s="42"/>
      <c r="C114" s="229" t="s">
        <v>224</v>
      </c>
      <c r="D114" s="229" t="s">
        <v>154</v>
      </c>
      <c r="E114" s="230" t="s">
        <v>467</v>
      </c>
      <c r="F114" s="231" t="s">
        <v>468</v>
      </c>
      <c r="G114" s="232" t="s">
        <v>132</v>
      </c>
      <c r="H114" s="233">
        <v>1</v>
      </c>
      <c r="I114" s="234"/>
      <c r="J114" s="235">
        <f>ROUND(I114*H114,2)</f>
        <v>0</v>
      </c>
      <c r="K114" s="231" t="s">
        <v>21</v>
      </c>
      <c r="L114" s="236"/>
      <c r="M114" s="237" t="s">
        <v>21</v>
      </c>
      <c r="N114" s="238" t="s">
        <v>45</v>
      </c>
      <c r="O114" s="43"/>
      <c r="P114" s="226">
        <f>O114*H114</f>
        <v>0</v>
      </c>
      <c r="Q114" s="226">
        <v>0.0026</v>
      </c>
      <c r="R114" s="226">
        <f>Q114*H114</f>
        <v>0.0026</v>
      </c>
      <c r="S114" s="226">
        <v>0</v>
      </c>
      <c r="T114" s="227">
        <f>S114*H114</f>
        <v>0</v>
      </c>
      <c r="AR114" s="20" t="s">
        <v>149</v>
      </c>
      <c r="AT114" s="20" t="s">
        <v>154</v>
      </c>
      <c r="AU114" s="20" t="s">
        <v>83</v>
      </c>
      <c r="AY114" s="20" t="s">
        <v>127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20" t="s">
        <v>79</v>
      </c>
      <c r="BK114" s="228">
        <f>ROUND(I114*H114,2)</f>
        <v>0</v>
      </c>
      <c r="BL114" s="20" t="s">
        <v>133</v>
      </c>
      <c r="BM114" s="20" t="s">
        <v>224</v>
      </c>
    </row>
    <row r="115" spans="2:65" s="1" customFormat="1" ht="16.5" customHeight="1">
      <c r="B115" s="42"/>
      <c r="C115" s="217" t="s">
        <v>227</v>
      </c>
      <c r="D115" s="217" t="s">
        <v>129</v>
      </c>
      <c r="E115" s="218" t="s">
        <v>469</v>
      </c>
      <c r="F115" s="219" t="s">
        <v>470</v>
      </c>
      <c r="G115" s="220" t="s">
        <v>132</v>
      </c>
      <c r="H115" s="221">
        <v>10</v>
      </c>
      <c r="I115" s="222"/>
      <c r="J115" s="223">
        <f>ROUND(I115*H115,2)</f>
        <v>0</v>
      </c>
      <c r="K115" s="219" t="s">
        <v>21</v>
      </c>
      <c r="L115" s="68"/>
      <c r="M115" s="224" t="s">
        <v>21</v>
      </c>
      <c r="N115" s="225" t="s">
        <v>45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20" t="s">
        <v>133</v>
      </c>
      <c r="AT115" s="20" t="s">
        <v>129</v>
      </c>
      <c r="AU115" s="20" t="s">
        <v>83</v>
      </c>
      <c r="AY115" s="20" t="s">
        <v>127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79</v>
      </c>
      <c r="BK115" s="228">
        <f>ROUND(I115*H115,2)</f>
        <v>0</v>
      </c>
      <c r="BL115" s="20" t="s">
        <v>133</v>
      </c>
      <c r="BM115" s="20" t="s">
        <v>227</v>
      </c>
    </row>
    <row r="116" spans="2:65" s="1" customFormat="1" ht="16.5" customHeight="1">
      <c r="B116" s="42"/>
      <c r="C116" s="217" t="s">
        <v>231</v>
      </c>
      <c r="D116" s="217" t="s">
        <v>129</v>
      </c>
      <c r="E116" s="218" t="s">
        <v>471</v>
      </c>
      <c r="F116" s="219" t="s">
        <v>472</v>
      </c>
      <c r="G116" s="220" t="s">
        <v>132</v>
      </c>
      <c r="H116" s="221">
        <v>12</v>
      </c>
      <c r="I116" s="222"/>
      <c r="J116" s="223">
        <f>ROUND(I116*H116,2)</f>
        <v>0</v>
      </c>
      <c r="K116" s="219" t="s">
        <v>21</v>
      </c>
      <c r="L116" s="68"/>
      <c r="M116" s="224" t="s">
        <v>21</v>
      </c>
      <c r="N116" s="225" t="s">
        <v>45</v>
      </c>
      <c r="O116" s="43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20" t="s">
        <v>133</v>
      </c>
      <c r="AT116" s="20" t="s">
        <v>129</v>
      </c>
      <c r="AU116" s="20" t="s">
        <v>83</v>
      </c>
      <c r="AY116" s="20" t="s">
        <v>127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20" t="s">
        <v>79</v>
      </c>
      <c r="BK116" s="228">
        <f>ROUND(I116*H116,2)</f>
        <v>0</v>
      </c>
      <c r="BL116" s="20" t="s">
        <v>133</v>
      </c>
      <c r="BM116" s="20" t="s">
        <v>231</v>
      </c>
    </row>
    <row r="117" spans="2:65" s="1" customFormat="1" ht="16.5" customHeight="1">
      <c r="B117" s="42"/>
      <c r="C117" s="217" t="s">
        <v>234</v>
      </c>
      <c r="D117" s="217" t="s">
        <v>129</v>
      </c>
      <c r="E117" s="218" t="s">
        <v>473</v>
      </c>
      <c r="F117" s="219" t="s">
        <v>474</v>
      </c>
      <c r="G117" s="220" t="s">
        <v>132</v>
      </c>
      <c r="H117" s="221">
        <v>24</v>
      </c>
      <c r="I117" s="222"/>
      <c r="J117" s="223">
        <f>ROUND(I117*H117,2)</f>
        <v>0</v>
      </c>
      <c r="K117" s="219" t="s">
        <v>21</v>
      </c>
      <c r="L117" s="68"/>
      <c r="M117" s="224" t="s">
        <v>21</v>
      </c>
      <c r="N117" s="225" t="s">
        <v>45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133</v>
      </c>
      <c r="AT117" s="20" t="s">
        <v>129</v>
      </c>
      <c r="AU117" s="20" t="s">
        <v>83</v>
      </c>
      <c r="AY117" s="20" t="s">
        <v>127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79</v>
      </c>
      <c r="BK117" s="228">
        <f>ROUND(I117*H117,2)</f>
        <v>0</v>
      </c>
      <c r="BL117" s="20" t="s">
        <v>133</v>
      </c>
      <c r="BM117" s="20" t="s">
        <v>234</v>
      </c>
    </row>
    <row r="118" spans="2:65" s="1" customFormat="1" ht="16.5" customHeight="1">
      <c r="B118" s="42"/>
      <c r="C118" s="217" t="s">
        <v>238</v>
      </c>
      <c r="D118" s="217" t="s">
        <v>129</v>
      </c>
      <c r="E118" s="218" t="s">
        <v>475</v>
      </c>
      <c r="F118" s="219" t="s">
        <v>476</v>
      </c>
      <c r="G118" s="220" t="s">
        <v>132</v>
      </c>
      <c r="H118" s="221">
        <v>1</v>
      </c>
      <c r="I118" s="222"/>
      <c r="J118" s="223">
        <f>ROUND(I118*H118,2)</f>
        <v>0</v>
      </c>
      <c r="K118" s="219" t="s">
        <v>21</v>
      </c>
      <c r="L118" s="68"/>
      <c r="M118" s="224" t="s">
        <v>21</v>
      </c>
      <c r="N118" s="225" t="s">
        <v>45</v>
      </c>
      <c r="O118" s="4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20" t="s">
        <v>133</v>
      </c>
      <c r="AT118" s="20" t="s">
        <v>129</v>
      </c>
      <c r="AU118" s="20" t="s">
        <v>83</v>
      </c>
      <c r="AY118" s="20" t="s">
        <v>127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20" t="s">
        <v>79</v>
      </c>
      <c r="BK118" s="228">
        <f>ROUND(I118*H118,2)</f>
        <v>0</v>
      </c>
      <c r="BL118" s="20" t="s">
        <v>133</v>
      </c>
      <c r="BM118" s="20" t="s">
        <v>238</v>
      </c>
    </row>
    <row r="119" spans="2:65" s="1" customFormat="1" ht="16.5" customHeight="1">
      <c r="B119" s="42"/>
      <c r="C119" s="229" t="s">
        <v>242</v>
      </c>
      <c r="D119" s="229" t="s">
        <v>154</v>
      </c>
      <c r="E119" s="230" t="s">
        <v>477</v>
      </c>
      <c r="F119" s="231" t="s">
        <v>478</v>
      </c>
      <c r="G119" s="232" t="s">
        <v>132</v>
      </c>
      <c r="H119" s="233">
        <v>1</v>
      </c>
      <c r="I119" s="234"/>
      <c r="J119" s="235">
        <f>ROUND(I119*H119,2)</f>
        <v>0</v>
      </c>
      <c r="K119" s="231" t="s">
        <v>21</v>
      </c>
      <c r="L119" s="236"/>
      <c r="M119" s="237" t="s">
        <v>21</v>
      </c>
      <c r="N119" s="238" t="s">
        <v>45</v>
      </c>
      <c r="O119" s="4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20" t="s">
        <v>149</v>
      </c>
      <c r="AT119" s="20" t="s">
        <v>154</v>
      </c>
      <c r="AU119" s="20" t="s">
        <v>83</v>
      </c>
      <c r="AY119" s="20" t="s">
        <v>127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79</v>
      </c>
      <c r="BK119" s="228">
        <f>ROUND(I119*H119,2)</f>
        <v>0</v>
      </c>
      <c r="BL119" s="20" t="s">
        <v>133</v>
      </c>
      <c r="BM119" s="20" t="s">
        <v>242</v>
      </c>
    </row>
    <row r="120" spans="2:65" s="1" customFormat="1" ht="16.5" customHeight="1">
      <c r="B120" s="42"/>
      <c r="C120" s="217" t="s">
        <v>245</v>
      </c>
      <c r="D120" s="217" t="s">
        <v>129</v>
      </c>
      <c r="E120" s="218" t="s">
        <v>479</v>
      </c>
      <c r="F120" s="219" t="s">
        <v>480</v>
      </c>
      <c r="G120" s="220" t="s">
        <v>396</v>
      </c>
      <c r="H120" s="221">
        <v>1</v>
      </c>
      <c r="I120" s="222"/>
      <c r="J120" s="223">
        <f>ROUND(I120*H120,2)</f>
        <v>0</v>
      </c>
      <c r="K120" s="219" t="s">
        <v>21</v>
      </c>
      <c r="L120" s="68"/>
      <c r="M120" s="224" t="s">
        <v>21</v>
      </c>
      <c r="N120" s="225" t="s">
        <v>45</v>
      </c>
      <c r="O120" s="4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20" t="s">
        <v>133</v>
      </c>
      <c r="AT120" s="20" t="s">
        <v>129</v>
      </c>
      <c r="AU120" s="20" t="s">
        <v>83</v>
      </c>
      <c r="AY120" s="20" t="s">
        <v>127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20" t="s">
        <v>79</v>
      </c>
      <c r="BK120" s="228">
        <f>ROUND(I120*H120,2)</f>
        <v>0</v>
      </c>
      <c r="BL120" s="20" t="s">
        <v>133</v>
      </c>
      <c r="BM120" s="20" t="s">
        <v>245</v>
      </c>
    </row>
    <row r="121" spans="2:65" s="1" customFormat="1" ht="16.5" customHeight="1">
      <c r="B121" s="42"/>
      <c r="C121" s="217" t="s">
        <v>250</v>
      </c>
      <c r="D121" s="217" t="s">
        <v>129</v>
      </c>
      <c r="E121" s="218" t="s">
        <v>481</v>
      </c>
      <c r="F121" s="219" t="s">
        <v>482</v>
      </c>
      <c r="G121" s="220" t="s">
        <v>396</v>
      </c>
      <c r="H121" s="221">
        <v>1</v>
      </c>
      <c r="I121" s="222"/>
      <c r="J121" s="223">
        <f>ROUND(I121*H121,2)</f>
        <v>0</v>
      </c>
      <c r="K121" s="219" t="s">
        <v>21</v>
      </c>
      <c r="L121" s="68"/>
      <c r="M121" s="224" t="s">
        <v>21</v>
      </c>
      <c r="N121" s="225" t="s">
        <v>45</v>
      </c>
      <c r="O121" s="43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20" t="s">
        <v>133</v>
      </c>
      <c r="AT121" s="20" t="s">
        <v>129</v>
      </c>
      <c r="AU121" s="20" t="s">
        <v>83</v>
      </c>
      <c r="AY121" s="20" t="s">
        <v>127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20" t="s">
        <v>79</v>
      </c>
      <c r="BK121" s="228">
        <f>ROUND(I121*H121,2)</f>
        <v>0</v>
      </c>
      <c r="BL121" s="20" t="s">
        <v>133</v>
      </c>
      <c r="BM121" s="20" t="s">
        <v>250</v>
      </c>
    </row>
    <row r="122" spans="2:65" s="1" customFormat="1" ht="16.5" customHeight="1">
      <c r="B122" s="42"/>
      <c r="C122" s="217" t="s">
        <v>253</v>
      </c>
      <c r="D122" s="217" t="s">
        <v>129</v>
      </c>
      <c r="E122" s="218" t="s">
        <v>483</v>
      </c>
      <c r="F122" s="219" t="s">
        <v>484</v>
      </c>
      <c r="G122" s="220" t="s">
        <v>396</v>
      </c>
      <c r="H122" s="221">
        <v>1</v>
      </c>
      <c r="I122" s="222"/>
      <c r="J122" s="223">
        <f>ROUND(I122*H122,2)</f>
        <v>0</v>
      </c>
      <c r="K122" s="219" t="s">
        <v>21</v>
      </c>
      <c r="L122" s="68"/>
      <c r="M122" s="224" t="s">
        <v>21</v>
      </c>
      <c r="N122" s="225" t="s">
        <v>45</v>
      </c>
      <c r="O122" s="43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20" t="s">
        <v>133</v>
      </c>
      <c r="AT122" s="20" t="s">
        <v>129</v>
      </c>
      <c r="AU122" s="20" t="s">
        <v>83</v>
      </c>
      <c r="AY122" s="20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20" t="s">
        <v>79</v>
      </c>
      <c r="BK122" s="228">
        <f>ROUND(I122*H122,2)</f>
        <v>0</v>
      </c>
      <c r="BL122" s="20" t="s">
        <v>133</v>
      </c>
      <c r="BM122" s="20" t="s">
        <v>253</v>
      </c>
    </row>
    <row r="123" spans="2:65" s="1" customFormat="1" ht="16.5" customHeight="1">
      <c r="B123" s="42"/>
      <c r="C123" s="217" t="s">
        <v>256</v>
      </c>
      <c r="D123" s="217" t="s">
        <v>129</v>
      </c>
      <c r="E123" s="218" t="s">
        <v>485</v>
      </c>
      <c r="F123" s="219" t="s">
        <v>486</v>
      </c>
      <c r="G123" s="220" t="s">
        <v>396</v>
      </c>
      <c r="H123" s="221">
        <v>1</v>
      </c>
      <c r="I123" s="222"/>
      <c r="J123" s="223">
        <f>ROUND(I123*H123,2)</f>
        <v>0</v>
      </c>
      <c r="K123" s="219" t="s">
        <v>21</v>
      </c>
      <c r="L123" s="68"/>
      <c r="M123" s="224" t="s">
        <v>21</v>
      </c>
      <c r="N123" s="225" t="s">
        <v>45</v>
      </c>
      <c r="O123" s="4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0" t="s">
        <v>133</v>
      </c>
      <c r="AT123" s="20" t="s">
        <v>129</v>
      </c>
      <c r="AU123" s="20" t="s">
        <v>83</v>
      </c>
      <c r="AY123" s="20" t="s">
        <v>127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79</v>
      </c>
      <c r="BK123" s="228">
        <f>ROUND(I123*H123,2)</f>
        <v>0</v>
      </c>
      <c r="BL123" s="20" t="s">
        <v>133</v>
      </c>
      <c r="BM123" s="20" t="s">
        <v>256</v>
      </c>
    </row>
    <row r="124" spans="2:65" s="1" customFormat="1" ht="16.5" customHeight="1">
      <c r="B124" s="42"/>
      <c r="C124" s="217" t="s">
        <v>259</v>
      </c>
      <c r="D124" s="217" t="s">
        <v>129</v>
      </c>
      <c r="E124" s="218" t="s">
        <v>487</v>
      </c>
      <c r="F124" s="219" t="s">
        <v>488</v>
      </c>
      <c r="G124" s="220" t="s">
        <v>396</v>
      </c>
      <c r="H124" s="221">
        <v>1</v>
      </c>
      <c r="I124" s="222"/>
      <c r="J124" s="223">
        <f>ROUND(I124*H124,2)</f>
        <v>0</v>
      </c>
      <c r="K124" s="219" t="s">
        <v>21</v>
      </c>
      <c r="L124" s="68"/>
      <c r="M124" s="224" t="s">
        <v>21</v>
      </c>
      <c r="N124" s="225" t="s">
        <v>45</v>
      </c>
      <c r="O124" s="4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0" t="s">
        <v>133</v>
      </c>
      <c r="AT124" s="20" t="s">
        <v>129</v>
      </c>
      <c r="AU124" s="20" t="s">
        <v>83</v>
      </c>
      <c r="AY124" s="20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20" t="s">
        <v>79</v>
      </c>
      <c r="BK124" s="228">
        <f>ROUND(I124*H124,2)</f>
        <v>0</v>
      </c>
      <c r="BL124" s="20" t="s">
        <v>133</v>
      </c>
      <c r="BM124" s="20" t="s">
        <v>259</v>
      </c>
    </row>
    <row r="125" spans="2:63" s="10" customFormat="1" ht="29.85" customHeight="1">
      <c r="B125" s="201"/>
      <c r="C125" s="202"/>
      <c r="D125" s="203" t="s">
        <v>73</v>
      </c>
      <c r="E125" s="215" t="s">
        <v>489</v>
      </c>
      <c r="F125" s="215" t="s">
        <v>490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SUM(P126:P140)</f>
        <v>0</v>
      </c>
      <c r="Q125" s="209"/>
      <c r="R125" s="210">
        <f>SUM(R126:R140)</f>
        <v>20.06017</v>
      </c>
      <c r="S125" s="209"/>
      <c r="T125" s="211">
        <f>SUM(T126:T140)</f>
        <v>0</v>
      </c>
      <c r="AR125" s="212" t="s">
        <v>136</v>
      </c>
      <c r="AT125" s="213" t="s">
        <v>73</v>
      </c>
      <c r="AU125" s="213" t="s">
        <v>79</v>
      </c>
      <c r="AY125" s="212" t="s">
        <v>127</v>
      </c>
      <c r="BK125" s="214">
        <f>SUM(BK126:BK140)</f>
        <v>0</v>
      </c>
    </row>
    <row r="126" spans="2:65" s="1" customFormat="1" ht="16.5" customHeight="1">
      <c r="B126" s="42"/>
      <c r="C126" s="217" t="s">
        <v>262</v>
      </c>
      <c r="D126" s="217" t="s">
        <v>129</v>
      </c>
      <c r="E126" s="218" t="s">
        <v>491</v>
      </c>
      <c r="F126" s="219" t="s">
        <v>492</v>
      </c>
      <c r="G126" s="220" t="s">
        <v>132</v>
      </c>
      <c r="H126" s="221">
        <v>3</v>
      </c>
      <c r="I126" s="222"/>
      <c r="J126" s="223">
        <f>ROUND(I126*H126,2)</f>
        <v>0</v>
      </c>
      <c r="K126" s="219" t="s">
        <v>21</v>
      </c>
      <c r="L126" s="68"/>
      <c r="M126" s="224" t="s">
        <v>21</v>
      </c>
      <c r="N126" s="225" t="s">
        <v>45</v>
      </c>
      <c r="O126" s="43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20" t="s">
        <v>133</v>
      </c>
      <c r="AT126" s="20" t="s">
        <v>129</v>
      </c>
      <c r="AU126" s="20" t="s">
        <v>83</v>
      </c>
      <c r="AY126" s="20" t="s">
        <v>127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20" t="s">
        <v>79</v>
      </c>
      <c r="BK126" s="228">
        <f>ROUND(I126*H126,2)</f>
        <v>0</v>
      </c>
      <c r="BL126" s="20" t="s">
        <v>133</v>
      </c>
      <c r="BM126" s="20" t="s">
        <v>262</v>
      </c>
    </row>
    <row r="127" spans="2:65" s="1" customFormat="1" ht="25.5" customHeight="1">
      <c r="B127" s="42"/>
      <c r="C127" s="217" t="s">
        <v>265</v>
      </c>
      <c r="D127" s="217" t="s">
        <v>129</v>
      </c>
      <c r="E127" s="218" t="s">
        <v>493</v>
      </c>
      <c r="F127" s="219" t="s">
        <v>494</v>
      </c>
      <c r="G127" s="220" t="s">
        <v>132</v>
      </c>
      <c r="H127" s="221">
        <v>1</v>
      </c>
      <c r="I127" s="222"/>
      <c r="J127" s="223">
        <f>ROUND(I127*H127,2)</f>
        <v>0</v>
      </c>
      <c r="K127" s="219" t="s">
        <v>21</v>
      </c>
      <c r="L127" s="68"/>
      <c r="M127" s="224" t="s">
        <v>21</v>
      </c>
      <c r="N127" s="225" t="s">
        <v>45</v>
      </c>
      <c r="O127" s="43"/>
      <c r="P127" s="226">
        <f>O127*H127</f>
        <v>0</v>
      </c>
      <c r="Q127" s="226">
        <v>2.55892</v>
      </c>
      <c r="R127" s="226">
        <f>Q127*H127</f>
        <v>2.55892</v>
      </c>
      <c r="S127" s="226">
        <v>0</v>
      </c>
      <c r="T127" s="227">
        <f>S127*H127</f>
        <v>0</v>
      </c>
      <c r="AR127" s="20" t="s">
        <v>133</v>
      </c>
      <c r="AT127" s="20" t="s">
        <v>129</v>
      </c>
      <c r="AU127" s="20" t="s">
        <v>83</v>
      </c>
      <c r="AY127" s="20" t="s">
        <v>127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79</v>
      </c>
      <c r="BK127" s="228">
        <f>ROUND(I127*H127,2)</f>
        <v>0</v>
      </c>
      <c r="BL127" s="20" t="s">
        <v>133</v>
      </c>
      <c r="BM127" s="20" t="s">
        <v>265</v>
      </c>
    </row>
    <row r="128" spans="2:65" s="1" customFormat="1" ht="25.5" customHeight="1">
      <c r="B128" s="42"/>
      <c r="C128" s="217" t="s">
        <v>268</v>
      </c>
      <c r="D128" s="217" t="s">
        <v>129</v>
      </c>
      <c r="E128" s="218" t="s">
        <v>495</v>
      </c>
      <c r="F128" s="219" t="s">
        <v>496</v>
      </c>
      <c r="G128" s="220" t="s">
        <v>132</v>
      </c>
      <c r="H128" s="221">
        <v>2</v>
      </c>
      <c r="I128" s="222"/>
      <c r="J128" s="223">
        <f>ROUND(I128*H128,2)</f>
        <v>0</v>
      </c>
      <c r="K128" s="219" t="s">
        <v>21</v>
      </c>
      <c r="L128" s="68"/>
      <c r="M128" s="224" t="s">
        <v>21</v>
      </c>
      <c r="N128" s="225" t="s">
        <v>45</v>
      </c>
      <c r="O128" s="43"/>
      <c r="P128" s="226">
        <f>O128*H128</f>
        <v>0</v>
      </c>
      <c r="Q128" s="226">
        <v>2.55892</v>
      </c>
      <c r="R128" s="226">
        <f>Q128*H128</f>
        <v>5.11784</v>
      </c>
      <c r="S128" s="226">
        <v>0</v>
      </c>
      <c r="T128" s="227">
        <f>S128*H128</f>
        <v>0</v>
      </c>
      <c r="AR128" s="20" t="s">
        <v>133</v>
      </c>
      <c r="AT128" s="20" t="s">
        <v>129</v>
      </c>
      <c r="AU128" s="20" t="s">
        <v>83</v>
      </c>
      <c r="AY128" s="20" t="s">
        <v>127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20" t="s">
        <v>79</v>
      </c>
      <c r="BK128" s="228">
        <f>ROUND(I128*H128,2)</f>
        <v>0</v>
      </c>
      <c r="BL128" s="20" t="s">
        <v>133</v>
      </c>
      <c r="BM128" s="20" t="s">
        <v>268</v>
      </c>
    </row>
    <row r="129" spans="2:65" s="1" customFormat="1" ht="16.5" customHeight="1">
      <c r="B129" s="42"/>
      <c r="C129" s="217" t="s">
        <v>271</v>
      </c>
      <c r="D129" s="217" t="s">
        <v>129</v>
      </c>
      <c r="E129" s="218" t="s">
        <v>497</v>
      </c>
      <c r="F129" s="219" t="s">
        <v>498</v>
      </c>
      <c r="G129" s="220" t="s">
        <v>132</v>
      </c>
      <c r="H129" s="221">
        <v>1</v>
      </c>
      <c r="I129" s="222"/>
      <c r="J129" s="223">
        <f>ROUND(I129*H129,2)</f>
        <v>0</v>
      </c>
      <c r="K129" s="219" t="s">
        <v>21</v>
      </c>
      <c r="L129" s="68"/>
      <c r="M129" s="224" t="s">
        <v>21</v>
      </c>
      <c r="N129" s="225" t="s">
        <v>45</v>
      </c>
      <c r="O129" s="43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20" t="s">
        <v>133</v>
      </c>
      <c r="AT129" s="20" t="s">
        <v>129</v>
      </c>
      <c r="AU129" s="20" t="s">
        <v>83</v>
      </c>
      <c r="AY129" s="20" t="s">
        <v>127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20" t="s">
        <v>79</v>
      </c>
      <c r="BK129" s="228">
        <f>ROUND(I129*H129,2)</f>
        <v>0</v>
      </c>
      <c r="BL129" s="20" t="s">
        <v>133</v>
      </c>
      <c r="BM129" s="20" t="s">
        <v>271</v>
      </c>
    </row>
    <row r="130" spans="2:65" s="1" customFormat="1" ht="25.5" customHeight="1">
      <c r="B130" s="42"/>
      <c r="C130" s="217" t="s">
        <v>274</v>
      </c>
      <c r="D130" s="217" t="s">
        <v>129</v>
      </c>
      <c r="E130" s="218" t="s">
        <v>499</v>
      </c>
      <c r="F130" s="219" t="s">
        <v>500</v>
      </c>
      <c r="G130" s="220" t="s">
        <v>132</v>
      </c>
      <c r="H130" s="221">
        <v>1</v>
      </c>
      <c r="I130" s="222"/>
      <c r="J130" s="223">
        <f>ROUND(I130*H130,2)</f>
        <v>0</v>
      </c>
      <c r="K130" s="219" t="s">
        <v>21</v>
      </c>
      <c r="L130" s="68"/>
      <c r="M130" s="224" t="s">
        <v>21</v>
      </c>
      <c r="N130" s="225" t="s">
        <v>45</v>
      </c>
      <c r="O130" s="43"/>
      <c r="P130" s="226">
        <f>O130*H130</f>
        <v>0</v>
      </c>
      <c r="Q130" s="226">
        <v>2.525</v>
      </c>
      <c r="R130" s="226">
        <f>Q130*H130</f>
        <v>2.525</v>
      </c>
      <c r="S130" s="226">
        <v>0</v>
      </c>
      <c r="T130" s="227">
        <f>S130*H130</f>
        <v>0</v>
      </c>
      <c r="AR130" s="20" t="s">
        <v>133</v>
      </c>
      <c r="AT130" s="20" t="s">
        <v>129</v>
      </c>
      <c r="AU130" s="20" t="s">
        <v>83</v>
      </c>
      <c r="AY130" s="20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20" t="s">
        <v>79</v>
      </c>
      <c r="BK130" s="228">
        <f>ROUND(I130*H130,2)</f>
        <v>0</v>
      </c>
      <c r="BL130" s="20" t="s">
        <v>133</v>
      </c>
      <c r="BM130" s="20" t="s">
        <v>274</v>
      </c>
    </row>
    <row r="131" spans="2:65" s="1" customFormat="1" ht="16.5" customHeight="1">
      <c r="B131" s="42"/>
      <c r="C131" s="217" t="s">
        <v>277</v>
      </c>
      <c r="D131" s="217" t="s">
        <v>129</v>
      </c>
      <c r="E131" s="218" t="s">
        <v>501</v>
      </c>
      <c r="F131" s="219" t="s">
        <v>502</v>
      </c>
      <c r="G131" s="220" t="s">
        <v>157</v>
      </c>
      <c r="H131" s="221">
        <v>59</v>
      </c>
      <c r="I131" s="222"/>
      <c r="J131" s="223">
        <f>ROUND(I131*H131,2)</f>
        <v>0</v>
      </c>
      <c r="K131" s="219" t="s">
        <v>21</v>
      </c>
      <c r="L131" s="68"/>
      <c r="M131" s="224" t="s">
        <v>21</v>
      </c>
      <c r="N131" s="225" t="s">
        <v>45</v>
      </c>
      <c r="O131" s="43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20" t="s">
        <v>133</v>
      </c>
      <c r="AT131" s="20" t="s">
        <v>129</v>
      </c>
      <c r="AU131" s="20" t="s">
        <v>83</v>
      </c>
      <c r="AY131" s="20" t="s">
        <v>127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20" t="s">
        <v>79</v>
      </c>
      <c r="BK131" s="228">
        <f>ROUND(I131*H131,2)</f>
        <v>0</v>
      </c>
      <c r="BL131" s="20" t="s">
        <v>133</v>
      </c>
      <c r="BM131" s="20" t="s">
        <v>277</v>
      </c>
    </row>
    <row r="132" spans="2:65" s="1" customFormat="1" ht="16.5" customHeight="1">
      <c r="B132" s="42"/>
      <c r="C132" s="217" t="s">
        <v>280</v>
      </c>
      <c r="D132" s="217" t="s">
        <v>129</v>
      </c>
      <c r="E132" s="218" t="s">
        <v>503</v>
      </c>
      <c r="F132" s="219" t="s">
        <v>504</v>
      </c>
      <c r="G132" s="220" t="s">
        <v>157</v>
      </c>
      <c r="H132" s="221">
        <v>11</v>
      </c>
      <c r="I132" s="222"/>
      <c r="J132" s="223">
        <f>ROUND(I132*H132,2)</f>
        <v>0</v>
      </c>
      <c r="K132" s="219" t="s">
        <v>21</v>
      </c>
      <c r="L132" s="68"/>
      <c r="M132" s="224" t="s">
        <v>21</v>
      </c>
      <c r="N132" s="225" t="s">
        <v>45</v>
      </c>
      <c r="O132" s="43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20" t="s">
        <v>133</v>
      </c>
      <c r="AT132" s="20" t="s">
        <v>129</v>
      </c>
      <c r="AU132" s="20" t="s">
        <v>83</v>
      </c>
      <c r="AY132" s="20" t="s">
        <v>127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20" t="s">
        <v>79</v>
      </c>
      <c r="BK132" s="228">
        <f>ROUND(I132*H132,2)</f>
        <v>0</v>
      </c>
      <c r="BL132" s="20" t="s">
        <v>133</v>
      </c>
      <c r="BM132" s="20" t="s">
        <v>280</v>
      </c>
    </row>
    <row r="133" spans="2:65" s="1" customFormat="1" ht="16.5" customHeight="1">
      <c r="B133" s="42"/>
      <c r="C133" s="217" t="s">
        <v>283</v>
      </c>
      <c r="D133" s="217" t="s">
        <v>129</v>
      </c>
      <c r="E133" s="218" t="s">
        <v>505</v>
      </c>
      <c r="F133" s="219" t="s">
        <v>506</v>
      </c>
      <c r="G133" s="220" t="s">
        <v>157</v>
      </c>
      <c r="H133" s="221">
        <v>20</v>
      </c>
      <c r="I133" s="222"/>
      <c r="J133" s="223">
        <f>ROUND(I133*H133,2)</f>
        <v>0</v>
      </c>
      <c r="K133" s="219" t="s">
        <v>21</v>
      </c>
      <c r="L133" s="68"/>
      <c r="M133" s="224" t="s">
        <v>21</v>
      </c>
      <c r="N133" s="225" t="s">
        <v>45</v>
      </c>
      <c r="O133" s="43"/>
      <c r="P133" s="226">
        <f>O133*H133</f>
        <v>0</v>
      </c>
      <c r="Q133" s="226">
        <v>0.00109</v>
      </c>
      <c r="R133" s="226">
        <f>Q133*H133</f>
        <v>0.0218</v>
      </c>
      <c r="S133" s="226">
        <v>0</v>
      </c>
      <c r="T133" s="227">
        <f>S133*H133</f>
        <v>0</v>
      </c>
      <c r="AR133" s="20" t="s">
        <v>133</v>
      </c>
      <c r="AT133" s="20" t="s">
        <v>129</v>
      </c>
      <c r="AU133" s="20" t="s">
        <v>83</v>
      </c>
      <c r="AY133" s="20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20" t="s">
        <v>79</v>
      </c>
      <c r="BK133" s="228">
        <f>ROUND(I133*H133,2)</f>
        <v>0</v>
      </c>
      <c r="BL133" s="20" t="s">
        <v>133</v>
      </c>
      <c r="BM133" s="20" t="s">
        <v>283</v>
      </c>
    </row>
    <row r="134" spans="2:65" s="1" customFormat="1" ht="16.5" customHeight="1">
      <c r="B134" s="42"/>
      <c r="C134" s="229" t="s">
        <v>286</v>
      </c>
      <c r="D134" s="229" t="s">
        <v>154</v>
      </c>
      <c r="E134" s="230" t="s">
        <v>507</v>
      </c>
      <c r="F134" s="231" t="s">
        <v>508</v>
      </c>
      <c r="G134" s="232" t="s">
        <v>157</v>
      </c>
      <c r="H134" s="233">
        <v>20</v>
      </c>
      <c r="I134" s="234"/>
      <c r="J134" s="235">
        <f>ROUND(I134*H134,2)</f>
        <v>0</v>
      </c>
      <c r="K134" s="231" t="s">
        <v>21</v>
      </c>
      <c r="L134" s="236"/>
      <c r="M134" s="237" t="s">
        <v>21</v>
      </c>
      <c r="N134" s="238" t="s">
        <v>45</v>
      </c>
      <c r="O134" s="43"/>
      <c r="P134" s="226">
        <f>O134*H134</f>
        <v>0</v>
      </c>
      <c r="Q134" s="226">
        <v>0.0007</v>
      </c>
      <c r="R134" s="226">
        <f>Q134*H134</f>
        <v>0.014</v>
      </c>
      <c r="S134" s="226">
        <v>0</v>
      </c>
      <c r="T134" s="227">
        <f>S134*H134</f>
        <v>0</v>
      </c>
      <c r="AR134" s="20" t="s">
        <v>149</v>
      </c>
      <c r="AT134" s="20" t="s">
        <v>154</v>
      </c>
      <c r="AU134" s="20" t="s">
        <v>83</v>
      </c>
      <c r="AY134" s="20" t="s">
        <v>127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20" t="s">
        <v>79</v>
      </c>
      <c r="BK134" s="228">
        <f>ROUND(I134*H134,2)</f>
        <v>0</v>
      </c>
      <c r="BL134" s="20" t="s">
        <v>133</v>
      </c>
      <c r="BM134" s="20" t="s">
        <v>286</v>
      </c>
    </row>
    <row r="135" spans="2:65" s="1" customFormat="1" ht="16.5" customHeight="1">
      <c r="B135" s="42"/>
      <c r="C135" s="217" t="s">
        <v>287</v>
      </c>
      <c r="D135" s="217" t="s">
        <v>129</v>
      </c>
      <c r="E135" s="218" t="s">
        <v>509</v>
      </c>
      <c r="F135" s="219" t="s">
        <v>510</v>
      </c>
      <c r="G135" s="220" t="s">
        <v>157</v>
      </c>
      <c r="H135" s="221">
        <v>9</v>
      </c>
      <c r="I135" s="222"/>
      <c r="J135" s="223">
        <f>ROUND(I135*H135,2)</f>
        <v>0</v>
      </c>
      <c r="K135" s="219" t="s">
        <v>21</v>
      </c>
      <c r="L135" s="68"/>
      <c r="M135" s="224" t="s">
        <v>21</v>
      </c>
      <c r="N135" s="225" t="s">
        <v>45</v>
      </c>
      <c r="O135" s="43"/>
      <c r="P135" s="226">
        <f>O135*H135</f>
        <v>0</v>
      </c>
      <c r="Q135" s="226">
        <v>0.0152</v>
      </c>
      <c r="R135" s="226">
        <f>Q135*H135</f>
        <v>0.1368</v>
      </c>
      <c r="S135" s="226">
        <v>0</v>
      </c>
      <c r="T135" s="227">
        <f>S135*H135</f>
        <v>0</v>
      </c>
      <c r="AR135" s="20" t="s">
        <v>133</v>
      </c>
      <c r="AT135" s="20" t="s">
        <v>129</v>
      </c>
      <c r="AU135" s="20" t="s">
        <v>83</v>
      </c>
      <c r="AY135" s="20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20" t="s">
        <v>79</v>
      </c>
      <c r="BK135" s="228">
        <f>ROUND(I135*H135,2)</f>
        <v>0</v>
      </c>
      <c r="BL135" s="20" t="s">
        <v>133</v>
      </c>
      <c r="BM135" s="20" t="s">
        <v>287</v>
      </c>
    </row>
    <row r="136" spans="2:65" s="1" customFormat="1" ht="16.5" customHeight="1">
      <c r="B136" s="42"/>
      <c r="C136" s="229" t="s">
        <v>290</v>
      </c>
      <c r="D136" s="229" t="s">
        <v>154</v>
      </c>
      <c r="E136" s="230" t="s">
        <v>511</v>
      </c>
      <c r="F136" s="231" t="s">
        <v>512</v>
      </c>
      <c r="G136" s="232" t="s">
        <v>157</v>
      </c>
      <c r="H136" s="233">
        <v>9</v>
      </c>
      <c r="I136" s="234"/>
      <c r="J136" s="235">
        <f>ROUND(I136*H136,2)</f>
        <v>0</v>
      </c>
      <c r="K136" s="231" t="s">
        <v>21</v>
      </c>
      <c r="L136" s="236"/>
      <c r="M136" s="237" t="s">
        <v>21</v>
      </c>
      <c r="N136" s="238" t="s">
        <v>45</v>
      </c>
      <c r="O136" s="43"/>
      <c r="P136" s="226">
        <f>O136*H136</f>
        <v>0</v>
      </c>
      <c r="Q136" s="226">
        <v>0.00069</v>
      </c>
      <c r="R136" s="226">
        <f>Q136*H136</f>
        <v>0.006209999999999999</v>
      </c>
      <c r="S136" s="226">
        <v>0</v>
      </c>
      <c r="T136" s="227">
        <f>S136*H136</f>
        <v>0</v>
      </c>
      <c r="AR136" s="20" t="s">
        <v>149</v>
      </c>
      <c r="AT136" s="20" t="s">
        <v>154</v>
      </c>
      <c r="AU136" s="20" t="s">
        <v>83</v>
      </c>
      <c r="AY136" s="20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20" t="s">
        <v>79</v>
      </c>
      <c r="BK136" s="228">
        <f>ROUND(I136*H136,2)</f>
        <v>0</v>
      </c>
      <c r="BL136" s="20" t="s">
        <v>133</v>
      </c>
      <c r="BM136" s="20" t="s">
        <v>290</v>
      </c>
    </row>
    <row r="137" spans="2:65" s="1" customFormat="1" ht="25.5" customHeight="1">
      <c r="B137" s="42"/>
      <c r="C137" s="217" t="s">
        <v>295</v>
      </c>
      <c r="D137" s="217" t="s">
        <v>129</v>
      </c>
      <c r="E137" s="218" t="s">
        <v>513</v>
      </c>
      <c r="F137" s="219" t="s">
        <v>514</v>
      </c>
      <c r="G137" s="220" t="s">
        <v>157</v>
      </c>
      <c r="H137" s="221">
        <v>70</v>
      </c>
      <c r="I137" s="222"/>
      <c r="J137" s="223">
        <f>ROUND(I137*H137,2)</f>
        <v>0</v>
      </c>
      <c r="K137" s="219" t="s">
        <v>21</v>
      </c>
      <c r="L137" s="68"/>
      <c r="M137" s="224" t="s">
        <v>21</v>
      </c>
      <c r="N137" s="225" t="s">
        <v>45</v>
      </c>
      <c r="O137" s="43"/>
      <c r="P137" s="226">
        <f>O137*H137</f>
        <v>0</v>
      </c>
      <c r="Q137" s="226">
        <v>0.13822</v>
      </c>
      <c r="R137" s="226">
        <f>Q137*H137</f>
        <v>9.6754</v>
      </c>
      <c r="S137" s="226">
        <v>0</v>
      </c>
      <c r="T137" s="227">
        <f>S137*H137</f>
        <v>0</v>
      </c>
      <c r="AR137" s="20" t="s">
        <v>133</v>
      </c>
      <c r="AT137" s="20" t="s">
        <v>129</v>
      </c>
      <c r="AU137" s="20" t="s">
        <v>83</v>
      </c>
      <c r="AY137" s="20" t="s">
        <v>127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0" t="s">
        <v>79</v>
      </c>
      <c r="BK137" s="228">
        <f>ROUND(I137*H137,2)</f>
        <v>0</v>
      </c>
      <c r="BL137" s="20" t="s">
        <v>133</v>
      </c>
      <c r="BM137" s="20" t="s">
        <v>295</v>
      </c>
    </row>
    <row r="138" spans="2:65" s="1" customFormat="1" ht="16.5" customHeight="1">
      <c r="B138" s="42"/>
      <c r="C138" s="217" t="s">
        <v>299</v>
      </c>
      <c r="D138" s="217" t="s">
        <v>129</v>
      </c>
      <c r="E138" s="218" t="s">
        <v>515</v>
      </c>
      <c r="F138" s="219" t="s">
        <v>516</v>
      </c>
      <c r="G138" s="220" t="s">
        <v>157</v>
      </c>
      <c r="H138" s="221">
        <v>70</v>
      </c>
      <c r="I138" s="222"/>
      <c r="J138" s="223">
        <f>ROUND(I138*H138,2)</f>
        <v>0</v>
      </c>
      <c r="K138" s="219" t="s">
        <v>21</v>
      </c>
      <c r="L138" s="68"/>
      <c r="M138" s="224" t="s">
        <v>21</v>
      </c>
      <c r="N138" s="225" t="s">
        <v>45</v>
      </c>
      <c r="O138" s="43"/>
      <c r="P138" s="226">
        <f>O138*H138</f>
        <v>0</v>
      </c>
      <c r="Q138" s="226">
        <v>6E-05</v>
      </c>
      <c r="R138" s="226">
        <f>Q138*H138</f>
        <v>0.0042</v>
      </c>
      <c r="S138" s="226">
        <v>0</v>
      </c>
      <c r="T138" s="227">
        <f>S138*H138</f>
        <v>0</v>
      </c>
      <c r="AR138" s="20" t="s">
        <v>133</v>
      </c>
      <c r="AT138" s="20" t="s">
        <v>129</v>
      </c>
      <c r="AU138" s="20" t="s">
        <v>83</v>
      </c>
      <c r="AY138" s="20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0" t="s">
        <v>79</v>
      </c>
      <c r="BK138" s="228">
        <f>ROUND(I138*H138,2)</f>
        <v>0</v>
      </c>
      <c r="BL138" s="20" t="s">
        <v>133</v>
      </c>
      <c r="BM138" s="20" t="s">
        <v>299</v>
      </c>
    </row>
    <row r="139" spans="2:65" s="1" customFormat="1" ht="16.5" customHeight="1">
      <c r="B139" s="42"/>
      <c r="C139" s="217" t="s">
        <v>302</v>
      </c>
      <c r="D139" s="217" t="s">
        <v>129</v>
      </c>
      <c r="E139" s="218" t="s">
        <v>517</v>
      </c>
      <c r="F139" s="219" t="s">
        <v>518</v>
      </c>
      <c r="G139" s="220" t="s">
        <v>157</v>
      </c>
      <c r="H139" s="221">
        <v>11</v>
      </c>
      <c r="I139" s="222"/>
      <c r="J139" s="223">
        <f>ROUND(I139*H139,2)</f>
        <v>0</v>
      </c>
      <c r="K139" s="219" t="s">
        <v>21</v>
      </c>
      <c r="L139" s="68"/>
      <c r="M139" s="224" t="s">
        <v>21</v>
      </c>
      <c r="N139" s="225" t="s">
        <v>45</v>
      </c>
      <c r="O139" s="43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20" t="s">
        <v>133</v>
      </c>
      <c r="AT139" s="20" t="s">
        <v>129</v>
      </c>
      <c r="AU139" s="20" t="s">
        <v>83</v>
      </c>
      <c r="AY139" s="20" t="s">
        <v>127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20" t="s">
        <v>79</v>
      </c>
      <c r="BK139" s="228">
        <f>ROUND(I139*H139,2)</f>
        <v>0</v>
      </c>
      <c r="BL139" s="20" t="s">
        <v>133</v>
      </c>
      <c r="BM139" s="20" t="s">
        <v>302</v>
      </c>
    </row>
    <row r="140" spans="2:65" s="1" customFormat="1" ht="16.5" customHeight="1">
      <c r="B140" s="42"/>
      <c r="C140" s="217" t="s">
        <v>305</v>
      </c>
      <c r="D140" s="217" t="s">
        <v>129</v>
      </c>
      <c r="E140" s="218" t="s">
        <v>519</v>
      </c>
      <c r="F140" s="219" t="s">
        <v>520</v>
      </c>
      <c r="G140" s="220" t="s">
        <v>157</v>
      </c>
      <c r="H140" s="221">
        <v>59</v>
      </c>
      <c r="I140" s="222"/>
      <c r="J140" s="223">
        <f>ROUND(I140*H140,2)</f>
        <v>0</v>
      </c>
      <c r="K140" s="219" t="s">
        <v>21</v>
      </c>
      <c r="L140" s="68"/>
      <c r="M140" s="224" t="s">
        <v>21</v>
      </c>
      <c r="N140" s="239" t="s">
        <v>45</v>
      </c>
      <c r="O140" s="240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0" t="s">
        <v>133</v>
      </c>
      <c r="AT140" s="20" t="s">
        <v>129</v>
      </c>
      <c r="AU140" s="20" t="s">
        <v>83</v>
      </c>
      <c r="AY140" s="20" t="s">
        <v>127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20" t="s">
        <v>79</v>
      </c>
      <c r="BK140" s="228">
        <f>ROUND(I140*H140,2)</f>
        <v>0</v>
      </c>
      <c r="BL140" s="20" t="s">
        <v>133</v>
      </c>
      <c r="BM140" s="20" t="s">
        <v>305</v>
      </c>
    </row>
    <row r="141" spans="2:12" s="1" customFormat="1" ht="6.95" customHeight="1">
      <c r="B141" s="63"/>
      <c r="C141" s="64"/>
      <c r="D141" s="64"/>
      <c r="E141" s="64"/>
      <c r="F141" s="64"/>
      <c r="G141" s="64"/>
      <c r="H141" s="64"/>
      <c r="I141" s="162"/>
      <c r="J141" s="64"/>
      <c r="K141" s="64"/>
      <c r="L141" s="68"/>
    </row>
  </sheetData>
  <sheetProtection password="CC35" sheet="1" objects="1" scenarios="1" formatColumns="0" formatRows="0" autoFilter="0"/>
  <autoFilter ref="C78:K140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1" customFormat="1" ht="45" customHeight="1">
      <c r="B3" s="247"/>
      <c r="C3" s="248" t="s">
        <v>521</v>
      </c>
      <c r="D3" s="248"/>
      <c r="E3" s="248"/>
      <c r="F3" s="248"/>
      <c r="G3" s="248"/>
      <c r="H3" s="248"/>
      <c r="I3" s="248"/>
      <c r="J3" s="248"/>
      <c r="K3" s="249"/>
    </row>
    <row r="4" spans="2:11" ht="25.5" customHeight="1">
      <c r="B4" s="250"/>
      <c r="C4" s="251" t="s">
        <v>522</v>
      </c>
      <c r="D4" s="251"/>
      <c r="E4" s="251"/>
      <c r="F4" s="251"/>
      <c r="G4" s="251"/>
      <c r="H4" s="251"/>
      <c r="I4" s="251"/>
      <c r="J4" s="251"/>
      <c r="K4" s="252"/>
    </row>
    <row r="5" spans="2:1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ht="15" customHeight="1">
      <c r="B6" s="250"/>
      <c r="C6" s="254" t="s">
        <v>523</v>
      </c>
      <c r="D6" s="254"/>
      <c r="E6" s="254"/>
      <c r="F6" s="254"/>
      <c r="G6" s="254"/>
      <c r="H6" s="254"/>
      <c r="I6" s="254"/>
      <c r="J6" s="254"/>
      <c r="K6" s="252"/>
    </row>
    <row r="7" spans="2:11" ht="15" customHeight="1">
      <c r="B7" s="255"/>
      <c r="C7" s="254" t="s">
        <v>524</v>
      </c>
      <c r="D7" s="254"/>
      <c r="E7" s="254"/>
      <c r="F7" s="254"/>
      <c r="G7" s="254"/>
      <c r="H7" s="254"/>
      <c r="I7" s="254"/>
      <c r="J7" s="254"/>
      <c r="K7" s="252"/>
    </row>
    <row r="8" spans="2:1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ht="15" customHeight="1">
      <c r="B9" s="255"/>
      <c r="C9" s="254" t="s">
        <v>525</v>
      </c>
      <c r="D9" s="254"/>
      <c r="E9" s="254"/>
      <c r="F9" s="254"/>
      <c r="G9" s="254"/>
      <c r="H9" s="254"/>
      <c r="I9" s="254"/>
      <c r="J9" s="254"/>
      <c r="K9" s="252"/>
    </row>
    <row r="10" spans="2:11" ht="15" customHeight="1">
      <c r="B10" s="255"/>
      <c r="C10" s="254"/>
      <c r="D10" s="254" t="s">
        <v>526</v>
      </c>
      <c r="E10" s="254"/>
      <c r="F10" s="254"/>
      <c r="G10" s="254"/>
      <c r="H10" s="254"/>
      <c r="I10" s="254"/>
      <c r="J10" s="254"/>
      <c r="K10" s="252"/>
    </row>
    <row r="11" spans="2:11" ht="15" customHeight="1">
      <c r="B11" s="255"/>
      <c r="C11" s="256"/>
      <c r="D11" s="254" t="s">
        <v>527</v>
      </c>
      <c r="E11" s="254"/>
      <c r="F11" s="254"/>
      <c r="G11" s="254"/>
      <c r="H11" s="254"/>
      <c r="I11" s="254"/>
      <c r="J11" s="254"/>
      <c r="K11" s="252"/>
    </row>
    <row r="12" spans="2:11" ht="12.75" customHeight="1">
      <c r="B12" s="255"/>
      <c r="C12" s="256"/>
      <c r="D12" s="256"/>
      <c r="E12" s="256"/>
      <c r="F12" s="256"/>
      <c r="G12" s="256"/>
      <c r="H12" s="256"/>
      <c r="I12" s="256"/>
      <c r="J12" s="256"/>
      <c r="K12" s="252"/>
    </row>
    <row r="13" spans="2:11" ht="15" customHeight="1">
      <c r="B13" s="255"/>
      <c r="C13" s="256"/>
      <c r="D13" s="254" t="s">
        <v>528</v>
      </c>
      <c r="E13" s="254"/>
      <c r="F13" s="254"/>
      <c r="G13" s="254"/>
      <c r="H13" s="254"/>
      <c r="I13" s="254"/>
      <c r="J13" s="254"/>
      <c r="K13" s="252"/>
    </row>
    <row r="14" spans="2:11" ht="15" customHeight="1">
      <c r="B14" s="255"/>
      <c r="C14" s="256"/>
      <c r="D14" s="254" t="s">
        <v>529</v>
      </c>
      <c r="E14" s="254"/>
      <c r="F14" s="254"/>
      <c r="G14" s="254"/>
      <c r="H14" s="254"/>
      <c r="I14" s="254"/>
      <c r="J14" s="254"/>
      <c r="K14" s="252"/>
    </row>
    <row r="15" spans="2:11" ht="15" customHeight="1">
      <c r="B15" s="255"/>
      <c r="C15" s="256"/>
      <c r="D15" s="254" t="s">
        <v>530</v>
      </c>
      <c r="E15" s="254"/>
      <c r="F15" s="254"/>
      <c r="G15" s="254"/>
      <c r="H15" s="254"/>
      <c r="I15" s="254"/>
      <c r="J15" s="254"/>
      <c r="K15" s="252"/>
    </row>
    <row r="16" spans="2:11" ht="15" customHeight="1">
      <c r="B16" s="255"/>
      <c r="C16" s="256"/>
      <c r="D16" s="256"/>
      <c r="E16" s="257" t="s">
        <v>81</v>
      </c>
      <c r="F16" s="254" t="s">
        <v>531</v>
      </c>
      <c r="G16" s="254"/>
      <c r="H16" s="254"/>
      <c r="I16" s="254"/>
      <c r="J16" s="254"/>
      <c r="K16" s="252"/>
    </row>
    <row r="17" spans="2:11" ht="15" customHeight="1">
      <c r="B17" s="255"/>
      <c r="C17" s="256"/>
      <c r="D17" s="256"/>
      <c r="E17" s="257" t="s">
        <v>532</v>
      </c>
      <c r="F17" s="254" t="s">
        <v>533</v>
      </c>
      <c r="G17" s="254"/>
      <c r="H17" s="254"/>
      <c r="I17" s="254"/>
      <c r="J17" s="254"/>
      <c r="K17" s="252"/>
    </row>
    <row r="18" spans="2:11" ht="15" customHeight="1">
      <c r="B18" s="255"/>
      <c r="C18" s="256"/>
      <c r="D18" s="256"/>
      <c r="E18" s="257" t="s">
        <v>534</v>
      </c>
      <c r="F18" s="254" t="s">
        <v>535</v>
      </c>
      <c r="G18" s="254"/>
      <c r="H18" s="254"/>
      <c r="I18" s="254"/>
      <c r="J18" s="254"/>
      <c r="K18" s="252"/>
    </row>
    <row r="19" spans="2:11" ht="15" customHeight="1">
      <c r="B19" s="255"/>
      <c r="C19" s="256"/>
      <c r="D19" s="256"/>
      <c r="E19" s="257" t="s">
        <v>536</v>
      </c>
      <c r="F19" s="254" t="s">
        <v>537</v>
      </c>
      <c r="G19" s="254"/>
      <c r="H19" s="254"/>
      <c r="I19" s="254"/>
      <c r="J19" s="254"/>
      <c r="K19" s="252"/>
    </row>
    <row r="20" spans="2:11" ht="15" customHeight="1">
      <c r="B20" s="255"/>
      <c r="C20" s="256"/>
      <c r="D20" s="256"/>
      <c r="E20" s="257" t="s">
        <v>538</v>
      </c>
      <c r="F20" s="254" t="s">
        <v>539</v>
      </c>
      <c r="G20" s="254"/>
      <c r="H20" s="254"/>
      <c r="I20" s="254"/>
      <c r="J20" s="254"/>
      <c r="K20" s="252"/>
    </row>
    <row r="21" spans="2:11" ht="15" customHeight="1">
      <c r="B21" s="255"/>
      <c r="C21" s="256"/>
      <c r="D21" s="256"/>
      <c r="E21" s="257" t="s">
        <v>540</v>
      </c>
      <c r="F21" s="254" t="s">
        <v>541</v>
      </c>
      <c r="G21" s="254"/>
      <c r="H21" s="254"/>
      <c r="I21" s="254"/>
      <c r="J21" s="254"/>
      <c r="K21" s="252"/>
    </row>
    <row r="22" spans="2:11" ht="12.75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2"/>
    </row>
    <row r="23" spans="2:11" ht="15" customHeight="1">
      <c r="B23" s="255"/>
      <c r="C23" s="254" t="s">
        <v>542</v>
      </c>
      <c r="D23" s="254"/>
      <c r="E23" s="254"/>
      <c r="F23" s="254"/>
      <c r="G23" s="254"/>
      <c r="H23" s="254"/>
      <c r="I23" s="254"/>
      <c r="J23" s="254"/>
      <c r="K23" s="252"/>
    </row>
    <row r="24" spans="2:11" ht="15" customHeight="1">
      <c r="B24" s="255"/>
      <c r="C24" s="254" t="s">
        <v>543</v>
      </c>
      <c r="D24" s="254"/>
      <c r="E24" s="254"/>
      <c r="F24" s="254"/>
      <c r="G24" s="254"/>
      <c r="H24" s="254"/>
      <c r="I24" s="254"/>
      <c r="J24" s="254"/>
      <c r="K24" s="252"/>
    </row>
    <row r="25" spans="2:11" ht="15" customHeight="1">
      <c r="B25" s="255"/>
      <c r="C25" s="254"/>
      <c r="D25" s="254" t="s">
        <v>544</v>
      </c>
      <c r="E25" s="254"/>
      <c r="F25" s="254"/>
      <c r="G25" s="254"/>
      <c r="H25" s="254"/>
      <c r="I25" s="254"/>
      <c r="J25" s="254"/>
      <c r="K25" s="252"/>
    </row>
    <row r="26" spans="2:11" ht="15" customHeight="1">
      <c r="B26" s="255"/>
      <c r="C26" s="256"/>
      <c r="D26" s="254" t="s">
        <v>545</v>
      </c>
      <c r="E26" s="254"/>
      <c r="F26" s="254"/>
      <c r="G26" s="254"/>
      <c r="H26" s="254"/>
      <c r="I26" s="254"/>
      <c r="J26" s="254"/>
      <c r="K26" s="252"/>
    </row>
    <row r="27" spans="2:11" ht="12.75" customHeight="1">
      <c r="B27" s="255"/>
      <c r="C27" s="256"/>
      <c r="D27" s="256"/>
      <c r="E27" s="256"/>
      <c r="F27" s="256"/>
      <c r="G27" s="256"/>
      <c r="H27" s="256"/>
      <c r="I27" s="256"/>
      <c r="J27" s="256"/>
      <c r="K27" s="252"/>
    </row>
    <row r="28" spans="2:11" ht="15" customHeight="1">
      <c r="B28" s="255"/>
      <c r="C28" s="256"/>
      <c r="D28" s="254" t="s">
        <v>546</v>
      </c>
      <c r="E28" s="254"/>
      <c r="F28" s="254"/>
      <c r="G28" s="254"/>
      <c r="H28" s="254"/>
      <c r="I28" s="254"/>
      <c r="J28" s="254"/>
      <c r="K28" s="252"/>
    </row>
    <row r="29" spans="2:11" ht="15" customHeight="1">
      <c r="B29" s="255"/>
      <c r="C29" s="256"/>
      <c r="D29" s="254" t="s">
        <v>547</v>
      </c>
      <c r="E29" s="254"/>
      <c r="F29" s="254"/>
      <c r="G29" s="254"/>
      <c r="H29" s="254"/>
      <c r="I29" s="254"/>
      <c r="J29" s="254"/>
      <c r="K29" s="252"/>
    </row>
    <row r="30" spans="2:11" ht="12.75" customHeight="1">
      <c r="B30" s="255"/>
      <c r="C30" s="256"/>
      <c r="D30" s="256"/>
      <c r="E30" s="256"/>
      <c r="F30" s="256"/>
      <c r="G30" s="256"/>
      <c r="H30" s="256"/>
      <c r="I30" s="256"/>
      <c r="J30" s="256"/>
      <c r="K30" s="252"/>
    </row>
    <row r="31" spans="2:11" ht="15" customHeight="1">
      <c r="B31" s="255"/>
      <c r="C31" s="256"/>
      <c r="D31" s="254" t="s">
        <v>548</v>
      </c>
      <c r="E31" s="254"/>
      <c r="F31" s="254"/>
      <c r="G31" s="254"/>
      <c r="H31" s="254"/>
      <c r="I31" s="254"/>
      <c r="J31" s="254"/>
      <c r="K31" s="252"/>
    </row>
    <row r="32" spans="2:11" ht="15" customHeight="1">
      <c r="B32" s="255"/>
      <c r="C32" s="256"/>
      <c r="D32" s="254" t="s">
        <v>549</v>
      </c>
      <c r="E32" s="254"/>
      <c r="F32" s="254"/>
      <c r="G32" s="254"/>
      <c r="H32" s="254"/>
      <c r="I32" s="254"/>
      <c r="J32" s="254"/>
      <c r="K32" s="252"/>
    </row>
    <row r="33" spans="2:11" ht="15" customHeight="1">
      <c r="B33" s="255"/>
      <c r="C33" s="256"/>
      <c r="D33" s="254" t="s">
        <v>550</v>
      </c>
      <c r="E33" s="254"/>
      <c r="F33" s="254"/>
      <c r="G33" s="254"/>
      <c r="H33" s="254"/>
      <c r="I33" s="254"/>
      <c r="J33" s="254"/>
      <c r="K33" s="252"/>
    </row>
    <row r="34" spans="2:11" ht="15" customHeight="1">
      <c r="B34" s="255"/>
      <c r="C34" s="256"/>
      <c r="D34" s="254"/>
      <c r="E34" s="258" t="s">
        <v>113</v>
      </c>
      <c r="F34" s="254"/>
      <c r="G34" s="254" t="s">
        <v>551</v>
      </c>
      <c r="H34" s="254"/>
      <c r="I34" s="254"/>
      <c r="J34" s="254"/>
      <c r="K34" s="252"/>
    </row>
    <row r="35" spans="2:11" ht="30.75" customHeight="1">
      <c r="B35" s="255"/>
      <c r="C35" s="256"/>
      <c r="D35" s="254"/>
      <c r="E35" s="258" t="s">
        <v>552</v>
      </c>
      <c r="F35" s="254"/>
      <c r="G35" s="254" t="s">
        <v>553</v>
      </c>
      <c r="H35" s="254"/>
      <c r="I35" s="254"/>
      <c r="J35" s="254"/>
      <c r="K35" s="252"/>
    </row>
    <row r="36" spans="2:11" ht="15" customHeight="1">
      <c r="B36" s="255"/>
      <c r="C36" s="256"/>
      <c r="D36" s="254"/>
      <c r="E36" s="258" t="s">
        <v>55</v>
      </c>
      <c r="F36" s="254"/>
      <c r="G36" s="254" t="s">
        <v>554</v>
      </c>
      <c r="H36" s="254"/>
      <c r="I36" s="254"/>
      <c r="J36" s="254"/>
      <c r="K36" s="252"/>
    </row>
    <row r="37" spans="2:11" ht="15" customHeight="1">
      <c r="B37" s="255"/>
      <c r="C37" s="256"/>
      <c r="D37" s="254"/>
      <c r="E37" s="258" t="s">
        <v>114</v>
      </c>
      <c r="F37" s="254"/>
      <c r="G37" s="254" t="s">
        <v>555</v>
      </c>
      <c r="H37" s="254"/>
      <c r="I37" s="254"/>
      <c r="J37" s="254"/>
      <c r="K37" s="252"/>
    </row>
    <row r="38" spans="2:11" ht="15" customHeight="1">
      <c r="B38" s="255"/>
      <c r="C38" s="256"/>
      <c r="D38" s="254"/>
      <c r="E38" s="258" t="s">
        <v>115</v>
      </c>
      <c r="F38" s="254"/>
      <c r="G38" s="254" t="s">
        <v>556</v>
      </c>
      <c r="H38" s="254"/>
      <c r="I38" s="254"/>
      <c r="J38" s="254"/>
      <c r="K38" s="252"/>
    </row>
    <row r="39" spans="2:11" ht="15" customHeight="1">
      <c r="B39" s="255"/>
      <c r="C39" s="256"/>
      <c r="D39" s="254"/>
      <c r="E39" s="258" t="s">
        <v>116</v>
      </c>
      <c r="F39" s="254"/>
      <c r="G39" s="254" t="s">
        <v>557</v>
      </c>
      <c r="H39" s="254"/>
      <c r="I39" s="254"/>
      <c r="J39" s="254"/>
      <c r="K39" s="252"/>
    </row>
    <row r="40" spans="2:11" ht="15" customHeight="1">
      <c r="B40" s="255"/>
      <c r="C40" s="256"/>
      <c r="D40" s="254"/>
      <c r="E40" s="258" t="s">
        <v>558</v>
      </c>
      <c r="F40" s="254"/>
      <c r="G40" s="254" t="s">
        <v>559</v>
      </c>
      <c r="H40" s="254"/>
      <c r="I40" s="254"/>
      <c r="J40" s="254"/>
      <c r="K40" s="252"/>
    </row>
    <row r="41" spans="2:11" ht="15" customHeight="1">
      <c r="B41" s="255"/>
      <c r="C41" s="256"/>
      <c r="D41" s="254"/>
      <c r="E41" s="258"/>
      <c r="F41" s="254"/>
      <c r="G41" s="254" t="s">
        <v>560</v>
      </c>
      <c r="H41" s="254"/>
      <c r="I41" s="254"/>
      <c r="J41" s="254"/>
      <c r="K41" s="252"/>
    </row>
    <row r="42" spans="2:11" ht="15" customHeight="1">
      <c r="B42" s="255"/>
      <c r="C42" s="256"/>
      <c r="D42" s="254"/>
      <c r="E42" s="258" t="s">
        <v>561</v>
      </c>
      <c r="F42" s="254"/>
      <c r="G42" s="254" t="s">
        <v>562</v>
      </c>
      <c r="H42" s="254"/>
      <c r="I42" s="254"/>
      <c r="J42" s="254"/>
      <c r="K42" s="252"/>
    </row>
    <row r="43" spans="2:11" ht="15" customHeight="1">
      <c r="B43" s="255"/>
      <c r="C43" s="256"/>
      <c r="D43" s="254"/>
      <c r="E43" s="258" t="s">
        <v>118</v>
      </c>
      <c r="F43" s="254"/>
      <c r="G43" s="254" t="s">
        <v>563</v>
      </c>
      <c r="H43" s="254"/>
      <c r="I43" s="254"/>
      <c r="J43" s="254"/>
      <c r="K43" s="252"/>
    </row>
    <row r="44" spans="2:11" ht="12.75" customHeight="1">
      <c r="B44" s="255"/>
      <c r="C44" s="256"/>
      <c r="D44" s="254"/>
      <c r="E44" s="254"/>
      <c r="F44" s="254"/>
      <c r="G44" s="254"/>
      <c r="H44" s="254"/>
      <c r="I44" s="254"/>
      <c r="J44" s="254"/>
      <c r="K44" s="252"/>
    </row>
    <row r="45" spans="2:11" ht="15" customHeight="1">
      <c r="B45" s="255"/>
      <c r="C45" s="256"/>
      <c r="D45" s="254" t="s">
        <v>564</v>
      </c>
      <c r="E45" s="254"/>
      <c r="F45" s="254"/>
      <c r="G45" s="254"/>
      <c r="H45" s="254"/>
      <c r="I45" s="254"/>
      <c r="J45" s="254"/>
      <c r="K45" s="252"/>
    </row>
    <row r="46" spans="2:11" ht="15" customHeight="1">
      <c r="B46" s="255"/>
      <c r="C46" s="256"/>
      <c r="D46" s="256"/>
      <c r="E46" s="254" t="s">
        <v>565</v>
      </c>
      <c r="F46" s="254"/>
      <c r="G46" s="254"/>
      <c r="H46" s="254"/>
      <c r="I46" s="254"/>
      <c r="J46" s="254"/>
      <c r="K46" s="252"/>
    </row>
    <row r="47" spans="2:11" ht="15" customHeight="1">
      <c r="B47" s="255"/>
      <c r="C47" s="256"/>
      <c r="D47" s="256"/>
      <c r="E47" s="254" t="s">
        <v>566</v>
      </c>
      <c r="F47" s="254"/>
      <c r="G47" s="254"/>
      <c r="H47" s="254"/>
      <c r="I47" s="254"/>
      <c r="J47" s="254"/>
      <c r="K47" s="252"/>
    </row>
    <row r="48" spans="2:11" ht="15" customHeight="1">
      <c r="B48" s="255"/>
      <c r="C48" s="256"/>
      <c r="D48" s="256"/>
      <c r="E48" s="254" t="s">
        <v>567</v>
      </c>
      <c r="F48" s="254"/>
      <c r="G48" s="254"/>
      <c r="H48" s="254"/>
      <c r="I48" s="254"/>
      <c r="J48" s="254"/>
      <c r="K48" s="252"/>
    </row>
    <row r="49" spans="2:11" ht="15" customHeight="1">
      <c r="B49" s="255"/>
      <c r="C49" s="256"/>
      <c r="D49" s="254" t="s">
        <v>568</v>
      </c>
      <c r="E49" s="254"/>
      <c r="F49" s="254"/>
      <c r="G49" s="254"/>
      <c r="H49" s="254"/>
      <c r="I49" s="254"/>
      <c r="J49" s="254"/>
      <c r="K49" s="252"/>
    </row>
    <row r="50" spans="2:11" ht="25.5" customHeight="1">
      <c r="B50" s="250"/>
      <c r="C50" s="251" t="s">
        <v>569</v>
      </c>
      <c r="D50" s="251"/>
      <c r="E50" s="251"/>
      <c r="F50" s="251"/>
      <c r="G50" s="251"/>
      <c r="H50" s="251"/>
      <c r="I50" s="251"/>
      <c r="J50" s="251"/>
      <c r="K50" s="252"/>
    </row>
    <row r="51" spans="2:11" ht="5.25" customHeight="1">
      <c r="B51" s="250"/>
      <c r="C51" s="253"/>
      <c r="D51" s="253"/>
      <c r="E51" s="253"/>
      <c r="F51" s="253"/>
      <c r="G51" s="253"/>
      <c r="H51" s="253"/>
      <c r="I51" s="253"/>
      <c r="J51" s="253"/>
      <c r="K51" s="252"/>
    </row>
    <row r="52" spans="2:11" ht="15" customHeight="1">
      <c r="B52" s="250"/>
      <c r="C52" s="254" t="s">
        <v>570</v>
      </c>
      <c r="D52" s="254"/>
      <c r="E52" s="254"/>
      <c r="F52" s="254"/>
      <c r="G52" s="254"/>
      <c r="H52" s="254"/>
      <c r="I52" s="254"/>
      <c r="J52" s="254"/>
      <c r="K52" s="252"/>
    </row>
    <row r="53" spans="2:11" ht="15" customHeight="1">
      <c r="B53" s="250"/>
      <c r="C53" s="254" t="s">
        <v>571</v>
      </c>
      <c r="D53" s="254"/>
      <c r="E53" s="254"/>
      <c r="F53" s="254"/>
      <c r="G53" s="254"/>
      <c r="H53" s="254"/>
      <c r="I53" s="254"/>
      <c r="J53" s="254"/>
      <c r="K53" s="252"/>
    </row>
    <row r="54" spans="2:11" ht="12.75" customHeight="1">
      <c r="B54" s="250"/>
      <c r="C54" s="254"/>
      <c r="D54" s="254"/>
      <c r="E54" s="254"/>
      <c r="F54" s="254"/>
      <c r="G54" s="254"/>
      <c r="H54" s="254"/>
      <c r="I54" s="254"/>
      <c r="J54" s="254"/>
      <c r="K54" s="252"/>
    </row>
    <row r="55" spans="2:11" ht="15" customHeight="1">
      <c r="B55" s="250"/>
      <c r="C55" s="254" t="s">
        <v>572</v>
      </c>
      <c r="D55" s="254"/>
      <c r="E55" s="254"/>
      <c r="F55" s="254"/>
      <c r="G55" s="254"/>
      <c r="H55" s="254"/>
      <c r="I55" s="254"/>
      <c r="J55" s="254"/>
      <c r="K55" s="252"/>
    </row>
    <row r="56" spans="2:11" ht="15" customHeight="1">
      <c r="B56" s="250"/>
      <c r="C56" s="256"/>
      <c r="D56" s="254" t="s">
        <v>573</v>
      </c>
      <c r="E56" s="254"/>
      <c r="F56" s="254"/>
      <c r="G56" s="254"/>
      <c r="H56" s="254"/>
      <c r="I56" s="254"/>
      <c r="J56" s="254"/>
      <c r="K56" s="252"/>
    </row>
    <row r="57" spans="2:11" ht="15" customHeight="1">
      <c r="B57" s="250"/>
      <c r="C57" s="256"/>
      <c r="D57" s="254" t="s">
        <v>574</v>
      </c>
      <c r="E57" s="254"/>
      <c r="F57" s="254"/>
      <c r="G57" s="254"/>
      <c r="H57" s="254"/>
      <c r="I57" s="254"/>
      <c r="J57" s="254"/>
      <c r="K57" s="252"/>
    </row>
    <row r="58" spans="2:11" ht="15" customHeight="1">
      <c r="B58" s="250"/>
      <c r="C58" s="256"/>
      <c r="D58" s="254" t="s">
        <v>575</v>
      </c>
      <c r="E58" s="254"/>
      <c r="F58" s="254"/>
      <c r="G58" s="254"/>
      <c r="H58" s="254"/>
      <c r="I58" s="254"/>
      <c r="J58" s="254"/>
      <c r="K58" s="252"/>
    </row>
    <row r="59" spans="2:11" ht="15" customHeight="1">
      <c r="B59" s="250"/>
      <c r="C59" s="256"/>
      <c r="D59" s="254" t="s">
        <v>576</v>
      </c>
      <c r="E59" s="254"/>
      <c r="F59" s="254"/>
      <c r="G59" s="254"/>
      <c r="H59" s="254"/>
      <c r="I59" s="254"/>
      <c r="J59" s="254"/>
      <c r="K59" s="252"/>
    </row>
    <row r="60" spans="2:11" ht="15" customHeight="1">
      <c r="B60" s="250"/>
      <c r="C60" s="256"/>
      <c r="D60" s="259" t="s">
        <v>577</v>
      </c>
      <c r="E60" s="259"/>
      <c r="F60" s="259"/>
      <c r="G60" s="259"/>
      <c r="H60" s="259"/>
      <c r="I60" s="259"/>
      <c r="J60" s="259"/>
      <c r="K60" s="252"/>
    </row>
    <row r="61" spans="2:11" ht="15" customHeight="1">
      <c r="B61" s="250"/>
      <c r="C61" s="256"/>
      <c r="D61" s="254" t="s">
        <v>578</v>
      </c>
      <c r="E61" s="254"/>
      <c r="F61" s="254"/>
      <c r="G61" s="254"/>
      <c r="H61" s="254"/>
      <c r="I61" s="254"/>
      <c r="J61" s="254"/>
      <c r="K61" s="252"/>
    </row>
    <row r="62" spans="2:11" ht="12.75" customHeight="1">
      <c r="B62" s="250"/>
      <c r="C62" s="256"/>
      <c r="D62" s="256"/>
      <c r="E62" s="260"/>
      <c r="F62" s="256"/>
      <c r="G62" s="256"/>
      <c r="H62" s="256"/>
      <c r="I62" s="256"/>
      <c r="J62" s="256"/>
      <c r="K62" s="252"/>
    </row>
    <row r="63" spans="2:11" ht="15" customHeight="1">
      <c r="B63" s="250"/>
      <c r="C63" s="256"/>
      <c r="D63" s="254" t="s">
        <v>579</v>
      </c>
      <c r="E63" s="254"/>
      <c r="F63" s="254"/>
      <c r="G63" s="254"/>
      <c r="H63" s="254"/>
      <c r="I63" s="254"/>
      <c r="J63" s="254"/>
      <c r="K63" s="252"/>
    </row>
    <row r="64" spans="2:11" ht="15" customHeight="1">
      <c r="B64" s="250"/>
      <c r="C64" s="256"/>
      <c r="D64" s="259" t="s">
        <v>580</v>
      </c>
      <c r="E64" s="259"/>
      <c r="F64" s="259"/>
      <c r="G64" s="259"/>
      <c r="H64" s="259"/>
      <c r="I64" s="259"/>
      <c r="J64" s="259"/>
      <c r="K64" s="252"/>
    </row>
    <row r="65" spans="2:11" ht="15" customHeight="1">
      <c r="B65" s="250"/>
      <c r="C65" s="256"/>
      <c r="D65" s="254" t="s">
        <v>581</v>
      </c>
      <c r="E65" s="254"/>
      <c r="F65" s="254"/>
      <c r="G65" s="254"/>
      <c r="H65" s="254"/>
      <c r="I65" s="254"/>
      <c r="J65" s="254"/>
      <c r="K65" s="252"/>
    </row>
    <row r="66" spans="2:11" ht="15" customHeight="1">
      <c r="B66" s="250"/>
      <c r="C66" s="256"/>
      <c r="D66" s="254" t="s">
        <v>582</v>
      </c>
      <c r="E66" s="254"/>
      <c r="F66" s="254"/>
      <c r="G66" s="254"/>
      <c r="H66" s="254"/>
      <c r="I66" s="254"/>
      <c r="J66" s="254"/>
      <c r="K66" s="252"/>
    </row>
    <row r="67" spans="2:11" ht="15" customHeight="1">
      <c r="B67" s="250"/>
      <c r="C67" s="256"/>
      <c r="D67" s="254" t="s">
        <v>583</v>
      </c>
      <c r="E67" s="254"/>
      <c r="F67" s="254"/>
      <c r="G67" s="254"/>
      <c r="H67" s="254"/>
      <c r="I67" s="254"/>
      <c r="J67" s="254"/>
      <c r="K67" s="252"/>
    </row>
    <row r="68" spans="2:11" ht="15" customHeight="1">
      <c r="B68" s="250"/>
      <c r="C68" s="256"/>
      <c r="D68" s="254" t="s">
        <v>584</v>
      </c>
      <c r="E68" s="254"/>
      <c r="F68" s="254"/>
      <c r="G68" s="254"/>
      <c r="H68" s="254"/>
      <c r="I68" s="254"/>
      <c r="J68" s="254"/>
      <c r="K68" s="252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270" t="s">
        <v>90</v>
      </c>
      <c r="D73" s="270"/>
      <c r="E73" s="270"/>
      <c r="F73" s="270"/>
      <c r="G73" s="270"/>
      <c r="H73" s="270"/>
      <c r="I73" s="270"/>
      <c r="J73" s="270"/>
      <c r="K73" s="271"/>
    </row>
    <row r="74" spans="2:11" ht="17.25" customHeight="1">
      <c r="B74" s="269"/>
      <c r="C74" s="272" t="s">
        <v>585</v>
      </c>
      <c r="D74" s="272"/>
      <c r="E74" s="272"/>
      <c r="F74" s="272" t="s">
        <v>586</v>
      </c>
      <c r="G74" s="273"/>
      <c r="H74" s="272" t="s">
        <v>114</v>
      </c>
      <c r="I74" s="272" t="s">
        <v>59</v>
      </c>
      <c r="J74" s="272" t="s">
        <v>587</v>
      </c>
      <c r="K74" s="271"/>
    </row>
    <row r="75" spans="2:11" ht="17.25" customHeight="1">
      <c r="B75" s="269"/>
      <c r="C75" s="274" t="s">
        <v>588</v>
      </c>
      <c r="D75" s="274"/>
      <c r="E75" s="274"/>
      <c r="F75" s="275" t="s">
        <v>589</v>
      </c>
      <c r="G75" s="276"/>
      <c r="H75" s="274"/>
      <c r="I75" s="274"/>
      <c r="J75" s="274" t="s">
        <v>590</v>
      </c>
      <c r="K75" s="271"/>
    </row>
    <row r="76" spans="2:11" ht="5.25" customHeight="1">
      <c r="B76" s="269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69"/>
      <c r="C77" s="258" t="s">
        <v>55</v>
      </c>
      <c r="D77" s="277"/>
      <c r="E77" s="277"/>
      <c r="F77" s="279" t="s">
        <v>591</v>
      </c>
      <c r="G77" s="278"/>
      <c r="H77" s="258" t="s">
        <v>592</v>
      </c>
      <c r="I77" s="258" t="s">
        <v>593</v>
      </c>
      <c r="J77" s="258">
        <v>20</v>
      </c>
      <c r="K77" s="271"/>
    </row>
    <row r="78" spans="2:11" ht="15" customHeight="1">
      <c r="B78" s="269"/>
      <c r="C78" s="258" t="s">
        <v>594</v>
      </c>
      <c r="D78" s="258"/>
      <c r="E78" s="258"/>
      <c r="F78" s="279" t="s">
        <v>591</v>
      </c>
      <c r="G78" s="278"/>
      <c r="H78" s="258" t="s">
        <v>595</v>
      </c>
      <c r="I78" s="258" t="s">
        <v>593</v>
      </c>
      <c r="J78" s="258">
        <v>120</v>
      </c>
      <c r="K78" s="271"/>
    </row>
    <row r="79" spans="2:11" ht="15" customHeight="1">
      <c r="B79" s="280"/>
      <c r="C79" s="258" t="s">
        <v>596</v>
      </c>
      <c r="D79" s="258"/>
      <c r="E79" s="258"/>
      <c r="F79" s="279" t="s">
        <v>597</v>
      </c>
      <c r="G79" s="278"/>
      <c r="H79" s="258" t="s">
        <v>598</v>
      </c>
      <c r="I79" s="258" t="s">
        <v>593</v>
      </c>
      <c r="J79" s="258">
        <v>50</v>
      </c>
      <c r="K79" s="271"/>
    </row>
    <row r="80" spans="2:11" ht="15" customHeight="1">
      <c r="B80" s="280"/>
      <c r="C80" s="258" t="s">
        <v>599</v>
      </c>
      <c r="D80" s="258"/>
      <c r="E80" s="258"/>
      <c r="F80" s="279" t="s">
        <v>591</v>
      </c>
      <c r="G80" s="278"/>
      <c r="H80" s="258" t="s">
        <v>600</v>
      </c>
      <c r="I80" s="258" t="s">
        <v>601</v>
      </c>
      <c r="J80" s="258"/>
      <c r="K80" s="271"/>
    </row>
    <row r="81" spans="2:11" ht="15" customHeight="1">
      <c r="B81" s="280"/>
      <c r="C81" s="281" t="s">
        <v>602</v>
      </c>
      <c r="D81" s="281"/>
      <c r="E81" s="281"/>
      <c r="F81" s="282" t="s">
        <v>597</v>
      </c>
      <c r="G81" s="281"/>
      <c r="H81" s="281" t="s">
        <v>603</v>
      </c>
      <c r="I81" s="281" t="s">
        <v>593</v>
      </c>
      <c r="J81" s="281">
        <v>15</v>
      </c>
      <c r="K81" s="271"/>
    </row>
    <row r="82" spans="2:11" ht="15" customHeight="1">
      <c r="B82" s="280"/>
      <c r="C82" s="281" t="s">
        <v>604</v>
      </c>
      <c r="D82" s="281"/>
      <c r="E82" s="281"/>
      <c r="F82" s="282" t="s">
        <v>597</v>
      </c>
      <c r="G82" s="281"/>
      <c r="H82" s="281" t="s">
        <v>605</v>
      </c>
      <c r="I82" s="281" t="s">
        <v>593</v>
      </c>
      <c r="J82" s="281">
        <v>15</v>
      </c>
      <c r="K82" s="271"/>
    </row>
    <row r="83" spans="2:11" ht="15" customHeight="1">
      <c r="B83" s="280"/>
      <c r="C83" s="281" t="s">
        <v>606</v>
      </c>
      <c r="D83" s="281"/>
      <c r="E83" s="281"/>
      <c r="F83" s="282" t="s">
        <v>597</v>
      </c>
      <c r="G83" s="281"/>
      <c r="H83" s="281" t="s">
        <v>607</v>
      </c>
      <c r="I83" s="281" t="s">
        <v>593</v>
      </c>
      <c r="J83" s="281">
        <v>20</v>
      </c>
      <c r="K83" s="271"/>
    </row>
    <row r="84" spans="2:11" ht="15" customHeight="1">
      <c r="B84" s="280"/>
      <c r="C84" s="281" t="s">
        <v>608</v>
      </c>
      <c r="D84" s="281"/>
      <c r="E84" s="281"/>
      <c r="F84" s="282" t="s">
        <v>597</v>
      </c>
      <c r="G84" s="281"/>
      <c r="H84" s="281" t="s">
        <v>609</v>
      </c>
      <c r="I84" s="281" t="s">
        <v>593</v>
      </c>
      <c r="J84" s="281">
        <v>20</v>
      </c>
      <c r="K84" s="271"/>
    </row>
    <row r="85" spans="2:11" ht="15" customHeight="1">
      <c r="B85" s="280"/>
      <c r="C85" s="258" t="s">
        <v>610</v>
      </c>
      <c r="D85" s="258"/>
      <c r="E85" s="258"/>
      <c r="F85" s="279" t="s">
        <v>597</v>
      </c>
      <c r="G85" s="278"/>
      <c r="H85" s="258" t="s">
        <v>611</v>
      </c>
      <c r="I85" s="258" t="s">
        <v>593</v>
      </c>
      <c r="J85" s="258">
        <v>50</v>
      </c>
      <c r="K85" s="271"/>
    </row>
    <row r="86" spans="2:11" ht="15" customHeight="1">
      <c r="B86" s="280"/>
      <c r="C86" s="258" t="s">
        <v>612</v>
      </c>
      <c r="D86" s="258"/>
      <c r="E86" s="258"/>
      <c r="F86" s="279" t="s">
        <v>597</v>
      </c>
      <c r="G86" s="278"/>
      <c r="H86" s="258" t="s">
        <v>613</v>
      </c>
      <c r="I86" s="258" t="s">
        <v>593</v>
      </c>
      <c r="J86" s="258">
        <v>20</v>
      </c>
      <c r="K86" s="271"/>
    </row>
    <row r="87" spans="2:11" ht="15" customHeight="1">
      <c r="B87" s="280"/>
      <c r="C87" s="258" t="s">
        <v>614</v>
      </c>
      <c r="D87" s="258"/>
      <c r="E87" s="258"/>
      <c r="F87" s="279" t="s">
        <v>597</v>
      </c>
      <c r="G87" s="278"/>
      <c r="H87" s="258" t="s">
        <v>615</v>
      </c>
      <c r="I87" s="258" t="s">
        <v>593</v>
      </c>
      <c r="J87" s="258">
        <v>20</v>
      </c>
      <c r="K87" s="271"/>
    </row>
    <row r="88" spans="2:11" ht="15" customHeight="1">
      <c r="B88" s="280"/>
      <c r="C88" s="258" t="s">
        <v>616</v>
      </c>
      <c r="D88" s="258"/>
      <c r="E88" s="258"/>
      <c r="F88" s="279" t="s">
        <v>597</v>
      </c>
      <c r="G88" s="278"/>
      <c r="H88" s="258" t="s">
        <v>617</v>
      </c>
      <c r="I88" s="258" t="s">
        <v>593</v>
      </c>
      <c r="J88" s="258">
        <v>50</v>
      </c>
      <c r="K88" s="271"/>
    </row>
    <row r="89" spans="2:11" ht="15" customHeight="1">
      <c r="B89" s="280"/>
      <c r="C89" s="258" t="s">
        <v>618</v>
      </c>
      <c r="D89" s="258"/>
      <c r="E89" s="258"/>
      <c r="F89" s="279" t="s">
        <v>597</v>
      </c>
      <c r="G89" s="278"/>
      <c r="H89" s="258" t="s">
        <v>618</v>
      </c>
      <c r="I89" s="258" t="s">
        <v>593</v>
      </c>
      <c r="J89" s="258">
        <v>50</v>
      </c>
      <c r="K89" s="271"/>
    </row>
    <row r="90" spans="2:11" ht="15" customHeight="1">
      <c r="B90" s="280"/>
      <c r="C90" s="258" t="s">
        <v>119</v>
      </c>
      <c r="D90" s="258"/>
      <c r="E90" s="258"/>
      <c r="F90" s="279" t="s">
        <v>597</v>
      </c>
      <c r="G90" s="278"/>
      <c r="H90" s="258" t="s">
        <v>619</v>
      </c>
      <c r="I90" s="258" t="s">
        <v>593</v>
      </c>
      <c r="J90" s="258">
        <v>255</v>
      </c>
      <c r="K90" s="271"/>
    </row>
    <row r="91" spans="2:11" ht="15" customHeight="1">
      <c r="B91" s="280"/>
      <c r="C91" s="258" t="s">
        <v>620</v>
      </c>
      <c r="D91" s="258"/>
      <c r="E91" s="258"/>
      <c r="F91" s="279" t="s">
        <v>591</v>
      </c>
      <c r="G91" s="278"/>
      <c r="H91" s="258" t="s">
        <v>621</v>
      </c>
      <c r="I91" s="258" t="s">
        <v>622</v>
      </c>
      <c r="J91" s="258"/>
      <c r="K91" s="271"/>
    </row>
    <row r="92" spans="2:11" ht="15" customHeight="1">
      <c r="B92" s="280"/>
      <c r="C92" s="258" t="s">
        <v>623</v>
      </c>
      <c r="D92" s="258"/>
      <c r="E92" s="258"/>
      <c r="F92" s="279" t="s">
        <v>591</v>
      </c>
      <c r="G92" s="278"/>
      <c r="H92" s="258" t="s">
        <v>624</v>
      </c>
      <c r="I92" s="258" t="s">
        <v>625</v>
      </c>
      <c r="J92" s="258"/>
      <c r="K92" s="271"/>
    </row>
    <row r="93" spans="2:11" ht="15" customHeight="1">
      <c r="B93" s="280"/>
      <c r="C93" s="258" t="s">
        <v>626</v>
      </c>
      <c r="D93" s="258"/>
      <c r="E93" s="258"/>
      <c r="F93" s="279" t="s">
        <v>591</v>
      </c>
      <c r="G93" s="278"/>
      <c r="H93" s="258" t="s">
        <v>626</v>
      </c>
      <c r="I93" s="258" t="s">
        <v>625</v>
      </c>
      <c r="J93" s="258"/>
      <c r="K93" s="271"/>
    </row>
    <row r="94" spans="2:11" ht="15" customHeight="1">
      <c r="B94" s="280"/>
      <c r="C94" s="258" t="s">
        <v>40</v>
      </c>
      <c r="D94" s="258"/>
      <c r="E94" s="258"/>
      <c r="F94" s="279" t="s">
        <v>591</v>
      </c>
      <c r="G94" s="278"/>
      <c r="H94" s="258" t="s">
        <v>627</v>
      </c>
      <c r="I94" s="258" t="s">
        <v>625</v>
      </c>
      <c r="J94" s="258"/>
      <c r="K94" s="271"/>
    </row>
    <row r="95" spans="2:11" ht="15" customHeight="1">
      <c r="B95" s="280"/>
      <c r="C95" s="258" t="s">
        <v>50</v>
      </c>
      <c r="D95" s="258"/>
      <c r="E95" s="258"/>
      <c r="F95" s="279" t="s">
        <v>591</v>
      </c>
      <c r="G95" s="278"/>
      <c r="H95" s="258" t="s">
        <v>628</v>
      </c>
      <c r="I95" s="258" t="s">
        <v>625</v>
      </c>
      <c r="J95" s="258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270" t="s">
        <v>629</v>
      </c>
      <c r="D100" s="270"/>
      <c r="E100" s="270"/>
      <c r="F100" s="270"/>
      <c r="G100" s="270"/>
      <c r="H100" s="270"/>
      <c r="I100" s="270"/>
      <c r="J100" s="270"/>
      <c r="K100" s="271"/>
    </row>
    <row r="101" spans="2:11" ht="17.25" customHeight="1">
      <c r="B101" s="269"/>
      <c r="C101" s="272" t="s">
        <v>585</v>
      </c>
      <c r="D101" s="272"/>
      <c r="E101" s="272"/>
      <c r="F101" s="272" t="s">
        <v>586</v>
      </c>
      <c r="G101" s="273"/>
      <c r="H101" s="272" t="s">
        <v>114</v>
      </c>
      <c r="I101" s="272" t="s">
        <v>59</v>
      </c>
      <c r="J101" s="272" t="s">
        <v>587</v>
      </c>
      <c r="K101" s="271"/>
    </row>
    <row r="102" spans="2:11" ht="17.25" customHeight="1">
      <c r="B102" s="269"/>
      <c r="C102" s="274" t="s">
        <v>588</v>
      </c>
      <c r="D102" s="274"/>
      <c r="E102" s="274"/>
      <c r="F102" s="275" t="s">
        <v>589</v>
      </c>
      <c r="G102" s="276"/>
      <c r="H102" s="274"/>
      <c r="I102" s="274"/>
      <c r="J102" s="274" t="s">
        <v>590</v>
      </c>
      <c r="K102" s="271"/>
    </row>
    <row r="103" spans="2:11" ht="5.25" customHeight="1">
      <c r="B103" s="269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69"/>
      <c r="C104" s="258" t="s">
        <v>55</v>
      </c>
      <c r="D104" s="277"/>
      <c r="E104" s="277"/>
      <c r="F104" s="279" t="s">
        <v>591</v>
      </c>
      <c r="G104" s="288"/>
      <c r="H104" s="258" t="s">
        <v>630</v>
      </c>
      <c r="I104" s="258" t="s">
        <v>593</v>
      </c>
      <c r="J104" s="258">
        <v>20</v>
      </c>
      <c r="K104" s="271"/>
    </row>
    <row r="105" spans="2:11" ht="15" customHeight="1">
      <c r="B105" s="269"/>
      <c r="C105" s="258" t="s">
        <v>594</v>
      </c>
      <c r="D105" s="258"/>
      <c r="E105" s="258"/>
      <c r="F105" s="279" t="s">
        <v>591</v>
      </c>
      <c r="G105" s="258"/>
      <c r="H105" s="258" t="s">
        <v>630</v>
      </c>
      <c r="I105" s="258" t="s">
        <v>593</v>
      </c>
      <c r="J105" s="258">
        <v>120</v>
      </c>
      <c r="K105" s="271"/>
    </row>
    <row r="106" spans="2:11" ht="15" customHeight="1">
      <c r="B106" s="280"/>
      <c r="C106" s="258" t="s">
        <v>596</v>
      </c>
      <c r="D106" s="258"/>
      <c r="E106" s="258"/>
      <c r="F106" s="279" t="s">
        <v>597</v>
      </c>
      <c r="G106" s="258"/>
      <c r="H106" s="258" t="s">
        <v>630</v>
      </c>
      <c r="I106" s="258" t="s">
        <v>593</v>
      </c>
      <c r="J106" s="258">
        <v>50</v>
      </c>
      <c r="K106" s="271"/>
    </row>
    <row r="107" spans="2:11" ht="15" customHeight="1">
      <c r="B107" s="280"/>
      <c r="C107" s="258" t="s">
        <v>599</v>
      </c>
      <c r="D107" s="258"/>
      <c r="E107" s="258"/>
      <c r="F107" s="279" t="s">
        <v>591</v>
      </c>
      <c r="G107" s="258"/>
      <c r="H107" s="258" t="s">
        <v>630</v>
      </c>
      <c r="I107" s="258" t="s">
        <v>601</v>
      </c>
      <c r="J107" s="258"/>
      <c r="K107" s="271"/>
    </row>
    <row r="108" spans="2:11" ht="15" customHeight="1">
      <c r="B108" s="280"/>
      <c r="C108" s="258" t="s">
        <v>610</v>
      </c>
      <c r="D108" s="258"/>
      <c r="E108" s="258"/>
      <c r="F108" s="279" t="s">
        <v>597</v>
      </c>
      <c r="G108" s="258"/>
      <c r="H108" s="258" t="s">
        <v>630</v>
      </c>
      <c r="I108" s="258" t="s">
        <v>593</v>
      </c>
      <c r="J108" s="258">
        <v>50</v>
      </c>
      <c r="K108" s="271"/>
    </row>
    <row r="109" spans="2:11" ht="15" customHeight="1">
      <c r="B109" s="280"/>
      <c r="C109" s="258" t="s">
        <v>618</v>
      </c>
      <c r="D109" s="258"/>
      <c r="E109" s="258"/>
      <c r="F109" s="279" t="s">
        <v>597</v>
      </c>
      <c r="G109" s="258"/>
      <c r="H109" s="258" t="s">
        <v>630</v>
      </c>
      <c r="I109" s="258" t="s">
        <v>593</v>
      </c>
      <c r="J109" s="258">
        <v>50</v>
      </c>
      <c r="K109" s="271"/>
    </row>
    <row r="110" spans="2:11" ht="15" customHeight="1">
      <c r="B110" s="280"/>
      <c r="C110" s="258" t="s">
        <v>616</v>
      </c>
      <c r="D110" s="258"/>
      <c r="E110" s="258"/>
      <c r="F110" s="279" t="s">
        <v>597</v>
      </c>
      <c r="G110" s="258"/>
      <c r="H110" s="258" t="s">
        <v>630</v>
      </c>
      <c r="I110" s="258" t="s">
        <v>593</v>
      </c>
      <c r="J110" s="258">
        <v>50</v>
      </c>
      <c r="K110" s="271"/>
    </row>
    <row r="111" spans="2:11" ht="15" customHeight="1">
      <c r="B111" s="280"/>
      <c r="C111" s="258" t="s">
        <v>55</v>
      </c>
      <c r="D111" s="258"/>
      <c r="E111" s="258"/>
      <c r="F111" s="279" t="s">
        <v>591</v>
      </c>
      <c r="G111" s="258"/>
      <c r="H111" s="258" t="s">
        <v>631</v>
      </c>
      <c r="I111" s="258" t="s">
        <v>593</v>
      </c>
      <c r="J111" s="258">
        <v>20</v>
      </c>
      <c r="K111" s="271"/>
    </row>
    <row r="112" spans="2:11" ht="15" customHeight="1">
      <c r="B112" s="280"/>
      <c r="C112" s="258" t="s">
        <v>632</v>
      </c>
      <c r="D112" s="258"/>
      <c r="E112" s="258"/>
      <c r="F112" s="279" t="s">
        <v>591</v>
      </c>
      <c r="G112" s="258"/>
      <c r="H112" s="258" t="s">
        <v>633</v>
      </c>
      <c r="I112" s="258" t="s">
        <v>593</v>
      </c>
      <c r="J112" s="258">
        <v>120</v>
      </c>
      <c r="K112" s="271"/>
    </row>
    <row r="113" spans="2:11" ht="15" customHeight="1">
      <c r="B113" s="280"/>
      <c r="C113" s="258" t="s">
        <v>40</v>
      </c>
      <c r="D113" s="258"/>
      <c r="E113" s="258"/>
      <c r="F113" s="279" t="s">
        <v>591</v>
      </c>
      <c r="G113" s="258"/>
      <c r="H113" s="258" t="s">
        <v>634</v>
      </c>
      <c r="I113" s="258" t="s">
        <v>625</v>
      </c>
      <c r="J113" s="258"/>
      <c r="K113" s="271"/>
    </row>
    <row r="114" spans="2:11" ht="15" customHeight="1">
      <c r="B114" s="280"/>
      <c r="C114" s="258" t="s">
        <v>50</v>
      </c>
      <c r="D114" s="258"/>
      <c r="E114" s="258"/>
      <c r="F114" s="279" t="s">
        <v>591</v>
      </c>
      <c r="G114" s="258"/>
      <c r="H114" s="258" t="s">
        <v>635</v>
      </c>
      <c r="I114" s="258" t="s">
        <v>625</v>
      </c>
      <c r="J114" s="258"/>
      <c r="K114" s="271"/>
    </row>
    <row r="115" spans="2:11" ht="15" customHeight="1">
      <c r="B115" s="280"/>
      <c r="C115" s="258" t="s">
        <v>59</v>
      </c>
      <c r="D115" s="258"/>
      <c r="E115" s="258"/>
      <c r="F115" s="279" t="s">
        <v>591</v>
      </c>
      <c r="G115" s="258"/>
      <c r="H115" s="258" t="s">
        <v>636</v>
      </c>
      <c r="I115" s="258" t="s">
        <v>637</v>
      </c>
      <c r="J115" s="258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4"/>
      <c r="D117" s="254"/>
      <c r="E117" s="254"/>
      <c r="F117" s="291"/>
      <c r="G117" s="254"/>
      <c r="H117" s="254"/>
      <c r="I117" s="254"/>
      <c r="J117" s="254"/>
      <c r="K117" s="290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248" t="s">
        <v>638</v>
      </c>
      <c r="D120" s="248"/>
      <c r="E120" s="248"/>
      <c r="F120" s="248"/>
      <c r="G120" s="248"/>
      <c r="H120" s="248"/>
      <c r="I120" s="248"/>
      <c r="J120" s="248"/>
      <c r="K120" s="296"/>
    </row>
    <row r="121" spans="2:11" ht="17.25" customHeight="1">
      <c r="B121" s="297"/>
      <c r="C121" s="272" t="s">
        <v>585</v>
      </c>
      <c r="D121" s="272"/>
      <c r="E121" s="272"/>
      <c r="F121" s="272" t="s">
        <v>586</v>
      </c>
      <c r="G121" s="273"/>
      <c r="H121" s="272" t="s">
        <v>114</v>
      </c>
      <c r="I121" s="272" t="s">
        <v>59</v>
      </c>
      <c r="J121" s="272" t="s">
        <v>587</v>
      </c>
      <c r="K121" s="298"/>
    </row>
    <row r="122" spans="2:11" ht="17.25" customHeight="1">
      <c r="B122" s="297"/>
      <c r="C122" s="274" t="s">
        <v>588</v>
      </c>
      <c r="D122" s="274"/>
      <c r="E122" s="274"/>
      <c r="F122" s="275" t="s">
        <v>589</v>
      </c>
      <c r="G122" s="276"/>
      <c r="H122" s="274"/>
      <c r="I122" s="274"/>
      <c r="J122" s="274" t="s">
        <v>590</v>
      </c>
      <c r="K122" s="298"/>
    </row>
    <row r="123" spans="2:11" ht="5.25" customHeight="1">
      <c r="B123" s="299"/>
      <c r="C123" s="277"/>
      <c r="D123" s="277"/>
      <c r="E123" s="277"/>
      <c r="F123" s="277"/>
      <c r="G123" s="258"/>
      <c r="H123" s="277"/>
      <c r="I123" s="277"/>
      <c r="J123" s="277"/>
      <c r="K123" s="300"/>
    </row>
    <row r="124" spans="2:11" ht="15" customHeight="1">
      <c r="B124" s="299"/>
      <c r="C124" s="258" t="s">
        <v>594</v>
      </c>
      <c r="D124" s="277"/>
      <c r="E124" s="277"/>
      <c r="F124" s="279" t="s">
        <v>591</v>
      </c>
      <c r="G124" s="258"/>
      <c r="H124" s="258" t="s">
        <v>630</v>
      </c>
      <c r="I124" s="258" t="s">
        <v>593</v>
      </c>
      <c r="J124" s="258">
        <v>120</v>
      </c>
      <c r="K124" s="301"/>
    </row>
    <row r="125" spans="2:11" ht="15" customHeight="1">
      <c r="B125" s="299"/>
      <c r="C125" s="258" t="s">
        <v>639</v>
      </c>
      <c r="D125" s="258"/>
      <c r="E125" s="258"/>
      <c r="F125" s="279" t="s">
        <v>591</v>
      </c>
      <c r="G125" s="258"/>
      <c r="H125" s="258" t="s">
        <v>640</v>
      </c>
      <c r="I125" s="258" t="s">
        <v>593</v>
      </c>
      <c r="J125" s="258" t="s">
        <v>641</v>
      </c>
      <c r="K125" s="301"/>
    </row>
    <row r="126" spans="2:11" ht="15" customHeight="1">
      <c r="B126" s="299"/>
      <c r="C126" s="258" t="s">
        <v>540</v>
      </c>
      <c r="D126" s="258"/>
      <c r="E126" s="258"/>
      <c r="F126" s="279" t="s">
        <v>591</v>
      </c>
      <c r="G126" s="258"/>
      <c r="H126" s="258" t="s">
        <v>642</v>
      </c>
      <c r="I126" s="258" t="s">
        <v>593</v>
      </c>
      <c r="J126" s="258" t="s">
        <v>641</v>
      </c>
      <c r="K126" s="301"/>
    </row>
    <row r="127" spans="2:11" ht="15" customHeight="1">
      <c r="B127" s="299"/>
      <c r="C127" s="258" t="s">
        <v>602</v>
      </c>
      <c r="D127" s="258"/>
      <c r="E127" s="258"/>
      <c r="F127" s="279" t="s">
        <v>597</v>
      </c>
      <c r="G127" s="258"/>
      <c r="H127" s="258" t="s">
        <v>603</v>
      </c>
      <c r="I127" s="258" t="s">
        <v>593</v>
      </c>
      <c r="J127" s="258">
        <v>15</v>
      </c>
      <c r="K127" s="301"/>
    </row>
    <row r="128" spans="2:11" ht="15" customHeight="1">
      <c r="B128" s="299"/>
      <c r="C128" s="281" t="s">
        <v>604</v>
      </c>
      <c r="D128" s="281"/>
      <c r="E128" s="281"/>
      <c r="F128" s="282" t="s">
        <v>597</v>
      </c>
      <c r="G128" s="281"/>
      <c r="H128" s="281" t="s">
        <v>605</v>
      </c>
      <c r="I128" s="281" t="s">
        <v>593</v>
      </c>
      <c r="J128" s="281">
        <v>15</v>
      </c>
      <c r="K128" s="301"/>
    </row>
    <row r="129" spans="2:11" ht="15" customHeight="1">
      <c r="B129" s="299"/>
      <c r="C129" s="281" t="s">
        <v>606</v>
      </c>
      <c r="D129" s="281"/>
      <c r="E129" s="281"/>
      <c r="F129" s="282" t="s">
        <v>597</v>
      </c>
      <c r="G129" s="281"/>
      <c r="H129" s="281" t="s">
        <v>607</v>
      </c>
      <c r="I129" s="281" t="s">
        <v>593</v>
      </c>
      <c r="J129" s="281">
        <v>20</v>
      </c>
      <c r="K129" s="301"/>
    </row>
    <row r="130" spans="2:11" ht="15" customHeight="1">
      <c r="B130" s="299"/>
      <c r="C130" s="281" t="s">
        <v>608</v>
      </c>
      <c r="D130" s="281"/>
      <c r="E130" s="281"/>
      <c r="F130" s="282" t="s">
        <v>597</v>
      </c>
      <c r="G130" s="281"/>
      <c r="H130" s="281" t="s">
        <v>609</v>
      </c>
      <c r="I130" s="281" t="s">
        <v>593</v>
      </c>
      <c r="J130" s="281">
        <v>20</v>
      </c>
      <c r="K130" s="301"/>
    </row>
    <row r="131" spans="2:11" ht="15" customHeight="1">
      <c r="B131" s="299"/>
      <c r="C131" s="258" t="s">
        <v>596</v>
      </c>
      <c r="D131" s="258"/>
      <c r="E131" s="258"/>
      <c r="F131" s="279" t="s">
        <v>597</v>
      </c>
      <c r="G131" s="258"/>
      <c r="H131" s="258" t="s">
        <v>630</v>
      </c>
      <c r="I131" s="258" t="s">
        <v>593</v>
      </c>
      <c r="J131" s="258">
        <v>50</v>
      </c>
      <c r="K131" s="301"/>
    </row>
    <row r="132" spans="2:11" ht="15" customHeight="1">
      <c r="B132" s="299"/>
      <c r="C132" s="258" t="s">
        <v>610</v>
      </c>
      <c r="D132" s="258"/>
      <c r="E132" s="258"/>
      <c r="F132" s="279" t="s">
        <v>597</v>
      </c>
      <c r="G132" s="258"/>
      <c r="H132" s="258" t="s">
        <v>630</v>
      </c>
      <c r="I132" s="258" t="s">
        <v>593</v>
      </c>
      <c r="J132" s="258">
        <v>50</v>
      </c>
      <c r="K132" s="301"/>
    </row>
    <row r="133" spans="2:11" ht="15" customHeight="1">
      <c r="B133" s="299"/>
      <c r="C133" s="258" t="s">
        <v>616</v>
      </c>
      <c r="D133" s="258"/>
      <c r="E133" s="258"/>
      <c r="F133" s="279" t="s">
        <v>597</v>
      </c>
      <c r="G133" s="258"/>
      <c r="H133" s="258" t="s">
        <v>630</v>
      </c>
      <c r="I133" s="258" t="s">
        <v>593</v>
      </c>
      <c r="J133" s="258">
        <v>50</v>
      </c>
      <c r="K133" s="301"/>
    </row>
    <row r="134" spans="2:11" ht="15" customHeight="1">
      <c r="B134" s="299"/>
      <c r="C134" s="258" t="s">
        <v>618</v>
      </c>
      <c r="D134" s="258"/>
      <c r="E134" s="258"/>
      <c r="F134" s="279" t="s">
        <v>597</v>
      </c>
      <c r="G134" s="258"/>
      <c r="H134" s="258" t="s">
        <v>630</v>
      </c>
      <c r="I134" s="258" t="s">
        <v>593</v>
      </c>
      <c r="J134" s="258">
        <v>50</v>
      </c>
      <c r="K134" s="301"/>
    </row>
    <row r="135" spans="2:11" ht="15" customHeight="1">
      <c r="B135" s="299"/>
      <c r="C135" s="258" t="s">
        <v>119</v>
      </c>
      <c r="D135" s="258"/>
      <c r="E135" s="258"/>
      <c r="F135" s="279" t="s">
        <v>597</v>
      </c>
      <c r="G135" s="258"/>
      <c r="H135" s="258" t="s">
        <v>643</v>
      </c>
      <c r="I135" s="258" t="s">
        <v>593</v>
      </c>
      <c r="J135" s="258">
        <v>255</v>
      </c>
      <c r="K135" s="301"/>
    </row>
    <row r="136" spans="2:11" ht="15" customHeight="1">
      <c r="B136" s="299"/>
      <c r="C136" s="258" t="s">
        <v>620</v>
      </c>
      <c r="D136" s="258"/>
      <c r="E136" s="258"/>
      <c r="F136" s="279" t="s">
        <v>591</v>
      </c>
      <c r="G136" s="258"/>
      <c r="H136" s="258" t="s">
        <v>644</v>
      </c>
      <c r="I136" s="258" t="s">
        <v>622</v>
      </c>
      <c r="J136" s="258"/>
      <c r="K136" s="301"/>
    </row>
    <row r="137" spans="2:11" ht="15" customHeight="1">
      <c r="B137" s="299"/>
      <c r="C137" s="258" t="s">
        <v>623</v>
      </c>
      <c r="D137" s="258"/>
      <c r="E137" s="258"/>
      <c r="F137" s="279" t="s">
        <v>591</v>
      </c>
      <c r="G137" s="258"/>
      <c r="H137" s="258" t="s">
        <v>645</v>
      </c>
      <c r="I137" s="258" t="s">
        <v>625</v>
      </c>
      <c r="J137" s="258"/>
      <c r="K137" s="301"/>
    </row>
    <row r="138" spans="2:11" ht="15" customHeight="1">
      <c r="B138" s="299"/>
      <c r="C138" s="258" t="s">
        <v>626</v>
      </c>
      <c r="D138" s="258"/>
      <c r="E138" s="258"/>
      <c r="F138" s="279" t="s">
        <v>591</v>
      </c>
      <c r="G138" s="258"/>
      <c r="H138" s="258" t="s">
        <v>626</v>
      </c>
      <c r="I138" s="258" t="s">
        <v>625</v>
      </c>
      <c r="J138" s="258"/>
      <c r="K138" s="301"/>
    </row>
    <row r="139" spans="2:11" ht="15" customHeight="1">
      <c r="B139" s="299"/>
      <c r="C139" s="258" t="s">
        <v>40</v>
      </c>
      <c r="D139" s="258"/>
      <c r="E139" s="258"/>
      <c r="F139" s="279" t="s">
        <v>591</v>
      </c>
      <c r="G139" s="258"/>
      <c r="H139" s="258" t="s">
        <v>646</v>
      </c>
      <c r="I139" s="258" t="s">
        <v>625</v>
      </c>
      <c r="J139" s="258"/>
      <c r="K139" s="301"/>
    </row>
    <row r="140" spans="2:11" ht="15" customHeight="1">
      <c r="B140" s="299"/>
      <c r="C140" s="258" t="s">
        <v>647</v>
      </c>
      <c r="D140" s="258"/>
      <c r="E140" s="258"/>
      <c r="F140" s="279" t="s">
        <v>591</v>
      </c>
      <c r="G140" s="258"/>
      <c r="H140" s="258" t="s">
        <v>648</v>
      </c>
      <c r="I140" s="258" t="s">
        <v>625</v>
      </c>
      <c r="J140" s="258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4"/>
      <c r="C142" s="254"/>
      <c r="D142" s="254"/>
      <c r="E142" s="254"/>
      <c r="F142" s="291"/>
      <c r="G142" s="254"/>
      <c r="H142" s="254"/>
      <c r="I142" s="254"/>
      <c r="J142" s="254"/>
      <c r="K142" s="254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270" t="s">
        <v>649</v>
      </c>
      <c r="D145" s="270"/>
      <c r="E145" s="270"/>
      <c r="F145" s="270"/>
      <c r="G145" s="270"/>
      <c r="H145" s="270"/>
      <c r="I145" s="270"/>
      <c r="J145" s="270"/>
      <c r="K145" s="271"/>
    </row>
    <row r="146" spans="2:11" ht="17.25" customHeight="1">
      <c r="B146" s="269"/>
      <c r="C146" s="272" t="s">
        <v>585</v>
      </c>
      <c r="D146" s="272"/>
      <c r="E146" s="272"/>
      <c r="F146" s="272" t="s">
        <v>586</v>
      </c>
      <c r="G146" s="273"/>
      <c r="H146" s="272" t="s">
        <v>114</v>
      </c>
      <c r="I146" s="272" t="s">
        <v>59</v>
      </c>
      <c r="J146" s="272" t="s">
        <v>587</v>
      </c>
      <c r="K146" s="271"/>
    </row>
    <row r="147" spans="2:11" ht="17.25" customHeight="1">
      <c r="B147" s="269"/>
      <c r="C147" s="274" t="s">
        <v>588</v>
      </c>
      <c r="D147" s="274"/>
      <c r="E147" s="274"/>
      <c r="F147" s="275" t="s">
        <v>589</v>
      </c>
      <c r="G147" s="276"/>
      <c r="H147" s="274"/>
      <c r="I147" s="274"/>
      <c r="J147" s="274" t="s">
        <v>590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594</v>
      </c>
      <c r="D149" s="258"/>
      <c r="E149" s="258"/>
      <c r="F149" s="306" t="s">
        <v>591</v>
      </c>
      <c r="G149" s="258"/>
      <c r="H149" s="305" t="s">
        <v>630</v>
      </c>
      <c r="I149" s="305" t="s">
        <v>593</v>
      </c>
      <c r="J149" s="305">
        <v>120</v>
      </c>
      <c r="K149" s="301"/>
    </row>
    <row r="150" spans="2:11" ht="15" customHeight="1">
      <c r="B150" s="280"/>
      <c r="C150" s="305" t="s">
        <v>639</v>
      </c>
      <c r="D150" s="258"/>
      <c r="E150" s="258"/>
      <c r="F150" s="306" t="s">
        <v>591</v>
      </c>
      <c r="G150" s="258"/>
      <c r="H150" s="305" t="s">
        <v>650</v>
      </c>
      <c r="I150" s="305" t="s">
        <v>593</v>
      </c>
      <c r="J150" s="305" t="s">
        <v>641</v>
      </c>
      <c r="K150" s="301"/>
    </row>
    <row r="151" spans="2:11" ht="15" customHeight="1">
      <c r="B151" s="280"/>
      <c r="C151" s="305" t="s">
        <v>540</v>
      </c>
      <c r="D151" s="258"/>
      <c r="E151" s="258"/>
      <c r="F151" s="306" t="s">
        <v>591</v>
      </c>
      <c r="G151" s="258"/>
      <c r="H151" s="305" t="s">
        <v>651</v>
      </c>
      <c r="I151" s="305" t="s">
        <v>593</v>
      </c>
      <c r="J151" s="305" t="s">
        <v>641</v>
      </c>
      <c r="K151" s="301"/>
    </row>
    <row r="152" spans="2:11" ht="15" customHeight="1">
      <c r="B152" s="280"/>
      <c r="C152" s="305" t="s">
        <v>596</v>
      </c>
      <c r="D152" s="258"/>
      <c r="E152" s="258"/>
      <c r="F152" s="306" t="s">
        <v>597</v>
      </c>
      <c r="G152" s="258"/>
      <c r="H152" s="305" t="s">
        <v>630</v>
      </c>
      <c r="I152" s="305" t="s">
        <v>593</v>
      </c>
      <c r="J152" s="305">
        <v>50</v>
      </c>
      <c r="K152" s="301"/>
    </row>
    <row r="153" spans="2:11" ht="15" customHeight="1">
      <c r="B153" s="280"/>
      <c r="C153" s="305" t="s">
        <v>599</v>
      </c>
      <c r="D153" s="258"/>
      <c r="E153" s="258"/>
      <c r="F153" s="306" t="s">
        <v>591</v>
      </c>
      <c r="G153" s="258"/>
      <c r="H153" s="305" t="s">
        <v>630</v>
      </c>
      <c r="I153" s="305" t="s">
        <v>601</v>
      </c>
      <c r="J153" s="305"/>
      <c r="K153" s="301"/>
    </row>
    <row r="154" spans="2:11" ht="15" customHeight="1">
      <c r="B154" s="280"/>
      <c r="C154" s="305" t="s">
        <v>610</v>
      </c>
      <c r="D154" s="258"/>
      <c r="E154" s="258"/>
      <c r="F154" s="306" t="s">
        <v>597</v>
      </c>
      <c r="G154" s="258"/>
      <c r="H154" s="305" t="s">
        <v>630</v>
      </c>
      <c r="I154" s="305" t="s">
        <v>593</v>
      </c>
      <c r="J154" s="305">
        <v>50</v>
      </c>
      <c r="K154" s="301"/>
    </row>
    <row r="155" spans="2:11" ht="15" customHeight="1">
      <c r="B155" s="280"/>
      <c r="C155" s="305" t="s">
        <v>618</v>
      </c>
      <c r="D155" s="258"/>
      <c r="E155" s="258"/>
      <c r="F155" s="306" t="s">
        <v>597</v>
      </c>
      <c r="G155" s="258"/>
      <c r="H155" s="305" t="s">
        <v>630</v>
      </c>
      <c r="I155" s="305" t="s">
        <v>593</v>
      </c>
      <c r="J155" s="305">
        <v>50</v>
      </c>
      <c r="K155" s="301"/>
    </row>
    <row r="156" spans="2:11" ht="15" customHeight="1">
      <c r="B156" s="280"/>
      <c r="C156" s="305" t="s">
        <v>616</v>
      </c>
      <c r="D156" s="258"/>
      <c r="E156" s="258"/>
      <c r="F156" s="306" t="s">
        <v>597</v>
      </c>
      <c r="G156" s="258"/>
      <c r="H156" s="305" t="s">
        <v>630</v>
      </c>
      <c r="I156" s="305" t="s">
        <v>593</v>
      </c>
      <c r="J156" s="305">
        <v>50</v>
      </c>
      <c r="K156" s="301"/>
    </row>
    <row r="157" spans="2:11" ht="15" customHeight="1">
      <c r="B157" s="280"/>
      <c r="C157" s="305" t="s">
        <v>95</v>
      </c>
      <c r="D157" s="258"/>
      <c r="E157" s="258"/>
      <c r="F157" s="306" t="s">
        <v>591</v>
      </c>
      <c r="G157" s="258"/>
      <c r="H157" s="305" t="s">
        <v>652</v>
      </c>
      <c r="I157" s="305" t="s">
        <v>593</v>
      </c>
      <c r="J157" s="305" t="s">
        <v>653</v>
      </c>
      <c r="K157" s="301"/>
    </row>
    <row r="158" spans="2:11" ht="15" customHeight="1">
      <c r="B158" s="280"/>
      <c r="C158" s="305" t="s">
        <v>654</v>
      </c>
      <c r="D158" s="258"/>
      <c r="E158" s="258"/>
      <c r="F158" s="306" t="s">
        <v>591</v>
      </c>
      <c r="G158" s="258"/>
      <c r="H158" s="305" t="s">
        <v>655</v>
      </c>
      <c r="I158" s="305" t="s">
        <v>625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4"/>
      <c r="C160" s="258"/>
      <c r="D160" s="258"/>
      <c r="E160" s="258"/>
      <c r="F160" s="279"/>
      <c r="G160" s="258"/>
      <c r="H160" s="258"/>
      <c r="I160" s="258"/>
      <c r="J160" s="258"/>
      <c r="K160" s="254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248" t="s">
        <v>656</v>
      </c>
      <c r="D163" s="248"/>
      <c r="E163" s="248"/>
      <c r="F163" s="248"/>
      <c r="G163" s="248"/>
      <c r="H163" s="248"/>
      <c r="I163" s="248"/>
      <c r="J163" s="248"/>
      <c r="K163" s="249"/>
    </row>
    <row r="164" spans="2:11" ht="17.25" customHeight="1">
      <c r="B164" s="247"/>
      <c r="C164" s="272" t="s">
        <v>585</v>
      </c>
      <c r="D164" s="272"/>
      <c r="E164" s="272"/>
      <c r="F164" s="272" t="s">
        <v>586</v>
      </c>
      <c r="G164" s="309"/>
      <c r="H164" s="310" t="s">
        <v>114</v>
      </c>
      <c r="I164" s="310" t="s">
        <v>59</v>
      </c>
      <c r="J164" s="272" t="s">
        <v>587</v>
      </c>
      <c r="K164" s="249"/>
    </row>
    <row r="165" spans="2:11" ht="17.25" customHeight="1">
      <c r="B165" s="250"/>
      <c r="C165" s="274" t="s">
        <v>588</v>
      </c>
      <c r="D165" s="274"/>
      <c r="E165" s="274"/>
      <c r="F165" s="275" t="s">
        <v>589</v>
      </c>
      <c r="G165" s="311"/>
      <c r="H165" s="312"/>
      <c r="I165" s="312"/>
      <c r="J165" s="274" t="s">
        <v>590</v>
      </c>
      <c r="K165" s="252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58" t="s">
        <v>594</v>
      </c>
      <c r="D167" s="258"/>
      <c r="E167" s="258"/>
      <c r="F167" s="279" t="s">
        <v>591</v>
      </c>
      <c r="G167" s="258"/>
      <c r="H167" s="258" t="s">
        <v>630</v>
      </c>
      <c r="I167" s="258" t="s">
        <v>593</v>
      </c>
      <c r="J167" s="258">
        <v>120</v>
      </c>
      <c r="K167" s="301"/>
    </row>
    <row r="168" spans="2:11" ht="15" customHeight="1">
      <c r="B168" s="280"/>
      <c r="C168" s="258" t="s">
        <v>639</v>
      </c>
      <c r="D168" s="258"/>
      <c r="E168" s="258"/>
      <c r="F168" s="279" t="s">
        <v>591</v>
      </c>
      <c r="G168" s="258"/>
      <c r="H168" s="258" t="s">
        <v>640</v>
      </c>
      <c r="I168" s="258" t="s">
        <v>593</v>
      </c>
      <c r="J168" s="258" t="s">
        <v>641</v>
      </c>
      <c r="K168" s="301"/>
    </row>
    <row r="169" spans="2:11" ht="15" customHeight="1">
      <c r="B169" s="280"/>
      <c r="C169" s="258" t="s">
        <v>540</v>
      </c>
      <c r="D169" s="258"/>
      <c r="E169" s="258"/>
      <c r="F169" s="279" t="s">
        <v>591</v>
      </c>
      <c r="G169" s="258"/>
      <c r="H169" s="258" t="s">
        <v>657</v>
      </c>
      <c r="I169" s="258" t="s">
        <v>593</v>
      </c>
      <c r="J169" s="258" t="s">
        <v>641</v>
      </c>
      <c r="K169" s="301"/>
    </row>
    <row r="170" spans="2:11" ht="15" customHeight="1">
      <c r="B170" s="280"/>
      <c r="C170" s="258" t="s">
        <v>596</v>
      </c>
      <c r="D170" s="258"/>
      <c r="E170" s="258"/>
      <c r="F170" s="279" t="s">
        <v>597</v>
      </c>
      <c r="G170" s="258"/>
      <c r="H170" s="258" t="s">
        <v>657</v>
      </c>
      <c r="I170" s="258" t="s">
        <v>593</v>
      </c>
      <c r="J170" s="258">
        <v>50</v>
      </c>
      <c r="K170" s="301"/>
    </row>
    <row r="171" spans="2:11" ht="15" customHeight="1">
      <c r="B171" s="280"/>
      <c r="C171" s="258" t="s">
        <v>599</v>
      </c>
      <c r="D171" s="258"/>
      <c r="E171" s="258"/>
      <c r="F171" s="279" t="s">
        <v>591</v>
      </c>
      <c r="G171" s="258"/>
      <c r="H171" s="258" t="s">
        <v>657</v>
      </c>
      <c r="I171" s="258" t="s">
        <v>601</v>
      </c>
      <c r="J171" s="258"/>
      <c r="K171" s="301"/>
    </row>
    <row r="172" spans="2:11" ht="15" customHeight="1">
      <c r="B172" s="280"/>
      <c r="C172" s="258" t="s">
        <v>610</v>
      </c>
      <c r="D172" s="258"/>
      <c r="E172" s="258"/>
      <c r="F172" s="279" t="s">
        <v>597</v>
      </c>
      <c r="G172" s="258"/>
      <c r="H172" s="258" t="s">
        <v>657</v>
      </c>
      <c r="I172" s="258" t="s">
        <v>593</v>
      </c>
      <c r="J172" s="258">
        <v>50</v>
      </c>
      <c r="K172" s="301"/>
    </row>
    <row r="173" spans="2:11" ht="15" customHeight="1">
      <c r="B173" s="280"/>
      <c r="C173" s="258" t="s">
        <v>618</v>
      </c>
      <c r="D173" s="258"/>
      <c r="E173" s="258"/>
      <c r="F173" s="279" t="s">
        <v>597</v>
      </c>
      <c r="G173" s="258"/>
      <c r="H173" s="258" t="s">
        <v>657</v>
      </c>
      <c r="I173" s="258" t="s">
        <v>593</v>
      </c>
      <c r="J173" s="258">
        <v>50</v>
      </c>
      <c r="K173" s="301"/>
    </row>
    <row r="174" spans="2:11" ht="15" customHeight="1">
      <c r="B174" s="280"/>
      <c r="C174" s="258" t="s">
        <v>616</v>
      </c>
      <c r="D174" s="258"/>
      <c r="E174" s="258"/>
      <c r="F174" s="279" t="s">
        <v>597</v>
      </c>
      <c r="G174" s="258"/>
      <c r="H174" s="258" t="s">
        <v>657</v>
      </c>
      <c r="I174" s="258" t="s">
        <v>593</v>
      </c>
      <c r="J174" s="258">
        <v>50</v>
      </c>
      <c r="K174" s="301"/>
    </row>
    <row r="175" spans="2:11" ht="15" customHeight="1">
      <c r="B175" s="280"/>
      <c r="C175" s="258" t="s">
        <v>113</v>
      </c>
      <c r="D175" s="258"/>
      <c r="E175" s="258"/>
      <c r="F175" s="279" t="s">
        <v>591</v>
      </c>
      <c r="G175" s="258"/>
      <c r="H175" s="258" t="s">
        <v>658</v>
      </c>
      <c r="I175" s="258" t="s">
        <v>659</v>
      </c>
      <c r="J175" s="258"/>
      <c r="K175" s="301"/>
    </row>
    <row r="176" spans="2:11" ht="15" customHeight="1">
      <c r="B176" s="280"/>
      <c r="C176" s="258" t="s">
        <v>59</v>
      </c>
      <c r="D176" s="258"/>
      <c r="E176" s="258"/>
      <c r="F176" s="279" t="s">
        <v>591</v>
      </c>
      <c r="G176" s="258"/>
      <c r="H176" s="258" t="s">
        <v>660</v>
      </c>
      <c r="I176" s="258" t="s">
        <v>661</v>
      </c>
      <c r="J176" s="258">
        <v>1</v>
      </c>
      <c r="K176" s="301"/>
    </row>
    <row r="177" spans="2:11" ht="15" customHeight="1">
      <c r="B177" s="280"/>
      <c r="C177" s="258" t="s">
        <v>55</v>
      </c>
      <c r="D177" s="258"/>
      <c r="E177" s="258"/>
      <c r="F177" s="279" t="s">
        <v>591</v>
      </c>
      <c r="G177" s="258"/>
      <c r="H177" s="258" t="s">
        <v>662</v>
      </c>
      <c r="I177" s="258" t="s">
        <v>593</v>
      </c>
      <c r="J177" s="258">
        <v>20</v>
      </c>
      <c r="K177" s="301"/>
    </row>
    <row r="178" spans="2:11" ht="15" customHeight="1">
      <c r="B178" s="280"/>
      <c r="C178" s="258" t="s">
        <v>114</v>
      </c>
      <c r="D178" s="258"/>
      <c r="E178" s="258"/>
      <c r="F178" s="279" t="s">
        <v>591</v>
      </c>
      <c r="G178" s="258"/>
      <c r="H178" s="258" t="s">
        <v>663</v>
      </c>
      <c r="I178" s="258" t="s">
        <v>593</v>
      </c>
      <c r="J178" s="258">
        <v>255</v>
      </c>
      <c r="K178" s="301"/>
    </row>
    <row r="179" spans="2:11" ht="15" customHeight="1">
      <c r="B179" s="280"/>
      <c r="C179" s="258" t="s">
        <v>115</v>
      </c>
      <c r="D179" s="258"/>
      <c r="E179" s="258"/>
      <c r="F179" s="279" t="s">
        <v>591</v>
      </c>
      <c r="G179" s="258"/>
      <c r="H179" s="258" t="s">
        <v>556</v>
      </c>
      <c r="I179" s="258" t="s">
        <v>593</v>
      </c>
      <c r="J179" s="258">
        <v>10</v>
      </c>
      <c r="K179" s="301"/>
    </row>
    <row r="180" spans="2:11" ht="15" customHeight="1">
      <c r="B180" s="280"/>
      <c r="C180" s="258" t="s">
        <v>116</v>
      </c>
      <c r="D180" s="258"/>
      <c r="E180" s="258"/>
      <c r="F180" s="279" t="s">
        <v>591</v>
      </c>
      <c r="G180" s="258"/>
      <c r="H180" s="258" t="s">
        <v>664</v>
      </c>
      <c r="I180" s="258" t="s">
        <v>625</v>
      </c>
      <c r="J180" s="258"/>
      <c r="K180" s="301"/>
    </row>
    <row r="181" spans="2:11" ht="15" customHeight="1">
      <c r="B181" s="280"/>
      <c r="C181" s="258" t="s">
        <v>665</v>
      </c>
      <c r="D181" s="258"/>
      <c r="E181" s="258"/>
      <c r="F181" s="279" t="s">
        <v>591</v>
      </c>
      <c r="G181" s="258"/>
      <c r="H181" s="258" t="s">
        <v>666</v>
      </c>
      <c r="I181" s="258" t="s">
        <v>625</v>
      </c>
      <c r="J181" s="258"/>
      <c r="K181" s="301"/>
    </row>
    <row r="182" spans="2:11" ht="15" customHeight="1">
      <c r="B182" s="280"/>
      <c r="C182" s="258" t="s">
        <v>654</v>
      </c>
      <c r="D182" s="258"/>
      <c r="E182" s="258"/>
      <c r="F182" s="279" t="s">
        <v>591</v>
      </c>
      <c r="G182" s="258"/>
      <c r="H182" s="258" t="s">
        <v>667</v>
      </c>
      <c r="I182" s="258" t="s">
        <v>625</v>
      </c>
      <c r="J182" s="258"/>
      <c r="K182" s="301"/>
    </row>
    <row r="183" spans="2:11" ht="15" customHeight="1">
      <c r="B183" s="280"/>
      <c r="C183" s="258" t="s">
        <v>118</v>
      </c>
      <c r="D183" s="258"/>
      <c r="E183" s="258"/>
      <c r="F183" s="279" t="s">
        <v>597</v>
      </c>
      <c r="G183" s="258"/>
      <c r="H183" s="258" t="s">
        <v>668</v>
      </c>
      <c r="I183" s="258" t="s">
        <v>593</v>
      </c>
      <c r="J183" s="258">
        <v>50</v>
      </c>
      <c r="K183" s="301"/>
    </row>
    <row r="184" spans="2:11" ht="15" customHeight="1">
      <c r="B184" s="280"/>
      <c r="C184" s="258" t="s">
        <v>669</v>
      </c>
      <c r="D184" s="258"/>
      <c r="E184" s="258"/>
      <c r="F184" s="279" t="s">
        <v>597</v>
      </c>
      <c r="G184" s="258"/>
      <c r="H184" s="258" t="s">
        <v>670</v>
      </c>
      <c r="I184" s="258" t="s">
        <v>671</v>
      </c>
      <c r="J184" s="258"/>
      <c r="K184" s="301"/>
    </row>
    <row r="185" spans="2:11" ht="15" customHeight="1">
      <c r="B185" s="280"/>
      <c r="C185" s="258" t="s">
        <v>672</v>
      </c>
      <c r="D185" s="258"/>
      <c r="E185" s="258"/>
      <c r="F185" s="279" t="s">
        <v>597</v>
      </c>
      <c r="G185" s="258"/>
      <c r="H185" s="258" t="s">
        <v>673</v>
      </c>
      <c r="I185" s="258" t="s">
        <v>671</v>
      </c>
      <c r="J185" s="258"/>
      <c r="K185" s="301"/>
    </row>
    <row r="186" spans="2:11" ht="15" customHeight="1">
      <c r="B186" s="280"/>
      <c r="C186" s="258" t="s">
        <v>674</v>
      </c>
      <c r="D186" s="258"/>
      <c r="E186" s="258"/>
      <c r="F186" s="279" t="s">
        <v>597</v>
      </c>
      <c r="G186" s="258"/>
      <c r="H186" s="258" t="s">
        <v>675</v>
      </c>
      <c r="I186" s="258" t="s">
        <v>671</v>
      </c>
      <c r="J186" s="258"/>
      <c r="K186" s="301"/>
    </row>
    <row r="187" spans="2:11" ht="15" customHeight="1">
      <c r="B187" s="280"/>
      <c r="C187" s="313" t="s">
        <v>676</v>
      </c>
      <c r="D187" s="258"/>
      <c r="E187" s="258"/>
      <c r="F187" s="279" t="s">
        <v>597</v>
      </c>
      <c r="G187" s="258"/>
      <c r="H187" s="258" t="s">
        <v>677</v>
      </c>
      <c r="I187" s="258" t="s">
        <v>678</v>
      </c>
      <c r="J187" s="314" t="s">
        <v>679</v>
      </c>
      <c r="K187" s="301"/>
    </row>
    <row r="188" spans="2:11" ht="15" customHeight="1">
      <c r="B188" s="280"/>
      <c r="C188" s="264" t="s">
        <v>44</v>
      </c>
      <c r="D188" s="258"/>
      <c r="E188" s="258"/>
      <c r="F188" s="279" t="s">
        <v>591</v>
      </c>
      <c r="G188" s="258"/>
      <c r="H188" s="254" t="s">
        <v>680</v>
      </c>
      <c r="I188" s="258" t="s">
        <v>681</v>
      </c>
      <c r="J188" s="258"/>
      <c r="K188" s="301"/>
    </row>
    <row r="189" spans="2:11" ht="15" customHeight="1">
      <c r="B189" s="280"/>
      <c r="C189" s="264" t="s">
        <v>682</v>
      </c>
      <c r="D189" s="258"/>
      <c r="E189" s="258"/>
      <c r="F189" s="279" t="s">
        <v>591</v>
      </c>
      <c r="G189" s="258"/>
      <c r="H189" s="258" t="s">
        <v>683</v>
      </c>
      <c r="I189" s="258" t="s">
        <v>625</v>
      </c>
      <c r="J189" s="258"/>
      <c r="K189" s="301"/>
    </row>
    <row r="190" spans="2:11" ht="15" customHeight="1">
      <c r="B190" s="280"/>
      <c r="C190" s="264" t="s">
        <v>684</v>
      </c>
      <c r="D190" s="258"/>
      <c r="E190" s="258"/>
      <c r="F190" s="279" t="s">
        <v>591</v>
      </c>
      <c r="G190" s="258"/>
      <c r="H190" s="258" t="s">
        <v>685</v>
      </c>
      <c r="I190" s="258" t="s">
        <v>625</v>
      </c>
      <c r="J190" s="258"/>
      <c r="K190" s="301"/>
    </row>
    <row r="191" spans="2:11" ht="15" customHeight="1">
      <c r="B191" s="280"/>
      <c r="C191" s="264" t="s">
        <v>686</v>
      </c>
      <c r="D191" s="258"/>
      <c r="E191" s="258"/>
      <c r="F191" s="279" t="s">
        <v>597</v>
      </c>
      <c r="G191" s="258"/>
      <c r="H191" s="258" t="s">
        <v>687</v>
      </c>
      <c r="I191" s="258" t="s">
        <v>625</v>
      </c>
      <c r="J191" s="258"/>
      <c r="K191" s="301"/>
    </row>
    <row r="192" spans="2:11" ht="15" customHeight="1">
      <c r="B192" s="307"/>
      <c r="C192" s="315"/>
      <c r="D192" s="289"/>
      <c r="E192" s="289"/>
      <c r="F192" s="289"/>
      <c r="G192" s="289"/>
      <c r="H192" s="289"/>
      <c r="I192" s="289"/>
      <c r="J192" s="289"/>
      <c r="K192" s="308"/>
    </row>
    <row r="193" spans="2:11" ht="18.75" customHeight="1">
      <c r="B193" s="254"/>
      <c r="C193" s="258"/>
      <c r="D193" s="258"/>
      <c r="E193" s="258"/>
      <c r="F193" s="279"/>
      <c r="G193" s="258"/>
      <c r="H193" s="258"/>
      <c r="I193" s="258"/>
      <c r="J193" s="258"/>
      <c r="K193" s="254"/>
    </row>
    <row r="194" spans="2:11" ht="18.75" customHeight="1">
      <c r="B194" s="254"/>
      <c r="C194" s="258"/>
      <c r="D194" s="258"/>
      <c r="E194" s="258"/>
      <c r="F194" s="279"/>
      <c r="G194" s="258"/>
      <c r="H194" s="258"/>
      <c r="I194" s="258"/>
      <c r="J194" s="258"/>
      <c r="K194" s="254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248" t="s">
        <v>688</v>
      </c>
      <c r="D197" s="248"/>
      <c r="E197" s="248"/>
      <c r="F197" s="248"/>
      <c r="G197" s="248"/>
      <c r="H197" s="248"/>
      <c r="I197" s="248"/>
      <c r="J197" s="248"/>
      <c r="K197" s="249"/>
    </row>
    <row r="198" spans="2:11" ht="25.5" customHeight="1">
      <c r="B198" s="247"/>
      <c r="C198" s="316" t="s">
        <v>689</v>
      </c>
      <c r="D198" s="316"/>
      <c r="E198" s="316"/>
      <c r="F198" s="316" t="s">
        <v>690</v>
      </c>
      <c r="G198" s="317"/>
      <c r="H198" s="316" t="s">
        <v>691</v>
      </c>
      <c r="I198" s="316"/>
      <c r="J198" s="316"/>
      <c r="K198" s="249"/>
    </row>
    <row r="199" spans="2:11" ht="5.25" customHeight="1">
      <c r="B199" s="280"/>
      <c r="C199" s="277"/>
      <c r="D199" s="277"/>
      <c r="E199" s="277"/>
      <c r="F199" s="277"/>
      <c r="G199" s="258"/>
      <c r="H199" s="277"/>
      <c r="I199" s="277"/>
      <c r="J199" s="277"/>
      <c r="K199" s="301"/>
    </row>
    <row r="200" spans="2:11" ht="15" customHeight="1">
      <c r="B200" s="280"/>
      <c r="C200" s="258" t="s">
        <v>681</v>
      </c>
      <c r="D200" s="258"/>
      <c r="E200" s="258"/>
      <c r="F200" s="279" t="s">
        <v>45</v>
      </c>
      <c r="G200" s="258"/>
      <c r="H200" s="258" t="s">
        <v>692</v>
      </c>
      <c r="I200" s="258"/>
      <c r="J200" s="258"/>
      <c r="K200" s="301"/>
    </row>
    <row r="201" spans="2:11" ht="15" customHeight="1">
      <c r="B201" s="280"/>
      <c r="C201" s="286"/>
      <c r="D201" s="258"/>
      <c r="E201" s="258"/>
      <c r="F201" s="279" t="s">
        <v>46</v>
      </c>
      <c r="G201" s="258"/>
      <c r="H201" s="258" t="s">
        <v>693</v>
      </c>
      <c r="I201" s="258"/>
      <c r="J201" s="258"/>
      <c r="K201" s="301"/>
    </row>
    <row r="202" spans="2:11" ht="15" customHeight="1">
      <c r="B202" s="280"/>
      <c r="C202" s="286"/>
      <c r="D202" s="258"/>
      <c r="E202" s="258"/>
      <c r="F202" s="279" t="s">
        <v>49</v>
      </c>
      <c r="G202" s="258"/>
      <c r="H202" s="258" t="s">
        <v>694</v>
      </c>
      <c r="I202" s="258"/>
      <c r="J202" s="258"/>
      <c r="K202" s="301"/>
    </row>
    <row r="203" spans="2:11" ht="15" customHeight="1">
      <c r="B203" s="280"/>
      <c r="C203" s="258"/>
      <c r="D203" s="258"/>
      <c r="E203" s="258"/>
      <c r="F203" s="279" t="s">
        <v>47</v>
      </c>
      <c r="G203" s="258"/>
      <c r="H203" s="258" t="s">
        <v>695</v>
      </c>
      <c r="I203" s="258"/>
      <c r="J203" s="258"/>
      <c r="K203" s="301"/>
    </row>
    <row r="204" spans="2:11" ht="15" customHeight="1">
      <c r="B204" s="280"/>
      <c r="C204" s="258"/>
      <c r="D204" s="258"/>
      <c r="E204" s="258"/>
      <c r="F204" s="279" t="s">
        <v>48</v>
      </c>
      <c r="G204" s="258"/>
      <c r="H204" s="258" t="s">
        <v>696</v>
      </c>
      <c r="I204" s="258"/>
      <c r="J204" s="258"/>
      <c r="K204" s="301"/>
    </row>
    <row r="205" spans="2:11" ht="15" customHeight="1">
      <c r="B205" s="280"/>
      <c r="C205" s="258"/>
      <c r="D205" s="258"/>
      <c r="E205" s="258"/>
      <c r="F205" s="279"/>
      <c r="G205" s="258"/>
      <c r="H205" s="258"/>
      <c r="I205" s="258"/>
      <c r="J205" s="258"/>
      <c r="K205" s="301"/>
    </row>
    <row r="206" spans="2:11" ht="15" customHeight="1">
      <c r="B206" s="280"/>
      <c r="C206" s="258" t="s">
        <v>637</v>
      </c>
      <c r="D206" s="258"/>
      <c r="E206" s="258"/>
      <c r="F206" s="279" t="s">
        <v>81</v>
      </c>
      <c r="G206" s="258"/>
      <c r="H206" s="258" t="s">
        <v>697</v>
      </c>
      <c r="I206" s="258"/>
      <c r="J206" s="258"/>
      <c r="K206" s="301"/>
    </row>
    <row r="207" spans="2:11" ht="15" customHeight="1">
      <c r="B207" s="280"/>
      <c r="C207" s="286"/>
      <c r="D207" s="258"/>
      <c r="E207" s="258"/>
      <c r="F207" s="279" t="s">
        <v>534</v>
      </c>
      <c r="G207" s="258"/>
      <c r="H207" s="258" t="s">
        <v>535</v>
      </c>
      <c r="I207" s="258"/>
      <c r="J207" s="258"/>
      <c r="K207" s="301"/>
    </row>
    <row r="208" spans="2:11" ht="15" customHeight="1">
      <c r="B208" s="280"/>
      <c r="C208" s="258"/>
      <c r="D208" s="258"/>
      <c r="E208" s="258"/>
      <c r="F208" s="279" t="s">
        <v>532</v>
      </c>
      <c r="G208" s="258"/>
      <c r="H208" s="258" t="s">
        <v>698</v>
      </c>
      <c r="I208" s="258"/>
      <c r="J208" s="258"/>
      <c r="K208" s="301"/>
    </row>
    <row r="209" spans="2:11" ht="15" customHeight="1">
      <c r="B209" s="318"/>
      <c r="C209" s="286"/>
      <c r="D209" s="286"/>
      <c r="E209" s="286"/>
      <c r="F209" s="279" t="s">
        <v>536</v>
      </c>
      <c r="G209" s="264"/>
      <c r="H209" s="305" t="s">
        <v>537</v>
      </c>
      <c r="I209" s="305"/>
      <c r="J209" s="305"/>
      <c r="K209" s="319"/>
    </row>
    <row r="210" spans="2:11" ht="15" customHeight="1">
      <c r="B210" s="318"/>
      <c r="C210" s="286"/>
      <c r="D210" s="286"/>
      <c r="E210" s="286"/>
      <c r="F210" s="279" t="s">
        <v>538</v>
      </c>
      <c r="G210" s="264"/>
      <c r="H210" s="305" t="s">
        <v>699</v>
      </c>
      <c r="I210" s="305"/>
      <c r="J210" s="305"/>
      <c r="K210" s="319"/>
    </row>
    <row r="211" spans="2:11" ht="15" customHeight="1">
      <c r="B211" s="318"/>
      <c r="C211" s="286"/>
      <c r="D211" s="286"/>
      <c r="E211" s="286"/>
      <c r="F211" s="320"/>
      <c r="G211" s="264"/>
      <c r="H211" s="321"/>
      <c r="I211" s="321"/>
      <c r="J211" s="321"/>
      <c r="K211" s="319"/>
    </row>
    <row r="212" spans="2:11" ht="15" customHeight="1">
      <c r="B212" s="318"/>
      <c r="C212" s="258" t="s">
        <v>661</v>
      </c>
      <c r="D212" s="286"/>
      <c r="E212" s="286"/>
      <c r="F212" s="279">
        <v>1</v>
      </c>
      <c r="G212" s="264"/>
      <c r="H212" s="305" t="s">
        <v>700</v>
      </c>
      <c r="I212" s="305"/>
      <c r="J212" s="305"/>
      <c r="K212" s="319"/>
    </row>
    <row r="213" spans="2:11" ht="15" customHeight="1">
      <c r="B213" s="318"/>
      <c r="C213" s="286"/>
      <c r="D213" s="286"/>
      <c r="E213" s="286"/>
      <c r="F213" s="279">
        <v>2</v>
      </c>
      <c r="G213" s="264"/>
      <c r="H213" s="305" t="s">
        <v>701</v>
      </c>
      <c r="I213" s="305"/>
      <c r="J213" s="305"/>
      <c r="K213" s="319"/>
    </row>
    <row r="214" spans="2:11" ht="15" customHeight="1">
      <c r="B214" s="318"/>
      <c r="C214" s="286"/>
      <c r="D214" s="286"/>
      <c r="E214" s="286"/>
      <c r="F214" s="279">
        <v>3</v>
      </c>
      <c r="G214" s="264"/>
      <c r="H214" s="305" t="s">
        <v>702</v>
      </c>
      <c r="I214" s="305"/>
      <c r="J214" s="305"/>
      <c r="K214" s="319"/>
    </row>
    <row r="215" spans="2:11" ht="15" customHeight="1">
      <c r="B215" s="318"/>
      <c r="C215" s="286"/>
      <c r="D215" s="286"/>
      <c r="E215" s="286"/>
      <c r="F215" s="279">
        <v>4</v>
      </c>
      <c r="G215" s="264"/>
      <c r="H215" s="305" t="s">
        <v>703</v>
      </c>
      <c r="I215" s="305"/>
      <c r="J215" s="305"/>
      <c r="K215" s="319"/>
    </row>
    <row r="216" spans="2:11" ht="12.75" customHeight="1">
      <c r="B216" s="322"/>
      <c r="C216" s="323"/>
      <c r="D216" s="323"/>
      <c r="E216" s="323"/>
      <c r="F216" s="323"/>
      <c r="G216" s="323"/>
      <c r="H216" s="323"/>
      <c r="I216" s="323"/>
      <c r="J216" s="323"/>
      <c r="K216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Kříbková, Irena</dc:creator>
  <cp:keywords/>
  <dc:description/>
  <cp:lastModifiedBy>Kříbková, Irena</cp:lastModifiedBy>
  <dcterms:created xsi:type="dcterms:W3CDTF">2018-02-21T13:53:24Z</dcterms:created>
  <dcterms:modified xsi:type="dcterms:W3CDTF">2018-02-21T13:53:28Z</dcterms:modified>
  <cp:category/>
  <cp:version/>
  <cp:contentType/>
  <cp:contentStatus/>
</cp:coreProperties>
</file>