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/>
  <bookViews>
    <workbookView xWindow="0" yWindow="0" windowWidth="23784" windowHeight="10992" activeTab="0"/>
  </bookViews>
  <sheets>
    <sheet name="Rekapitulace stavby" sheetId="1" r:id="rId1"/>
    <sheet name="10 - Stavební část" sheetId="2" r:id="rId2"/>
    <sheet name="Pokyny pro vyplnění" sheetId="3" r:id="rId3"/>
  </sheets>
  <definedNames>
    <definedName name="_xlnm._FilterDatabase" localSheetId="1" hidden="1">'10 - Stavební část'!$C$102:$K$494</definedName>
    <definedName name="_xlnm.Print_Area" localSheetId="1">'10 - Stavební část'!$C$4:$J$36,'10 - Stavební část'!$C$42:$J$84,'10 - Stavební část'!$C$90:$K$494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'10 - Stavební část'!$102:$102</definedName>
  </definedNames>
  <calcPr calcId="171027"/>
</workbook>
</file>

<file path=xl/sharedStrings.xml><?xml version="1.0" encoding="utf-8"?>
<sst xmlns="http://schemas.openxmlformats.org/spreadsheetml/2006/main" count="6038" uniqueCount="1615">
  <si>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</si>
  <si>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</si>
  <si>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</si>
  <si>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</si>
  <si>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</si>
  <si>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</si>
  <si>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</si>
  <si>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{4a62e576-2972-404e-8a00-fade0a68aca5}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</si>
  <si>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</si>
  <si>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</si>
  <si>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</si>
  <si>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</si>
  <si>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</si>
  <si>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</si>
  <si>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</si>
  <si>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</si>
  <si>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</si>
  <si>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Y139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</si>
  <si>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</si>
  <si>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</si>
  <si>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MŠ - stavební úprava kuchyně na st.p.č.3694, k.ú.Sokolov</t>
  </si>
  <si>
    <t>KSO:</t>
  </si>
  <si>
    <t>CC-CZ:</t>
  </si>
  <si>
    <t>Místo:</t>
  </si>
  <si>
    <t>Sokolov</t>
  </si>
  <si>
    <t>Datum:</t>
  </si>
  <si>
    <t>24. 11. 2017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</si>
  <si>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</si>
  <si>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</si>
  <si>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</si>
  <si>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</si>
  <si>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</si>
  <si>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</si>
  <si>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</si>
  <si>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Pařízek, Petr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</si>
  <si>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</si>
  <si>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</si>
  <si>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</si>
  <si>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</si>
  <si>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</si>
  <si>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</si>
  <si>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</si>
  <si>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</si>
  <si>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</si>
  <si>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</si>
  <si>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</si>
  <si>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</si>
  <si>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</si>
  <si>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</si>
  <si>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</si>
  <si>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</si>
  <si>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</si>
  <si>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</si>
  <si>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</si>
  <si>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</si>
  <si>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</si>
  <si>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</si>
  <si>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</si>
  <si>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</si>
  <si>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</si>
  <si>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</si>
  <si>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</si>
  <si>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</si>
  <si>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</si>
  <si>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</si>
  <si>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</si>
  <si>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</si>
  <si>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</si>
  <si>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</si>
  <si>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</si>
  <si>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</si>
  <si>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</si>
  <si>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</si>
  <si>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</si>
  <si>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</si>
  <si>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</si>
  <si>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</si>
  <si>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Stavební část</t>
  </si>
  <si>
    <t>STA</t>
  </si>
  <si>
    <t>1</t>
  </si>
  <si>
    <t>{217c0725-9816-447c-a473-3c5b265383b9}</t>
  </si>
  <si>
    <t>2</t>
  </si>
  <si>
    <t>1) Krycí list soupisu</t>
  </si>
  <si>
    <t>2) Rekapitulace</t>
  </si>
  <si>
    <t>3) Soupis prací</t>
  </si>
  <si>
    <t>Zpět na list:</t>
  </si>
  <si>
    <t>Rekapitulace stavby</t>
  </si>
  <si>
    <t>Objekt:</t>
  </si>
  <si>
    <t>10 -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</si>
  <si>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</si>
  <si>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</si>
  <si>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</si>
  <si>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</si>
  <si>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</si>
  <si>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</si>
  <si>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</si>
  <si>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</si>
  <si>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</si>
  <si>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</si>
  <si>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</si>
  <si>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</si>
  <si>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</si>
  <si>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</si>
  <si>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</si>
  <si>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</si>
  <si>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</si>
  <si>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</si>
  <si>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</si>
  <si>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</si>
  <si>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</si>
  <si>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</si>
  <si>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</si>
  <si>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</si>
  <si>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</si>
  <si>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</si>
  <si>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</si>
  <si>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</si>
  <si>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21-M-1 - rozvaděč R1</t>
  </si>
  <si>
    <t xml:space="preserve">    22-M - Sdělovací, signal. a zabezpečovací zařízení</t>
  </si>
  <si>
    <t>OST - Ostatní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</si>
  <si>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</si>
  <si>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</si>
  <si>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</si>
  <si>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</si>
  <si>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</si>
  <si>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</si>
  <si>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</si>
  <si>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</si>
  <si>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</si>
  <si>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</si>
  <si>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</si>
  <si>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</si>
  <si>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</si>
  <si>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</si>
  <si>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</si>
  <si>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</si>
  <si>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</si>
  <si>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</si>
  <si>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</si>
  <si>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</si>
  <si>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</si>
  <si>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317142322</t>
  </si>
  <si>
    <t>Překlady nenosné přímé z pórobetonu Ytong v příčkách tl 150 mm pro světlost otvoru do 1010 mm</t>
  </si>
  <si>
    <t>kus</t>
  </si>
  <si>
    <t>CS ÚRS 2017 01</t>
  </si>
  <si>
    <t>4</t>
  </si>
  <si>
    <t>-1253404989</t>
  </si>
  <si>
    <t>317944321</t>
  </si>
  <si>
    <t>Válcované nosníky do č.12 dodatečně osazované do připravených otvorů</t>
  </si>
  <si>
    <t>t</t>
  </si>
  <si>
    <t>1388252430</t>
  </si>
  <si>
    <t>VV</t>
  </si>
  <si>
    <t>1,2*10,6*1,05/1000</t>
  </si>
  <si>
    <t>342272148</t>
  </si>
  <si>
    <t>Příčky tl 50 mm z pórobetonových přesných hladkých příčkovek objemové hmotnosti 500 kg/m3</t>
  </si>
  <si>
    <t>m2</t>
  </si>
  <si>
    <t>-2048943670</t>
  </si>
  <si>
    <t>342272323</t>
  </si>
  <si>
    <t>Příčky tl 100 mm z pórobetonových přesných hladkých příčkovek objemové hmotnosti 500 kg/m3</t>
  </si>
  <si>
    <t>-312479412</t>
  </si>
  <si>
    <t>5</t>
  </si>
  <si>
    <t>342272523</t>
  </si>
  <si>
    <t>Příčky tl 150 mm z pórobetonových přesných hladkých příčkovek objemové hmotnosti 500 kg/m3</t>
  </si>
  <si>
    <t>1742180034</t>
  </si>
  <si>
    <t>6</t>
  </si>
  <si>
    <t>346244381</t>
  </si>
  <si>
    <t>Plentování jednostranné v do 200 mm válcovaných nosníků cihlami</t>
  </si>
  <si>
    <t>-187192</t>
  </si>
  <si>
    <t>1,2*0,12*2</t>
  </si>
  <si>
    <t>Úpravy povrchů, podlahy a osazování výplní</t>
  </si>
  <si>
    <t>7</t>
  </si>
  <si>
    <t>611311131</t>
  </si>
  <si>
    <t>Potažení vnitřních rovných stropů vápenným štukem tloušťky do 3 mm</t>
  </si>
  <si>
    <t>-1603757788</t>
  </si>
  <si>
    <t>8</t>
  </si>
  <si>
    <t>612135101</t>
  </si>
  <si>
    <t>Hrubá výplň rýh ve stěnách maltou jakékoli šířky rýhy</t>
  </si>
  <si>
    <t>1031841910</t>
  </si>
  <si>
    <t>65*0,07</t>
  </si>
  <si>
    <t>10*0,1</t>
  </si>
  <si>
    <t>9</t>
  </si>
  <si>
    <t>612311121</t>
  </si>
  <si>
    <t>Vápenná omítka hladká jednovrstvá vnitřních stěn nanášená ručně</t>
  </si>
  <si>
    <t>1906892648</t>
  </si>
  <si>
    <t>612311131</t>
  </si>
  <si>
    <t>Potažení vnitřních stěn vápenným štukem tloušťky do 3 mm</t>
  </si>
  <si>
    <t>1802965513</t>
  </si>
  <si>
    <t>121,000 "pod nátěr</t>
  </si>
  <si>
    <t>268-106 "přeštukování zbylé plochy stěn</t>
  </si>
  <si>
    <t>11</t>
  </si>
  <si>
    <t>615142002</t>
  </si>
  <si>
    <t>Potažení vnitřních nosníků sklovláknitým pletivem</t>
  </si>
  <si>
    <t>-299381204</t>
  </si>
  <si>
    <t>0,288+0,9*0,1</t>
  </si>
  <si>
    <t>12</t>
  </si>
  <si>
    <t>629991011</t>
  </si>
  <si>
    <t>Zakrytí výplní otvorů a svislých ploch fólií přilepenou lepící páskou</t>
  </si>
  <si>
    <t>588209832</t>
  </si>
  <si>
    <t>0,87*1,74*2+1,46*2,05+1,7*1,7+2,35*2,05+1,7*1,7+1,7*2,1</t>
  </si>
  <si>
    <t>13</t>
  </si>
  <si>
    <t>631311121</t>
  </si>
  <si>
    <t>Doplnění dosavadních mazanin betonem prostým plochy do 1 m2 tloušťky do 80 mm</t>
  </si>
  <si>
    <t>m3</t>
  </si>
  <si>
    <t>1475272085</t>
  </si>
  <si>
    <t>3*0,05*0,07</t>
  </si>
  <si>
    <t>5*0,15*0,15</t>
  </si>
  <si>
    <t>6*0,1*0,1</t>
  </si>
  <si>
    <t>14</t>
  </si>
  <si>
    <t>632450132</t>
  </si>
  <si>
    <t>Vyrovnávací cementový potěr tl do 30 mm ze suchých směsí provedený v ploše</t>
  </si>
  <si>
    <t>-230021942</t>
  </si>
  <si>
    <t>5,17*5,65-0,74*0,4+3,01*2,47</t>
  </si>
  <si>
    <t>642944121</t>
  </si>
  <si>
    <t>Osazování ocelových zárubní dodatečné pl do 2,5 m2</t>
  </si>
  <si>
    <t>248951910</t>
  </si>
  <si>
    <t>16</t>
  </si>
  <si>
    <t>M</t>
  </si>
  <si>
    <t>553311430</t>
  </si>
  <si>
    <t>zárubeň ocelová pro běžné zdění H 145 800 L/P</t>
  </si>
  <si>
    <t>-1271384164</t>
  </si>
  <si>
    <t>Ostatní konstrukce a práce, bourání</t>
  </si>
  <si>
    <t>17</t>
  </si>
  <si>
    <t>949101111</t>
  </si>
  <si>
    <t>Lešení pomocné pro objekty pozemních staveb s lešeňovou podlahou v do 1,9 m zatížení do 150 kg/m2</t>
  </si>
  <si>
    <t>588221754</t>
  </si>
  <si>
    <t>18</t>
  </si>
  <si>
    <t>952901111</t>
  </si>
  <si>
    <t>Vyčištění budov bytové a občanské výstavby při výšce podlaží do 4 m</t>
  </si>
  <si>
    <t>-1955811022</t>
  </si>
  <si>
    <t>19</t>
  </si>
  <si>
    <t>962032231</t>
  </si>
  <si>
    <t>Bourání zdiva z cihel pálených nebo vápenopískových na MV nebo MVC přes 1 m3</t>
  </si>
  <si>
    <t>-9486291</t>
  </si>
  <si>
    <t>0,36</t>
  </si>
  <si>
    <t>20</t>
  </si>
  <si>
    <t>965042221</t>
  </si>
  <si>
    <t>Bourání podkladů pod dlažby nebo mazanin betonových nebo z litého asfaltu tl přes 100 mm pl do 1 m2</t>
  </si>
  <si>
    <t>1842122375</t>
  </si>
  <si>
    <t>0,9*0,4*0,1</t>
  </si>
  <si>
    <t>965046111</t>
  </si>
  <si>
    <t>Broušení stávajících betonových podlah úběr do 3 mm</t>
  </si>
  <si>
    <t>260749333</t>
  </si>
  <si>
    <t>22</t>
  </si>
  <si>
    <t>965081213</t>
  </si>
  <si>
    <t>Bourání podlah z dlaždic keramických nebo xylolitových tl do 10 mm plochy přes 1 m2</t>
  </si>
  <si>
    <t>-890035909</t>
  </si>
  <si>
    <t>28,63+12,35+3,8+6,26+15,94+10,7+5,77+3,41+9,69</t>
  </si>
  <si>
    <t>23</t>
  </si>
  <si>
    <t>968072455</t>
  </si>
  <si>
    <t>Vybourání kovových dveřních zárubní pl do 2 m2</t>
  </si>
  <si>
    <t>-355845058</t>
  </si>
  <si>
    <t>0,9*2</t>
  </si>
  <si>
    <t>24</t>
  </si>
  <si>
    <t>968072456</t>
  </si>
  <si>
    <t>Vybourání kovových dveřních zárubní pl přes 2 m2</t>
  </si>
  <si>
    <t>-132105212</t>
  </si>
  <si>
    <t>0,97*2,67+1,48*2,68</t>
  </si>
  <si>
    <t>25</t>
  </si>
  <si>
    <t>971033261</t>
  </si>
  <si>
    <t>Vybourání otvorů ve zdivu cihelném pl do 0,0225 m2 na MVC nebo MV tl do 600 mm</t>
  </si>
  <si>
    <t>2031494838</t>
  </si>
  <si>
    <t>26</t>
  </si>
  <si>
    <t>972054141</t>
  </si>
  <si>
    <t>Vybourání otvorů v ŽB stropech nebo klenbách pl do 0,0225 m2 tl do 150 mm</t>
  </si>
  <si>
    <t>-1326952779</t>
  </si>
  <si>
    <t>27</t>
  </si>
  <si>
    <t>974031132</t>
  </si>
  <si>
    <t>Vysekání rýh ve zdivu cihelném hl do 50 mm š do 70 mm</t>
  </si>
  <si>
    <t>m</t>
  </si>
  <si>
    <t>-25692721</t>
  </si>
  <si>
    <t>28</t>
  </si>
  <si>
    <t>974031142</t>
  </si>
  <si>
    <t>Vysekání rýh ve zdivu cihelném hl do 70 mm š do 70 mm</t>
  </si>
  <si>
    <t>539360860</t>
  </si>
  <si>
    <t>29</t>
  </si>
  <si>
    <t>974042532</t>
  </si>
  <si>
    <t>Vysekání rýh v dlažbě betonové nebo jiné monolitické hl do 50 mm š do 70 mm</t>
  </si>
  <si>
    <t>296165756</t>
  </si>
  <si>
    <t>30</t>
  </si>
  <si>
    <t>974042553</t>
  </si>
  <si>
    <t>Vysekání rýh v dlažbě betonové nebo jiné monolitické hl do 100 mm š do 100 mm</t>
  </si>
  <si>
    <t>-2063513339</t>
  </si>
  <si>
    <t>31</t>
  </si>
  <si>
    <t>974042564</t>
  </si>
  <si>
    <t>Vysekání rýh v dlažbě betonové nebo jiné monolitické hl do 150 mm š do 150 mm</t>
  </si>
  <si>
    <t>1874873474</t>
  </si>
  <si>
    <t>32</t>
  </si>
  <si>
    <t>978059541</t>
  </si>
  <si>
    <t>Odsekání a odebrání obkladů stěn z vnitřních obkládaček plochy přes 1 m2</t>
  </si>
  <si>
    <t>-323089846</t>
  </si>
  <si>
    <t>(5,17*2+0,45*2+4,47*2+1,4*2+0,5*2+3,75*2+0,4*2+1,85*2+2,15*2+2,14*2+0,4+0,74*2+0,6*2)*1,8</t>
  </si>
  <si>
    <t>(0,37*2+0,97*2+1,3*2+0,87*2+0,18*2+3,3*2)*1,8</t>
  </si>
  <si>
    <t>997</t>
  </si>
  <si>
    <t>Přesun sutě</t>
  </si>
  <si>
    <t>33</t>
  </si>
  <si>
    <t>997013211</t>
  </si>
  <si>
    <t>Vnitrostaveništní doprava suti a vybouraných hmot pro budovy v do 6 m ručně</t>
  </si>
  <si>
    <t>2077879417</t>
  </si>
  <si>
    <t>34</t>
  </si>
  <si>
    <t>997013501</t>
  </si>
  <si>
    <t>Odvoz suti a vybouraných hmot na skládku nebo meziskládku do 1 km se složením</t>
  </si>
  <si>
    <t>-1136676446</t>
  </si>
  <si>
    <t>35</t>
  </si>
  <si>
    <t>997013509</t>
  </si>
  <si>
    <t>Příplatek k odvozu suti a vybouraných hmot na skládku ZKD 1 km přes 1 km</t>
  </si>
  <si>
    <t>691546151</t>
  </si>
  <si>
    <t>13,891*9 'Přepočtené koeficientem množství</t>
  </si>
  <si>
    <t>36</t>
  </si>
  <si>
    <t>997013801</t>
  </si>
  <si>
    <t>Poplatek za uložení stavebního betonového odpadu na skládce (skládkovné)</t>
  </si>
  <si>
    <t>275542101</t>
  </si>
  <si>
    <t>998</t>
  </si>
  <si>
    <t>Přesun hmot</t>
  </si>
  <si>
    <t>37</t>
  </si>
  <si>
    <t>998018001</t>
  </si>
  <si>
    <t>Přesun hmot ruční pro budovy v do 6 m</t>
  </si>
  <si>
    <t>901992732</t>
  </si>
  <si>
    <t>PSV</t>
  </si>
  <si>
    <t>Práce a dodávky PSV</t>
  </si>
  <si>
    <t>711</t>
  </si>
  <si>
    <t>Izolace proti vodě, vlhkosti a plynům</t>
  </si>
  <si>
    <t>38</t>
  </si>
  <si>
    <t>711193121</t>
  </si>
  <si>
    <t>Izolace proti zemní vlhkosti na vodorovné ploše izolační stěrkou - viz TZ</t>
  </si>
  <si>
    <t>-1216459567</t>
  </si>
  <si>
    <t>39</t>
  </si>
  <si>
    <t>711193131</t>
  </si>
  <si>
    <t>Izolace proti zemní vlhkosti na svislé ploše izolační stěrkou - viz TZ</t>
  </si>
  <si>
    <t>-269048737</t>
  </si>
  <si>
    <t>40</t>
  </si>
  <si>
    <t>998711201</t>
  </si>
  <si>
    <t>Přesun hmot procentní pro izolace proti vodě, vlhkosti a plynům v objektech v do 6 m</t>
  </si>
  <si>
    <t>%</t>
  </si>
  <si>
    <t>1089068894</t>
  </si>
  <si>
    <t>721</t>
  </si>
  <si>
    <t>Zdravotechnika - vnitřní kanalizace</t>
  </si>
  <si>
    <t>41</t>
  </si>
  <si>
    <t>721171905</t>
  </si>
  <si>
    <t>Potrubí z PP vsazení odbočky do hrdla DN 110</t>
  </si>
  <si>
    <t>-1344317841</t>
  </si>
  <si>
    <t>42</t>
  </si>
  <si>
    <t>721174042</t>
  </si>
  <si>
    <t>Potrubí kanalizační z PP připojovací systém HT DN 40</t>
  </si>
  <si>
    <t>-1431494370</t>
  </si>
  <si>
    <t>43</t>
  </si>
  <si>
    <t>721174043</t>
  </si>
  <si>
    <t>Potrubí kanalizační z PP připojovací systém HT DN 50</t>
  </si>
  <si>
    <t>1891222875</t>
  </si>
  <si>
    <t>44</t>
  </si>
  <si>
    <t>721174045</t>
  </si>
  <si>
    <t>Potrubí kanalizační z PP připojovací systém HT DN 100</t>
  </si>
  <si>
    <t>1173454623</t>
  </si>
  <si>
    <t>45</t>
  </si>
  <si>
    <t>721194104</t>
  </si>
  <si>
    <t>Vyvedení a upevnění odpadních výpustek DN 40</t>
  </si>
  <si>
    <t>776408553</t>
  </si>
  <si>
    <t>46</t>
  </si>
  <si>
    <t>721194105</t>
  </si>
  <si>
    <t>Vyvedení a upevnění odpadních výpustek DN 50</t>
  </si>
  <si>
    <t>-19282669</t>
  </si>
  <si>
    <t>47</t>
  </si>
  <si>
    <t>721194109</t>
  </si>
  <si>
    <t>Vyvedení a upevnění odpadních výpustek DN 100</t>
  </si>
  <si>
    <t>1078415379</t>
  </si>
  <si>
    <t>48</t>
  </si>
  <si>
    <t>721210813</t>
  </si>
  <si>
    <t>Demontáž vpustí podlahových DN 100</t>
  </si>
  <si>
    <t>-1727352984</t>
  </si>
  <si>
    <t>49</t>
  </si>
  <si>
    <t>721211422</t>
  </si>
  <si>
    <t>Vpusť podlahová se svislým odtokem DN 50/75/110 mřížka nerez 200x200</t>
  </si>
  <si>
    <t>805806249</t>
  </si>
  <si>
    <t>50</t>
  </si>
  <si>
    <t>721226512</t>
  </si>
  <si>
    <t>Zápachová uzávěrka podomítková pro pračku a myčku DN 50</t>
  </si>
  <si>
    <t>-2001313192</t>
  </si>
  <si>
    <t>51</t>
  </si>
  <si>
    <t>998721201</t>
  </si>
  <si>
    <t>Přesun hmot procentní pro vnitřní kanalizace v objektech v do 6 m</t>
  </si>
  <si>
    <t>454172103</t>
  </si>
  <si>
    <t>722</t>
  </si>
  <si>
    <t>Zdravotechnika - vnitřní vodovod</t>
  </si>
  <si>
    <t>52</t>
  </si>
  <si>
    <t>722-001</t>
  </si>
  <si>
    <t>Zaslepení potrubí</t>
  </si>
  <si>
    <t>R-pol.</t>
  </si>
  <si>
    <t>1777313171</t>
  </si>
  <si>
    <t>53</t>
  </si>
  <si>
    <t>722-002</t>
  </si>
  <si>
    <t>Napojení na stávající rozvod</t>
  </si>
  <si>
    <t>400119572</t>
  </si>
  <si>
    <t>54</t>
  </si>
  <si>
    <t>722174002</t>
  </si>
  <si>
    <t>Potrubí vodovodní plastové PPR svar polyfuze PN 16 D 20 x 2,8 mm</t>
  </si>
  <si>
    <t>-757979002</t>
  </si>
  <si>
    <t>55</t>
  </si>
  <si>
    <t>722174003</t>
  </si>
  <si>
    <t>Potrubí vodovodní plastové PPR svar polyfuze PN 16 D 25 x 3,5 mm</t>
  </si>
  <si>
    <t>-1638550710</t>
  </si>
  <si>
    <t>56</t>
  </si>
  <si>
    <t>722181211</t>
  </si>
  <si>
    <t>Ochrana vodovodního potrubí přilepenými termoizolačními trubicemi z PE tl do 6 mm DN do 22 mm</t>
  </si>
  <si>
    <t>129043330</t>
  </si>
  <si>
    <t>57</t>
  </si>
  <si>
    <t>722181212</t>
  </si>
  <si>
    <t>Ochrana vodovodního potrubí přilepenými termoizolačními trubicemi z PE tl do 6 mm DN do 32 mm</t>
  </si>
  <si>
    <t>1115656233</t>
  </si>
  <si>
    <t>58</t>
  </si>
  <si>
    <t>722181241</t>
  </si>
  <si>
    <t>Ochrana vodovodního potrubí přilepenými termoizolačními trubicemi z PE tl do 20 mm DN do 22 mm</t>
  </si>
  <si>
    <t>880299150</t>
  </si>
  <si>
    <t>59</t>
  </si>
  <si>
    <t>722181242</t>
  </si>
  <si>
    <t>Ochrana vodovodního potrubí přilepenými termoizolačními trubicemi z PE tl do 20 mm DN do 45 mm</t>
  </si>
  <si>
    <t>1189960771</t>
  </si>
  <si>
    <t>60</t>
  </si>
  <si>
    <t>722190401</t>
  </si>
  <si>
    <t>Vyvedení a upevnění výpustku do DN 25</t>
  </si>
  <si>
    <t>635351828</t>
  </si>
  <si>
    <t>61</t>
  </si>
  <si>
    <t>722220861</t>
  </si>
  <si>
    <t>Demontáž armatur závitových se dvěma závity G do 3/4</t>
  </si>
  <si>
    <t>1119027911</t>
  </si>
  <si>
    <t>62</t>
  </si>
  <si>
    <t>722232043</t>
  </si>
  <si>
    <t>Kohout kulový přímý G 1/2 PN 42 do 185°C vnitřní závit</t>
  </si>
  <si>
    <t>1515912421</t>
  </si>
  <si>
    <t>63</t>
  </si>
  <si>
    <t>722232044</t>
  </si>
  <si>
    <t>Kohout kulový přímý G 3/4 PN 42 do 185°C vnitřní závit</t>
  </si>
  <si>
    <t>332940257</t>
  </si>
  <si>
    <t>64</t>
  </si>
  <si>
    <t>722290226</t>
  </si>
  <si>
    <t>Zkouška těsnosti vodovodního potrubí závitového do DN 50</t>
  </si>
  <si>
    <t>412952291</t>
  </si>
  <si>
    <t>65</t>
  </si>
  <si>
    <t>722290234</t>
  </si>
  <si>
    <t>Proplach a dezinfekce vodovodního potrubí do DN 80</t>
  </si>
  <si>
    <t>-17344527</t>
  </si>
  <si>
    <t>66</t>
  </si>
  <si>
    <t>998722201</t>
  </si>
  <si>
    <t>Přesun hmot procentní pro vnitřní vodovod v objektech v do 6 m</t>
  </si>
  <si>
    <t>366360340</t>
  </si>
  <si>
    <t>725</t>
  </si>
  <si>
    <t>Zdravotechnika - zařizovací předměty</t>
  </si>
  <si>
    <t>67</t>
  </si>
  <si>
    <t>725211601</t>
  </si>
  <si>
    <t>Umyvadlo keramické připevněné na stěnu šrouby bílé bez krytu na sifon 500 mm</t>
  </si>
  <si>
    <t>soubor</t>
  </si>
  <si>
    <t>1699662044</t>
  </si>
  <si>
    <t>68</t>
  </si>
  <si>
    <t>725331111</t>
  </si>
  <si>
    <t>Výlevka bez výtokových armatur keramická se sklopnou plastovou mřížkou 425 mm</t>
  </si>
  <si>
    <t>-1098353611</t>
  </si>
  <si>
    <t>69</t>
  </si>
  <si>
    <t>725813111</t>
  </si>
  <si>
    <t>Ventil rohový bez připojovací trubičky nebo flexi hadičky G 1/2</t>
  </si>
  <si>
    <t>-267332978</t>
  </si>
  <si>
    <t>70</t>
  </si>
  <si>
    <t>725813112</t>
  </si>
  <si>
    <t>Ventil rohový pračkový G 3/4</t>
  </si>
  <si>
    <t>441106437</t>
  </si>
  <si>
    <t>71</t>
  </si>
  <si>
    <t>725820801</t>
  </si>
  <si>
    <t>Demontáž baterie nástěnné do G 3 / 4</t>
  </si>
  <si>
    <t>391203008</t>
  </si>
  <si>
    <t>72</t>
  </si>
  <si>
    <t>725821312</t>
  </si>
  <si>
    <t>Baterie dřezové nástěnné pákové s otáčivým kulatým ústím a délkou ramínka 300 mm</t>
  </si>
  <si>
    <t>-97493332</t>
  </si>
  <si>
    <t>73</t>
  </si>
  <si>
    <t>725822611</t>
  </si>
  <si>
    <t>Baterie umyvadlové stojánkové pákové bez výpusti</t>
  </si>
  <si>
    <t>-1278472290</t>
  </si>
  <si>
    <t>74</t>
  </si>
  <si>
    <t>998725201</t>
  </si>
  <si>
    <t>Přesun hmot procentní pro zařizovací předměty v objektech v do 6 m</t>
  </si>
  <si>
    <t>1079664570</t>
  </si>
  <si>
    <t>733</t>
  </si>
  <si>
    <t>Ústřední vytápění - rozvodné potrubí</t>
  </si>
  <si>
    <t>75</t>
  </si>
  <si>
    <t>733110803</t>
  </si>
  <si>
    <t>Demontáž potrubí ocelového závitového do DN 15</t>
  </si>
  <si>
    <t>-948979080</t>
  </si>
  <si>
    <t>76</t>
  </si>
  <si>
    <t>733223102</t>
  </si>
  <si>
    <t>Potrubí měděné tvrdé spojované měkkým pájením D 15x1</t>
  </si>
  <si>
    <t>-972573625</t>
  </si>
  <si>
    <t>77</t>
  </si>
  <si>
    <t>733291101</t>
  </si>
  <si>
    <t>Zkouška těsnosti potrubí měděné do D 35x1,5</t>
  </si>
  <si>
    <t>966547900</t>
  </si>
  <si>
    <t>78</t>
  </si>
  <si>
    <t>733291902</t>
  </si>
  <si>
    <t>Propojení potrubí měděného při opravě D 15x1 mm</t>
  </si>
  <si>
    <t>1944371152</t>
  </si>
  <si>
    <t>79</t>
  </si>
  <si>
    <t>998733201</t>
  </si>
  <si>
    <t>Přesun hmot procentní pro rozvody potrubí v objektech v do 6 m</t>
  </si>
  <si>
    <t>1902517269</t>
  </si>
  <si>
    <t>734</t>
  </si>
  <si>
    <t>Ústřední vytápění - armatury</t>
  </si>
  <si>
    <t>80</t>
  </si>
  <si>
    <t>734200821</t>
  </si>
  <si>
    <t>Demontáž armatury závitové se dvěma závity do G 1/2</t>
  </si>
  <si>
    <t>-1044429646</t>
  </si>
  <si>
    <t>81</t>
  </si>
  <si>
    <t>734221545</t>
  </si>
  <si>
    <t>Ventil závitový termostatický přímý jednoregulační G 1/2 PN 16 do 110°C bez hlavice ovládání</t>
  </si>
  <si>
    <t>461801014</t>
  </si>
  <si>
    <t>82</t>
  </si>
  <si>
    <t>734221683</t>
  </si>
  <si>
    <t>Termostatická hlavice kapalinová PN 10 do 110°C s vestavěným čidlem</t>
  </si>
  <si>
    <t>-1868178257</t>
  </si>
  <si>
    <t>83</t>
  </si>
  <si>
    <t>734261712</t>
  </si>
  <si>
    <t>Šroubení regulační radiátorové přímé G 1/2 bez vypouštění</t>
  </si>
  <si>
    <t>-1761907949</t>
  </si>
  <si>
    <t>84</t>
  </si>
  <si>
    <t>998734201</t>
  </si>
  <si>
    <t>Přesun hmot procentní pro armatury v objektech v do 6 m</t>
  </si>
  <si>
    <t>-247442063</t>
  </si>
  <si>
    <t>735</t>
  </si>
  <si>
    <t>Ústřední vytápění - otopná tělesa</t>
  </si>
  <si>
    <t>85</t>
  </si>
  <si>
    <t>735111810</t>
  </si>
  <si>
    <t>Demontáž otopného tělesa litinového článkového</t>
  </si>
  <si>
    <t>-305343737</t>
  </si>
  <si>
    <t>0,255*60</t>
  </si>
  <si>
    <t>86</t>
  </si>
  <si>
    <t>735151573</t>
  </si>
  <si>
    <t>Otopné těleso panelové dvoudeskové 2 přídavné přestupní plochy výška/délka 600/600 mm výkon 1007 W</t>
  </si>
  <si>
    <t>-380680663</t>
  </si>
  <si>
    <t>87</t>
  </si>
  <si>
    <t>735151577</t>
  </si>
  <si>
    <t>Otopné těleso panelové dvoudeskové 2 přídavné přestupní plochy výška/délka 600/1000 mm výkon 1679 W</t>
  </si>
  <si>
    <t>1264327223</t>
  </si>
  <si>
    <t>88</t>
  </si>
  <si>
    <t>735151620</t>
  </si>
  <si>
    <t>Otopné těleso panelové třídeskové 3 přídavné přestupní plochy výška/délka 300/1400 mm výkon 1931 W</t>
  </si>
  <si>
    <t>2107105239</t>
  </si>
  <si>
    <t>89</t>
  </si>
  <si>
    <t>735151621</t>
  </si>
  <si>
    <t>Otopné těleso panelové třídeskové 3 přídavné přestupní plochy výška/délka 300/1600 mm výkon 2206 W</t>
  </si>
  <si>
    <t>874890431</t>
  </si>
  <si>
    <t>90</t>
  </si>
  <si>
    <t>998735201</t>
  </si>
  <si>
    <t>Přesun hmot procentní pro otopná tělesa v objektech v do 6 m</t>
  </si>
  <si>
    <t>-128180287</t>
  </si>
  <si>
    <t>766</t>
  </si>
  <si>
    <t>Konstrukce truhlářské</t>
  </si>
  <si>
    <t>91</t>
  </si>
  <si>
    <t>766660001</t>
  </si>
  <si>
    <t>Montáž dveřních křídel otvíravých 1křídlových š do 0,8 m do ocelové zárubně</t>
  </si>
  <si>
    <t>246463714</t>
  </si>
  <si>
    <t>92</t>
  </si>
  <si>
    <t>611601920-1</t>
  </si>
  <si>
    <t>dveře vnitřní plné zasklené 1křídlové CPL 80x197 cm</t>
  </si>
  <si>
    <t>-1966942170</t>
  </si>
  <si>
    <t>93</t>
  </si>
  <si>
    <t>611607120-1</t>
  </si>
  <si>
    <t>dveře vnitřní ze 2/3 zasklené 1křídlové CPL 80x197 cm</t>
  </si>
  <si>
    <t>-1122938007</t>
  </si>
  <si>
    <t>94</t>
  </si>
  <si>
    <t>766660002</t>
  </si>
  <si>
    <t>Montáž dveřních křídel otvíravých 1křídlových š přes 0,8 m do ocelové zárubně</t>
  </si>
  <si>
    <t>-2051059628</t>
  </si>
  <si>
    <t>95</t>
  </si>
  <si>
    <t>611602220-1</t>
  </si>
  <si>
    <t>dveře dřevěné plné CPL 1křídlové 90x197</t>
  </si>
  <si>
    <t>-67794635</t>
  </si>
  <si>
    <t>96</t>
  </si>
  <si>
    <t>766660022</t>
  </si>
  <si>
    <t>Montáž dveřních křídel otvíravých 1křídlových š přes 0,8 m požárních do ocelové zárubně</t>
  </si>
  <si>
    <t>-1815330064</t>
  </si>
  <si>
    <t>97</t>
  </si>
  <si>
    <t>611656120</t>
  </si>
  <si>
    <t>dveře vnitřní požárně odolné, CPL fólie,odolnost EI (EW) 30 D3, 1křídlové 110 x 197 cm</t>
  </si>
  <si>
    <t>1685955191</t>
  </si>
  <si>
    <t>98</t>
  </si>
  <si>
    <t>766660717</t>
  </si>
  <si>
    <t>Montáž dveřních křídel samozavírače na ocelovou zárubeň</t>
  </si>
  <si>
    <t>1959141682</t>
  </si>
  <si>
    <t>99</t>
  </si>
  <si>
    <t>549172501</t>
  </si>
  <si>
    <t>samozavírač protipožárních dveří TS 4000</t>
  </si>
  <si>
    <t>-1538080175</t>
  </si>
  <si>
    <t>100</t>
  </si>
  <si>
    <t>766660722</t>
  </si>
  <si>
    <t>Montáž dveřního kování - zámku</t>
  </si>
  <si>
    <t>1089804096</t>
  </si>
  <si>
    <t>101</t>
  </si>
  <si>
    <t>549240001</t>
  </si>
  <si>
    <t>kování</t>
  </si>
  <si>
    <t>-2136036310</t>
  </si>
  <si>
    <t>102</t>
  </si>
  <si>
    <t>549240002</t>
  </si>
  <si>
    <t>fab</t>
  </si>
  <si>
    <t>-720894233</t>
  </si>
  <si>
    <t>103</t>
  </si>
  <si>
    <t>766691914</t>
  </si>
  <si>
    <t>Vyvěšení nebo zavěšení dřevěných křídel dveří pl do 2 m2</t>
  </si>
  <si>
    <t>-861453068</t>
  </si>
  <si>
    <t>104</t>
  </si>
  <si>
    <t>998766201</t>
  </si>
  <si>
    <t>Přesun hmot procentní pro konstrukce truhlářské v objektech v do 6 m</t>
  </si>
  <si>
    <t>1183486677</t>
  </si>
  <si>
    <t>767</t>
  </si>
  <si>
    <t>Konstrukce zámečnické</t>
  </si>
  <si>
    <t>105</t>
  </si>
  <si>
    <t>767-001</t>
  </si>
  <si>
    <t>M+D mříž čističe obuvi 400x900 (nově lisovaný rošt)</t>
  </si>
  <si>
    <t>-1226914124</t>
  </si>
  <si>
    <t>771</t>
  </si>
  <si>
    <t>Podlahy z dlaždic</t>
  </si>
  <si>
    <t>106</t>
  </si>
  <si>
    <t>771574116</t>
  </si>
  <si>
    <t>Montáž podlah keramických režných hladkých lepených flexibilním lepidlem do 25 ks/m2</t>
  </si>
  <si>
    <t>1028908096</t>
  </si>
  <si>
    <t>107</t>
  </si>
  <si>
    <t>597614310</t>
  </si>
  <si>
    <t>dlaždice keramické slinuté neglazované mrazuvzdorné 61 Tunis S 9,8 x 9,8 x 0,9 cm - R10</t>
  </si>
  <si>
    <t>443742751</t>
  </si>
  <si>
    <t>10,7+28,63</t>
  </si>
  <si>
    <t>39,33*1,1 'Přepočtené koeficientem množství</t>
  </si>
  <si>
    <t>108</t>
  </si>
  <si>
    <t>597614310-1</t>
  </si>
  <si>
    <t>dlaždice keramické slinuté neglazované mrazuvzdorné 61 Tunis S 19,8 x 19,8 x 0,9 cm - R9</t>
  </si>
  <si>
    <t>-2069856881</t>
  </si>
  <si>
    <t>106-28,63-10,7</t>
  </si>
  <si>
    <t>66,67*1,1 'Přepočtené koeficientem množství</t>
  </si>
  <si>
    <t>109</t>
  </si>
  <si>
    <t>771591111</t>
  </si>
  <si>
    <t>Podlahy penetrace podkladu</t>
  </si>
  <si>
    <t>-1726276550</t>
  </si>
  <si>
    <t>110</t>
  </si>
  <si>
    <t>771591172</t>
  </si>
  <si>
    <t>Montáž profilu pro schodové hrany</t>
  </si>
  <si>
    <t>636876085</t>
  </si>
  <si>
    <t>0,8*2+0,97*2</t>
  </si>
  <si>
    <t>111</t>
  </si>
  <si>
    <t>590-001</t>
  </si>
  <si>
    <t>Protiskluzná hrana Alut lišta zvýšených prahů</t>
  </si>
  <si>
    <t>-123342432</t>
  </si>
  <si>
    <t>3,54*1,1 'Přepočtené koeficientem množství</t>
  </si>
  <si>
    <t>112</t>
  </si>
  <si>
    <t>998771201</t>
  </si>
  <si>
    <t>Přesun hmot procentní pro podlahy z dlaždic v objektech v do 6 m</t>
  </si>
  <si>
    <t>-1853820487</t>
  </si>
  <si>
    <t>776</t>
  </si>
  <si>
    <t>Podlahy povlakové</t>
  </si>
  <si>
    <t>113</t>
  </si>
  <si>
    <t>776201811</t>
  </si>
  <si>
    <t>Demontáž lepených povlakových podlah bez podložky ručně</t>
  </si>
  <si>
    <t>-984468301</t>
  </si>
  <si>
    <t>9,13</t>
  </si>
  <si>
    <t>781</t>
  </si>
  <si>
    <t>Dokončovací práce - obklady</t>
  </si>
  <si>
    <t>114</t>
  </si>
  <si>
    <t>781474113</t>
  </si>
  <si>
    <t>Montáž obkladů vnitřních keramických hladkých do 19 ks/m2 lepených flexibilním lepidlem</t>
  </si>
  <si>
    <t>-1590158122</t>
  </si>
  <si>
    <t>34+90</t>
  </si>
  <si>
    <t>115</t>
  </si>
  <si>
    <t>597610710</t>
  </si>
  <si>
    <t>obkládačky keramické 20x40 - RAL 0506080</t>
  </si>
  <si>
    <t>1260827705</t>
  </si>
  <si>
    <t>34*1,1 'Přepočtené koeficientem množství</t>
  </si>
  <si>
    <t>116</t>
  </si>
  <si>
    <t>597610710-1</t>
  </si>
  <si>
    <t>obkládačky keramické 20x40 - RAL 0709010</t>
  </si>
  <si>
    <t>621286691</t>
  </si>
  <si>
    <t>90*1,1 'Přepočtené koeficientem množství</t>
  </si>
  <si>
    <t>117</t>
  </si>
  <si>
    <t>781479191</t>
  </si>
  <si>
    <t>Příplatek k montáži obkladů vnitřních keramických hladkých za plochu do 10 m2</t>
  </si>
  <si>
    <t>-132299154</t>
  </si>
  <si>
    <t>118</t>
  </si>
  <si>
    <t>781494111</t>
  </si>
  <si>
    <t>Plastové profily rohové lepené flexibilním lepidlem</t>
  </si>
  <si>
    <t>1725470399</t>
  </si>
  <si>
    <t>2,2*18</t>
  </si>
  <si>
    <t>119</t>
  </si>
  <si>
    <t>781494511</t>
  </si>
  <si>
    <t>Plastové profily ukončovací lepené flexibilním lepidlem</t>
  </si>
  <si>
    <t>-265769812</t>
  </si>
  <si>
    <t>120</t>
  </si>
  <si>
    <t>781495115</t>
  </si>
  <si>
    <t>Spárování vnitřních obkladů silikonem</t>
  </si>
  <si>
    <t>-498187444</t>
  </si>
  <si>
    <t>1,61+2,41+2,17</t>
  </si>
  <si>
    <t>2,2*21</t>
  </si>
  <si>
    <t>121</t>
  </si>
  <si>
    <t>998781201</t>
  </si>
  <si>
    <t>Přesun hmot procentní pro obklady keramické v objektech v do 6 m</t>
  </si>
  <si>
    <t>-1242187293</t>
  </si>
  <si>
    <t>783</t>
  </si>
  <si>
    <t>Dokončovací práce - nátěry</t>
  </si>
  <si>
    <t>122</t>
  </si>
  <si>
    <t>783301313</t>
  </si>
  <si>
    <t>Odmaštění zámečnických konstrukcí ředidlovým odmašťovačem</t>
  </si>
  <si>
    <t>-1995125365</t>
  </si>
  <si>
    <t>4,8*0,3*4</t>
  </si>
  <si>
    <t>4,9*0,3</t>
  </si>
  <si>
    <t>5,1*0,3</t>
  </si>
  <si>
    <t>123</t>
  </si>
  <si>
    <t>783314101</t>
  </si>
  <si>
    <t>Základní jednonásobný syntetický nátěr zámečnických konstrukcí</t>
  </si>
  <si>
    <t>373815453</t>
  </si>
  <si>
    <t>124</t>
  </si>
  <si>
    <t>783315101</t>
  </si>
  <si>
    <t>Mezinátěr jednonásobný syntetický standardní zámečnických konstrukcí</t>
  </si>
  <si>
    <t>445957001</t>
  </si>
  <si>
    <t>125</t>
  </si>
  <si>
    <t>783317101</t>
  </si>
  <si>
    <t>Krycí jednonásobný syntetický standardní nátěr zámečnických konstrukcí</t>
  </si>
  <si>
    <t>-1914642389</t>
  </si>
  <si>
    <t>126</t>
  </si>
  <si>
    <t>783806805</t>
  </si>
  <si>
    <t>Odstranění nátěrů z omítek opálením</t>
  </si>
  <si>
    <t>1915702516</t>
  </si>
  <si>
    <t>(5,22*2+1,75*2)*1,8</t>
  </si>
  <si>
    <t>(2,75*2+2,1*2)*1,8</t>
  </si>
  <si>
    <t>(1,7*2+2,1*2)*1,8</t>
  </si>
  <si>
    <t>(1,78*2+2,82*2+2,51*2)*1,8</t>
  </si>
  <si>
    <t>127</t>
  </si>
  <si>
    <t>783817421</t>
  </si>
  <si>
    <t>Krycí dvojnásobný nátěr hladkých, zrnitých tenkovrstvých nebo štukových omítek (vhodný pro styk s potravinami - viz TZ)</t>
  </si>
  <si>
    <t>2123805835</t>
  </si>
  <si>
    <t>128</t>
  </si>
  <si>
    <t>783933151</t>
  </si>
  <si>
    <t>Penetrační epoxidový nátěr (vhodný pro styk s potravinami - viz TZ)</t>
  </si>
  <si>
    <t>-613950135</t>
  </si>
  <si>
    <t>23+26+14+19+13+26</t>
  </si>
  <si>
    <t>784</t>
  </si>
  <si>
    <t>Dokončovací práce - malby a tapety</t>
  </si>
  <si>
    <t>129</t>
  </si>
  <si>
    <t>784121001</t>
  </si>
  <si>
    <t>Oškrabání malby v mísnostech výšky do 3,80 m</t>
  </si>
  <si>
    <t>-173672928</t>
  </si>
  <si>
    <t>106+283</t>
  </si>
  <si>
    <t>130</t>
  </si>
  <si>
    <t>784181101</t>
  </si>
  <si>
    <t>Základní akrylátová jednonásobná penetrace podkladu v místnostech výšky do 3,80m</t>
  </si>
  <si>
    <t>140687566</t>
  </si>
  <si>
    <t>131</t>
  </si>
  <si>
    <t>784211101</t>
  </si>
  <si>
    <t>Dvojnásobné bílé malby ze směsí za mokra výborně otěruvzdorných v místnostech výšky do 3,80 m - kvalita a vlastnosti malby viz TZ</t>
  </si>
  <si>
    <t>-1941820063</t>
  </si>
  <si>
    <t>Práce a dodávky M</t>
  </si>
  <si>
    <t>21-M</t>
  </si>
  <si>
    <t>Elektromontáže</t>
  </si>
  <si>
    <t>132</t>
  </si>
  <si>
    <t>210010003</t>
  </si>
  <si>
    <t>trubka oheb.el.inst. typ 23 R=23mm (PO)</t>
  </si>
  <si>
    <t>URS</t>
  </si>
  <si>
    <t>-867885777</t>
  </si>
  <si>
    <t>133</t>
  </si>
  <si>
    <t>10.077.446</t>
  </si>
  <si>
    <t>Trubka oheb.2325/LPE-1 pr.25 320N b.</t>
  </si>
  <si>
    <t>256</t>
  </si>
  <si>
    <t>791786886</t>
  </si>
  <si>
    <t>134</t>
  </si>
  <si>
    <t>210010004</t>
  </si>
  <si>
    <t>trubka oheb.el.inst. typ 23 R=29mm (PO)</t>
  </si>
  <si>
    <t>931918130</t>
  </si>
  <si>
    <t>135</t>
  </si>
  <si>
    <t>10.152.911</t>
  </si>
  <si>
    <t>Trubka oheb.2332/LPE-1 pr.32 320N b.</t>
  </si>
  <si>
    <t>-1972583417</t>
  </si>
  <si>
    <t>136</t>
  </si>
  <si>
    <t>210010005</t>
  </si>
  <si>
    <t>trubka oheb.el.inst. typ 23 R=36mm (PO)</t>
  </si>
  <si>
    <t>-1998326061</t>
  </si>
  <si>
    <t>137</t>
  </si>
  <si>
    <t>10.154.771</t>
  </si>
  <si>
    <t>Trubka oheb.2340/LPE-2 pr.40 125N b.</t>
  </si>
  <si>
    <t>2130481624</t>
  </si>
  <si>
    <t>138</t>
  </si>
  <si>
    <t>210010021</t>
  </si>
  <si>
    <t>TRUBKA tuhá el.inst.z PVC  R=16mm (PU)</t>
  </si>
  <si>
    <t>1027802684</t>
  </si>
  <si>
    <t>139</t>
  </si>
  <si>
    <t>10.038.532</t>
  </si>
  <si>
    <t>Příchytka 5316 E</t>
  </si>
  <si>
    <t>KS</t>
  </si>
  <si>
    <t>1584388745</t>
  </si>
  <si>
    <t>140</t>
  </si>
  <si>
    <t>10.077.528</t>
  </si>
  <si>
    <t>Trubka pevná 1516E pr.16 320N bílá</t>
  </si>
  <si>
    <t>-1148823032</t>
  </si>
  <si>
    <t>141</t>
  </si>
  <si>
    <t>210010301</t>
  </si>
  <si>
    <t>Krab.přístrojová bez zap</t>
  </si>
  <si>
    <t>ks</t>
  </si>
  <si>
    <t>-1179217519</t>
  </si>
  <si>
    <t>142</t>
  </si>
  <si>
    <t>10.076.145</t>
  </si>
  <si>
    <t>Krabice KP 67/3 přístrojová</t>
  </si>
  <si>
    <t>2104198383</t>
  </si>
  <si>
    <t>143</t>
  </si>
  <si>
    <t>210010311</t>
  </si>
  <si>
    <t>KRAB.odbočná s víčkem (1902;KO 68) kruh. bez zap. s vickem</t>
  </si>
  <si>
    <t>1683908005</t>
  </si>
  <si>
    <t>144</t>
  </si>
  <si>
    <t>10.079.363</t>
  </si>
  <si>
    <t>Krabice KU 68-1902</t>
  </si>
  <si>
    <t>-1282846625</t>
  </si>
  <si>
    <t>145</t>
  </si>
  <si>
    <t>210100001</t>
  </si>
  <si>
    <t>ukonč.vod.v rozv.vč.zap.a konc.do 2.5mm2</t>
  </si>
  <si>
    <t>-1492420386</t>
  </si>
  <si>
    <t>146</t>
  </si>
  <si>
    <t>210100002</t>
  </si>
  <si>
    <t>ukonč.vod.v rozv.vč.zap.a konc.do 6mm2</t>
  </si>
  <si>
    <t>-246268804</t>
  </si>
  <si>
    <t>147</t>
  </si>
  <si>
    <t>210100003</t>
  </si>
  <si>
    <t>ukonč.vod.v rozv.vč.zap.a konc.do 16mm2</t>
  </si>
  <si>
    <t>-1147939921</t>
  </si>
  <si>
    <t>148</t>
  </si>
  <si>
    <t>210100101</t>
  </si>
  <si>
    <t>ukonč. 1 žil. vodičů do 16 mm2</t>
  </si>
  <si>
    <t>-1077585994</t>
  </si>
  <si>
    <t>149</t>
  </si>
  <si>
    <t>21011-0041</t>
  </si>
  <si>
    <t>spín.zápust.vč.zap.1-pólový - řazení 1</t>
  </si>
  <si>
    <t>2056651948</t>
  </si>
  <si>
    <t>150</t>
  </si>
  <si>
    <t>10.071.422</t>
  </si>
  <si>
    <t>Tělo TANGO 3558-A01340 spínače č.1</t>
  </si>
  <si>
    <t>-909988732</t>
  </si>
  <si>
    <t>151</t>
  </si>
  <si>
    <t>10.071.430</t>
  </si>
  <si>
    <t>Ovladač TANGO 3558A-A651 B</t>
  </si>
  <si>
    <t>1045174561</t>
  </si>
  <si>
    <t>152</t>
  </si>
  <si>
    <t>10.071.439</t>
  </si>
  <si>
    <t>Rámeček TANGO 3901A-B10B</t>
  </si>
  <si>
    <t>-851235635</t>
  </si>
  <si>
    <t>153</t>
  </si>
  <si>
    <t>21011-0045</t>
  </si>
  <si>
    <t>přepínač.zápust.vč.zap. - řazení  c 6</t>
  </si>
  <si>
    <t>294407913</t>
  </si>
  <si>
    <t>154</t>
  </si>
  <si>
    <t>10.070.413</t>
  </si>
  <si>
    <t>Tělo TANGO 3559-A06345</t>
  </si>
  <si>
    <t>-68947903</t>
  </si>
  <si>
    <t>155</t>
  </si>
  <si>
    <t>1208335858</t>
  </si>
  <si>
    <t>156</t>
  </si>
  <si>
    <t>-714072740</t>
  </si>
  <si>
    <t>157</t>
  </si>
  <si>
    <t>21011-1016</t>
  </si>
  <si>
    <t>zasuvka DVOJITA zap 10/16A 250V šroubové připojení</t>
  </si>
  <si>
    <t>-1831678014</t>
  </si>
  <si>
    <t>158</t>
  </si>
  <si>
    <t>-1860801764</t>
  </si>
  <si>
    <t>159</t>
  </si>
  <si>
    <t>10.079.613</t>
  </si>
  <si>
    <t>Dvojzásuvka TANGO 5513A-C02357 B</t>
  </si>
  <si>
    <t>1716665322</t>
  </si>
  <si>
    <t>160</t>
  </si>
  <si>
    <t>2101100261</t>
  </si>
  <si>
    <t>SPIN.nást..3-pólový OTOCNY 16A - řazení 3</t>
  </si>
  <si>
    <t>68882968</t>
  </si>
  <si>
    <t>161</t>
  </si>
  <si>
    <t>10.069.837</t>
  </si>
  <si>
    <t>Spínač LK 16R/2.8211 OB1</t>
  </si>
  <si>
    <t>862354435</t>
  </si>
  <si>
    <t>162</t>
  </si>
  <si>
    <t>2101100262</t>
  </si>
  <si>
    <t>SPIN.nást..3-pólový OTOCNY 25A - řazení 3</t>
  </si>
  <si>
    <t>-1517815692</t>
  </si>
  <si>
    <t>163</t>
  </si>
  <si>
    <t>10.073.621</t>
  </si>
  <si>
    <t>Spínač LK 25R/2.8211 OB2</t>
  </si>
  <si>
    <t>241090888</t>
  </si>
  <si>
    <t>164</t>
  </si>
  <si>
    <t>2101100262.1</t>
  </si>
  <si>
    <t>SPIN.nást..3-pólový OTOC 40-63A- řazení 3</t>
  </si>
  <si>
    <t>-1120639103</t>
  </si>
  <si>
    <t>165</t>
  </si>
  <si>
    <t>10.069.845</t>
  </si>
  <si>
    <t>Spínač LK 40/2.8211 40A 0-1   OB2 IP54</t>
  </si>
  <si>
    <t>125995299</t>
  </si>
  <si>
    <t>166</t>
  </si>
  <si>
    <t>210110141</t>
  </si>
  <si>
    <t>spinac zapustny c 1</t>
  </si>
  <si>
    <t>1850075356</t>
  </si>
  <si>
    <t>167</t>
  </si>
  <si>
    <t>10.069.918</t>
  </si>
  <si>
    <t>Spínač TANGO 3558A-06940 B</t>
  </si>
  <si>
    <t>-1132556872</t>
  </si>
  <si>
    <t>168</t>
  </si>
  <si>
    <t>210110143</t>
  </si>
  <si>
    <t>spinac zapustny c 5/5A</t>
  </si>
  <si>
    <t>-32105368</t>
  </si>
  <si>
    <t>169</t>
  </si>
  <si>
    <t>10.070.412</t>
  </si>
  <si>
    <t>Tělo TANGO 3559-A05345</t>
  </si>
  <si>
    <t>750410057</t>
  </si>
  <si>
    <t>170</t>
  </si>
  <si>
    <t>10.071.435</t>
  </si>
  <si>
    <t>Ovladač TANGO 3558A-A652 B</t>
  </si>
  <si>
    <t>114180506</t>
  </si>
  <si>
    <t>171</t>
  </si>
  <si>
    <t>273942769</t>
  </si>
  <si>
    <t>172</t>
  </si>
  <si>
    <t>210110431</t>
  </si>
  <si>
    <t>spinac razeni 6 zapustny</t>
  </si>
  <si>
    <t>-1350912114</t>
  </si>
  <si>
    <t>173</t>
  </si>
  <si>
    <t>270085346</t>
  </si>
  <si>
    <t>174</t>
  </si>
  <si>
    <t>210110432</t>
  </si>
  <si>
    <t>spinac razeni 5/5A zapustny</t>
  </si>
  <si>
    <t>-249526554</t>
  </si>
  <si>
    <t>175</t>
  </si>
  <si>
    <t>10.069.971</t>
  </si>
  <si>
    <t>Spínač TANGO 3558A-05940 B</t>
  </si>
  <si>
    <t>-997015261</t>
  </si>
  <si>
    <t>176</t>
  </si>
  <si>
    <t>210111011</t>
  </si>
  <si>
    <t>zasuvka  zapusteny 10/16A 250V šroubové připojení</t>
  </si>
  <si>
    <t>-1287345400</t>
  </si>
  <si>
    <t>177</t>
  </si>
  <si>
    <t>-2129136843</t>
  </si>
  <si>
    <t>178</t>
  </si>
  <si>
    <t>10.079.558</t>
  </si>
  <si>
    <t>Zásuvka TANGO 5519A-A02357 B</t>
  </si>
  <si>
    <t>-225764273</t>
  </si>
  <si>
    <t>179</t>
  </si>
  <si>
    <t>210111123</t>
  </si>
  <si>
    <t>zasuvka zapustena 10/16A 250V</t>
  </si>
  <si>
    <t>433556038</t>
  </si>
  <si>
    <t>180</t>
  </si>
  <si>
    <t>10.081.329</t>
  </si>
  <si>
    <t>Zásuvka TANGO 5518A-2989S IP44</t>
  </si>
  <si>
    <t>507868114</t>
  </si>
  <si>
    <t>181</t>
  </si>
  <si>
    <t>210111328</t>
  </si>
  <si>
    <t>zasuvka datová RJ45 - 1x přístroj</t>
  </si>
  <si>
    <t>-25181409</t>
  </si>
  <si>
    <t>182</t>
  </si>
  <si>
    <t>10.042.004</t>
  </si>
  <si>
    <t>Zásuvka RJ45-8 Cat.5e UTP</t>
  </si>
  <si>
    <t>1036695912</t>
  </si>
  <si>
    <t>183</t>
  </si>
  <si>
    <t>1053584826</t>
  </si>
  <si>
    <t>184</t>
  </si>
  <si>
    <t>10.081.221</t>
  </si>
  <si>
    <t>Kryt TANGO 5014A-A100 B</t>
  </si>
  <si>
    <t>-467165741</t>
  </si>
  <si>
    <t>185</t>
  </si>
  <si>
    <t>10.081.304</t>
  </si>
  <si>
    <t>Maska 5014A-B1017 (1764-0-0174)</t>
  </si>
  <si>
    <t>518353196</t>
  </si>
  <si>
    <t>186</t>
  </si>
  <si>
    <t>210111328.1</t>
  </si>
  <si>
    <t>zasuvka datová RJ45 - 2x přístroj</t>
  </si>
  <si>
    <t>1784889419</t>
  </si>
  <si>
    <t>187</t>
  </si>
  <si>
    <t>10.065.493</t>
  </si>
  <si>
    <t>Zásuvka RJ45-8 Cat.6/u   R304374</t>
  </si>
  <si>
    <t>1147110085</t>
  </si>
  <si>
    <t>188</t>
  </si>
  <si>
    <t>2093400566</t>
  </si>
  <si>
    <t>189</t>
  </si>
  <si>
    <t>-789830940</t>
  </si>
  <si>
    <t>190</t>
  </si>
  <si>
    <t>10.081.305</t>
  </si>
  <si>
    <t>Maska 5014A-B1018 (1764-0-0182)</t>
  </si>
  <si>
    <t>1930760298</t>
  </si>
  <si>
    <t>191</t>
  </si>
  <si>
    <t>210111328.2</t>
  </si>
  <si>
    <t>zasuvka telefonni 1xAa jen montáž</t>
  </si>
  <si>
    <t>1843760788</t>
  </si>
  <si>
    <t>192</t>
  </si>
  <si>
    <t>210120461</t>
  </si>
  <si>
    <t>jistič 3-pól.bez krytu  25 - 80 A</t>
  </si>
  <si>
    <t>-481087129</t>
  </si>
  <si>
    <t>193</t>
  </si>
  <si>
    <t>10.056.800</t>
  </si>
  <si>
    <t>Jistič 80B/3 PLHT</t>
  </si>
  <si>
    <t>460836581</t>
  </si>
  <si>
    <t>194</t>
  </si>
  <si>
    <t>210140432</t>
  </si>
  <si>
    <t>ovladač pom. obvodu v plast skříni</t>
  </si>
  <si>
    <t>1051391153</t>
  </si>
  <si>
    <t>195</t>
  </si>
  <si>
    <t>10.069.934</t>
  </si>
  <si>
    <t>Tlačítko plastové IP65</t>
  </si>
  <si>
    <t>-182675846</t>
  </si>
  <si>
    <t>196</t>
  </si>
  <si>
    <t>210140461</t>
  </si>
  <si>
    <t>ZVONKOVE tlačítko na povrch jen montáž</t>
  </si>
  <si>
    <t>511252202</t>
  </si>
  <si>
    <t>197</t>
  </si>
  <si>
    <t>210190002</t>
  </si>
  <si>
    <t>mont.oceloplech.nebo plastových rozvodnic do 50kg</t>
  </si>
  <si>
    <t>1623115970</t>
  </si>
  <si>
    <t>198</t>
  </si>
  <si>
    <t>21020-1015</t>
  </si>
  <si>
    <t>svít.zářiv.stropní 1 zdroj s krytem</t>
  </si>
  <si>
    <t>1461833598</t>
  </si>
  <si>
    <t>199</t>
  </si>
  <si>
    <t>10.024.425</t>
  </si>
  <si>
    <t>Trubice 36W/840 PHILIPS</t>
  </si>
  <si>
    <t>92588776</t>
  </si>
  <si>
    <t>200</t>
  </si>
  <si>
    <t>10.182.921</t>
  </si>
  <si>
    <t>Sví.zář. KM 1x36W EP</t>
  </si>
  <si>
    <t>-272103892</t>
  </si>
  <si>
    <t>201</t>
  </si>
  <si>
    <t>r02</t>
  </si>
  <si>
    <t>recyklacní poplatek svítidla</t>
  </si>
  <si>
    <t>-959681536</t>
  </si>
  <si>
    <t>202</t>
  </si>
  <si>
    <t>r04</t>
  </si>
  <si>
    <t>recyklacní poplatek zářivky-trubice</t>
  </si>
  <si>
    <t>444990744</t>
  </si>
  <si>
    <t>203</t>
  </si>
  <si>
    <t>21020-1045</t>
  </si>
  <si>
    <t>svít.zářiv.stropní 4 zdroje s krytem</t>
  </si>
  <si>
    <t>2061535258</t>
  </si>
  <si>
    <t>204</t>
  </si>
  <si>
    <t>10.025.025</t>
  </si>
  <si>
    <t>Trubice 18W/840 PHILIPS</t>
  </si>
  <si>
    <t>-371638027</t>
  </si>
  <si>
    <t>205</t>
  </si>
  <si>
    <t>10.185.188</t>
  </si>
  <si>
    <t>Sví.zář. LLX 4x18W  ALDP EP</t>
  </si>
  <si>
    <t>1880714330</t>
  </si>
  <si>
    <t>206</t>
  </si>
  <si>
    <t>1948384704</t>
  </si>
  <si>
    <t>207</t>
  </si>
  <si>
    <t>489370573</t>
  </si>
  <si>
    <t>208</t>
  </si>
  <si>
    <t>21020-1073</t>
  </si>
  <si>
    <t>svít.zářiv.průmyslové 2 zdroj s krytem</t>
  </si>
  <si>
    <t>480699702</t>
  </si>
  <si>
    <t>209</t>
  </si>
  <si>
    <t>-1176284345</t>
  </si>
  <si>
    <t>210</t>
  </si>
  <si>
    <t>10.030.661</t>
  </si>
  <si>
    <t>MODUS V3236</t>
  </si>
  <si>
    <t>1214481843</t>
  </si>
  <si>
    <t>211</t>
  </si>
  <si>
    <t>-1790556469</t>
  </si>
  <si>
    <t>212</t>
  </si>
  <si>
    <t>2142634577</t>
  </si>
  <si>
    <t>213</t>
  </si>
  <si>
    <t>210201069</t>
  </si>
  <si>
    <t>svítidlo 1 zdroj s krytem</t>
  </si>
  <si>
    <t>98235618</t>
  </si>
  <si>
    <t>214</t>
  </si>
  <si>
    <t>10.017.985</t>
  </si>
  <si>
    <t>Nouzové svitidlo LED 1 x box,1W, 120lm, Ra80, 4000K</t>
  </si>
  <si>
    <t>-1084569809</t>
  </si>
  <si>
    <t>215</t>
  </si>
  <si>
    <t>r02.1</t>
  </si>
  <si>
    <t>-1694201833</t>
  </si>
  <si>
    <t>216</t>
  </si>
  <si>
    <t>r04.1</t>
  </si>
  <si>
    <t>1044177411</t>
  </si>
  <si>
    <t>217</t>
  </si>
  <si>
    <t>210203003</t>
  </si>
  <si>
    <t>Svit prisazene 1 zdroj se sklem</t>
  </si>
  <si>
    <t>-223754661</t>
  </si>
  <si>
    <t>218</t>
  </si>
  <si>
    <t>10.021.472</t>
  </si>
  <si>
    <t>Sví. IN-152 B  60/11W</t>
  </si>
  <si>
    <t>-310888228</t>
  </si>
  <si>
    <t>219</t>
  </si>
  <si>
    <t>10.591.384</t>
  </si>
  <si>
    <t>Žár.hal.   42W 240V E27 ECO A55</t>
  </si>
  <si>
    <t>-1823224739</t>
  </si>
  <si>
    <t>220</t>
  </si>
  <si>
    <t>21022-0321</t>
  </si>
  <si>
    <t>SVORKA na potrubí vč.pásku (bez vodič.)</t>
  </si>
  <si>
    <t>-360853163</t>
  </si>
  <si>
    <t>221</t>
  </si>
  <si>
    <t>10.074.693</t>
  </si>
  <si>
    <t>Svorka ZS   4 zemnící pro vod.baterie</t>
  </si>
  <si>
    <t>1649992707</t>
  </si>
  <si>
    <t>222</t>
  </si>
  <si>
    <t>21022-0321.1</t>
  </si>
  <si>
    <t>SVORKA na potrubí "Bernard" vč.pásku (bez vodič.)</t>
  </si>
  <si>
    <t>146337633</t>
  </si>
  <si>
    <t>223</t>
  </si>
  <si>
    <t>10.039.111</t>
  </si>
  <si>
    <t>Pásek Cu pro ZS16 (0,5m)</t>
  </si>
  <si>
    <t>1575018054</t>
  </si>
  <si>
    <t>224</t>
  </si>
  <si>
    <t>10.076.458</t>
  </si>
  <si>
    <t>Svorka ZSA 16 zemnící</t>
  </si>
  <si>
    <t>-1252474996</t>
  </si>
  <si>
    <t>225</t>
  </si>
  <si>
    <t>21022-0451</t>
  </si>
  <si>
    <t>Ochran.pospoj. v prádel.apod. Cu 4-25 mm2 (vu+po)</t>
  </si>
  <si>
    <t>-1287046310</t>
  </si>
  <si>
    <t>226</t>
  </si>
  <si>
    <t>10.048.422</t>
  </si>
  <si>
    <t>H07V-U 4 zž (CY)</t>
  </si>
  <si>
    <t>-385920143</t>
  </si>
  <si>
    <t>227</t>
  </si>
  <si>
    <t>210220000</t>
  </si>
  <si>
    <t>svorkovnice EPS pod omítku</t>
  </si>
  <si>
    <t>-398296813</t>
  </si>
  <si>
    <t>228</t>
  </si>
  <si>
    <t>10.067.555</t>
  </si>
  <si>
    <t>Svorkovnice EPS 2 ekvipotencionální</t>
  </si>
  <si>
    <t>1971237305</t>
  </si>
  <si>
    <t>229</t>
  </si>
  <si>
    <t>10.078.621</t>
  </si>
  <si>
    <t>Krabice KO 125 E</t>
  </si>
  <si>
    <t>978259952</t>
  </si>
  <si>
    <t>230</t>
  </si>
  <si>
    <t>210220452</t>
  </si>
  <si>
    <t>Ochran.pospoj. v prádel.apod. Cu 4-16mm2 (pu)</t>
  </si>
  <si>
    <t>-1586485943</t>
  </si>
  <si>
    <t>231</t>
  </si>
  <si>
    <t>1793210223</t>
  </si>
  <si>
    <t>232</t>
  </si>
  <si>
    <t>476297139</t>
  </si>
  <si>
    <t>233</t>
  </si>
  <si>
    <t>10.048.546</t>
  </si>
  <si>
    <t>H07V-U 6 zž (CY)</t>
  </si>
  <si>
    <t>-1389897430</t>
  </si>
  <si>
    <t>234</t>
  </si>
  <si>
    <t>210800101</t>
  </si>
  <si>
    <t>CYKY 2Ax1.5 mm2 750V (PO)</t>
  </si>
  <si>
    <t>-608598897</t>
  </si>
  <si>
    <t>235</t>
  </si>
  <si>
    <t>10.049.640</t>
  </si>
  <si>
    <t>CYKY 2O1,5 (2Dx1,5)</t>
  </si>
  <si>
    <t>14607194</t>
  </si>
  <si>
    <t>236</t>
  </si>
  <si>
    <t>210800105</t>
  </si>
  <si>
    <t>CYKY 3Ox1.5 mm2 750V (PO)</t>
  </si>
  <si>
    <t>2090264401</t>
  </si>
  <si>
    <t>237</t>
  </si>
  <si>
    <t>10.048.186</t>
  </si>
  <si>
    <t>CYKY 3O1,5 (3Ax1,5)</t>
  </si>
  <si>
    <t>-1965991716</t>
  </si>
  <si>
    <t>238</t>
  </si>
  <si>
    <t>210800105.1</t>
  </si>
  <si>
    <t>CYKY 3Jx1.5 mm2 750V (PO)</t>
  </si>
  <si>
    <t>-1563331101</t>
  </si>
  <si>
    <t>239</t>
  </si>
  <si>
    <t>10.051.448</t>
  </si>
  <si>
    <t>CYKY 3J1,5  (3Cx 1,5)</t>
  </si>
  <si>
    <t>1208505749</t>
  </si>
  <si>
    <t>240</t>
  </si>
  <si>
    <t>210800106</t>
  </si>
  <si>
    <t>CYKY 3Jx2.5 mm2 750V (PO)</t>
  </si>
  <si>
    <t>-1100015759</t>
  </si>
  <si>
    <t>241</t>
  </si>
  <si>
    <t>10.048.482</t>
  </si>
  <si>
    <t>CYKY 3J2,5  (3Cx 2,5)</t>
  </si>
  <si>
    <t>-2144221929</t>
  </si>
  <si>
    <t>242</t>
  </si>
  <si>
    <t>210800116</t>
  </si>
  <si>
    <t>CYKY 5Jx2.5 mm2 750V (PO)</t>
  </si>
  <si>
    <t>781638800</t>
  </si>
  <si>
    <t>243</t>
  </si>
  <si>
    <t>10.048.403</t>
  </si>
  <si>
    <t>CYKY 5J2,5 (5Cx2,5)</t>
  </si>
  <si>
    <t>1975839940</t>
  </si>
  <si>
    <t>244</t>
  </si>
  <si>
    <t>210800117</t>
  </si>
  <si>
    <t>CYKY 5Jx4 mm2 750V (PO)</t>
  </si>
  <si>
    <t>-742044511</t>
  </si>
  <si>
    <t>245</t>
  </si>
  <si>
    <t>10.048.984</t>
  </si>
  <si>
    <t>CYKY 5J4 (5Cx4)</t>
  </si>
  <si>
    <t>1103673494</t>
  </si>
  <si>
    <t>246</t>
  </si>
  <si>
    <t>210800117.1</t>
  </si>
  <si>
    <t>CYKY 5jx6 mm2 750V (PO)</t>
  </si>
  <si>
    <t>711972215</t>
  </si>
  <si>
    <t>247</t>
  </si>
  <si>
    <t>10.049.643</t>
  </si>
  <si>
    <t>CYKY 5J6 (5Cx6)</t>
  </si>
  <si>
    <t>-989407357</t>
  </si>
  <si>
    <t>248</t>
  </si>
  <si>
    <t>210802319</t>
  </si>
  <si>
    <t>CYSY 5Cx2.5 mm2 (VU)</t>
  </si>
  <si>
    <t>-1288452744</t>
  </si>
  <si>
    <t>249</t>
  </si>
  <si>
    <t>10.051.103</t>
  </si>
  <si>
    <t>H05VV-F 5G2,5B  (CYSY 5Cx2,5)</t>
  </si>
  <si>
    <t>1274583723</t>
  </si>
  <si>
    <t>250</t>
  </si>
  <si>
    <t>210802319.1</t>
  </si>
  <si>
    <t>CYSY 5Cx4 mm2 (VU)</t>
  </si>
  <si>
    <t>1544665114</t>
  </si>
  <si>
    <t>251</t>
  </si>
  <si>
    <t>10.048.596</t>
  </si>
  <si>
    <t>H07RN-F 5G4 (CGTG)</t>
  </si>
  <si>
    <t>-2097073830</t>
  </si>
  <si>
    <t>252</t>
  </si>
  <si>
    <t>210802569</t>
  </si>
  <si>
    <t>CYSY 5Cx6 mm2 (VU)</t>
  </si>
  <si>
    <t>-309122078</t>
  </si>
  <si>
    <t>253</t>
  </si>
  <si>
    <t>10.048.597</t>
  </si>
  <si>
    <t>H07RN-F 5G6 (CGTG)</t>
  </si>
  <si>
    <t>-2129266604</t>
  </si>
  <si>
    <t>254</t>
  </si>
  <si>
    <t>2108100171</t>
  </si>
  <si>
    <t>CYKY-N2XH 5Cx6 mm2 750V (VU)</t>
  </si>
  <si>
    <t>1773390283</t>
  </si>
  <si>
    <t>255</t>
  </si>
  <si>
    <t>10.667.281</t>
  </si>
  <si>
    <t>1-CXKE-R 5J 16 (5Cx16)</t>
  </si>
  <si>
    <t>1785257424</t>
  </si>
  <si>
    <t>210850102</t>
  </si>
  <si>
    <t>DATOVÝ  4x2 (VU)</t>
  </si>
  <si>
    <t>-1879464057</t>
  </si>
  <si>
    <t>257</t>
  </si>
  <si>
    <t>10.049.249</t>
  </si>
  <si>
    <t>UTP 4x2x0,5 cat.5e drát bal.305m SOLARIX</t>
  </si>
  <si>
    <t>936138193</t>
  </si>
  <si>
    <t>258</t>
  </si>
  <si>
    <t>21101-0002</t>
  </si>
  <si>
    <t>hmozdinka do 8 mm</t>
  </si>
  <si>
    <t>1086221690</t>
  </si>
  <si>
    <t>259</t>
  </si>
  <si>
    <t>10.075.299</t>
  </si>
  <si>
    <t>Hmoždinka MM  8</t>
  </si>
  <si>
    <t>-2027167554</t>
  </si>
  <si>
    <t>260</t>
  </si>
  <si>
    <t>2151122221</t>
  </si>
  <si>
    <t>ovladac tlacítkovy 1/0S</t>
  </si>
  <si>
    <t>-511633651</t>
  </si>
  <si>
    <t>261</t>
  </si>
  <si>
    <t>10.084.035</t>
  </si>
  <si>
    <t>Spínač TANGO 3558A-80920 B</t>
  </si>
  <si>
    <t>1892068199</t>
  </si>
  <si>
    <t>262</t>
  </si>
  <si>
    <t>215122223</t>
  </si>
  <si>
    <t>ovladac tlac.1/0So s orient.doutnavkou</t>
  </si>
  <si>
    <t>1010942496</t>
  </si>
  <si>
    <t>263</t>
  </si>
  <si>
    <t>10.024.732</t>
  </si>
  <si>
    <t>Doutnavka 3916-12221 orient.</t>
  </si>
  <si>
    <t>-2113049971</t>
  </si>
  <si>
    <t>264</t>
  </si>
  <si>
    <t>10.069.884</t>
  </si>
  <si>
    <t>Ovladač TANGO 3558A-A610 B</t>
  </si>
  <si>
    <t>-185941530</t>
  </si>
  <si>
    <t>265</t>
  </si>
  <si>
    <t>1417714867</t>
  </si>
  <si>
    <t>266</t>
  </si>
  <si>
    <t>10.072.639</t>
  </si>
  <si>
    <t>Tělo TANGO 3558-A91342 spínače č.1/0</t>
  </si>
  <si>
    <t>2092546320</t>
  </si>
  <si>
    <t>267</t>
  </si>
  <si>
    <t>215142150</t>
  </si>
  <si>
    <t>bytová stanice 1 tl jen montáž</t>
  </si>
  <si>
    <t>-752190421</t>
  </si>
  <si>
    <t>268</t>
  </si>
  <si>
    <t>Prořez</t>
  </si>
  <si>
    <t>1403450491</t>
  </si>
  <si>
    <t>269</t>
  </si>
  <si>
    <t>Podružný materiál</t>
  </si>
  <si>
    <t>1461206090</t>
  </si>
  <si>
    <t>270</t>
  </si>
  <si>
    <t>Přesun</t>
  </si>
  <si>
    <t>-1491639875</t>
  </si>
  <si>
    <t>271</t>
  </si>
  <si>
    <t>320410002</t>
  </si>
  <si>
    <t>Celk.prohl.el.zař.a vyhot.zpr.do 250.tis.mont.pr.</t>
  </si>
  <si>
    <t>-1264736857</t>
  </si>
  <si>
    <t>272</t>
  </si>
  <si>
    <t>pomocné stavební práce</t>
  </si>
  <si>
    <t>-413137835</t>
  </si>
  <si>
    <t>273</t>
  </si>
  <si>
    <t>úprava povrchů stavební práce</t>
  </si>
  <si>
    <t>2045876714</t>
  </si>
  <si>
    <t>274</t>
  </si>
  <si>
    <t>HZS1</t>
  </si>
  <si>
    <t>Úprava rozvaděče</t>
  </si>
  <si>
    <t>hod.</t>
  </si>
  <si>
    <t>1064863056</t>
  </si>
  <si>
    <t>275</t>
  </si>
  <si>
    <t>HZS2</t>
  </si>
  <si>
    <t>Úklid pracoviště</t>
  </si>
  <si>
    <t>-1060136391</t>
  </si>
  <si>
    <t>276</t>
  </si>
  <si>
    <t>HZS5</t>
  </si>
  <si>
    <t>koordinační práce s ost.profesí</t>
  </si>
  <si>
    <t>1725880930</t>
  </si>
  <si>
    <t>277</t>
  </si>
  <si>
    <t>Rdopr011</t>
  </si>
  <si>
    <t>doprava nákladní do 8,5t (odvoz skládkovné)</t>
  </si>
  <si>
    <t>km</t>
  </si>
  <si>
    <t>966093974</t>
  </si>
  <si>
    <t>278</t>
  </si>
  <si>
    <t>Rdopr011.1</t>
  </si>
  <si>
    <t>doprava dodávek</t>
  </si>
  <si>
    <t>-435270979</t>
  </si>
  <si>
    <t>279</t>
  </si>
  <si>
    <t>Rskld001</t>
  </si>
  <si>
    <t>stavební  sut</t>
  </si>
  <si>
    <t>1765946336</t>
  </si>
  <si>
    <t>280</t>
  </si>
  <si>
    <t>Rskld002</t>
  </si>
  <si>
    <t>sněsný odpad</t>
  </si>
  <si>
    <t>-1196964368</t>
  </si>
  <si>
    <t>281</t>
  </si>
  <si>
    <t>Mimostaveništní doprava</t>
  </si>
  <si>
    <t>2011436483</t>
  </si>
  <si>
    <t>282</t>
  </si>
  <si>
    <t>Ostatní</t>
  </si>
  <si>
    <t>-963235417</t>
  </si>
  <si>
    <t>21-M-1</t>
  </si>
  <si>
    <t>rozvaděč R1</t>
  </si>
  <si>
    <t>283</t>
  </si>
  <si>
    <t>D-1</t>
  </si>
  <si>
    <t>skříň pod omítku</t>
  </si>
  <si>
    <t>284035088</t>
  </si>
  <si>
    <t>284</t>
  </si>
  <si>
    <t>D-2</t>
  </si>
  <si>
    <t>MCB 1p, 6 kA, In=6 A, typ B, 1 HP</t>
  </si>
  <si>
    <t>1542597996</t>
  </si>
  <si>
    <t>285</t>
  </si>
  <si>
    <t>D-3</t>
  </si>
  <si>
    <t>MCB 1p   Kl.3/ 6KA,IN=10A  /B</t>
  </si>
  <si>
    <t>pcs</t>
  </si>
  <si>
    <t>-590946371</t>
  </si>
  <si>
    <t>286</t>
  </si>
  <si>
    <t>D-4</t>
  </si>
  <si>
    <t>MCB 1p   Kl.3/ 6KA,IN=16A  /B</t>
  </si>
  <si>
    <t>1070940947</t>
  </si>
  <si>
    <t>287</t>
  </si>
  <si>
    <t>D-5</t>
  </si>
  <si>
    <t>MCB 3p, 6 kA, In=16 A, typ B, 3 H</t>
  </si>
  <si>
    <t>1379056197</t>
  </si>
  <si>
    <t>288</t>
  </si>
  <si>
    <t>D-6</t>
  </si>
  <si>
    <t>MCB 3p, 6 kA, In=20 A, typ B, 3 H</t>
  </si>
  <si>
    <t>-1424367147</t>
  </si>
  <si>
    <t>289</t>
  </si>
  <si>
    <t>D-7</t>
  </si>
  <si>
    <t>MCB 3p, 6 kA, In=32 A, typ B, 3 H</t>
  </si>
  <si>
    <t>820626211</t>
  </si>
  <si>
    <t>290</t>
  </si>
  <si>
    <t>D-8</t>
  </si>
  <si>
    <t>MCB 1p, 6 kA, In=10 A, typ C, 1 HP</t>
  </si>
  <si>
    <t>1700921355</t>
  </si>
  <si>
    <t>291</t>
  </si>
  <si>
    <t>D-9</t>
  </si>
  <si>
    <t>MCB 3p, 6 kA, In=6 A, typ C, 3 HP</t>
  </si>
  <si>
    <t>1739176895</t>
  </si>
  <si>
    <t>292</t>
  </si>
  <si>
    <t>D-10</t>
  </si>
  <si>
    <t>RCD 4 póly 6 kA In=25 A 30 mA</t>
  </si>
  <si>
    <t>-1658378145</t>
  </si>
  <si>
    <t>293</t>
  </si>
  <si>
    <t>D-11</t>
  </si>
  <si>
    <t>RCD 4 póly 10 kA In=80 A 300 mA</t>
  </si>
  <si>
    <t>1287382876</t>
  </si>
  <si>
    <t>294</t>
  </si>
  <si>
    <t>D-12</t>
  </si>
  <si>
    <t>Svodič přepětí 4p Kl. C</t>
  </si>
  <si>
    <t>1653394466</t>
  </si>
  <si>
    <t>295</t>
  </si>
  <si>
    <t>D-13</t>
  </si>
  <si>
    <t>Pomocný kontakt 1s 1r</t>
  </si>
  <si>
    <t>234508808</t>
  </si>
  <si>
    <t>296</t>
  </si>
  <si>
    <t>D-14</t>
  </si>
  <si>
    <t>Impulzní spínač            1 S</t>
  </si>
  <si>
    <t>631933885</t>
  </si>
  <si>
    <t>297</t>
  </si>
  <si>
    <t>D-15</t>
  </si>
  <si>
    <t>hlavní spínač  3/   80 A</t>
  </si>
  <si>
    <t>1796452608</t>
  </si>
  <si>
    <t>298</t>
  </si>
  <si>
    <t>D-16</t>
  </si>
  <si>
    <t>Řadová svorkovnice       1.5mm2</t>
  </si>
  <si>
    <t>-1065830686</t>
  </si>
  <si>
    <t>22-M</t>
  </si>
  <si>
    <t>Sdělovací, signal. a zabezpečovací zařízení</t>
  </si>
  <si>
    <t>299</t>
  </si>
  <si>
    <t>22032-0916</t>
  </si>
  <si>
    <t>klávesnice PZTS jen montáž</t>
  </si>
  <si>
    <t>1293280211</t>
  </si>
  <si>
    <t>300</t>
  </si>
  <si>
    <t>22032-1116</t>
  </si>
  <si>
    <t>čidlo s paticíjen montáž</t>
  </si>
  <si>
    <t>-645070099</t>
  </si>
  <si>
    <t>OST</t>
  </si>
  <si>
    <t>301</t>
  </si>
  <si>
    <t>999-0001</t>
  </si>
  <si>
    <t>Demontáž provozních zařízení a uskladnění</t>
  </si>
  <si>
    <t>h</t>
  </si>
  <si>
    <t>-267261924</t>
  </si>
  <si>
    <t>302</t>
  </si>
  <si>
    <t>999-0005</t>
  </si>
  <si>
    <t>Zpětná montáž provozních zařízení</t>
  </si>
  <si>
    <t>-414803153</t>
  </si>
  <si>
    <t>303</t>
  </si>
  <si>
    <t>999-0010</t>
  </si>
  <si>
    <t>uzavření a odpojení sítí</t>
  </si>
  <si>
    <t>-1257384218</t>
  </si>
  <si>
    <t>304</t>
  </si>
  <si>
    <t>999-0011</t>
  </si>
  <si>
    <t>ochrana stávající VZT před poškozením, zaprášením a znečištěním</t>
  </si>
  <si>
    <t>-1971341389</t>
  </si>
  <si>
    <t>VRN</t>
  </si>
  <si>
    <t>Vedlejší rozpočtové náklady</t>
  </si>
  <si>
    <t>305</t>
  </si>
  <si>
    <t>999-0002</t>
  </si>
  <si>
    <t>vypracování PD skutečného provedení</t>
  </si>
  <si>
    <t>-2056020451</t>
  </si>
  <si>
    <t>306</t>
  </si>
  <si>
    <t>999-0003</t>
  </si>
  <si>
    <t>revize - protokol</t>
  </si>
  <si>
    <t>314750137</t>
  </si>
  <si>
    <t>307</t>
  </si>
  <si>
    <t>999-0004</t>
  </si>
  <si>
    <t>Zařízení staveniště</t>
  </si>
  <si>
    <t>-1328457344</t>
  </si>
  <si>
    <t>308</t>
  </si>
  <si>
    <t>999-0007</t>
  </si>
  <si>
    <t>Vzorky vody</t>
  </si>
  <si>
    <t>-210644985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</si>
  <si>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</si>
  <si>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</si>
  <si>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</si>
  <si>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</si>
  <si>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</si>
  <si>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</si>
  <si>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</si>
  <si>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</si>
  <si>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</si>
  <si>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</si>
  <si>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</si>
  <si>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</si>
  <si>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</si>
  <si>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</si>
  <si>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</si>
  <si>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</si>
  <si>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</si>
  <si>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</si>
  <si>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</si>
  <si>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</si>
  <si>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</si>
  <si>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</si>
  <si>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</si>
  <si>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</si>
  <si>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</si>
  <si>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</si>
  <si>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</si>
  <si>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</si>
  <si>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</si>
  <si>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</si>
  <si>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</si>
  <si>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</si>
  <si>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</si>
  <si>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</si>
  <si>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</si>
  <si>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</si>
  <si>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</si>
  <si>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</si>
  <si>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</si>
  <si>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</si>
  <si>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</si>
  <si>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</si>
  <si>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</si>
  <si>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</si>
  <si>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</si>
  <si>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</si>
  <si>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</si>
  <si>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</si>
  <si>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</si>
  <si>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</si>
  <si>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</si>
  <si>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</si>
  <si>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</si>
  <si>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</si>
  <si>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</si>
  <si>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</si>
  <si>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</si>
  <si>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</si>
  <si>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</si>
  <si>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</si>
  <si>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</si>
  <si>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</si>
  <si>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</si>
  <si>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</si>
  <si>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</si>
  <si>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</si>
  <si>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</si>
  <si>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</si>
  <si>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</si>
  <si>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</si>
  <si>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</si>
  <si>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</si>
  <si>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</si>
  <si>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</si>
  <si>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</si>
  <si>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</si>
  <si>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</si>
  <si>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</si>
  <si>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</si>
  <si>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</si>
  <si>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</si>
  <si>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</si>
  <si>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</si>
  <si>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</si>
  <si>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</si>
  <si>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</si>
  <si>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</si>
  <si>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</si>
  <si>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</si>
  <si>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</si>
  <si>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</si>
  <si>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</si>
  <si>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</si>
  <si>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</si>
  <si>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</si>
  <si>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</si>
  <si>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</si>
  <si>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</si>
  <si>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</si>
  <si>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</si>
  <si>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</si>
  <si>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</si>
  <si>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</si>
  <si>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</si>
  <si>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</si>
  <si>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</si>
  <si>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</si>
  <si>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</si>
  <si>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</si>
  <si>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</si>
  <si>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</si>
  <si>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</si>
  <si>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</si>
  <si>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</si>
  <si>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</si>
  <si>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</si>
  <si>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</si>
  <si>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</si>
  <si>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</si>
  <si>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</si>
  <si>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</si>
  <si>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</si>
  <si>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</si>
  <si>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</si>
  <si>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</si>
  <si>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</si>
  <si>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</si>
  <si>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</si>
  <si>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</si>
  <si>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</si>
  <si>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</si>
  <si>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</si>
  <si>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</si>
  <si>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</si>
  <si>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</si>
  <si>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</si>
  <si>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</si>
  <si>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</si>
  <si>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</si>
  <si>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</si>
  <si>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</si>
  <si>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</si>
  <si>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</si>
  <si>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</si>
  <si>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</si>
  <si>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</si>
  <si>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</si>
  <si>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</si>
  <si>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</si>
  <si>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</si>
  <si>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</si>
  <si>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</si>
  <si>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</si>
  <si>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</si>
  <si>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</si>
  <si>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</si>
  <si>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</si>
  <si>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</si>
  <si>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</si>
  <si>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</si>
  <si>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</si>
  <si>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</si>
  <si>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</si>
  <si>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</si>
  <si>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</si>
  <si>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</si>
  <si>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</si>
  <si>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</si>
  <si>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</si>
  <si>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</si>
  <si>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</si>
  <si>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</si>
  <si>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</si>
  <si>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</si>
  <si>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</si>
  <si>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</si>
  <si>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</si>
  <si>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</si>
  <si>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</si>
  <si>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</si>
  <si>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</si>
  <si>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Zpracoval</t>
  </si>
  <si>
    <t>Hájek Milan</t>
  </si>
  <si>
    <t>KRYCÍ LIST SOUPISU (Výkaz výměr)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</si>
</sst>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Border="1" applyAlignment="1">
      <alignment horizontal="left" vertical="center"/>
    </xf>
    <xf numFmtId="0" fontId="0" fillId="0" borderId="0" xfId="0" applyBorder="1"/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E4" sqref="E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" customHeight="1">
      <c r="AR2" s="308" t="s">
        <v>8</v>
      </c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2:71" ht="14.4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295" t="s">
        <v>17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6"/>
      <c r="AQ5" s="28"/>
      <c r="BE5" s="293" t="s">
        <v>18</v>
      </c>
      <c r="BS5" s="21" t="s">
        <v>9</v>
      </c>
    </row>
    <row r="6" spans="2:71" ht="36.9" customHeight="1">
      <c r="B6" s="25"/>
      <c r="C6" s="26"/>
      <c r="D6" s="33" t="s">
        <v>19</v>
      </c>
      <c r="E6" s="26"/>
      <c r="F6" s="26"/>
      <c r="G6" s="26"/>
      <c r="H6" s="26"/>
      <c r="I6" s="26"/>
      <c r="J6" s="26"/>
      <c r="K6" s="297" t="s">
        <v>20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6"/>
      <c r="AQ6" s="28"/>
      <c r="BE6" s="294"/>
      <c r="BS6" s="21" t="s">
        <v>9</v>
      </c>
    </row>
    <row r="7" spans="2:71" ht="14.4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5</v>
      </c>
      <c r="AO7" s="26"/>
      <c r="AP7" s="26"/>
      <c r="AQ7" s="28"/>
      <c r="BE7" s="294"/>
      <c r="BS7" s="21" t="s">
        <v>9</v>
      </c>
    </row>
    <row r="8" spans="2:71" ht="14.4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294"/>
      <c r="BS8" s="21" t="s">
        <v>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294"/>
      <c r="BS9" s="21" t="s">
        <v>9</v>
      </c>
    </row>
    <row r="10" spans="2:71" ht="14.4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5</v>
      </c>
      <c r="AO10" s="26"/>
      <c r="AP10" s="26"/>
      <c r="AQ10" s="28"/>
      <c r="BE10" s="294"/>
      <c r="BS10" s="21" t="s">
        <v>9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5</v>
      </c>
      <c r="AO11" s="26"/>
      <c r="AP11" s="26"/>
      <c r="AQ11" s="28"/>
      <c r="BE11" s="294"/>
      <c r="BS11" s="21" t="s">
        <v>9</v>
      </c>
    </row>
    <row r="12" spans="2:71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294"/>
      <c r="BS12" s="21" t="s">
        <v>9</v>
      </c>
    </row>
    <row r="13" spans="2:71" ht="14.4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294"/>
      <c r="BS13" s="21" t="s">
        <v>9</v>
      </c>
    </row>
    <row r="14" spans="2:71" ht="13.2">
      <c r="B14" s="25"/>
      <c r="C14" s="26"/>
      <c r="D14" s="26"/>
      <c r="E14" s="298" t="s">
        <v>32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294"/>
      <c r="BS14" s="21" t="s">
        <v>9</v>
      </c>
    </row>
    <row r="15" spans="2:71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294"/>
      <c r="BS15" s="21" t="s">
        <v>6</v>
      </c>
    </row>
    <row r="16" spans="2:71" ht="14.4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5</v>
      </c>
      <c r="AO16" s="26"/>
      <c r="AP16" s="26"/>
      <c r="AQ16" s="28"/>
      <c r="BE16" s="294"/>
      <c r="BS16" s="21" t="s">
        <v>6</v>
      </c>
    </row>
    <row r="17" spans="2:71" ht="18.45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5</v>
      </c>
      <c r="AO17" s="26"/>
      <c r="AP17" s="26"/>
      <c r="AQ17" s="28"/>
      <c r="BE17" s="294"/>
      <c r="BS17" s="21" t="s">
        <v>35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294"/>
      <c r="BS18" s="21" t="s">
        <v>9</v>
      </c>
    </row>
    <row r="19" spans="2:71" ht="14.4" customHeight="1">
      <c r="B19" s="25"/>
      <c r="C19" s="26"/>
      <c r="D19" s="288" t="s">
        <v>1612</v>
      </c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6"/>
      <c r="AP19" s="26"/>
      <c r="AQ19" s="28"/>
      <c r="BE19" s="294"/>
      <c r="BS19" s="21" t="s">
        <v>9</v>
      </c>
    </row>
    <row r="20" spans="2:71" ht="22.5" customHeight="1">
      <c r="B20" s="25"/>
      <c r="C20" s="26"/>
      <c r="D20" s="289"/>
      <c r="E20" s="300" t="s">
        <v>1613</v>
      </c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26"/>
      <c r="AP20" s="26"/>
      <c r="AQ20" s="28"/>
      <c r="BE20" s="294"/>
      <c r="BS20" s="21" t="s">
        <v>35</v>
      </c>
    </row>
    <row r="21" spans="2:57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294"/>
    </row>
    <row r="22" spans="2:57" ht="6.9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294"/>
    </row>
    <row r="23" spans="2:57" s="1" customFormat="1" ht="25.95" customHeight="1">
      <c r="B23" s="38"/>
      <c r="C23" s="39"/>
      <c r="D23" s="40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01">
        <f>ROUND(AG51,2)</f>
        <v>0</v>
      </c>
      <c r="AL23" s="302"/>
      <c r="AM23" s="302"/>
      <c r="AN23" s="302"/>
      <c r="AO23" s="302"/>
      <c r="AP23" s="39"/>
      <c r="AQ23" s="42"/>
      <c r="BE23" s="294"/>
    </row>
    <row r="24" spans="2:57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294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03" t="s">
        <v>38</v>
      </c>
      <c r="M25" s="303"/>
      <c r="N25" s="303"/>
      <c r="O25" s="303"/>
      <c r="P25" s="39"/>
      <c r="Q25" s="39"/>
      <c r="R25" s="39"/>
      <c r="S25" s="39"/>
      <c r="T25" s="39"/>
      <c r="U25" s="39"/>
      <c r="V25" s="39"/>
      <c r="W25" s="303" t="s">
        <v>39</v>
      </c>
      <c r="X25" s="303"/>
      <c r="Y25" s="303"/>
      <c r="Z25" s="303"/>
      <c r="AA25" s="303"/>
      <c r="AB25" s="303"/>
      <c r="AC25" s="303"/>
      <c r="AD25" s="303"/>
      <c r="AE25" s="303"/>
      <c r="AF25" s="39"/>
      <c r="AG25" s="39"/>
      <c r="AH25" s="39"/>
      <c r="AI25" s="39"/>
      <c r="AJ25" s="39"/>
      <c r="AK25" s="303" t="s">
        <v>40</v>
      </c>
      <c r="AL25" s="303"/>
      <c r="AM25" s="303"/>
      <c r="AN25" s="303"/>
      <c r="AO25" s="303"/>
      <c r="AP25" s="39"/>
      <c r="AQ25" s="42"/>
      <c r="BE25" s="294"/>
    </row>
    <row r="26" spans="2:57" s="2" customFormat="1" ht="14.4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292">
        <v>0.21</v>
      </c>
      <c r="M26" s="291"/>
      <c r="N26" s="291"/>
      <c r="O26" s="291"/>
      <c r="P26" s="45"/>
      <c r="Q26" s="45"/>
      <c r="R26" s="45"/>
      <c r="S26" s="45"/>
      <c r="T26" s="45"/>
      <c r="U26" s="45"/>
      <c r="V26" s="45"/>
      <c r="W26" s="290">
        <f>ROUND(AZ51,2)</f>
        <v>0</v>
      </c>
      <c r="X26" s="291"/>
      <c r="Y26" s="291"/>
      <c r="Z26" s="291"/>
      <c r="AA26" s="291"/>
      <c r="AB26" s="291"/>
      <c r="AC26" s="291"/>
      <c r="AD26" s="291"/>
      <c r="AE26" s="291"/>
      <c r="AF26" s="45"/>
      <c r="AG26" s="45"/>
      <c r="AH26" s="45"/>
      <c r="AI26" s="45"/>
      <c r="AJ26" s="45"/>
      <c r="AK26" s="290">
        <f>ROUND(AV51,2)</f>
        <v>0</v>
      </c>
      <c r="AL26" s="291"/>
      <c r="AM26" s="291"/>
      <c r="AN26" s="291"/>
      <c r="AO26" s="291"/>
      <c r="AP26" s="45"/>
      <c r="AQ26" s="47"/>
      <c r="BE26" s="294"/>
    </row>
    <row r="27" spans="2:57" s="2" customFormat="1" ht="14.4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292">
        <v>0.15</v>
      </c>
      <c r="M27" s="291"/>
      <c r="N27" s="291"/>
      <c r="O27" s="291"/>
      <c r="P27" s="45"/>
      <c r="Q27" s="45"/>
      <c r="R27" s="45"/>
      <c r="S27" s="45"/>
      <c r="T27" s="45"/>
      <c r="U27" s="45"/>
      <c r="V27" s="45"/>
      <c r="W27" s="290">
        <f>ROUND(BA51,2)</f>
        <v>0</v>
      </c>
      <c r="X27" s="291"/>
      <c r="Y27" s="291"/>
      <c r="Z27" s="291"/>
      <c r="AA27" s="291"/>
      <c r="AB27" s="291"/>
      <c r="AC27" s="291"/>
      <c r="AD27" s="291"/>
      <c r="AE27" s="291"/>
      <c r="AF27" s="45"/>
      <c r="AG27" s="45"/>
      <c r="AH27" s="45"/>
      <c r="AI27" s="45"/>
      <c r="AJ27" s="45"/>
      <c r="AK27" s="290">
        <f>ROUND(AW51,2)</f>
        <v>0</v>
      </c>
      <c r="AL27" s="291"/>
      <c r="AM27" s="291"/>
      <c r="AN27" s="291"/>
      <c r="AO27" s="291"/>
      <c r="AP27" s="45"/>
      <c r="AQ27" s="47"/>
      <c r="BE27" s="294"/>
    </row>
    <row r="28" spans="2:57" s="2" customFormat="1" ht="14.4" customHeight="1" hidden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292">
        <v>0.21</v>
      </c>
      <c r="M28" s="291"/>
      <c r="N28" s="291"/>
      <c r="O28" s="291"/>
      <c r="P28" s="45"/>
      <c r="Q28" s="45"/>
      <c r="R28" s="45"/>
      <c r="S28" s="45"/>
      <c r="T28" s="45"/>
      <c r="U28" s="45"/>
      <c r="V28" s="45"/>
      <c r="W28" s="290">
        <f>ROUND(BB51,2)</f>
        <v>0</v>
      </c>
      <c r="X28" s="291"/>
      <c r="Y28" s="291"/>
      <c r="Z28" s="291"/>
      <c r="AA28" s="291"/>
      <c r="AB28" s="291"/>
      <c r="AC28" s="291"/>
      <c r="AD28" s="291"/>
      <c r="AE28" s="291"/>
      <c r="AF28" s="45"/>
      <c r="AG28" s="45"/>
      <c r="AH28" s="45"/>
      <c r="AI28" s="45"/>
      <c r="AJ28" s="45"/>
      <c r="AK28" s="290">
        <v>0</v>
      </c>
      <c r="AL28" s="291"/>
      <c r="AM28" s="291"/>
      <c r="AN28" s="291"/>
      <c r="AO28" s="291"/>
      <c r="AP28" s="45"/>
      <c r="AQ28" s="47"/>
      <c r="BE28" s="294"/>
    </row>
    <row r="29" spans="2:57" s="2" customFormat="1" ht="14.4" customHeight="1" hidden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292">
        <v>0.15</v>
      </c>
      <c r="M29" s="291"/>
      <c r="N29" s="291"/>
      <c r="O29" s="291"/>
      <c r="P29" s="45"/>
      <c r="Q29" s="45"/>
      <c r="R29" s="45"/>
      <c r="S29" s="45"/>
      <c r="T29" s="45"/>
      <c r="U29" s="45"/>
      <c r="V29" s="45"/>
      <c r="W29" s="290">
        <f>ROUND(BC51,2)</f>
        <v>0</v>
      </c>
      <c r="X29" s="291"/>
      <c r="Y29" s="291"/>
      <c r="Z29" s="291"/>
      <c r="AA29" s="291"/>
      <c r="AB29" s="291"/>
      <c r="AC29" s="291"/>
      <c r="AD29" s="291"/>
      <c r="AE29" s="291"/>
      <c r="AF29" s="45"/>
      <c r="AG29" s="45"/>
      <c r="AH29" s="45"/>
      <c r="AI29" s="45"/>
      <c r="AJ29" s="45"/>
      <c r="AK29" s="290">
        <v>0</v>
      </c>
      <c r="AL29" s="291"/>
      <c r="AM29" s="291"/>
      <c r="AN29" s="291"/>
      <c r="AO29" s="291"/>
      <c r="AP29" s="45"/>
      <c r="AQ29" s="47"/>
      <c r="BE29" s="294"/>
    </row>
    <row r="30" spans="2:57" s="2" customFormat="1" ht="14.4" customHeight="1" hidden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292">
        <v>0</v>
      </c>
      <c r="M30" s="291"/>
      <c r="N30" s="291"/>
      <c r="O30" s="291"/>
      <c r="P30" s="45"/>
      <c r="Q30" s="45"/>
      <c r="R30" s="45"/>
      <c r="S30" s="45"/>
      <c r="T30" s="45"/>
      <c r="U30" s="45"/>
      <c r="V30" s="45"/>
      <c r="W30" s="290">
        <f>ROUND(BD51,2)</f>
        <v>0</v>
      </c>
      <c r="X30" s="291"/>
      <c r="Y30" s="291"/>
      <c r="Z30" s="291"/>
      <c r="AA30" s="291"/>
      <c r="AB30" s="291"/>
      <c r="AC30" s="291"/>
      <c r="AD30" s="291"/>
      <c r="AE30" s="291"/>
      <c r="AF30" s="45"/>
      <c r="AG30" s="45"/>
      <c r="AH30" s="45"/>
      <c r="AI30" s="45"/>
      <c r="AJ30" s="45"/>
      <c r="AK30" s="290">
        <v>0</v>
      </c>
      <c r="AL30" s="291"/>
      <c r="AM30" s="291"/>
      <c r="AN30" s="291"/>
      <c r="AO30" s="291"/>
      <c r="AP30" s="45"/>
      <c r="AQ30" s="47"/>
      <c r="BE30" s="294"/>
    </row>
    <row r="31" spans="2:57" s="1" customFormat="1" ht="6.9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294"/>
    </row>
    <row r="32" spans="2:57" s="1" customFormat="1" ht="25.95" customHeight="1">
      <c r="B32" s="38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304" t="s">
        <v>49</v>
      </c>
      <c r="Y32" s="305"/>
      <c r="Z32" s="305"/>
      <c r="AA32" s="305"/>
      <c r="AB32" s="305"/>
      <c r="AC32" s="50"/>
      <c r="AD32" s="50"/>
      <c r="AE32" s="50"/>
      <c r="AF32" s="50"/>
      <c r="AG32" s="50"/>
      <c r="AH32" s="50"/>
      <c r="AI32" s="50"/>
      <c r="AJ32" s="50"/>
      <c r="AK32" s="306">
        <f>SUM(AK23:AK30)</f>
        <v>0</v>
      </c>
      <c r="AL32" s="305"/>
      <c r="AM32" s="305"/>
      <c r="AN32" s="305"/>
      <c r="AO32" s="307"/>
      <c r="AP32" s="48"/>
      <c r="AQ32" s="52"/>
      <c r="BE32" s="294"/>
    </row>
    <row r="33" spans="2:43" s="1" customFormat="1" ht="6.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8"/>
    </row>
    <row r="39" spans="2:44" s="1" customFormat="1" ht="36.9" customHeight="1">
      <c r="B39" s="38"/>
      <c r="C39" s="58" t="s">
        <v>50</v>
      </c>
      <c r="AR39" s="38"/>
    </row>
    <row r="40" spans="2:44" s="1" customFormat="1" ht="6.9" customHeight="1">
      <c r="B40" s="38"/>
      <c r="AR40" s="38"/>
    </row>
    <row r="41" spans="2:44" s="3" customFormat="1" ht="14.4" customHeight="1">
      <c r="B41" s="59"/>
      <c r="C41" s="60" t="s">
        <v>16</v>
      </c>
      <c r="L41" s="3" t="str">
        <f>K5</f>
        <v>Y139</v>
      </c>
      <c r="AR41" s="59"/>
    </row>
    <row r="42" spans="2:44" s="4" customFormat="1" ht="36.9" customHeight="1">
      <c r="B42" s="61"/>
      <c r="C42" s="62" t="s">
        <v>19</v>
      </c>
      <c r="L42" s="315" t="str">
        <f>K6</f>
        <v>MŠ - stavební úprava kuchyně na st.p.č.3694, k.ú.Sokolov</v>
      </c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R42" s="61"/>
    </row>
    <row r="43" spans="2:44" s="1" customFormat="1" ht="6.9" customHeight="1">
      <c r="B43" s="38"/>
      <c r="AR43" s="38"/>
    </row>
    <row r="44" spans="2:44" s="1" customFormat="1" ht="13.2">
      <c r="B44" s="38"/>
      <c r="C44" s="60" t="s">
        <v>23</v>
      </c>
      <c r="L44" s="63" t="str">
        <f>IF(K8="","",K8)</f>
        <v>Sokolov</v>
      </c>
      <c r="AI44" s="60" t="s">
        <v>25</v>
      </c>
      <c r="AM44" s="317" t="str">
        <f>IF(AN8="","",AN8)</f>
        <v>24. 11. 2017</v>
      </c>
      <c r="AN44" s="317"/>
      <c r="AR44" s="38"/>
    </row>
    <row r="45" spans="2:44" s="1" customFormat="1" ht="6.9" customHeight="1">
      <c r="B45" s="38"/>
      <c r="AR45" s="38"/>
    </row>
    <row r="46" spans="2:56" s="1" customFormat="1" ht="13.2">
      <c r="B46" s="38"/>
      <c r="C46" s="60" t="s">
        <v>27</v>
      </c>
      <c r="L46" s="3" t="str">
        <f>IF(E11="","",E11)</f>
        <v>Město Sokolov</v>
      </c>
      <c r="AI46" s="60" t="s">
        <v>33</v>
      </c>
      <c r="AM46" s="318" t="str">
        <f>IF(E17="","",E17)</f>
        <v>Pařízek, Petr</v>
      </c>
      <c r="AN46" s="318"/>
      <c r="AO46" s="318"/>
      <c r="AP46" s="318"/>
      <c r="AR46" s="38"/>
      <c r="AS46" s="319" t="s">
        <v>51</v>
      </c>
      <c r="AT46" s="320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3.2">
      <c r="B47" s="38"/>
      <c r="C47" s="60" t="s">
        <v>31</v>
      </c>
      <c r="L47" s="3" t="str">
        <f>IF(E14="Vyplň údaj","",E14)</f>
        <v/>
      </c>
      <c r="AR47" s="38"/>
      <c r="AS47" s="321"/>
      <c r="AT47" s="322"/>
      <c r="AU47" s="39"/>
      <c r="AV47" s="39"/>
      <c r="AW47" s="39"/>
      <c r="AX47" s="39"/>
      <c r="AY47" s="39"/>
      <c r="AZ47" s="39"/>
      <c r="BA47" s="39"/>
      <c r="BB47" s="39"/>
      <c r="BC47" s="39"/>
      <c r="BD47" s="67"/>
    </row>
    <row r="48" spans="2:56" s="1" customFormat="1" ht="10.8" customHeight="1">
      <c r="B48" s="38"/>
      <c r="AR48" s="38"/>
      <c r="AS48" s="321"/>
      <c r="AT48" s="322"/>
      <c r="AU48" s="39"/>
      <c r="AV48" s="39"/>
      <c r="AW48" s="39"/>
      <c r="AX48" s="39"/>
      <c r="AY48" s="39"/>
      <c r="AZ48" s="39"/>
      <c r="BA48" s="39"/>
      <c r="BB48" s="39"/>
      <c r="BC48" s="39"/>
      <c r="BD48" s="67"/>
    </row>
    <row r="49" spans="2:56" s="1" customFormat="1" ht="29.25" customHeight="1">
      <c r="B49" s="38"/>
      <c r="C49" s="323" t="s">
        <v>52</v>
      </c>
      <c r="D49" s="324"/>
      <c r="E49" s="324"/>
      <c r="F49" s="324"/>
      <c r="G49" s="324"/>
      <c r="H49" s="68"/>
      <c r="I49" s="325" t="s">
        <v>53</v>
      </c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6" t="s">
        <v>54</v>
      </c>
      <c r="AH49" s="324"/>
      <c r="AI49" s="324"/>
      <c r="AJ49" s="324"/>
      <c r="AK49" s="324"/>
      <c r="AL49" s="324"/>
      <c r="AM49" s="324"/>
      <c r="AN49" s="325" t="s">
        <v>55</v>
      </c>
      <c r="AO49" s="324"/>
      <c r="AP49" s="324"/>
      <c r="AQ49" s="69" t="s">
        <v>56</v>
      </c>
      <c r="AR49" s="38"/>
      <c r="AS49" s="70" t="s">
        <v>57</v>
      </c>
      <c r="AT49" s="71" t="s">
        <v>58</v>
      </c>
      <c r="AU49" s="71" t="s">
        <v>59</v>
      </c>
      <c r="AV49" s="71" t="s">
        <v>60</v>
      </c>
      <c r="AW49" s="71" t="s">
        <v>61</v>
      </c>
      <c r="AX49" s="71" t="s">
        <v>62</v>
      </c>
      <c r="AY49" s="71" t="s">
        <v>63</v>
      </c>
      <c r="AZ49" s="71" t="s">
        <v>64</v>
      </c>
      <c r="BA49" s="71" t="s">
        <v>65</v>
      </c>
      <c r="BB49" s="71" t="s">
        <v>66</v>
      </c>
      <c r="BC49" s="71" t="s">
        <v>67</v>
      </c>
      <c r="BD49" s="72" t="s">
        <v>68</v>
      </c>
    </row>
    <row r="50" spans="2:56" s="1" customFormat="1" ht="10.8" customHeight="1">
      <c r="B50" s="38"/>
      <c r="AR50" s="38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4" customHeight="1">
      <c r="B51" s="61"/>
      <c r="C51" s="74" t="s">
        <v>69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313">
        <f>ROUND(AG52,2)</f>
        <v>0</v>
      </c>
      <c r="AH51" s="313"/>
      <c r="AI51" s="313"/>
      <c r="AJ51" s="313"/>
      <c r="AK51" s="313"/>
      <c r="AL51" s="313"/>
      <c r="AM51" s="313"/>
      <c r="AN51" s="314">
        <f>SUM(AG51,AT51)</f>
        <v>0</v>
      </c>
      <c r="AO51" s="314"/>
      <c r="AP51" s="314"/>
      <c r="AQ51" s="76" t="s">
        <v>5</v>
      </c>
      <c r="AR51" s="61"/>
      <c r="AS51" s="77">
        <f>ROUND(AS52,2)</f>
        <v>0</v>
      </c>
      <c r="AT51" s="78">
        <f>ROUND(SUM(AV51:AW51),2)</f>
        <v>0</v>
      </c>
      <c r="AU51" s="79">
        <f>ROUND(AU52,5)</f>
        <v>0</v>
      </c>
      <c r="AV51" s="78">
        <f>ROUND(AZ51*L26,2)</f>
        <v>0</v>
      </c>
      <c r="AW51" s="78">
        <f>ROUND(BA51*L27,2)</f>
        <v>0</v>
      </c>
      <c r="AX51" s="78">
        <f>ROUND(BB51*L26,2)</f>
        <v>0</v>
      </c>
      <c r="AY51" s="78">
        <f>ROUND(BC51*L27,2)</f>
        <v>0</v>
      </c>
      <c r="AZ51" s="78">
        <f>ROUND(AZ52,2)</f>
        <v>0</v>
      </c>
      <c r="BA51" s="78">
        <f>ROUND(BA52,2)</f>
        <v>0</v>
      </c>
      <c r="BB51" s="78">
        <f>ROUND(BB52,2)</f>
        <v>0</v>
      </c>
      <c r="BC51" s="78">
        <f>ROUND(BC52,2)</f>
        <v>0</v>
      </c>
      <c r="BD51" s="80">
        <f>ROUND(BD52,2)</f>
        <v>0</v>
      </c>
      <c r="BS51" s="62" t="s">
        <v>70</v>
      </c>
      <c r="BT51" s="62" t="s">
        <v>71</v>
      </c>
      <c r="BU51" s="81" t="s">
        <v>72</v>
      </c>
      <c r="BV51" s="62" t="s">
        <v>73</v>
      </c>
      <c r="BW51" s="62" t="s">
        <v>7</v>
      </c>
      <c r="BX51" s="62" t="s">
        <v>74</v>
      </c>
      <c r="CL51" s="62" t="s">
        <v>5</v>
      </c>
    </row>
    <row r="52" spans="1:91" s="5" customFormat="1" ht="22.5" customHeight="1">
      <c r="A52" s="82" t="s">
        <v>75</v>
      </c>
      <c r="B52" s="83"/>
      <c r="C52" s="84"/>
      <c r="D52" s="312" t="s">
        <v>76</v>
      </c>
      <c r="E52" s="312"/>
      <c r="F52" s="312"/>
      <c r="G52" s="312"/>
      <c r="H52" s="312"/>
      <c r="I52" s="85"/>
      <c r="J52" s="312" t="s">
        <v>77</v>
      </c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0">
        <f>'10 - Stavební část'!J27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6" t="s">
        <v>78</v>
      </c>
      <c r="AR52" s="83"/>
      <c r="AS52" s="87">
        <v>0</v>
      </c>
      <c r="AT52" s="88">
        <f>ROUND(SUM(AV52:AW52),2)</f>
        <v>0</v>
      </c>
      <c r="AU52" s="89">
        <f>'10 - Stavební část'!P103</f>
        <v>0</v>
      </c>
      <c r="AV52" s="88">
        <f>'10 - Stavební část'!J30</f>
        <v>0</v>
      </c>
      <c r="AW52" s="88">
        <f>'10 - Stavební část'!J31</f>
        <v>0</v>
      </c>
      <c r="AX52" s="88">
        <f>'10 - Stavební část'!J32</f>
        <v>0</v>
      </c>
      <c r="AY52" s="88">
        <f>'10 - Stavební část'!J33</f>
        <v>0</v>
      </c>
      <c r="AZ52" s="88">
        <f>'10 - Stavební část'!F30</f>
        <v>0</v>
      </c>
      <c r="BA52" s="88">
        <f>'10 - Stavební část'!F31</f>
        <v>0</v>
      </c>
      <c r="BB52" s="88">
        <f>'10 - Stavební část'!F32</f>
        <v>0</v>
      </c>
      <c r="BC52" s="88">
        <f>'10 - Stavební část'!F33</f>
        <v>0</v>
      </c>
      <c r="BD52" s="90">
        <f>'10 - Stavební část'!F34</f>
        <v>0</v>
      </c>
      <c r="BT52" s="91" t="s">
        <v>79</v>
      </c>
      <c r="BV52" s="91" t="s">
        <v>73</v>
      </c>
      <c r="BW52" s="91" t="s">
        <v>80</v>
      </c>
      <c r="BX52" s="91" t="s">
        <v>7</v>
      </c>
      <c r="CL52" s="91" t="s">
        <v>5</v>
      </c>
      <c r="CM52" s="91" t="s">
        <v>81</v>
      </c>
    </row>
    <row r="53" spans="2:44" s="1" customFormat="1" ht="30" customHeight="1">
      <c r="B53" s="38"/>
      <c r="AR53" s="38"/>
    </row>
    <row r="54" spans="2:44" s="1" customFormat="1" ht="6.9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38"/>
    </row>
  </sheetData>
  <mergeCells count="41"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10 - Stavební část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495"/>
  <sheetViews>
    <sheetView showGridLines="0" tabSelected="1" workbookViewId="0" topLeftCell="A1">
      <pane ySplit="1" topLeftCell="A2" activePane="bottomLeft" state="frozen"/>
      <selection pane="topLeft" activeCell="E4" sqref="E4"/>
      <selection pane="bottomLeft" activeCell="E4" sqref="E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3"/>
      <c r="C1" s="93"/>
      <c r="D1" s="94" t="s">
        <v>1</v>
      </c>
      <c r="E1" s="93"/>
      <c r="F1" s="95" t="s">
        <v>82</v>
      </c>
      <c r="G1" s="330" t="s">
        <v>83</v>
      </c>
      <c r="H1" s="330"/>
      <c r="I1" s="96"/>
      <c r="J1" s="95" t="s">
        <v>84</v>
      </c>
      <c r="K1" s="94" t="s">
        <v>85</v>
      </c>
      <c r="L1" s="95" t="s">
        <v>86</v>
      </c>
      <c r="M1" s="95"/>
      <c r="N1" s="95"/>
      <c r="O1" s="95"/>
      <c r="P1" s="95"/>
      <c r="Q1" s="95"/>
      <c r="R1" s="95"/>
      <c r="S1" s="95"/>
      <c r="T1" s="95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08" t="s">
        <v>8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21" t="s">
        <v>80</v>
      </c>
    </row>
    <row r="3" spans="2:46" ht="6.9" customHeight="1">
      <c r="B3" s="22"/>
      <c r="C3" s="23"/>
      <c r="D3" s="23"/>
      <c r="E3" s="23"/>
      <c r="F3" s="23"/>
      <c r="G3" s="23"/>
      <c r="H3" s="23"/>
      <c r="I3" s="97"/>
      <c r="J3" s="23"/>
      <c r="K3" s="24"/>
      <c r="AT3" s="21" t="s">
        <v>81</v>
      </c>
    </row>
    <row r="4" spans="2:46" ht="36.9" customHeight="1">
      <c r="B4" s="25"/>
      <c r="C4" s="26"/>
      <c r="D4" s="27" t="s">
        <v>1614</v>
      </c>
      <c r="E4" s="26"/>
      <c r="F4" s="26"/>
      <c r="G4" s="26"/>
      <c r="H4" s="26"/>
      <c r="I4" s="98"/>
      <c r="J4" s="26"/>
      <c r="K4" s="28"/>
      <c r="M4" s="29" t="s">
        <v>13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98"/>
      <c r="J5" s="26"/>
      <c r="K5" s="28"/>
    </row>
    <row r="6" spans="2:11" ht="13.2">
      <c r="B6" s="25"/>
      <c r="C6" s="26"/>
      <c r="D6" s="34" t="s">
        <v>19</v>
      </c>
      <c r="E6" s="26"/>
      <c r="F6" s="26"/>
      <c r="G6" s="26"/>
      <c r="H6" s="26"/>
      <c r="I6" s="98"/>
      <c r="J6" s="26"/>
      <c r="K6" s="28"/>
    </row>
    <row r="7" spans="2:11" ht="22.5" customHeight="1">
      <c r="B7" s="25"/>
      <c r="C7" s="26"/>
      <c r="D7" s="26"/>
      <c r="E7" s="331" t="str">
        <f>'Rekapitulace stavby'!K6</f>
        <v>MŠ - stavební úprava kuchyně na st.p.č.3694, k.ú.Sokolov</v>
      </c>
      <c r="F7" s="332"/>
      <c r="G7" s="332"/>
      <c r="H7" s="332"/>
      <c r="I7" s="98"/>
      <c r="J7" s="26"/>
      <c r="K7" s="28"/>
    </row>
    <row r="8" spans="2:11" s="1" customFormat="1" ht="13.2">
      <c r="B8" s="38"/>
      <c r="C8" s="39"/>
      <c r="D8" s="34" t="s">
        <v>87</v>
      </c>
      <c r="E8" s="39"/>
      <c r="F8" s="39"/>
      <c r="G8" s="39"/>
      <c r="H8" s="39"/>
      <c r="I8" s="99"/>
      <c r="J8" s="39"/>
      <c r="K8" s="42"/>
    </row>
    <row r="9" spans="2:11" s="1" customFormat="1" ht="36.9" customHeight="1">
      <c r="B9" s="38"/>
      <c r="C9" s="39"/>
      <c r="D9" s="39"/>
      <c r="E9" s="333" t="s">
        <v>88</v>
      </c>
      <c r="F9" s="334"/>
      <c r="G9" s="334"/>
      <c r="H9" s="334"/>
      <c r="I9" s="99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99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5</v>
      </c>
      <c r="G11" s="39"/>
      <c r="H11" s="39"/>
      <c r="I11" s="100" t="s">
        <v>22</v>
      </c>
      <c r="J11" s="32" t="s">
        <v>5</v>
      </c>
      <c r="K11" s="42"/>
    </row>
    <row r="12" spans="2:11" s="1" customFormat="1" ht="14.4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00" t="s">
        <v>25</v>
      </c>
      <c r="J12" s="101" t="str">
        <f>'Rekapitulace stavby'!AN8</f>
        <v>24. 11. 2017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99"/>
      <c r="J13" s="39"/>
      <c r="K13" s="42"/>
    </row>
    <row r="14" spans="2:11" s="1" customFormat="1" ht="14.4" customHeight="1">
      <c r="B14" s="38"/>
      <c r="C14" s="39"/>
      <c r="D14" s="34" t="s">
        <v>27</v>
      </c>
      <c r="E14" s="39"/>
      <c r="F14" s="39"/>
      <c r="G14" s="39"/>
      <c r="H14" s="39"/>
      <c r="I14" s="100" t="s">
        <v>28</v>
      </c>
      <c r="J14" s="32" t="s">
        <v>5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00" t="s">
        <v>30</v>
      </c>
      <c r="J15" s="32" t="s">
        <v>5</v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99"/>
      <c r="J16" s="39"/>
      <c r="K16" s="42"/>
    </row>
    <row r="17" spans="2:11" s="1" customFormat="1" ht="14.4" customHeight="1">
      <c r="B17" s="38"/>
      <c r="C17" s="39"/>
      <c r="D17" s="34" t="s">
        <v>31</v>
      </c>
      <c r="E17" s="39"/>
      <c r="F17" s="39"/>
      <c r="G17" s="39"/>
      <c r="H17" s="39"/>
      <c r="I17" s="100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00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99"/>
      <c r="J19" s="39"/>
      <c r="K19" s="42"/>
    </row>
    <row r="20" spans="2:11" s="1" customFormat="1" ht="14.4" customHeight="1">
      <c r="B20" s="38"/>
      <c r="C20" s="39"/>
      <c r="D20" s="34" t="s">
        <v>33</v>
      </c>
      <c r="E20" s="39"/>
      <c r="F20" s="39"/>
      <c r="G20" s="39"/>
      <c r="H20" s="39"/>
      <c r="I20" s="100" t="s">
        <v>28</v>
      </c>
      <c r="J20" s="32" t="s">
        <v>5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00" t="s">
        <v>30</v>
      </c>
      <c r="J21" s="32" t="s">
        <v>5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99"/>
      <c r="J22" s="39"/>
      <c r="K22" s="42"/>
    </row>
    <row r="23" spans="2:11" s="1" customFormat="1" ht="14.4" customHeight="1">
      <c r="B23" s="38"/>
      <c r="C23" s="39"/>
      <c r="D23" s="34" t="s">
        <v>36</v>
      </c>
      <c r="E23" s="39"/>
      <c r="F23" s="39"/>
      <c r="G23" s="39"/>
      <c r="H23" s="39"/>
      <c r="I23" s="99"/>
      <c r="J23" s="39"/>
      <c r="K23" s="42"/>
    </row>
    <row r="24" spans="2:11" s="6" customFormat="1" ht="22.5" customHeight="1">
      <c r="B24" s="102"/>
      <c r="C24" s="103"/>
      <c r="D24" s="103"/>
      <c r="E24" s="335" t="s">
        <v>5</v>
      </c>
      <c r="F24" s="335"/>
      <c r="G24" s="335"/>
      <c r="H24" s="335"/>
      <c r="I24" s="104"/>
      <c r="J24" s="103"/>
      <c r="K24" s="105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99"/>
      <c r="J25" s="39"/>
      <c r="K25" s="42"/>
    </row>
    <row r="26" spans="2:11" s="1" customFormat="1" ht="6.9" customHeight="1">
      <c r="B26" s="38"/>
      <c r="C26" s="39"/>
      <c r="D26" s="65"/>
      <c r="E26" s="65"/>
      <c r="F26" s="65"/>
      <c r="G26" s="65"/>
      <c r="H26" s="65"/>
      <c r="I26" s="106"/>
      <c r="J26" s="65"/>
      <c r="K26" s="107"/>
    </row>
    <row r="27" spans="2:11" s="1" customFormat="1" ht="25.35" customHeight="1">
      <c r="B27" s="38"/>
      <c r="C27" s="39"/>
      <c r="D27" s="108" t="s">
        <v>37</v>
      </c>
      <c r="E27" s="39"/>
      <c r="F27" s="39"/>
      <c r="G27" s="39"/>
      <c r="H27" s="39"/>
      <c r="I27" s="99"/>
      <c r="J27" s="109">
        <f>ROUND(J103,2)</f>
        <v>0</v>
      </c>
      <c r="K27" s="42"/>
    </row>
    <row r="28" spans="2:11" s="1" customFormat="1" ht="6.9" customHeight="1">
      <c r="B28" s="38"/>
      <c r="C28" s="39"/>
      <c r="D28" s="65"/>
      <c r="E28" s="65"/>
      <c r="F28" s="65"/>
      <c r="G28" s="65"/>
      <c r="H28" s="65"/>
      <c r="I28" s="106"/>
      <c r="J28" s="65"/>
      <c r="K28" s="107"/>
    </row>
    <row r="29" spans="2:11" s="1" customFormat="1" ht="14.4" customHeight="1">
      <c r="B29" s="38"/>
      <c r="C29" s="39"/>
      <c r="D29" s="39"/>
      <c r="E29" s="39"/>
      <c r="F29" s="43" t="s">
        <v>39</v>
      </c>
      <c r="G29" s="39"/>
      <c r="H29" s="39"/>
      <c r="I29" s="110" t="s">
        <v>38</v>
      </c>
      <c r="J29" s="43" t="s">
        <v>40</v>
      </c>
      <c r="K29" s="42"/>
    </row>
    <row r="30" spans="2:11" s="1" customFormat="1" ht="14.4" customHeight="1">
      <c r="B30" s="38"/>
      <c r="C30" s="39"/>
      <c r="D30" s="46" t="s">
        <v>41</v>
      </c>
      <c r="E30" s="46" t="s">
        <v>42</v>
      </c>
      <c r="F30" s="111">
        <f>ROUND(SUM(BE103:BE494),2)</f>
        <v>0</v>
      </c>
      <c r="G30" s="39"/>
      <c r="H30" s="39"/>
      <c r="I30" s="112">
        <v>0.21</v>
      </c>
      <c r="J30" s="111">
        <f>ROUND(ROUND((SUM(BE103:BE494)),2)*I30,2)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43</v>
      </c>
      <c r="F31" s="111">
        <f>ROUND(SUM(BF103:BF494),2)</f>
        <v>0</v>
      </c>
      <c r="G31" s="39"/>
      <c r="H31" s="39"/>
      <c r="I31" s="112">
        <v>0.15</v>
      </c>
      <c r="J31" s="111">
        <f>ROUND(ROUND((SUM(BF103:BF494)),2)*I31,2)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44</v>
      </c>
      <c r="F32" s="111">
        <f>ROUND(SUM(BG103:BG494),2)</f>
        <v>0</v>
      </c>
      <c r="G32" s="39"/>
      <c r="H32" s="39"/>
      <c r="I32" s="112">
        <v>0.21</v>
      </c>
      <c r="J32" s="111">
        <v>0</v>
      </c>
      <c r="K32" s="42"/>
    </row>
    <row r="33" spans="2:11" s="1" customFormat="1" ht="14.4" customHeight="1" hidden="1">
      <c r="B33" s="38"/>
      <c r="C33" s="39"/>
      <c r="D33" s="39"/>
      <c r="E33" s="46" t="s">
        <v>45</v>
      </c>
      <c r="F33" s="111">
        <f>ROUND(SUM(BH103:BH494),2)</f>
        <v>0</v>
      </c>
      <c r="G33" s="39"/>
      <c r="H33" s="39"/>
      <c r="I33" s="112">
        <v>0.15</v>
      </c>
      <c r="J33" s="111">
        <v>0</v>
      </c>
      <c r="K33" s="42"/>
    </row>
    <row r="34" spans="2:11" s="1" customFormat="1" ht="14.4" customHeight="1" hidden="1">
      <c r="B34" s="38"/>
      <c r="C34" s="39"/>
      <c r="D34" s="39"/>
      <c r="E34" s="46" t="s">
        <v>46</v>
      </c>
      <c r="F34" s="111">
        <f>ROUND(SUM(BI103:BI494),2)</f>
        <v>0</v>
      </c>
      <c r="G34" s="39"/>
      <c r="H34" s="39"/>
      <c r="I34" s="112">
        <v>0</v>
      </c>
      <c r="J34" s="111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99"/>
      <c r="J35" s="39"/>
      <c r="K35" s="42"/>
    </row>
    <row r="36" spans="2:11" s="1" customFormat="1" ht="25.35" customHeight="1">
      <c r="B36" s="38"/>
      <c r="C36" s="113"/>
      <c r="D36" s="114" t="s">
        <v>47</v>
      </c>
      <c r="E36" s="68"/>
      <c r="F36" s="68"/>
      <c r="G36" s="115" t="s">
        <v>48</v>
      </c>
      <c r="H36" s="116" t="s">
        <v>49</v>
      </c>
      <c r="I36" s="117"/>
      <c r="J36" s="118">
        <f>SUM(J27:J34)</f>
        <v>0</v>
      </c>
      <c r="K36" s="119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20"/>
      <c r="J37" s="54"/>
      <c r="K37" s="55"/>
    </row>
    <row r="41" spans="2:11" s="1" customFormat="1" ht="6.9" customHeight="1">
      <c r="B41" s="56"/>
      <c r="C41" s="57"/>
      <c r="D41" s="57"/>
      <c r="E41" s="57"/>
      <c r="F41" s="57"/>
      <c r="G41" s="57"/>
      <c r="H41" s="57"/>
      <c r="I41" s="121"/>
      <c r="J41" s="57"/>
      <c r="K41" s="122"/>
    </row>
    <row r="42" spans="2:11" s="1" customFormat="1" ht="36.9" customHeight="1">
      <c r="B42" s="38"/>
      <c r="C42" s="27" t="s">
        <v>89</v>
      </c>
      <c r="D42" s="39"/>
      <c r="E42" s="39"/>
      <c r="F42" s="39"/>
      <c r="G42" s="39"/>
      <c r="H42" s="39"/>
      <c r="I42" s="99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99"/>
      <c r="J43" s="39"/>
      <c r="K43" s="42"/>
    </row>
    <row r="44" spans="2:11" s="1" customFormat="1" ht="14.4" customHeight="1">
      <c r="B44" s="38"/>
      <c r="C44" s="34" t="s">
        <v>19</v>
      </c>
      <c r="D44" s="39"/>
      <c r="E44" s="39"/>
      <c r="F44" s="39"/>
      <c r="G44" s="39"/>
      <c r="H44" s="39"/>
      <c r="I44" s="99"/>
      <c r="J44" s="39"/>
      <c r="K44" s="42"/>
    </row>
    <row r="45" spans="2:11" s="1" customFormat="1" ht="22.5" customHeight="1">
      <c r="B45" s="38"/>
      <c r="C45" s="39"/>
      <c r="D45" s="39"/>
      <c r="E45" s="331" t="str">
        <f>E7</f>
        <v>MŠ - stavební úprava kuchyně na st.p.č.3694, k.ú.Sokolov</v>
      </c>
      <c r="F45" s="332"/>
      <c r="G45" s="332"/>
      <c r="H45" s="332"/>
      <c r="I45" s="99"/>
      <c r="J45" s="39"/>
      <c r="K45" s="42"/>
    </row>
    <row r="46" spans="2:11" s="1" customFormat="1" ht="14.4" customHeight="1">
      <c r="B46" s="38"/>
      <c r="C46" s="34" t="s">
        <v>87</v>
      </c>
      <c r="D46" s="39"/>
      <c r="E46" s="39"/>
      <c r="F46" s="39"/>
      <c r="G46" s="39"/>
      <c r="H46" s="39"/>
      <c r="I46" s="99"/>
      <c r="J46" s="39"/>
      <c r="K46" s="42"/>
    </row>
    <row r="47" spans="2:11" s="1" customFormat="1" ht="23.25" customHeight="1">
      <c r="B47" s="38"/>
      <c r="C47" s="39"/>
      <c r="D47" s="39"/>
      <c r="E47" s="333" t="str">
        <f>E9</f>
        <v>10 - Stavební část</v>
      </c>
      <c r="F47" s="334"/>
      <c r="G47" s="334"/>
      <c r="H47" s="334"/>
      <c r="I47" s="99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99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Sokolov</v>
      </c>
      <c r="G49" s="39"/>
      <c r="H49" s="39"/>
      <c r="I49" s="100" t="s">
        <v>25</v>
      </c>
      <c r="J49" s="101" t="str">
        <f>IF(J12="","",J12)</f>
        <v>24. 11. 2017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99"/>
      <c r="J50" s="39"/>
      <c r="K50" s="42"/>
    </row>
    <row r="51" spans="2:11" s="1" customFormat="1" ht="13.2">
      <c r="B51" s="38"/>
      <c r="C51" s="34" t="s">
        <v>27</v>
      </c>
      <c r="D51" s="39"/>
      <c r="E51" s="39"/>
      <c r="F51" s="32" t="str">
        <f>E15</f>
        <v>Město Sokolov</v>
      </c>
      <c r="G51" s="39"/>
      <c r="H51" s="39"/>
      <c r="I51" s="100" t="s">
        <v>33</v>
      </c>
      <c r="J51" s="32" t="str">
        <f>E21</f>
        <v>Pařízek, Petr</v>
      </c>
      <c r="K51" s="42"/>
    </row>
    <row r="52" spans="2:11" s="1" customFormat="1" ht="14.4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99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99"/>
      <c r="J53" s="39"/>
      <c r="K53" s="42"/>
    </row>
    <row r="54" spans="2:11" s="1" customFormat="1" ht="29.25" customHeight="1">
      <c r="B54" s="38"/>
      <c r="C54" s="123" t="s">
        <v>90</v>
      </c>
      <c r="D54" s="113"/>
      <c r="E54" s="113"/>
      <c r="F54" s="113"/>
      <c r="G54" s="113"/>
      <c r="H54" s="113"/>
      <c r="I54" s="124"/>
      <c r="J54" s="125" t="s">
        <v>91</v>
      </c>
      <c r="K54" s="126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99"/>
      <c r="J55" s="39"/>
      <c r="K55" s="42"/>
    </row>
    <row r="56" spans="2:47" s="1" customFormat="1" ht="29.25" customHeight="1">
      <c r="B56" s="38"/>
      <c r="C56" s="127" t="s">
        <v>92</v>
      </c>
      <c r="D56" s="39"/>
      <c r="E56" s="39"/>
      <c r="F56" s="39"/>
      <c r="G56" s="39"/>
      <c r="H56" s="39"/>
      <c r="I56" s="99"/>
      <c r="J56" s="109">
        <f>J103</f>
        <v>0</v>
      </c>
      <c r="K56" s="42"/>
      <c r="AU56" s="21" t="s">
        <v>93</v>
      </c>
    </row>
    <row r="57" spans="2:11" s="7" customFormat="1" ht="24.9" customHeight="1">
      <c r="B57" s="128"/>
      <c r="C57" s="129"/>
      <c r="D57" s="130" t="s">
        <v>94</v>
      </c>
      <c r="E57" s="131"/>
      <c r="F57" s="131"/>
      <c r="G57" s="131"/>
      <c r="H57" s="131"/>
      <c r="I57" s="132"/>
      <c r="J57" s="133">
        <f>J104</f>
        <v>0</v>
      </c>
      <c r="K57" s="134"/>
    </row>
    <row r="58" spans="2:11" s="8" customFormat="1" ht="19.95" customHeight="1">
      <c r="B58" s="135"/>
      <c r="C58" s="136"/>
      <c r="D58" s="137" t="s">
        <v>95</v>
      </c>
      <c r="E58" s="138"/>
      <c r="F58" s="138"/>
      <c r="G58" s="138"/>
      <c r="H58" s="138"/>
      <c r="I58" s="139"/>
      <c r="J58" s="140">
        <f>J105</f>
        <v>0</v>
      </c>
      <c r="K58" s="141"/>
    </row>
    <row r="59" spans="2:11" s="8" customFormat="1" ht="19.95" customHeight="1">
      <c r="B59" s="135"/>
      <c r="C59" s="136"/>
      <c r="D59" s="137" t="s">
        <v>96</v>
      </c>
      <c r="E59" s="138"/>
      <c r="F59" s="138"/>
      <c r="G59" s="138"/>
      <c r="H59" s="138"/>
      <c r="I59" s="139"/>
      <c r="J59" s="140">
        <f>J114</f>
        <v>0</v>
      </c>
      <c r="K59" s="141"/>
    </row>
    <row r="60" spans="2:11" s="8" customFormat="1" ht="19.95" customHeight="1">
      <c r="B60" s="135"/>
      <c r="C60" s="136"/>
      <c r="D60" s="137" t="s">
        <v>97</v>
      </c>
      <c r="E60" s="138"/>
      <c r="F60" s="138"/>
      <c r="G60" s="138"/>
      <c r="H60" s="138"/>
      <c r="I60" s="139"/>
      <c r="J60" s="140">
        <f>J135</f>
        <v>0</v>
      </c>
      <c r="K60" s="141"/>
    </row>
    <row r="61" spans="2:11" s="8" customFormat="1" ht="19.95" customHeight="1">
      <c r="B61" s="135"/>
      <c r="C61" s="136"/>
      <c r="D61" s="137" t="s">
        <v>98</v>
      </c>
      <c r="E61" s="138"/>
      <c r="F61" s="138"/>
      <c r="G61" s="138"/>
      <c r="H61" s="138"/>
      <c r="I61" s="139"/>
      <c r="J61" s="140">
        <f>J159</f>
        <v>0</v>
      </c>
      <c r="K61" s="141"/>
    </row>
    <row r="62" spans="2:11" s="8" customFormat="1" ht="19.95" customHeight="1">
      <c r="B62" s="135"/>
      <c r="C62" s="136"/>
      <c r="D62" s="137" t="s">
        <v>99</v>
      </c>
      <c r="E62" s="138"/>
      <c r="F62" s="138"/>
      <c r="G62" s="138"/>
      <c r="H62" s="138"/>
      <c r="I62" s="139"/>
      <c r="J62" s="140">
        <f>J165</f>
        <v>0</v>
      </c>
      <c r="K62" s="141"/>
    </row>
    <row r="63" spans="2:11" s="7" customFormat="1" ht="24.9" customHeight="1">
      <c r="B63" s="128"/>
      <c r="C63" s="129"/>
      <c r="D63" s="130" t="s">
        <v>100</v>
      </c>
      <c r="E63" s="131"/>
      <c r="F63" s="131"/>
      <c r="G63" s="131"/>
      <c r="H63" s="131"/>
      <c r="I63" s="132"/>
      <c r="J63" s="133">
        <f>J167</f>
        <v>0</v>
      </c>
      <c r="K63" s="134"/>
    </row>
    <row r="64" spans="2:11" s="8" customFormat="1" ht="19.95" customHeight="1">
      <c r="B64" s="135"/>
      <c r="C64" s="136"/>
      <c r="D64" s="137" t="s">
        <v>101</v>
      </c>
      <c r="E64" s="138"/>
      <c r="F64" s="138"/>
      <c r="G64" s="138"/>
      <c r="H64" s="138"/>
      <c r="I64" s="139"/>
      <c r="J64" s="140">
        <f>J168</f>
        <v>0</v>
      </c>
      <c r="K64" s="141"/>
    </row>
    <row r="65" spans="2:11" s="8" customFormat="1" ht="19.95" customHeight="1">
      <c r="B65" s="135"/>
      <c r="C65" s="136"/>
      <c r="D65" s="137" t="s">
        <v>102</v>
      </c>
      <c r="E65" s="138"/>
      <c r="F65" s="138"/>
      <c r="G65" s="138"/>
      <c r="H65" s="138"/>
      <c r="I65" s="139"/>
      <c r="J65" s="140">
        <f>J172</f>
        <v>0</v>
      </c>
      <c r="K65" s="141"/>
    </row>
    <row r="66" spans="2:11" s="8" customFormat="1" ht="19.95" customHeight="1">
      <c r="B66" s="135"/>
      <c r="C66" s="136"/>
      <c r="D66" s="137" t="s">
        <v>103</v>
      </c>
      <c r="E66" s="138"/>
      <c r="F66" s="138"/>
      <c r="G66" s="138"/>
      <c r="H66" s="138"/>
      <c r="I66" s="139"/>
      <c r="J66" s="140">
        <f>J184</f>
        <v>0</v>
      </c>
      <c r="K66" s="141"/>
    </row>
    <row r="67" spans="2:11" s="8" customFormat="1" ht="19.95" customHeight="1">
      <c r="B67" s="135"/>
      <c r="C67" s="136"/>
      <c r="D67" s="137" t="s">
        <v>104</v>
      </c>
      <c r="E67" s="138"/>
      <c r="F67" s="138"/>
      <c r="G67" s="138"/>
      <c r="H67" s="138"/>
      <c r="I67" s="139"/>
      <c r="J67" s="140">
        <f>J200</f>
        <v>0</v>
      </c>
      <c r="K67" s="141"/>
    </row>
    <row r="68" spans="2:11" s="8" customFormat="1" ht="19.95" customHeight="1">
      <c r="B68" s="135"/>
      <c r="C68" s="136"/>
      <c r="D68" s="137" t="s">
        <v>105</v>
      </c>
      <c r="E68" s="138"/>
      <c r="F68" s="138"/>
      <c r="G68" s="138"/>
      <c r="H68" s="138"/>
      <c r="I68" s="139"/>
      <c r="J68" s="140">
        <f>J209</f>
        <v>0</v>
      </c>
      <c r="K68" s="141"/>
    </row>
    <row r="69" spans="2:11" s="8" customFormat="1" ht="19.95" customHeight="1">
      <c r="B69" s="135"/>
      <c r="C69" s="136"/>
      <c r="D69" s="137" t="s">
        <v>106</v>
      </c>
      <c r="E69" s="138"/>
      <c r="F69" s="138"/>
      <c r="G69" s="138"/>
      <c r="H69" s="138"/>
      <c r="I69" s="139"/>
      <c r="J69" s="140">
        <f>J215</f>
        <v>0</v>
      </c>
      <c r="K69" s="141"/>
    </row>
    <row r="70" spans="2:11" s="8" customFormat="1" ht="19.95" customHeight="1">
      <c r="B70" s="135"/>
      <c r="C70" s="136"/>
      <c r="D70" s="137" t="s">
        <v>107</v>
      </c>
      <c r="E70" s="138"/>
      <c r="F70" s="138"/>
      <c r="G70" s="138"/>
      <c r="H70" s="138"/>
      <c r="I70" s="139"/>
      <c r="J70" s="140">
        <f>J221</f>
        <v>0</v>
      </c>
      <c r="K70" s="141"/>
    </row>
    <row r="71" spans="2:11" s="8" customFormat="1" ht="19.95" customHeight="1">
      <c r="B71" s="135"/>
      <c r="C71" s="136"/>
      <c r="D71" s="137" t="s">
        <v>108</v>
      </c>
      <c r="E71" s="138"/>
      <c r="F71" s="138"/>
      <c r="G71" s="138"/>
      <c r="H71" s="138"/>
      <c r="I71" s="139"/>
      <c r="J71" s="140">
        <f>J229</f>
        <v>0</v>
      </c>
      <c r="K71" s="141"/>
    </row>
    <row r="72" spans="2:11" s="8" customFormat="1" ht="19.95" customHeight="1">
      <c r="B72" s="135"/>
      <c r="C72" s="136"/>
      <c r="D72" s="137" t="s">
        <v>109</v>
      </c>
      <c r="E72" s="138"/>
      <c r="F72" s="138"/>
      <c r="G72" s="138"/>
      <c r="H72" s="138"/>
      <c r="I72" s="139"/>
      <c r="J72" s="140">
        <f>J244</f>
        <v>0</v>
      </c>
      <c r="K72" s="141"/>
    </row>
    <row r="73" spans="2:11" s="8" customFormat="1" ht="19.95" customHeight="1">
      <c r="B73" s="135"/>
      <c r="C73" s="136"/>
      <c r="D73" s="137" t="s">
        <v>110</v>
      </c>
      <c r="E73" s="138"/>
      <c r="F73" s="138"/>
      <c r="G73" s="138"/>
      <c r="H73" s="138"/>
      <c r="I73" s="139"/>
      <c r="J73" s="140">
        <f>J246</f>
        <v>0</v>
      </c>
      <c r="K73" s="141"/>
    </row>
    <row r="74" spans="2:11" s="8" customFormat="1" ht="19.95" customHeight="1">
      <c r="B74" s="135"/>
      <c r="C74" s="136"/>
      <c r="D74" s="137" t="s">
        <v>111</v>
      </c>
      <c r="E74" s="138"/>
      <c r="F74" s="138"/>
      <c r="G74" s="138"/>
      <c r="H74" s="138"/>
      <c r="I74" s="139"/>
      <c r="J74" s="140">
        <f>J272</f>
        <v>0</v>
      </c>
      <c r="K74" s="141"/>
    </row>
    <row r="75" spans="2:11" s="8" customFormat="1" ht="19.95" customHeight="1">
      <c r="B75" s="135"/>
      <c r="C75" s="136"/>
      <c r="D75" s="137" t="s">
        <v>112</v>
      </c>
      <c r="E75" s="138"/>
      <c r="F75" s="138"/>
      <c r="G75" s="138"/>
      <c r="H75" s="138"/>
      <c r="I75" s="139"/>
      <c r="J75" s="140">
        <f>J275</f>
        <v>0</v>
      </c>
      <c r="K75" s="141"/>
    </row>
    <row r="76" spans="2:11" s="8" customFormat="1" ht="19.95" customHeight="1">
      <c r="B76" s="135"/>
      <c r="C76" s="136"/>
      <c r="D76" s="137" t="s">
        <v>113</v>
      </c>
      <c r="E76" s="138"/>
      <c r="F76" s="138"/>
      <c r="G76" s="138"/>
      <c r="H76" s="138"/>
      <c r="I76" s="139"/>
      <c r="J76" s="140">
        <f>J291</f>
        <v>0</v>
      </c>
      <c r="K76" s="141"/>
    </row>
    <row r="77" spans="2:11" s="8" customFormat="1" ht="19.95" customHeight="1">
      <c r="B77" s="135"/>
      <c r="C77" s="136"/>
      <c r="D77" s="137" t="s">
        <v>114</v>
      </c>
      <c r="E77" s="138"/>
      <c r="F77" s="138"/>
      <c r="G77" s="138"/>
      <c r="H77" s="138"/>
      <c r="I77" s="139"/>
      <c r="J77" s="140">
        <f>J307</f>
        <v>0</v>
      </c>
      <c r="K77" s="141"/>
    </row>
    <row r="78" spans="2:11" s="7" customFormat="1" ht="24.9" customHeight="1">
      <c r="B78" s="128"/>
      <c r="C78" s="129"/>
      <c r="D78" s="130" t="s">
        <v>115</v>
      </c>
      <c r="E78" s="131"/>
      <c r="F78" s="131"/>
      <c r="G78" s="131"/>
      <c r="H78" s="131"/>
      <c r="I78" s="132"/>
      <c r="J78" s="133">
        <f>J312</f>
        <v>0</v>
      </c>
      <c r="K78" s="134"/>
    </row>
    <row r="79" spans="2:11" s="8" customFormat="1" ht="19.95" customHeight="1">
      <c r="B79" s="135"/>
      <c r="C79" s="136"/>
      <c r="D79" s="137" t="s">
        <v>116</v>
      </c>
      <c r="E79" s="138"/>
      <c r="F79" s="138"/>
      <c r="G79" s="138"/>
      <c r="H79" s="138"/>
      <c r="I79" s="139"/>
      <c r="J79" s="140">
        <f>J313</f>
        <v>0</v>
      </c>
      <c r="K79" s="141"/>
    </row>
    <row r="80" spans="2:11" s="8" customFormat="1" ht="19.95" customHeight="1">
      <c r="B80" s="135"/>
      <c r="C80" s="136"/>
      <c r="D80" s="137" t="s">
        <v>117</v>
      </c>
      <c r="E80" s="138"/>
      <c r="F80" s="138"/>
      <c r="G80" s="138"/>
      <c r="H80" s="138"/>
      <c r="I80" s="139"/>
      <c r="J80" s="140">
        <f>J465</f>
        <v>0</v>
      </c>
      <c r="K80" s="141"/>
    </row>
    <row r="81" spans="2:11" s="8" customFormat="1" ht="19.95" customHeight="1">
      <c r="B81" s="135"/>
      <c r="C81" s="136"/>
      <c r="D81" s="137" t="s">
        <v>118</v>
      </c>
      <c r="E81" s="138"/>
      <c r="F81" s="138"/>
      <c r="G81" s="138"/>
      <c r="H81" s="138"/>
      <c r="I81" s="139"/>
      <c r="J81" s="140">
        <f>J482</f>
        <v>0</v>
      </c>
      <c r="K81" s="141"/>
    </row>
    <row r="82" spans="2:11" s="7" customFormat="1" ht="24.9" customHeight="1">
      <c r="B82" s="128"/>
      <c r="C82" s="129"/>
      <c r="D82" s="130" t="s">
        <v>119</v>
      </c>
      <c r="E82" s="131"/>
      <c r="F82" s="131"/>
      <c r="G82" s="131"/>
      <c r="H82" s="131"/>
      <c r="I82" s="132"/>
      <c r="J82" s="133">
        <f>J485</f>
        <v>0</v>
      </c>
      <c r="K82" s="134"/>
    </row>
    <row r="83" spans="2:11" s="8" customFormat="1" ht="19.95" customHeight="1">
      <c r="B83" s="135"/>
      <c r="C83" s="136"/>
      <c r="D83" s="137" t="s">
        <v>120</v>
      </c>
      <c r="E83" s="138"/>
      <c r="F83" s="138"/>
      <c r="G83" s="138"/>
      <c r="H83" s="138"/>
      <c r="I83" s="139"/>
      <c r="J83" s="140">
        <f>J490</f>
        <v>0</v>
      </c>
      <c r="K83" s="141"/>
    </row>
    <row r="84" spans="2:11" s="1" customFormat="1" ht="21.75" customHeight="1">
      <c r="B84" s="38"/>
      <c r="C84" s="39"/>
      <c r="D84" s="39"/>
      <c r="E84" s="39"/>
      <c r="F84" s="39"/>
      <c r="G84" s="39"/>
      <c r="H84" s="39"/>
      <c r="I84" s="99"/>
      <c r="J84" s="39"/>
      <c r="K84" s="42"/>
    </row>
    <row r="85" spans="2:11" s="1" customFormat="1" ht="6.9" customHeight="1">
      <c r="B85" s="53"/>
      <c r="C85" s="54"/>
      <c r="D85" s="54"/>
      <c r="E85" s="54"/>
      <c r="F85" s="54"/>
      <c r="G85" s="54"/>
      <c r="H85" s="54"/>
      <c r="I85" s="120"/>
      <c r="J85" s="54"/>
      <c r="K85" s="55"/>
    </row>
    <row r="89" spans="2:12" s="1" customFormat="1" ht="6.9" customHeight="1">
      <c r="B89" s="56"/>
      <c r="C89" s="57"/>
      <c r="D89" s="57"/>
      <c r="E89" s="57"/>
      <c r="F89" s="57"/>
      <c r="G89" s="57"/>
      <c r="H89" s="57"/>
      <c r="I89" s="121"/>
      <c r="J89" s="57"/>
      <c r="K89" s="57"/>
      <c r="L89" s="38"/>
    </row>
    <row r="90" spans="2:12" s="1" customFormat="1" ht="36.9" customHeight="1">
      <c r="B90" s="38"/>
      <c r="C90" s="58" t="s">
        <v>121</v>
      </c>
      <c r="L90" s="38"/>
    </row>
    <row r="91" spans="2:12" s="1" customFormat="1" ht="6.9" customHeight="1">
      <c r="B91" s="38"/>
      <c r="L91" s="38"/>
    </row>
    <row r="92" spans="2:12" s="1" customFormat="1" ht="14.4" customHeight="1">
      <c r="B92" s="38"/>
      <c r="C92" s="60" t="s">
        <v>19</v>
      </c>
      <c r="L92" s="38"/>
    </row>
    <row r="93" spans="2:12" s="1" customFormat="1" ht="22.5" customHeight="1">
      <c r="B93" s="38"/>
      <c r="E93" s="327" t="str">
        <f>E7</f>
        <v>MŠ - stavební úprava kuchyně na st.p.č.3694, k.ú.Sokolov</v>
      </c>
      <c r="F93" s="328"/>
      <c r="G93" s="328"/>
      <c r="H93" s="328"/>
      <c r="L93" s="38"/>
    </row>
    <row r="94" spans="2:12" s="1" customFormat="1" ht="14.4" customHeight="1">
      <c r="B94" s="38"/>
      <c r="C94" s="60" t="s">
        <v>87</v>
      </c>
      <c r="L94" s="38"/>
    </row>
    <row r="95" spans="2:12" s="1" customFormat="1" ht="23.25" customHeight="1">
      <c r="B95" s="38"/>
      <c r="E95" s="315" t="str">
        <f>E9</f>
        <v>10 - Stavební část</v>
      </c>
      <c r="F95" s="329"/>
      <c r="G95" s="329"/>
      <c r="H95" s="329"/>
      <c r="L95" s="38"/>
    </row>
    <row r="96" spans="2:12" s="1" customFormat="1" ht="6.9" customHeight="1">
      <c r="B96" s="38"/>
      <c r="L96" s="38"/>
    </row>
    <row r="97" spans="2:12" s="1" customFormat="1" ht="18" customHeight="1">
      <c r="B97" s="38"/>
      <c r="C97" s="60" t="s">
        <v>23</v>
      </c>
      <c r="F97" s="142" t="str">
        <f>F12</f>
        <v>Sokolov</v>
      </c>
      <c r="I97" s="143" t="s">
        <v>25</v>
      </c>
      <c r="J97" s="64" t="str">
        <f>IF(J12="","",J12)</f>
        <v>24. 11. 2017</v>
      </c>
      <c r="L97" s="38"/>
    </row>
    <row r="98" spans="2:12" s="1" customFormat="1" ht="6.9" customHeight="1">
      <c r="B98" s="38"/>
      <c r="L98" s="38"/>
    </row>
    <row r="99" spans="2:12" s="1" customFormat="1" ht="13.2">
      <c r="B99" s="38"/>
      <c r="C99" s="60" t="s">
        <v>27</v>
      </c>
      <c r="F99" s="142" t="str">
        <f>E15</f>
        <v>Město Sokolov</v>
      </c>
      <c r="I99" s="143" t="s">
        <v>33</v>
      </c>
      <c r="J99" s="142" t="str">
        <f>E21</f>
        <v>Pařízek, Petr</v>
      </c>
      <c r="L99" s="38"/>
    </row>
    <row r="100" spans="2:12" s="1" customFormat="1" ht="14.4" customHeight="1">
      <c r="B100" s="38"/>
      <c r="C100" s="60" t="s">
        <v>31</v>
      </c>
      <c r="F100" s="142" t="str">
        <f>IF(E18="","",E18)</f>
        <v/>
      </c>
      <c r="L100" s="38"/>
    </row>
    <row r="101" spans="2:12" s="1" customFormat="1" ht="10.35" customHeight="1">
      <c r="B101" s="38"/>
      <c r="L101" s="38"/>
    </row>
    <row r="102" spans="2:20" s="9" customFormat="1" ht="29.25" customHeight="1">
      <c r="B102" s="144"/>
      <c r="C102" s="145" t="s">
        <v>122</v>
      </c>
      <c r="D102" s="146" t="s">
        <v>56</v>
      </c>
      <c r="E102" s="146" t="s">
        <v>52</v>
      </c>
      <c r="F102" s="146" t="s">
        <v>123</v>
      </c>
      <c r="G102" s="146" t="s">
        <v>124</v>
      </c>
      <c r="H102" s="146" t="s">
        <v>125</v>
      </c>
      <c r="I102" s="147" t="s">
        <v>126</v>
      </c>
      <c r="J102" s="146" t="s">
        <v>91</v>
      </c>
      <c r="K102" s="148" t="s">
        <v>127</v>
      </c>
      <c r="L102" s="144"/>
      <c r="M102" s="70" t="s">
        <v>128</v>
      </c>
      <c r="N102" s="71" t="s">
        <v>41</v>
      </c>
      <c r="O102" s="71" t="s">
        <v>129</v>
      </c>
      <c r="P102" s="71" t="s">
        <v>130</v>
      </c>
      <c r="Q102" s="71" t="s">
        <v>131</v>
      </c>
      <c r="R102" s="71" t="s">
        <v>132</v>
      </c>
      <c r="S102" s="71" t="s">
        <v>133</v>
      </c>
      <c r="T102" s="72" t="s">
        <v>134</v>
      </c>
    </row>
    <row r="103" spans="2:63" s="1" customFormat="1" ht="29.25" customHeight="1">
      <c r="B103" s="38"/>
      <c r="C103" s="74" t="s">
        <v>92</v>
      </c>
      <c r="J103" s="149">
        <f>BK103</f>
        <v>0</v>
      </c>
      <c r="L103" s="38"/>
      <c r="M103" s="73"/>
      <c r="N103" s="65"/>
      <c r="O103" s="65"/>
      <c r="P103" s="150">
        <f>P104+P167+P312+P485</f>
        <v>0</v>
      </c>
      <c r="Q103" s="65"/>
      <c r="R103" s="150">
        <f>R104+R167+R312+R485</f>
        <v>13.42950716</v>
      </c>
      <c r="S103" s="65"/>
      <c r="T103" s="151">
        <f>T104+T167+T312+T485</f>
        <v>13.891091000000001</v>
      </c>
      <c r="AT103" s="21" t="s">
        <v>70</v>
      </c>
      <c r="AU103" s="21" t="s">
        <v>93</v>
      </c>
      <c r="BK103" s="152">
        <f>BK104+BK167+BK312+BK485</f>
        <v>0</v>
      </c>
    </row>
    <row r="104" spans="2:63" s="10" customFormat="1" ht="37.35" customHeight="1">
      <c r="B104" s="153"/>
      <c r="D104" s="154" t="s">
        <v>70</v>
      </c>
      <c r="E104" s="155" t="s">
        <v>135</v>
      </c>
      <c r="F104" s="155" t="s">
        <v>136</v>
      </c>
      <c r="I104" s="156"/>
      <c r="J104" s="157">
        <f>BK104</f>
        <v>0</v>
      </c>
      <c r="L104" s="153"/>
      <c r="M104" s="158"/>
      <c r="N104" s="159"/>
      <c r="O104" s="159"/>
      <c r="P104" s="160">
        <f>P105+P114+P135+P159+P165</f>
        <v>0</v>
      </c>
      <c r="Q104" s="159"/>
      <c r="R104" s="160">
        <f>R105+R114+R135+R159+R165</f>
        <v>6.65318424</v>
      </c>
      <c r="S104" s="159"/>
      <c r="T104" s="161">
        <f>T105+T114+T135+T159+T165</f>
        <v>13.132566</v>
      </c>
      <c r="AR104" s="154" t="s">
        <v>79</v>
      </c>
      <c r="AT104" s="162" t="s">
        <v>70</v>
      </c>
      <c r="AU104" s="162" t="s">
        <v>71</v>
      </c>
      <c r="AY104" s="154" t="s">
        <v>137</v>
      </c>
      <c r="BK104" s="163">
        <f>BK105+BK114+BK135+BK159+BK165</f>
        <v>0</v>
      </c>
    </row>
    <row r="105" spans="2:63" s="10" customFormat="1" ht="19.95" customHeight="1">
      <c r="B105" s="153"/>
      <c r="D105" s="164" t="s">
        <v>70</v>
      </c>
      <c r="E105" s="165" t="s">
        <v>138</v>
      </c>
      <c r="F105" s="165" t="s">
        <v>139</v>
      </c>
      <c r="I105" s="156"/>
      <c r="J105" s="166">
        <f>BK105</f>
        <v>0</v>
      </c>
      <c r="L105" s="153"/>
      <c r="M105" s="158"/>
      <c r="N105" s="159"/>
      <c r="O105" s="159"/>
      <c r="P105" s="160">
        <f>SUM(P106:P113)</f>
        <v>0</v>
      </c>
      <c r="Q105" s="159"/>
      <c r="R105" s="160">
        <f>SUM(R106:R113)</f>
        <v>0.7876422399999999</v>
      </c>
      <c r="S105" s="159"/>
      <c r="T105" s="161">
        <f>SUM(T106:T113)</f>
        <v>0</v>
      </c>
      <c r="AR105" s="154" t="s">
        <v>79</v>
      </c>
      <c r="AT105" s="162" t="s">
        <v>70</v>
      </c>
      <c r="AU105" s="162" t="s">
        <v>79</v>
      </c>
      <c r="AY105" s="154" t="s">
        <v>137</v>
      </c>
      <c r="BK105" s="163">
        <f>SUM(BK106:BK113)</f>
        <v>0</v>
      </c>
    </row>
    <row r="106" spans="2:65" s="1" customFormat="1" ht="31.5" customHeight="1">
      <c r="B106" s="167"/>
      <c r="C106" s="168" t="s">
        <v>79</v>
      </c>
      <c r="D106" s="168" t="s">
        <v>140</v>
      </c>
      <c r="E106" s="169" t="s">
        <v>141</v>
      </c>
      <c r="F106" s="170" t="s">
        <v>142</v>
      </c>
      <c r="G106" s="171" t="s">
        <v>143</v>
      </c>
      <c r="H106" s="172">
        <v>1</v>
      </c>
      <c r="I106" s="173"/>
      <c r="J106" s="174">
        <f>ROUND(I106*H106,2)</f>
        <v>0</v>
      </c>
      <c r="K106" s="170" t="s">
        <v>144</v>
      </c>
      <c r="L106" s="38"/>
      <c r="M106" s="175" t="s">
        <v>5</v>
      </c>
      <c r="N106" s="176" t="s">
        <v>42</v>
      </c>
      <c r="O106" s="39"/>
      <c r="P106" s="177">
        <f>O106*H106</f>
        <v>0</v>
      </c>
      <c r="Q106" s="177">
        <v>0.04026</v>
      </c>
      <c r="R106" s="177">
        <f>Q106*H106</f>
        <v>0.04026</v>
      </c>
      <c r="S106" s="177">
        <v>0</v>
      </c>
      <c r="T106" s="178">
        <f>S106*H106</f>
        <v>0</v>
      </c>
      <c r="AR106" s="21" t="s">
        <v>145</v>
      </c>
      <c r="AT106" s="21" t="s">
        <v>140</v>
      </c>
      <c r="AU106" s="21" t="s">
        <v>81</v>
      </c>
      <c r="AY106" s="21" t="s">
        <v>137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1" t="s">
        <v>79</v>
      </c>
      <c r="BK106" s="179">
        <f>ROUND(I106*H106,2)</f>
        <v>0</v>
      </c>
      <c r="BL106" s="21" t="s">
        <v>145</v>
      </c>
      <c r="BM106" s="21" t="s">
        <v>146</v>
      </c>
    </row>
    <row r="107" spans="2:65" s="1" customFormat="1" ht="22.5" customHeight="1">
      <c r="B107" s="167"/>
      <c r="C107" s="168" t="s">
        <v>81</v>
      </c>
      <c r="D107" s="168" t="s">
        <v>140</v>
      </c>
      <c r="E107" s="169" t="s">
        <v>147</v>
      </c>
      <c r="F107" s="170" t="s">
        <v>148</v>
      </c>
      <c r="G107" s="171" t="s">
        <v>149</v>
      </c>
      <c r="H107" s="172">
        <v>0.013</v>
      </c>
      <c r="I107" s="173"/>
      <c r="J107" s="174">
        <f>ROUND(I107*H107,2)</f>
        <v>0</v>
      </c>
      <c r="K107" s="170" t="s">
        <v>144</v>
      </c>
      <c r="L107" s="38"/>
      <c r="M107" s="175" t="s">
        <v>5</v>
      </c>
      <c r="N107" s="176" t="s">
        <v>42</v>
      </c>
      <c r="O107" s="39"/>
      <c r="P107" s="177">
        <f>O107*H107</f>
        <v>0</v>
      </c>
      <c r="Q107" s="177">
        <v>1.09</v>
      </c>
      <c r="R107" s="177">
        <f>Q107*H107</f>
        <v>0.01417</v>
      </c>
      <c r="S107" s="177">
        <v>0</v>
      </c>
      <c r="T107" s="178">
        <f>S107*H107</f>
        <v>0</v>
      </c>
      <c r="AR107" s="21" t="s">
        <v>145</v>
      </c>
      <c r="AT107" s="21" t="s">
        <v>140</v>
      </c>
      <c r="AU107" s="21" t="s">
        <v>81</v>
      </c>
      <c r="AY107" s="21" t="s">
        <v>137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21" t="s">
        <v>79</v>
      </c>
      <c r="BK107" s="179">
        <f>ROUND(I107*H107,2)</f>
        <v>0</v>
      </c>
      <c r="BL107" s="21" t="s">
        <v>145</v>
      </c>
      <c r="BM107" s="21" t="s">
        <v>150</v>
      </c>
    </row>
    <row r="108" spans="2:51" s="11" customFormat="1" ht="13.5">
      <c r="B108" s="180"/>
      <c r="D108" s="181" t="s">
        <v>151</v>
      </c>
      <c r="E108" s="182" t="s">
        <v>5</v>
      </c>
      <c r="F108" s="183" t="s">
        <v>152</v>
      </c>
      <c r="H108" s="184">
        <v>0.013</v>
      </c>
      <c r="I108" s="185"/>
      <c r="L108" s="180"/>
      <c r="M108" s="186"/>
      <c r="N108" s="187"/>
      <c r="O108" s="187"/>
      <c r="P108" s="187"/>
      <c r="Q108" s="187"/>
      <c r="R108" s="187"/>
      <c r="S108" s="187"/>
      <c r="T108" s="188"/>
      <c r="AT108" s="189" t="s">
        <v>151</v>
      </c>
      <c r="AU108" s="189" t="s">
        <v>81</v>
      </c>
      <c r="AV108" s="11" t="s">
        <v>81</v>
      </c>
      <c r="AW108" s="11" t="s">
        <v>35</v>
      </c>
      <c r="AX108" s="11" t="s">
        <v>79</v>
      </c>
      <c r="AY108" s="189" t="s">
        <v>137</v>
      </c>
    </row>
    <row r="109" spans="2:65" s="1" customFormat="1" ht="31.5" customHeight="1">
      <c r="B109" s="167"/>
      <c r="C109" s="168" t="s">
        <v>138</v>
      </c>
      <c r="D109" s="168" t="s">
        <v>140</v>
      </c>
      <c r="E109" s="169" t="s">
        <v>153</v>
      </c>
      <c r="F109" s="170" t="s">
        <v>154</v>
      </c>
      <c r="G109" s="171" t="s">
        <v>155</v>
      </c>
      <c r="H109" s="172">
        <v>1.7</v>
      </c>
      <c r="I109" s="173"/>
      <c r="J109" s="174">
        <f>ROUND(I109*H109,2)</f>
        <v>0</v>
      </c>
      <c r="K109" s="170" t="s">
        <v>144</v>
      </c>
      <c r="L109" s="38"/>
      <c r="M109" s="175" t="s">
        <v>5</v>
      </c>
      <c r="N109" s="176" t="s">
        <v>42</v>
      </c>
      <c r="O109" s="39"/>
      <c r="P109" s="177">
        <f>O109*H109</f>
        <v>0</v>
      </c>
      <c r="Q109" s="177">
        <v>0.04017</v>
      </c>
      <c r="R109" s="177">
        <f>Q109*H109</f>
        <v>0.06828899999999999</v>
      </c>
      <c r="S109" s="177">
        <v>0</v>
      </c>
      <c r="T109" s="178">
        <f>S109*H109</f>
        <v>0</v>
      </c>
      <c r="AR109" s="21" t="s">
        <v>145</v>
      </c>
      <c r="AT109" s="21" t="s">
        <v>140</v>
      </c>
      <c r="AU109" s="21" t="s">
        <v>81</v>
      </c>
      <c r="AY109" s="21" t="s">
        <v>137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1" t="s">
        <v>79</v>
      </c>
      <c r="BK109" s="179">
        <f>ROUND(I109*H109,2)</f>
        <v>0</v>
      </c>
      <c r="BL109" s="21" t="s">
        <v>145</v>
      </c>
      <c r="BM109" s="21" t="s">
        <v>156</v>
      </c>
    </row>
    <row r="110" spans="2:65" s="1" customFormat="1" ht="31.5" customHeight="1">
      <c r="B110" s="167"/>
      <c r="C110" s="168" t="s">
        <v>145</v>
      </c>
      <c r="D110" s="168" t="s">
        <v>140</v>
      </c>
      <c r="E110" s="169" t="s">
        <v>157</v>
      </c>
      <c r="F110" s="170" t="s">
        <v>158</v>
      </c>
      <c r="G110" s="171" t="s">
        <v>155</v>
      </c>
      <c r="H110" s="172">
        <v>5.4</v>
      </c>
      <c r="I110" s="173"/>
      <c r="J110" s="174">
        <f>ROUND(I110*H110,2)</f>
        <v>0</v>
      </c>
      <c r="K110" s="170" t="s">
        <v>144</v>
      </c>
      <c r="L110" s="38"/>
      <c r="M110" s="175" t="s">
        <v>5</v>
      </c>
      <c r="N110" s="176" t="s">
        <v>42</v>
      </c>
      <c r="O110" s="39"/>
      <c r="P110" s="177">
        <f>O110*H110</f>
        <v>0</v>
      </c>
      <c r="Q110" s="177">
        <v>0.06982</v>
      </c>
      <c r="R110" s="177">
        <f>Q110*H110</f>
        <v>0.377028</v>
      </c>
      <c r="S110" s="177">
        <v>0</v>
      </c>
      <c r="T110" s="178">
        <f>S110*H110</f>
        <v>0</v>
      </c>
      <c r="AR110" s="21" t="s">
        <v>145</v>
      </c>
      <c r="AT110" s="21" t="s">
        <v>140</v>
      </c>
      <c r="AU110" s="21" t="s">
        <v>81</v>
      </c>
      <c r="AY110" s="21" t="s">
        <v>137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1" t="s">
        <v>79</v>
      </c>
      <c r="BK110" s="179">
        <f>ROUND(I110*H110,2)</f>
        <v>0</v>
      </c>
      <c r="BL110" s="21" t="s">
        <v>145</v>
      </c>
      <c r="BM110" s="21" t="s">
        <v>159</v>
      </c>
    </row>
    <row r="111" spans="2:65" s="1" customFormat="1" ht="31.5" customHeight="1">
      <c r="B111" s="167"/>
      <c r="C111" s="168" t="s">
        <v>160</v>
      </c>
      <c r="D111" s="168" t="s">
        <v>140</v>
      </c>
      <c r="E111" s="169" t="s">
        <v>161</v>
      </c>
      <c r="F111" s="170" t="s">
        <v>162</v>
      </c>
      <c r="G111" s="171" t="s">
        <v>155</v>
      </c>
      <c r="H111" s="172">
        <v>2.27</v>
      </c>
      <c r="I111" s="173"/>
      <c r="J111" s="174">
        <f>ROUND(I111*H111,2)</f>
        <v>0</v>
      </c>
      <c r="K111" s="170" t="s">
        <v>144</v>
      </c>
      <c r="L111" s="38"/>
      <c r="M111" s="175" t="s">
        <v>5</v>
      </c>
      <c r="N111" s="176" t="s">
        <v>42</v>
      </c>
      <c r="O111" s="39"/>
      <c r="P111" s="177">
        <f>O111*H111</f>
        <v>0</v>
      </c>
      <c r="Q111" s="177">
        <v>0.10422</v>
      </c>
      <c r="R111" s="177">
        <f>Q111*H111</f>
        <v>0.2365794</v>
      </c>
      <c r="S111" s="177">
        <v>0</v>
      </c>
      <c r="T111" s="178">
        <f>S111*H111</f>
        <v>0</v>
      </c>
      <c r="AR111" s="21" t="s">
        <v>145</v>
      </c>
      <c r="AT111" s="21" t="s">
        <v>140</v>
      </c>
      <c r="AU111" s="21" t="s">
        <v>81</v>
      </c>
      <c r="AY111" s="21" t="s">
        <v>137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1" t="s">
        <v>79</v>
      </c>
      <c r="BK111" s="179">
        <f>ROUND(I111*H111,2)</f>
        <v>0</v>
      </c>
      <c r="BL111" s="21" t="s">
        <v>145</v>
      </c>
      <c r="BM111" s="21" t="s">
        <v>163</v>
      </c>
    </row>
    <row r="112" spans="2:65" s="1" customFormat="1" ht="22.5" customHeight="1">
      <c r="B112" s="167"/>
      <c r="C112" s="168" t="s">
        <v>164</v>
      </c>
      <c r="D112" s="168" t="s">
        <v>140</v>
      </c>
      <c r="E112" s="169" t="s">
        <v>165</v>
      </c>
      <c r="F112" s="170" t="s">
        <v>166</v>
      </c>
      <c r="G112" s="171" t="s">
        <v>155</v>
      </c>
      <c r="H112" s="172">
        <v>0.288</v>
      </c>
      <c r="I112" s="173"/>
      <c r="J112" s="174">
        <f>ROUND(I112*H112,2)</f>
        <v>0</v>
      </c>
      <c r="K112" s="170" t="s">
        <v>144</v>
      </c>
      <c r="L112" s="38"/>
      <c r="M112" s="175" t="s">
        <v>5</v>
      </c>
      <c r="N112" s="176" t="s">
        <v>42</v>
      </c>
      <c r="O112" s="39"/>
      <c r="P112" s="177">
        <f>O112*H112</f>
        <v>0</v>
      </c>
      <c r="Q112" s="177">
        <v>0.17818</v>
      </c>
      <c r="R112" s="177">
        <f>Q112*H112</f>
        <v>0.051315839999999995</v>
      </c>
      <c r="S112" s="177">
        <v>0</v>
      </c>
      <c r="T112" s="178">
        <f>S112*H112</f>
        <v>0</v>
      </c>
      <c r="AR112" s="21" t="s">
        <v>145</v>
      </c>
      <c r="AT112" s="21" t="s">
        <v>140</v>
      </c>
      <c r="AU112" s="21" t="s">
        <v>81</v>
      </c>
      <c r="AY112" s="21" t="s">
        <v>137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1" t="s">
        <v>79</v>
      </c>
      <c r="BK112" s="179">
        <f>ROUND(I112*H112,2)</f>
        <v>0</v>
      </c>
      <c r="BL112" s="21" t="s">
        <v>145</v>
      </c>
      <c r="BM112" s="21" t="s">
        <v>167</v>
      </c>
    </row>
    <row r="113" spans="2:51" s="11" customFormat="1" ht="13.5">
      <c r="B113" s="180"/>
      <c r="D113" s="190" t="s">
        <v>151</v>
      </c>
      <c r="E113" s="189" t="s">
        <v>5</v>
      </c>
      <c r="F113" s="191" t="s">
        <v>168</v>
      </c>
      <c r="H113" s="192">
        <v>0.288</v>
      </c>
      <c r="I113" s="185"/>
      <c r="L113" s="180"/>
      <c r="M113" s="186"/>
      <c r="N113" s="187"/>
      <c r="O113" s="187"/>
      <c r="P113" s="187"/>
      <c r="Q113" s="187"/>
      <c r="R113" s="187"/>
      <c r="S113" s="187"/>
      <c r="T113" s="188"/>
      <c r="AT113" s="189" t="s">
        <v>151</v>
      </c>
      <c r="AU113" s="189" t="s">
        <v>81</v>
      </c>
      <c r="AV113" s="11" t="s">
        <v>81</v>
      </c>
      <c r="AW113" s="11" t="s">
        <v>35</v>
      </c>
      <c r="AX113" s="11" t="s">
        <v>79</v>
      </c>
      <c r="AY113" s="189" t="s">
        <v>137</v>
      </c>
    </row>
    <row r="114" spans="2:63" s="10" customFormat="1" ht="29.85" customHeight="1">
      <c r="B114" s="153"/>
      <c r="D114" s="164" t="s">
        <v>70</v>
      </c>
      <c r="E114" s="165" t="s">
        <v>164</v>
      </c>
      <c r="F114" s="165" t="s">
        <v>169</v>
      </c>
      <c r="I114" s="156"/>
      <c r="J114" s="166">
        <f>BK114</f>
        <v>0</v>
      </c>
      <c r="L114" s="153"/>
      <c r="M114" s="158"/>
      <c r="N114" s="159"/>
      <c r="O114" s="159"/>
      <c r="P114" s="160">
        <f>SUM(P115:P134)</f>
        <v>0</v>
      </c>
      <c r="Q114" s="159"/>
      <c r="R114" s="160">
        <f>SUM(R115:R134)</f>
        <v>5.847522</v>
      </c>
      <c r="S114" s="159"/>
      <c r="T114" s="161">
        <f>SUM(T115:T134)</f>
        <v>0</v>
      </c>
      <c r="AR114" s="154" t="s">
        <v>79</v>
      </c>
      <c r="AT114" s="162" t="s">
        <v>70</v>
      </c>
      <c r="AU114" s="162" t="s">
        <v>79</v>
      </c>
      <c r="AY114" s="154" t="s">
        <v>137</v>
      </c>
      <c r="BK114" s="163">
        <f>SUM(BK115:BK134)</f>
        <v>0</v>
      </c>
    </row>
    <row r="115" spans="2:65" s="1" customFormat="1" ht="22.5" customHeight="1">
      <c r="B115" s="167"/>
      <c r="C115" s="168" t="s">
        <v>170</v>
      </c>
      <c r="D115" s="168" t="s">
        <v>140</v>
      </c>
      <c r="E115" s="169" t="s">
        <v>171</v>
      </c>
      <c r="F115" s="170" t="s">
        <v>172</v>
      </c>
      <c r="G115" s="171" t="s">
        <v>155</v>
      </c>
      <c r="H115" s="172">
        <v>106</v>
      </c>
      <c r="I115" s="173"/>
      <c r="J115" s="174">
        <f>ROUND(I115*H115,2)</f>
        <v>0</v>
      </c>
      <c r="K115" s="170" t="s">
        <v>144</v>
      </c>
      <c r="L115" s="38"/>
      <c r="M115" s="175" t="s">
        <v>5</v>
      </c>
      <c r="N115" s="176" t="s">
        <v>42</v>
      </c>
      <c r="O115" s="39"/>
      <c r="P115" s="177">
        <f>O115*H115</f>
        <v>0</v>
      </c>
      <c r="Q115" s="177">
        <v>0.003</v>
      </c>
      <c r="R115" s="177">
        <f>Q115*H115</f>
        <v>0.318</v>
      </c>
      <c r="S115" s="177">
        <v>0</v>
      </c>
      <c r="T115" s="178">
        <f>S115*H115</f>
        <v>0</v>
      </c>
      <c r="AR115" s="21" t="s">
        <v>145</v>
      </c>
      <c r="AT115" s="21" t="s">
        <v>140</v>
      </c>
      <c r="AU115" s="21" t="s">
        <v>81</v>
      </c>
      <c r="AY115" s="21" t="s">
        <v>137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21" t="s">
        <v>79</v>
      </c>
      <c r="BK115" s="179">
        <f>ROUND(I115*H115,2)</f>
        <v>0</v>
      </c>
      <c r="BL115" s="21" t="s">
        <v>145</v>
      </c>
      <c r="BM115" s="21" t="s">
        <v>173</v>
      </c>
    </row>
    <row r="116" spans="2:65" s="1" customFormat="1" ht="22.5" customHeight="1">
      <c r="B116" s="167"/>
      <c r="C116" s="168" t="s">
        <v>174</v>
      </c>
      <c r="D116" s="168" t="s">
        <v>140</v>
      </c>
      <c r="E116" s="169" t="s">
        <v>175</v>
      </c>
      <c r="F116" s="170" t="s">
        <v>176</v>
      </c>
      <c r="G116" s="171" t="s">
        <v>155</v>
      </c>
      <c r="H116" s="172">
        <v>5.55</v>
      </c>
      <c r="I116" s="173"/>
      <c r="J116" s="174">
        <f>ROUND(I116*H116,2)</f>
        <v>0</v>
      </c>
      <c r="K116" s="170" t="s">
        <v>144</v>
      </c>
      <c r="L116" s="38"/>
      <c r="M116" s="175" t="s">
        <v>5</v>
      </c>
      <c r="N116" s="176" t="s">
        <v>42</v>
      </c>
      <c r="O116" s="39"/>
      <c r="P116" s="177">
        <f>O116*H116</f>
        <v>0</v>
      </c>
      <c r="Q116" s="177">
        <v>0.04</v>
      </c>
      <c r="R116" s="177">
        <f>Q116*H116</f>
        <v>0.222</v>
      </c>
      <c r="S116" s="177">
        <v>0</v>
      </c>
      <c r="T116" s="178">
        <f>S116*H116</f>
        <v>0</v>
      </c>
      <c r="AR116" s="21" t="s">
        <v>145</v>
      </c>
      <c r="AT116" s="21" t="s">
        <v>140</v>
      </c>
      <c r="AU116" s="21" t="s">
        <v>81</v>
      </c>
      <c r="AY116" s="21" t="s">
        <v>137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21" t="s">
        <v>79</v>
      </c>
      <c r="BK116" s="179">
        <f>ROUND(I116*H116,2)</f>
        <v>0</v>
      </c>
      <c r="BL116" s="21" t="s">
        <v>145</v>
      </c>
      <c r="BM116" s="21" t="s">
        <v>177</v>
      </c>
    </row>
    <row r="117" spans="2:51" s="11" customFormat="1" ht="13.5">
      <c r="B117" s="180"/>
      <c r="D117" s="190" t="s">
        <v>151</v>
      </c>
      <c r="E117" s="189" t="s">
        <v>5</v>
      </c>
      <c r="F117" s="191" t="s">
        <v>178</v>
      </c>
      <c r="H117" s="192">
        <v>4.55</v>
      </c>
      <c r="I117" s="185"/>
      <c r="L117" s="180"/>
      <c r="M117" s="186"/>
      <c r="N117" s="187"/>
      <c r="O117" s="187"/>
      <c r="P117" s="187"/>
      <c r="Q117" s="187"/>
      <c r="R117" s="187"/>
      <c r="S117" s="187"/>
      <c r="T117" s="188"/>
      <c r="AT117" s="189" t="s">
        <v>151</v>
      </c>
      <c r="AU117" s="189" t="s">
        <v>81</v>
      </c>
      <c r="AV117" s="11" t="s">
        <v>81</v>
      </c>
      <c r="AW117" s="11" t="s">
        <v>35</v>
      </c>
      <c r="AX117" s="11" t="s">
        <v>71</v>
      </c>
      <c r="AY117" s="189" t="s">
        <v>137</v>
      </c>
    </row>
    <row r="118" spans="2:51" s="11" customFormat="1" ht="13.5">
      <c r="B118" s="180"/>
      <c r="D118" s="181" t="s">
        <v>151</v>
      </c>
      <c r="E118" s="182" t="s">
        <v>5</v>
      </c>
      <c r="F118" s="183" t="s">
        <v>179</v>
      </c>
      <c r="H118" s="184">
        <v>1</v>
      </c>
      <c r="I118" s="185"/>
      <c r="L118" s="180"/>
      <c r="M118" s="186"/>
      <c r="N118" s="187"/>
      <c r="O118" s="187"/>
      <c r="P118" s="187"/>
      <c r="Q118" s="187"/>
      <c r="R118" s="187"/>
      <c r="S118" s="187"/>
      <c r="T118" s="188"/>
      <c r="AT118" s="189" t="s">
        <v>151</v>
      </c>
      <c r="AU118" s="189" t="s">
        <v>81</v>
      </c>
      <c r="AV118" s="11" t="s">
        <v>81</v>
      </c>
      <c r="AW118" s="11" t="s">
        <v>35</v>
      </c>
      <c r="AX118" s="11" t="s">
        <v>71</v>
      </c>
      <c r="AY118" s="189" t="s">
        <v>137</v>
      </c>
    </row>
    <row r="119" spans="2:65" s="1" customFormat="1" ht="22.5" customHeight="1">
      <c r="B119" s="167"/>
      <c r="C119" s="168" t="s">
        <v>180</v>
      </c>
      <c r="D119" s="168" t="s">
        <v>140</v>
      </c>
      <c r="E119" s="169" t="s">
        <v>181</v>
      </c>
      <c r="F119" s="170" t="s">
        <v>182</v>
      </c>
      <c r="G119" s="171" t="s">
        <v>155</v>
      </c>
      <c r="H119" s="172">
        <v>110.916</v>
      </c>
      <c r="I119" s="173"/>
      <c r="J119" s="174">
        <f>ROUND(I119*H119,2)</f>
        <v>0</v>
      </c>
      <c r="K119" s="170" t="s">
        <v>144</v>
      </c>
      <c r="L119" s="38"/>
      <c r="M119" s="175" t="s">
        <v>5</v>
      </c>
      <c r="N119" s="176" t="s">
        <v>42</v>
      </c>
      <c r="O119" s="39"/>
      <c r="P119" s="177">
        <f>O119*H119</f>
        <v>0</v>
      </c>
      <c r="Q119" s="177">
        <v>0.0147</v>
      </c>
      <c r="R119" s="177">
        <f>Q119*H119</f>
        <v>1.6304652</v>
      </c>
      <c r="S119" s="177">
        <v>0</v>
      </c>
      <c r="T119" s="178">
        <f>S119*H119</f>
        <v>0</v>
      </c>
      <c r="AR119" s="21" t="s">
        <v>145</v>
      </c>
      <c r="AT119" s="21" t="s">
        <v>140</v>
      </c>
      <c r="AU119" s="21" t="s">
        <v>81</v>
      </c>
      <c r="AY119" s="21" t="s">
        <v>137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21" t="s">
        <v>79</v>
      </c>
      <c r="BK119" s="179">
        <f>ROUND(I119*H119,2)</f>
        <v>0</v>
      </c>
      <c r="BL119" s="21" t="s">
        <v>145</v>
      </c>
      <c r="BM119" s="21" t="s">
        <v>183</v>
      </c>
    </row>
    <row r="120" spans="2:65" s="1" customFormat="1" ht="22.5" customHeight="1">
      <c r="B120" s="167"/>
      <c r="C120" s="168" t="s">
        <v>76</v>
      </c>
      <c r="D120" s="168" t="s">
        <v>140</v>
      </c>
      <c r="E120" s="169" t="s">
        <v>184</v>
      </c>
      <c r="F120" s="170" t="s">
        <v>185</v>
      </c>
      <c r="G120" s="171" t="s">
        <v>155</v>
      </c>
      <c r="H120" s="172">
        <v>283</v>
      </c>
      <c r="I120" s="173"/>
      <c r="J120" s="174">
        <f>ROUND(I120*H120,2)</f>
        <v>0</v>
      </c>
      <c r="K120" s="170" t="s">
        <v>144</v>
      </c>
      <c r="L120" s="38"/>
      <c r="M120" s="175" t="s">
        <v>5</v>
      </c>
      <c r="N120" s="176" t="s">
        <v>42</v>
      </c>
      <c r="O120" s="39"/>
      <c r="P120" s="177">
        <f>O120*H120</f>
        <v>0</v>
      </c>
      <c r="Q120" s="177">
        <v>0.003</v>
      </c>
      <c r="R120" s="177">
        <f>Q120*H120</f>
        <v>0.849</v>
      </c>
      <c r="S120" s="177">
        <v>0</v>
      </c>
      <c r="T120" s="178">
        <f>S120*H120</f>
        <v>0</v>
      </c>
      <c r="AR120" s="21" t="s">
        <v>145</v>
      </c>
      <c r="AT120" s="21" t="s">
        <v>140</v>
      </c>
      <c r="AU120" s="21" t="s">
        <v>81</v>
      </c>
      <c r="AY120" s="21" t="s">
        <v>137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21" t="s">
        <v>79</v>
      </c>
      <c r="BK120" s="179">
        <f>ROUND(I120*H120,2)</f>
        <v>0</v>
      </c>
      <c r="BL120" s="21" t="s">
        <v>145</v>
      </c>
      <c r="BM120" s="21" t="s">
        <v>186</v>
      </c>
    </row>
    <row r="121" spans="2:51" s="11" customFormat="1" ht="13.5">
      <c r="B121" s="180"/>
      <c r="D121" s="190" t="s">
        <v>151</v>
      </c>
      <c r="E121" s="189" t="s">
        <v>5</v>
      </c>
      <c r="F121" s="191" t="s">
        <v>187</v>
      </c>
      <c r="H121" s="192">
        <v>121</v>
      </c>
      <c r="I121" s="185"/>
      <c r="L121" s="180"/>
      <c r="M121" s="186"/>
      <c r="N121" s="187"/>
      <c r="O121" s="187"/>
      <c r="P121" s="187"/>
      <c r="Q121" s="187"/>
      <c r="R121" s="187"/>
      <c r="S121" s="187"/>
      <c r="T121" s="188"/>
      <c r="AT121" s="189" t="s">
        <v>151</v>
      </c>
      <c r="AU121" s="189" t="s">
        <v>81</v>
      </c>
      <c r="AV121" s="11" t="s">
        <v>81</v>
      </c>
      <c r="AW121" s="11" t="s">
        <v>35</v>
      </c>
      <c r="AX121" s="11" t="s">
        <v>71</v>
      </c>
      <c r="AY121" s="189" t="s">
        <v>137</v>
      </c>
    </row>
    <row r="122" spans="2:51" s="11" customFormat="1" ht="13.5">
      <c r="B122" s="180"/>
      <c r="D122" s="181" t="s">
        <v>151</v>
      </c>
      <c r="E122" s="182" t="s">
        <v>5</v>
      </c>
      <c r="F122" s="183" t="s">
        <v>188</v>
      </c>
      <c r="H122" s="184">
        <v>162</v>
      </c>
      <c r="I122" s="185"/>
      <c r="L122" s="180"/>
      <c r="M122" s="186"/>
      <c r="N122" s="187"/>
      <c r="O122" s="187"/>
      <c r="P122" s="187"/>
      <c r="Q122" s="187"/>
      <c r="R122" s="187"/>
      <c r="S122" s="187"/>
      <c r="T122" s="188"/>
      <c r="AT122" s="189" t="s">
        <v>151</v>
      </c>
      <c r="AU122" s="189" t="s">
        <v>81</v>
      </c>
      <c r="AV122" s="11" t="s">
        <v>81</v>
      </c>
      <c r="AW122" s="11" t="s">
        <v>35</v>
      </c>
      <c r="AX122" s="11" t="s">
        <v>71</v>
      </c>
      <c r="AY122" s="189" t="s">
        <v>137</v>
      </c>
    </row>
    <row r="123" spans="2:65" s="1" customFormat="1" ht="22.5" customHeight="1">
      <c r="B123" s="167"/>
      <c r="C123" s="168" t="s">
        <v>189</v>
      </c>
      <c r="D123" s="168" t="s">
        <v>140</v>
      </c>
      <c r="E123" s="169" t="s">
        <v>190</v>
      </c>
      <c r="F123" s="170" t="s">
        <v>191</v>
      </c>
      <c r="G123" s="171" t="s">
        <v>155</v>
      </c>
      <c r="H123" s="172">
        <v>0.378</v>
      </c>
      <c r="I123" s="173"/>
      <c r="J123" s="174">
        <f>ROUND(I123*H123,2)</f>
        <v>0</v>
      </c>
      <c r="K123" s="170" t="s">
        <v>144</v>
      </c>
      <c r="L123" s="38"/>
      <c r="M123" s="175" t="s">
        <v>5</v>
      </c>
      <c r="N123" s="176" t="s">
        <v>42</v>
      </c>
      <c r="O123" s="39"/>
      <c r="P123" s="177">
        <f>O123*H123</f>
        <v>0</v>
      </c>
      <c r="Q123" s="177">
        <v>0.00106</v>
      </c>
      <c r="R123" s="177">
        <f>Q123*H123</f>
        <v>0.00040068</v>
      </c>
      <c r="S123" s="177">
        <v>0</v>
      </c>
      <c r="T123" s="178">
        <f>S123*H123</f>
        <v>0</v>
      </c>
      <c r="AR123" s="21" t="s">
        <v>145</v>
      </c>
      <c r="AT123" s="21" t="s">
        <v>140</v>
      </c>
      <c r="AU123" s="21" t="s">
        <v>81</v>
      </c>
      <c r="AY123" s="21" t="s">
        <v>137</v>
      </c>
      <c r="BE123" s="179">
        <f>IF(N123="základní",J123,0)</f>
        <v>0</v>
      </c>
      <c r="BF123" s="179">
        <f>IF(N123="snížená",J123,0)</f>
        <v>0</v>
      </c>
      <c r="BG123" s="179">
        <f>IF(N123="zákl. přenesená",J123,0)</f>
        <v>0</v>
      </c>
      <c r="BH123" s="179">
        <f>IF(N123="sníž. přenesená",J123,0)</f>
        <v>0</v>
      </c>
      <c r="BI123" s="179">
        <f>IF(N123="nulová",J123,0)</f>
        <v>0</v>
      </c>
      <c r="BJ123" s="21" t="s">
        <v>79</v>
      </c>
      <c r="BK123" s="179">
        <f>ROUND(I123*H123,2)</f>
        <v>0</v>
      </c>
      <c r="BL123" s="21" t="s">
        <v>145</v>
      </c>
      <c r="BM123" s="21" t="s">
        <v>192</v>
      </c>
    </row>
    <row r="124" spans="2:51" s="11" customFormat="1" ht="13.5">
      <c r="B124" s="180"/>
      <c r="D124" s="181" t="s">
        <v>151</v>
      </c>
      <c r="E124" s="182" t="s">
        <v>5</v>
      </c>
      <c r="F124" s="183" t="s">
        <v>193</v>
      </c>
      <c r="H124" s="184">
        <v>0.378</v>
      </c>
      <c r="I124" s="185"/>
      <c r="L124" s="180"/>
      <c r="M124" s="186"/>
      <c r="N124" s="187"/>
      <c r="O124" s="187"/>
      <c r="P124" s="187"/>
      <c r="Q124" s="187"/>
      <c r="R124" s="187"/>
      <c r="S124" s="187"/>
      <c r="T124" s="188"/>
      <c r="AT124" s="189" t="s">
        <v>151</v>
      </c>
      <c r="AU124" s="189" t="s">
        <v>81</v>
      </c>
      <c r="AV124" s="11" t="s">
        <v>81</v>
      </c>
      <c r="AW124" s="11" t="s">
        <v>35</v>
      </c>
      <c r="AX124" s="11" t="s">
        <v>79</v>
      </c>
      <c r="AY124" s="189" t="s">
        <v>137</v>
      </c>
    </row>
    <row r="125" spans="2:65" s="1" customFormat="1" ht="22.5" customHeight="1">
      <c r="B125" s="167"/>
      <c r="C125" s="168" t="s">
        <v>194</v>
      </c>
      <c r="D125" s="168" t="s">
        <v>140</v>
      </c>
      <c r="E125" s="169" t="s">
        <v>195</v>
      </c>
      <c r="F125" s="170" t="s">
        <v>196</v>
      </c>
      <c r="G125" s="171" t="s">
        <v>155</v>
      </c>
      <c r="H125" s="172">
        <v>20.188</v>
      </c>
      <c r="I125" s="173"/>
      <c r="J125" s="174">
        <f>ROUND(I125*H125,2)</f>
        <v>0</v>
      </c>
      <c r="K125" s="170" t="s">
        <v>144</v>
      </c>
      <c r="L125" s="38"/>
      <c r="M125" s="175" t="s">
        <v>5</v>
      </c>
      <c r="N125" s="176" t="s">
        <v>42</v>
      </c>
      <c r="O125" s="39"/>
      <c r="P125" s="177">
        <f>O125*H125</f>
        <v>0</v>
      </c>
      <c r="Q125" s="177">
        <v>0.00012</v>
      </c>
      <c r="R125" s="177">
        <f>Q125*H125</f>
        <v>0.00242256</v>
      </c>
      <c r="S125" s="177">
        <v>0</v>
      </c>
      <c r="T125" s="178">
        <f>S125*H125</f>
        <v>0</v>
      </c>
      <c r="AR125" s="21" t="s">
        <v>145</v>
      </c>
      <c r="AT125" s="21" t="s">
        <v>140</v>
      </c>
      <c r="AU125" s="21" t="s">
        <v>81</v>
      </c>
      <c r="AY125" s="21" t="s">
        <v>137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1" t="s">
        <v>79</v>
      </c>
      <c r="BK125" s="179">
        <f>ROUND(I125*H125,2)</f>
        <v>0</v>
      </c>
      <c r="BL125" s="21" t="s">
        <v>145</v>
      </c>
      <c r="BM125" s="21" t="s">
        <v>197</v>
      </c>
    </row>
    <row r="126" spans="2:51" s="11" customFormat="1" ht="13.5">
      <c r="B126" s="180"/>
      <c r="D126" s="181" t="s">
        <v>151</v>
      </c>
      <c r="E126" s="182" t="s">
        <v>5</v>
      </c>
      <c r="F126" s="183" t="s">
        <v>198</v>
      </c>
      <c r="H126" s="184">
        <v>20.188</v>
      </c>
      <c r="I126" s="185"/>
      <c r="L126" s="180"/>
      <c r="M126" s="186"/>
      <c r="N126" s="187"/>
      <c r="O126" s="187"/>
      <c r="P126" s="187"/>
      <c r="Q126" s="187"/>
      <c r="R126" s="187"/>
      <c r="S126" s="187"/>
      <c r="T126" s="188"/>
      <c r="AT126" s="189" t="s">
        <v>151</v>
      </c>
      <c r="AU126" s="189" t="s">
        <v>81</v>
      </c>
      <c r="AV126" s="11" t="s">
        <v>81</v>
      </c>
      <c r="AW126" s="11" t="s">
        <v>35</v>
      </c>
      <c r="AX126" s="11" t="s">
        <v>71</v>
      </c>
      <c r="AY126" s="189" t="s">
        <v>137</v>
      </c>
    </row>
    <row r="127" spans="2:65" s="1" customFormat="1" ht="22.5" customHeight="1">
      <c r="B127" s="167"/>
      <c r="C127" s="168" t="s">
        <v>199</v>
      </c>
      <c r="D127" s="168" t="s">
        <v>140</v>
      </c>
      <c r="E127" s="169" t="s">
        <v>200</v>
      </c>
      <c r="F127" s="170" t="s">
        <v>201</v>
      </c>
      <c r="G127" s="171" t="s">
        <v>202</v>
      </c>
      <c r="H127" s="172">
        <v>0.184</v>
      </c>
      <c r="I127" s="173"/>
      <c r="J127" s="174">
        <f>ROUND(I127*H127,2)</f>
        <v>0</v>
      </c>
      <c r="K127" s="170" t="s">
        <v>144</v>
      </c>
      <c r="L127" s="38"/>
      <c r="M127" s="175" t="s">
        <v>5</v>
      </c>
      <c r="N127" s="176" t="s">
        <v>42</v>
      </c>
      <c r="O127" s="39"/>
      <c r="P127" s="177">
        <f>O127*H127</f>
        <v>0</v>
      </c>
      <c r="Q127" s="177">
        <v>2.25634</v>
      </c>
      <c r="R127" s="177">
        <f>Q127*H127</f>
        <v>0.41516655999999996</v>
      </c>
      <c r="S127" s="177">
        <v>0</v>
      </c>
      <c r="T127" s="178">
        <f>S127*H127</f>
        <v>0</v>
      </c>
      <c r="AR127" s="21" t="s">
        <v>145</v>
      </c>
      <c r="AT127" s="21" t="s">
        <v>140</v>
      </c>
      <c r="AU127" s="21" t="s">
        <v>81</v>
      </c>
      <c r="AY127" s="21" t="s">
        <v>137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21" t="s">
        <v>79</v>
      </c>
      <c r="BK127" s="179">
        <f>ROUND(I127*H127,2)</f>
        <v>0</v>
      </c>
      <c r="BL127" s="21" t="s">
        <v>145</v>
      </c>
      <c r="BM127" s="21" t="s">
        <v>203</v>
      </c>
    </row>
    <row r="128" spans="2:51" s="11" customFormat="1" ht="13.5">
      <c r="B128" s="180"/>
      <c r="D128" s="190" t="s">
        <v>151</v>
      </c>
      <c r="E128" s="189" t="s">
        <v>5</v>
      </c>
      <c r="F128" s="191" t="s">
        <v>204</v>
      </c>
      <c r="H128" s="192">
        <v>0.011</v>
      </c>
      <c r="I128" s="185"/>
      <c r="L128" s="180"/>
      <c r="M128" s="186"/>
      <c r="N128" s="187"/>
      <c r="O128" s="187"/>
      <c r="P128" s="187"/>
      <c r="Q128" s="187"/>
      <c r="R128" s="187"/>
      <c r="S128" s="187"/>
      <c r="T128" s="188"/>
      <c r="AT128" s="189" t="s">
        <v>151</v>
      </c>
      <c r="AU128" s="189" t="s">
        <v>81</v>
      </c>
      <c r="AV128" s="11" t="s">
        <v>81</v>
      </c>
      <c r="AW128" s="11" t="s">
        <v>35</v>
      </c>
      <c r="AX128" s="11" t="s">
        <v>71</v>
      </c>
      <c r="AY128" s="189" t="s">
        <v>137</v>
      </c>
    </row>
    <row r="129" spans="2:51" s="11" customFormat="1" ht="13.5">
      <c r="B129" s="180"/>
      <c r="D129" s="190" t="s">
        <v>151</v>
      </c>
      <c r="E129" s="189" t="s">
        <v>5</v>
      </c>
      <c r="F129" s="191" t="s">
        <v>205</v>
      </c>
      <c r="H129" s="192">
        <v>0.113</v>
      </c>
      <c r="I129" s="185"/>
      <c r="L129" s="180"/>
      <c r="M129" s="186"/>
      <c r="N129" s="187"/>
      <c r="O129" s="187"/>
      <c r="P129" s="187"/>
      <c r="Q129" s="187"/>
      <c r="R129" s="187"/>
      <c r="S129" s="187"/>
      <c r="T129" s="188"/>
      <c r="AT129" s="189" t="s">
        <v>151</v>
      </c>
      <c r="AU129" s="189" t="s">
        <v>81</v>
      </c>
      <c r="AV129" s="11" t="s">
        <v>81</v>
      </c>
      <c r="AW129" s="11" t="s">
        <v>35</v>
      </c>
      <c r="AX129" s="11" t="s">
        <v>71</v>
      </c>
      <c r="AY129" s="189" t="s">
        <v>137</v>
      </c>
    </row>
    <row r="130" spans="2:51" s="11" customFormat="1" ht="13.5">
      <c r="B130" s="180"/>
      <c r="D130" s="181" t="s">
        <v>151</v>
      </c>
      <c r="E130" s="182" t="s">
        <v>5</v>
      </c>
      <c r="F130" s="183" t="s">
        <v>206</v>
      </c>
      <c r="H130" s="184">
        <v>0.06</v>
      </c>
      <c r="I130" s="185"/>
      <c r="L130" s="180"/>
      <c r="M130" s="186"/>
      <c r="N130" s="187"/>
      <c r="O130" s="187"/>
      <c r="P130" s="187"/>
      <c r="Q130" s="187"/>
      <c r="R130" s="187"/>
      <c r="S130" s="187"/>
      <c r="T130" s="188"/>
      <c r="AT130" s="189" t="s">
        <v>151</v>
      </c>
      <c r="AU130" s="189" t="s">
        <v>81</v>
      </c>
      <c r="AV130" s="11" t="s">
        <v>81</v>
      </c>
      <c r="AW130" s="11" t="s">
        <v>35</v>
      </c>
      <c r="AX130" s="11" t="s">
        <v>71</v>
      </c>
      <c r="AY130" s="189" t="s">
        <v>137</v>
      </c>
    </row>
    <row r="131" spans="2:65" s="1" customFormat="1" ht="22.5" customHeight="1">
      <c r="B131" s="167"/>
      <c r="C131" s="168" t="s">
        <v>207</v>
      </c>
      <c r="D131" s="168" t="s">
        <v>140</v>
      </c>
      <c r="E131" s="169" t="s">
        <v>208</v>
      </c>
      <c r="F131" s="170" t="s">
        <v>209</v>
      </c>
      <c r="G131" s="171" t="s">
        <v>155</v>
      </c>
      <c r="H131" s="172">
        <v>36.349</v>
      </c>
      <c r="I131" s="173"/>
      <c r="J131" s="174">
        <f>ROUND(I131*H131,2)</f>
        <v>0</v>
      </c>
      <c r="K131" s="170" t="s">
        <v>144</v>
      </c>
      <c r="L131" s="38"/>
      <c r="M131" s="175" t="s">
        <v>5</v>
      </c>
      <c r="N131" s="176" t="s">
        <v>42</v>
      </c>
      <c r="O131" s="39"/>
      <c r="P131" s="177">
        <f>O131*H131</f>
        <v>0</v>
      </c>
      <c r="Q131" s="177">
        <v>0.063</v>
      </c>
      <c r="R131" s="177">
        <f>Q131*H131</f>
        <v>2.289987</v>
      </c>
      <c r="S131" s="177">
        <v>0</v>
      </c>
      <c r="T131" s="178">
        <f>S131*H131</f>
        <v>0</v>
      </c>
      <c r="AR131" s="21" t="s">
        <v>145</v>
      </c>
      <c r="AT131" s="21" t="s">
        <v>140</v>
      </c>
      <c r="AU131" s="21" t="s">
        <v>81</v>
      </c>
      <c r="AY131" s="21" t="s">
        <v>137</v>
      </c>
      <c r="BE131" s="179">
        <f>IF(N131="základní",J131,0)</f>
        <v>0</v>
      </c>
      <c r="BF131" s="179">
        <f>IF(N131="snížená",J131,0)</f>
        <v>0</v>
      </c>
      <c r="BG131" s="179">
        <f>IF(N131="zákl. přenesená",J131,0)</f>
        <v>0</v>
      </c>
      <c r="BH131" s="179">
        <f>IF(N131="sníž. přenesená",J131,0)</f>
        <v>0</v>
      </c>
      <c r="BI131" s="179">
        <f>IF(N131="nulová",J131,0)</f>
        <v>0</v>
      </c>
      <c r="BJ131" s="21" t="s">
        <v>79</v>
      </c>
      <c r="BK131" s="179">
        <f>ROUND(I131*H131,2)</f>
        <v>0</v>
      </c>
      <c r="BL131" s="21" t="s">
        <v>145</v>
      </c>
      <c r="BM131" s="21" t="s">
        <v>210</v>
      </c>
    </row>
    <row r="132" spans="2:51" s="11" customFormat="1" ht="13.5">
      <c r="B132" s="180"/>
      <c r="D132" s="181" t="s">
        <v>151</v>
      </c>
      <c r="E132" s="182" t="s">
        <v>5</v>
      </c>
      <c r="F132" s="183" t="s">
        <v>211</v>
      </c>
      <c r="H132" s="184">
        <v>36.349</v>
      </c>
      <c r="I132" s="185"/>
      <c r="L132" s="180"/>
      <c r="M132" s="186"/>
      <c r="N132" s="187"/>
      <c r="O132" s="187"/>
      <c r="P132" s="187"/>
      <c r="Q132" s="187"/>
      <c r="R132" s="187"/>
      <c r="S132" s="187"/>
      <c r="T132" s="188"/>
      <c r="AT132" s="189" t="s">
        <v>151</v>
      </c>
      <c r="AU132" s="189" t="s">
        <v>81</v>
      </c>
      <c r="AV132" s="11" t="s">
        <v>81</v>
      </c>
      <c r="AW132" s="11" t="s">
        <v>35</v>
      </c>
      <c r="AX132" s="11" t="s">
        <v>79</v>
      </c>
      <c r="AY132" s="189" t="s">
        <v>137</v>
      </c>
    </row>
    <row r="133" spans="2:65" s="1" customFormat="1" ht="22.5" customHeight="1">
      <c r="B133" s="167"/>
      <c r="C133" s="168" t="s">
        <v>11</v>
      </c>
      <c r="D133" s="168" t="s">
        <v>140</v>
      </c>
      <c r="E133" s="169" t="s">
        <v>212</v>
      </c>
      <c r="F133" s="170" t="s">
        <v>213</v>
      </c>
      <c r="G133" s="171" t="s">
        <v>143</v>
      </c>
      <c r="H133" s="172">
        <v>2</v>
      </c>
      <c r="I133" s="173"/>
      <c r="J133" s="174">
        <f>ROUND(I133*H133,2)</f>
        <v>0</v>
      </c>
      <c r="K133" s="170" t="s">
        <v>144</v>
      </c>
      <c r="L133" s="38"/>
      <c r="M133" s="175" t="s">
        <v>5</v>
      </c>
      <c r="N133" s="176" t="s">
        <v>42</v>
      </c>
      <c r="O133" s="39"/>
      <c r="P133" s="177">
        <f>O133*H133</f>
        <v>0</v>
      </c>
      <c r="Q133" s="177">
        <v>0.04684</v>
      </c>
      <c r="R133" s="177">
        <f>Q133*H133</f>
        <v>0.09368</v>
      </c>
      <c r="S133" s="177">
        <v>0</v>
      </c>
      <c r="T133" s="178">
        <f>S133*H133</f>
        <v>0</v>
      </c>
      <c r="AR133" s="21" t="s">
        <v>145</v>
      </c>
      <c r="AT133" s="21" t="s">
        <v>140</v>
      </c>
      <c r="AU133" s="21" t="s">
        <v>81</v>
      </c>
      <c r="AY133" s="21" t="s">
        <v>137</v>
      </c>
      <c r="BE133" s="179">
        <f>IF(N133="základní",J133,0)</f>
        <v>0</v>
      </c>
      <c r="BF133" s="179">
        <f>IF(N133="snížená",J133,0)</f>
        <v>0</v>
      </c>
      <c r="BG133" s="179">
        <f>IF(N133="zákl. přenesená",J133,0)</f>
        <v>0</v>
      </c>
      <c r="BH133" s="179">
        <f>IF(N133="sníž. přenesená",J133,0)</f>
        <v>0</v>
      </c>
      <c r="BI133" s="179">
        <f>IF(N133="nulová",J133,0)</f>
        <v>0</v>
      </c>
      <c r="BJ133" s="21" t="s">
        <v>79</v>
      </c>
      <c r="BK133" s="179">
        <f>ROUND(I133*H133,2)</f>
        <v>0</v>
      </c>
      <c r="BL133" s="21" t="s">
        <v>145</v>
      </c>
      <c r="BM133" s="21" t="s">
        <v>214</v>
      </c>
    </row>
    <row r="134" spans="2:65" s="1" customFormat="1" ht="22.5" customHeight="1">
      <c r="B134" s="167"/>
      <c r="C134" s="193" t="s">
        <v>215</v>
      </c>
      <c r="D134" s="193" t="s">
        <v>216</v>
      </c>
      <c r="E134" s="194" t="s">
        <v>217</v>
      </c>
      <c r="F134" s="195" t="s">
        <v>218</v>
      </c>
      <c r="G134" s="196" t="s">
        <v>143</v>
      </c>
      <c r="H134" s="197">
        <v>2</v>
      </c>
      <c r="I134" s="198"/>
      <c r="J134" s="199">
        <f>ROUND(I134*H134,2)</f>
        <v>0</v>
      </c>
      <c r="K134" s="195" t="s">
        <v>144</v>
      </c>
      <c r="L134" s="200"/>
      <c r="M134" s="201" t="s">
        <v>5</v>
      </c>
      <c r="N134" s="202" t="s">
        <v>42</v>
      </c>
      <c r="O134" s="39"/>
      <c r="P134" s="177">
        <f>O134*H134</f>
        <v>0</v>
      </c>
      <c r="Q134" s="177">
        <v>0.0132</v>
      </c>
      <c r="R134" s="177">
        <f>Q134*H134</f>
        <v>0.0264</v>
      </c>
      <c r="S134" s="177">
        <v>0</v>
      </c>
      <c r="T134" s="178">
        <f>S134*H134</f>
        <v>0</v>
      </c>
      <c r="AR134" s="21" t="s">
        <v>174</v>
      </c>
      <c r="AT134" s="21" t="s">
        <v>216</v>
      </c>
      <c r="AU134" s="21" t="s">
        <v>81</v>
      </c>
      <c r="AY134" s="21" t="s">
        <v>137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21" t="s">
        <v>79</v>
      </c>
      <c r="BK134" s="179">
        <f>ROUND(I134*H134,2)</f>
        <v>0</v>
      </c>
      <c r="BL134" s="21" t="s">
        <v>145</v>
      </c>
      <c r="BM134" s="21" t="s">
        <v>219</v>
      </c>
    </row>
    <row r="135" spans="2:63" s="10" customFormat="1" ht="29.85" customHeight="1">
      <c r="B135" s="153"/>
      <c r="D135" s="164" t="s">
        <v>70</v>
      </c>
      <c r="E135" s="165" t="s">
        <v>180</v>
      </c>
      <c r="F135" s="165" t="s">
        <v>220</v>
      </c>
      <c r="I135" s="156"/>
      <c r="J135" s="166">
        <f>BK135</f>
        <v>0</v>
      </c>
      <c r="L135" s="153"/>
      <c r="M135" s="158"/>
      <c r="N135" s="159"/>
      <c r="O135" s="159"/>
      <c r="P135" s="160">
        <f>SUM(P136:P158)</f>
        <v>0</v>
      </c>
      <c r="Q135" s="159"/>
      <c r="R135" s="160">
        <f>SUM(R136:R158)</f>
        <v>0.01802</v>
      </c>
      <c r="S135" s="159"/>
      <c r="T135" s="161">
        <f>SUM(T136:T158)</f>
        <v>13.132566</v>
      </c>
      <c r="AR135" s="154" t="s">
        <v>79</v>
      </c>
      <c r="AT135" s="162" t="s">
        <v>70</v>
      </c>
      <c r="AU135" s="162" t="s">
        <v>79</v>
      </c>
      <c r="AY135" s="154" t="s">
        <v>137</v>
      </c>
      <c r="BK135" s="163">
        <f>SUM(BK136:BK158)</f>
        <v>0</v>
      </c>
    </row>
    <row r="136" spans="2:65" s="1" customFormat="1" ht="31.5" customHeight="1">
      <c r="B136" s="167"/>
      <c r="C136" s="168" t="s">
        <v>221</v>
      </c>
      <c r="D136" s="168" t="s">
        <v>140</v>
      </c>
      <c r="E136" s="169" t="s">
        <v>222</v>
      </c>
      <c r="F136" s="170" t="s">
        <v>223</v>
      </c>
      <c r="G136" s="171" t="s">
        <v>155</v>
      </c>
      <c r="H136" s="172">
        <v>106</v>
      </c>
      <c r="I136" s="173"/>
      <c r="J136" s="174">
        <f>ROUND(I136*H136,2)</f>
        <v>0</v>
      </c>
      <c r="K136" s="170" t="s">
        <v>144</v>
      </c>
      <c r="L136" s="38"/>
      <c r="M136" s="175" t="s">
        <v>5</v>
      </c>
      <c r="N136" s="176" t="s">
        <v>42</v>
      </c>
      <c r="O136" s="39"/>
      <c r="P136" s="177">
        <f>O136*H136</f>
        <v>0</v>
      </c>
      <c r="Q136" s="177">
        <v>0.00013</v>
      </c>
      <c r="R136" s="177">
        <f>Q136*H136</f>
        <v>0.013779999999999999</v>
      </c>
      <c r="S136" s="177">
        <v>0</v>
      </c>
      <c r="T136" s="178">
        <f>S136*H136</f>
        <v>0</v>
      </c>
      <c r="AR136" s="21" t="s">
        <v>145</v>
      </c>
      <c r="AT136" s="21" t="s">
        <v>140</v>
      </c>
      <c r="AU136" s="21" t="s">
        <v>81</v>
      </c>
      <c r="AY136" s="21" t="s">
        <v>137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21" t="s">
        <v>79</v>
      </c>
      <c r="BK136" s="179">
        <f>ROUND(I136*H136,2)</f>
        <v>0</v>
      </c>
      <c r="BL136" s="21" t="s">
        <v>145</v>
      </c>
      <c r="BM136" s="21" t="s">
        <v>224</v>
      </c>
    </row>
    <row r="137" spans="2:65" s="1" customFormat="1" ht="22.5" customHeight="1">
      <c r="B137" s="167"/>
      <c r="C137" s="168" t="s">
        <v>225</v>
      </c>
      <c r="D137" s="168" t="s">
        <v>140</v>
      </c>
      <c r="E137" s="169" t="s">
        <v>226</v>
      </c>
      <c r="F137" s="170" t="s">
        <v>227</v>
      </c>
      <c r="G137" s="171" t="s">
        <v>155</v>
      </c>
      <c r="H137" s="172">
        <v>106</v>
      </c>
      <c r="I137" s="173"/>
      <c r="J137" s="174">
        <f>ROUND(I137*H137,2)</f>
        <v>0</v>
      </c>
      <c r="K137" s="170" t="s">
        <v>144</v>
      </c>
      <c r="L137" s="38"/>
      <c r="M137" s="175" t="s">
        <v>5</v>
      </c>
      <c r="N137" s="176" t="s">
        <v>42</v>
      </c>
      <c r="O137" s="39"/>
      <c r="P137" s="177">
        <f>O137*H137</f>
        <v>0</v>
      </c>
      <c r="Q137" s="177">
        <v>4E-05</v>
      </c>
      <c r="R137" s="177">
        <f>Q137*H137</f>
        <v>0.004240000000000001</v>
      </c>
      <c r="S137" s="177">
        <v>0</v>
      </c>
      <c r="T137" s="178">
        <f>S137*H137</f>
        <v>0</v>
      </c>
      <c r="AR137" s="21" t="s">
        <v>145</v>
      </c>
      <c r="AT137" s="21" t="s">
        <v>140</v>
      </c>
      <c r="AU137" s="21" t="s">
        <v>81</v>
      </c>
      <c r="AY137" s="21" t="s">
        <v>137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1" t="s">
        <v>79</v>
      </c>
      <c r="BK137" s="179">
        <f>ROUND(I137*H137,2)</f>
        <v>0</v>
      </c>
      <c r="BL137" s="21" t="s">
        <v>145</v>
      </c>
      <c r="BM137" s="21" t="s">
        <v>228</v>
      </c>
    </row>
    <row r="138" spans="2:65" s="1" customFormat="1" ht="22.5" customHeight="1">
      <c r="B138" s="167"/>
      <c r="C138" s="168" t="s">
        <v>229</v>
      </c>
      <c r="D138" s="168" t="s">
        <v>140</v>
      </c>
      <c r="E138" s="169" t="s">
        <v>230</v>
      </c>
      <c r="F138" s="170" t="s">
        <v>231</v>
      </c>
      <c r="G138" s="171" t="s">
        <v>202</v>
      </c>
      <c r="H138" s="172">
        <v>0.36</v>
      </c>
      <c r="I138" s="173"/>
      <c r="J138" s="174">
        <f>ROUND(I138*H138,2)</f>
        <v>0</v>
      </c>
      <c r="K138" s="170" t="s">
        <v>144</v>
      </c>
      <c r="L138" s="38"/>
      <c r="M138" s="175" t="s">
        <v>5</v>
      </c>
      <c r="N138" s="176" t="s">
        <v>42</v>
      </c>
      <c r="O138" s="39"/>
      <c r="P138" s="177">
        <f>O138*H138</f>
        <v>0</v>
      </c>
      <c r="Q138" s="177">
        <v>0</v>
      </c>
      <c r="R138" s="177">
        <f>Q138*H138</f>
        <v>0</v>
      </c>
      <c r="S138" s="177">
        <v>1.8</v>
      </c>
      <c r="T138" s="178">
        <f>S138*H138</f>
        <v>0.648</v>
      </c>
      <c r="AR138" s="21" t="s">
        <v>145</v>
      </c>
      <c r="AT138" s="21" t="s">
        <v>140</v>
      </c>
      <c r="AU138" s="21" t="s">
        <v>81</v>
      </c>
      <c r="AY138" s="21" t="s">
        <v>137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1" t="s">
        <v>79</v>
      </c>
      <c r="BK138" s="179">
        <f>ROUND(I138*H138,2)</f>
        <v>0</v>
      </c>
      <c r="BL138" s="21" t="s">
        <v>145</v>
      </c>
      <c r="BM138" s="21" t="s">
        <v>232</v>
      </c>
    </row>
    <row r="139" spans="2:51" s="11" customFormat="1" ht="13.5">
      <c r="B139" s="180"/>
      <c r="D139" s="181" t="s">
        <v>151</v>
      </c>
      <c r="E139" s="182" t="s">
        <v>5</v>
      </c>
      <c r="F139" s="183" t="s">
        <v>233</v>
      </c>
      <c r="H139" s="184">
        <v>0.36</v>
      </c>
      <c r="I139" s="185"/>
      <c r="L139" s="180"/>
      <c r="M139" s="186"/>
      <c r="N139" s="187"/>
      <c r="O139" s="187"/>
      <c r="P139" s="187"/>
      <c r="Q139" s="187"/>
      <c r="R139" s="187"/>
      <c r="S139" s="187"/>
      <c r="T139" s="188"/>
      <c r="AT139" s="189" t="s">
        <v>151</v>
      </c>
      <c r="AU139" s="189" t="s">
        <v>81</v>
      </c>
      <c r="AV139" s="11" t="s">
        <v>81</v>
      </c>
      <c r="AW139" s="11" t="s">
        <v>35</v>
      </c>
      <c r="AX139" s="11" t="s">
        <v>71</v>
      </c>
      <c r="AY139" s="189" t="s">
        <v>137</v>
      </c>
    </row>
    <row r="140" spans="2:65" s="1" customFormat="1" ht="31.5" customHeight="1">
      <c r="B140" s="167"/>
      <c r="C140" s="168" t="s">
        <v>234</v>
      </c>
      <c r="D140" s="168" t="s">
        <v>140</v>
      </c>
      <c r="E140" s="169" t="s">
        <v>235</v>
      </c>
      <c r="F140" s="170" t="s">
        <v>236</v>
      </c>
      <c r="G140" s="171" t="s">
        <v>202</v>
      </c>
      <c r="H140" s="172">
        <v>0.036</v>
      </c>
      <c r="I140" s="173"/>
      <c r="J140" s="174">
        <f>ROUND(I140*H140,2)</f>
        <v>0</v>
      </c>
      <c r="K140" s="170" t="s">
        <v>144</v>
      </c>
      <c r="L140" s="38"/>
      <c r="M140" s="175" t="s">
        <v>5</v>
      </c>
      <c r="N140" s="176" t="s">
        <v>42</v>
      </c>
      <c r="O140" s="39"/>
      <c r="P140" s="177">
        <f>O140*H140</f>
        <v>0</v>
      </c>
      <c r="Q140" s="177">
        <v>0</v>
      </c>
      <c r="R140" s="177">
        <f>Q140*H140</f>
        <v>0</v>
      </c>
      <c r="S140" s="177">
        <v>2.2</v>
      </c>
      <c r="T140" s="178">
        <f>S140*H140</f>
        <v>0.0792</v>
      </c>
      <c r="AR140" s="21" t="s">
        <v>145</v>
      </c>
      <c r="AT140" s="21" t="s">
        <v>140</v>
      </c>
      <c r="AU140" s="21" t="s">
        <v>81</v>
      </c>
      <c r="AY140" s="21" t="s">
        <v>137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21" t="s">
        <v>79</v>
      </c>
      <c r="BK140" s="179">
        <f>ROUND(I140*H140,2)</f>
        <v>0</v>
      </c>
      <c r="BL140" s="21" t="s">
        <v>145</v>
      </c>
      <c r="BM140" s="21" t="s">
        <v>237</v>
      </c>
    </row>
    <row r="141" spans="2:51" s="11" customFormat="1" ht="13.5">
      <c r="B141" s="180"/>
      <c r="D141" s="181" t="s">
        <v>151</v>
      </c>
      <c r="E141" s="182" t="s">
        <v>5</v>
      </c>
      <c r="F141" s="183" t="s">
        <v>238</v>
      </c>
      <c r="H141" s="184">
        <v>0.036</v>
      </c>
      <c r="I141" s="185"/>
      <c r="L141" s="180"/>
      <c r="M141" s="186"/>
      <c r="N141" s="187"/>
      <c r="O141" s="187"/>
      <c r="P141" s="187"/>
      <c r="Q141" s="187"/>
      <c r="R141" s="187"/>
      <c r="S141" s="187"/>
      <c r="T141" s="188"/>
      <c r="AT141" s="189" t="s">
        <v>151</v>
      </c>
      <c r="AU141" s="189" t="s">
        <v>81</v>
      </c>
      <c r="AV141" s="11" t="s">
        <v>81</v>
      </c>
      <c r="AW141" s="11" t="s">
        <v>35</v>
      </c>
      <c r="AX141" s="11" t="s">
        <v>79</v>
      </c>
      <c r="AY141" s="189" t="s">
        <v>137</v>
      </c>
    </row>
    <row r="142" spans="2:65" s="1" customFormat="1" ht="22.5" customHeight="1">
      <c r="B142" s="167"/>
      <c r="C142" s="168" t="s">
        <v>10</v>
      </c>
      <c r="D142" s="168" t="s">
        <v>140</v>
      </c>
      <c r="E142" s="169" t="s">
        <v>239</v>
      </c>
      <c r="F142" s="170" t="s">
        <v>240</v>
      </c>
      <c r="G142" s="171" t="s">
        <v>155</v>
      </c>
      <c r="H142" s="172">
        <v>106</v>
      </c>
      <c r="I142" s="173"/>
      <c r="J142" s="174">
        <f>ROUND(I142*H142,2)</f>
        <v>0</v>
      </c>
      <c r="K142" s="170" t="s">
        <v>144</v>
      </c>
      <c r="L142" s="38"/>
      <c r="M142" s="175" t="s">
        <v>5</v>
      </c>
      <c r="N142" s="176" t="s">
        <v>42</v>
      </c>
      <c r="O142" s="39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AR142" s="21" t="s">
        <v>145</v>
      </c>
      <c r="AT142" s="21" t="s">
        <v>140</v>
      </c>
      <c r="AU142" s="21" t="s">
        <v>81</v>
      </c>
      <c r="AY142" s="21" t="s">
        <v>137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1" t="s">
        <v>79</v>
      </c>
      <c r="BK142" s="179">
        <f>ROUND(I142*H142,2)</f>
        <v>0</v>
      </c>
      <c r="BL142" s="21" t="s">
        <v>145</v>
      </c>
      <c r="BM142" s="21" t="s">
        <v>241</v>
      </c>
    </row>
    <row r="143" spans="2:65" s="1" customFormat="1" ht="22.5" customHeight="1">
      <c r="B143" s="167"/>
      <c r="C143" s="168" t="s">
        <v>242</v>
      </c>
      <c r="D143" s="168" t="s">
        <v>140</v>
      </c>
      <c r="E143" s="169" t="s">
        <v>243</v>
      </c>
      <c r="F143" s="170" t="s">
        <v>244</v>
      </c>
      <c r="G143" s="171" t="s">
        <v>155</v>
      </c>
      <c r="H143" s="172">
        <v>96.55</v>
      </c>
      <c r="I143" s="173"/>
      <c r="J143" s="174">
        <f>ROUND(I143*H143,2)</f>
        <v>0</v>
      </c>
      <c r="K143" s="170" t="s">
        <v>144</v>
      </c>
      <c r="L143" s="38"/>
      <c r="M143" s="175" t="s">
        <v>5</v>
      </c>
      <c r="N143" s="176" t="s">
        <v>42</v>
      </c>
      <c r="O143" s="39"/>
      <c r="P143" s="177">
        <f>O143*H143</f>
        <v>0</v>
      </c>
      <c r="Q143" s="177">
        <v>0</v>
      </c>
      <c r="R143" s="177">
        <f>Q143*H143</f>
        <v>0</v>
      </c>
      <c r="S143" s="177">
        <v>0.035</v>
      </c>
      <c r="T143" s="178">
        <f>S143*H143</f>
        <v>3.3792500000000003</v>
      </c>
      <c r="AR143" s="21" t="s">
        <v>145</v>
      </c>
      <c r="AT143" s="21" t="s">
        <v>140</v>
      </c>
      <c r="AU143" s="21" t="s">
        <v>81</v>
      </c>
      <c r="AY143" s="21" t="s">
        <v>137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1" t="s">
        <v>79</v>
      </c>
      <c r="BK143" s="179">
        <f>ROUND(I143*H143,2)</f>
        <v>0</v>
      </c>
      <c r="BL143" s="21" t="s">
        <v>145</v>
      </c>
      <c r="BM143" s="21" t="s">
        <v>245</v>
      </c>
    </row>
    <row r="144" spans="2:51" s="11" customFormat="1" ht="13.5">
      <c r="B144" s="180"/>
      <c r="D144" s="181" t="s">
        <v>151</v>
      </c>
      <c r="E144" s="182" t="s">
        <v>5</v>
      </c>
      <c r="F144" s="183" t="s">
        <v>246</v>
      </c>
      <c r="H144" s="184">
        <v>96.55</v>
      </c>
      <c r="I144" s="185"/>
      <c r="L144" s="180"/>
      <c r="M144" s="186"/>
      <c r="N144" s="187"/>
      <c r="O144" s="187"/>
      <c r="P144" s="187"/>
      <c r="Q144" s="187"/>
      <c r="R144" s="187"/>
      <c r="S144" s="187"/>
      <c r="T144" s="188"/>
      <c r="AT144" s="189" t="s">
        <v>151</v>
      </c>
      <c r="AU144" s="189" t="s">
        <v>81</v>
      </c>
      <c r="AV144" s="11" t="s">
        <v>81</v>
      </c>
      <c r="AW144" s="11" t="s">
        <v>35</v>
      </c>
      <c r="AX144" s="11" t="s">
        <v>79</v>
      </c>
      <c r="AY144" s="189" t="s">
        <v>137</v>
      </c>
    </row>
    <row r="145" spans="2:65" s="1" customFormat="1" ht="22.5" customHeight="1">
      <c r="B145" s="167"/>
      <c r="C145" s="168" t="s">
        <v>247</v>
      </c>
      <c r="D145" s="168" t="s">
        <v>140</v>
      </c>
      <c r="E145" s="169" t="s">
        <v>248</v>
      </c>
      <c r="F145" s="170" t="s">
        <v>249</v>
      </c>
      <c r="G145" s="171" t="s">
        <v>155</v>
      </c>
      <c r="H145" s="172">
        <v>1.8</v>
      </c>
      <c r="I145" s="173"/>
      <c r="J145" s="174">
        <f>ROUND(I145*H145,2)</f>
        <v>0</v>
      </c>
      <c r="K145" s="170" t="s">
        <v>144</v>
      </c>
      <c r="L145" s="38"/>
      <c r="M145" s="175" t="s">
        <v>5</v>
      </c>
      <c r="N145" s="176" t="s">
        <v>42</v>
      </c>
      <c r="O145" s="39"/>
      <c r="P145" s="177">
        <f>O145*H145</f>
        <v>0</v>
      </c>
      <c r="Q145" s="177">
        <v>0</v>
      </c>
      <c r="R145" s="177">
        <f>Q145*H145</f>
        <v>0</v>
      </c>
      <c r="S145" s="177">
        <v>0.076</v>
      </c>
      <c r="T145" s="178">
        <f>S145*H145</f>
        <v>0.1368</v>
      </c>
      <c r="AR145" s="21" t="s">
        <v>145</v>
      </c>
      <c r="AT145" s="21" t="s">
        <v>140</v>
      </c>
      <c r="AU145" s="21" t="s">
        <v>81</v>
      </c>
      <c r="AY145" s="21" t="s">
        <v>137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21" t="s">
        <v>79</v>
      </c>
      <c r="BK145" s="179">
        <f>ROUND(I145*H145,2)</f>
        <v>0</v>
      </c>
      <c r="BL145" s="21" t="s">
        <v>145</v>
      </c>
      <c r="BM145" s="21" t="s">
        <v>250</v>
      </c>
    </row>
    <row r="146" spans="2:51" s="11" customFormat="1" ht="13.5">
      <c r="B146" s="180"/>
      <c r="D146" s="181" t="s">
        <v>151</v>
      </c>
      <c r="E146" s="182" t="s">
        <v>5</v>
      </c>
      <c r="F146" s="183" t="s">
        <v>251</v>
      </c>
      <c r="H146" s="184">
        <v>1.8</v>
      </c>
      <c r="I146" s="185"/>
      <c r="L146" s="180"/>
      <c r="M146" s="186"/>
      <c r="N146" s="187"/>
      <c r="O146" s="187"/>
      <c r="P146" s="187"/>
      <c r="Q146" s="187"/>
      <c r="R146" s="187"/>
      <c r="S146" s="187"/>
      <c r="T146" s="188"/>
      <c r="AT146" s="189" t="s">
        <v>151</v>
      </c>
      <c r="AU146" s="189" t="s">
        <v>81</v>
      </c>
      <c r="AV146" s="11" t="s">
        <v>81</v>
      </c>
      <c r="AW146" s="11" t="s">
        <v>35</v>
      </c>
      <c r="AX146" s="11" t="s">
        <v>79</v>
      </c>
      <c r="AY146" s="189" t="s">
        <v>137</v>
      </c>
    </row>
    <row r="147" spans="2:65" s="1" customFormat="1" ht="22.5" customHeight="1">
      <c r="B147" s="167"/>
      <c r="C147" s="168" t="s">
        <v>252</v>
      </c>
      <c r="D147" s="168" t="s">
        <v>140</v>
      </c>
      <c r="E147" s="169" t="s">
        <v>253</v>
      </c>
      <c r="F147" s="170" t="s">
        <v>254</v>
      </c>
      <c r="G147" s="171" t="s">
        <v>155</v>
      </c>
      <c r="H147" s="172">
        <v>6.556</v>
      </c>
      <c r="I147" s="173"/>
      <c r="J147" s="174">
        <f>ROUND(I147*H147,2)</f>
        <v>0</v>
      </c>
      <c r="K147" s="170" t="s">
        <v>144</v>
      </c>
      <c r="L147" s="38"/>
      <c r="M147" s="175" t="s">
        <v>5</v>
      </c>
      <c r="N147" s="176" t="s">
        <v>42</v>
      </c>
      <c r="O147" s="39"/>
      <c r="P147" s="177">
        <f>O147*H147</f>
        <v>0</v>
      </c>
      <c r="Q147" s="177">
        <v>0</v>
      </c>
      <c r="R147" s="177">
        <f>Q147*H147</f>
        <v>0</v>
      </c>
      <c r="S147" s="177">
        <v>0.063</v>
      </c>
      <c r="T147" s="178">
        <f>S147*H147</f>
        <v>0.413028</v>
      </c>
      <c r="AR147" s="21" t="s">
        <v>145</v>
      </c>
      <c r="AT147" s="21" t="s">
        <v>140</v>
      </c>
      <c r="AU147" s="21" t="s">
        <v>81</v>
      </c>
      <c r="AY147" s="21" t="s">
        <v>137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21" t="s">
        <v>79</v>
      </c>
      <c r="BK147" s="179">
        <f>ROUND(I147*H147,2)</f>
        <v>0</v>
      </c>
      <c r="BL147" s="21" t="s">
        <v>145</v>
      </c>
      <c r="BM147" s="21" t="s">
        <v>255</v>
      </c>
    </row>
    <row r="148" spans="2:51" s="11" customFormat="1" ht="13.5">
      <c r="B148" s="180"/>
      <c r="D148" s="181" t="s">
        <v>151</v>
      </c>
      <c r="E148" s="182" t="s">
        <v>5</v>
      </c>
      <c r="F148" s="183" t="s">
        <v>256</v>
      </c>
      <c r="H148" s="184">
        <v>6.556</v>
      </c>
      <c r="I148" s="185"/>
      <c r="L148" s="180"/>
      <c r="M148" s="186"/>
      <c r="N148" s="187"/>
      <c r="O148" s="187"/>
      <c r="P148" s="187"/>
      <c r="Q148" s="187"/>
      <c r="R148" s="187"/>
      <c r="S148" s="187"/>
      <c r="T148" s="188"/>
      <c r="AT148" s="189" t="s">
        <v>151</v>
      </c>
      <c r="AU148" s="189" t="s">
        <v>81</v>
      </c>
      <c r="AV148" s="11" t="s">
        <v>81</v>
      </c>
      <c r="AW148" s="11" t="s">
        <v>35</v>
      </c>
      <c r="AX148" s="11" t="s">
        <v>79</v>
      </c>
      <c r="AY148" s="189" t="s">
        <v>137</v>
      </c>
    </row>
    <row r="149" spans="2:65" s="1" customFormat="1" ht="22.5" customHeight="1">
      <c r="B149" s="167"/>
      <c r="C149" s="168" t="s">
        <v>257</v>
      </c>
      <c r="D149" s="168" t="s">
        <v>140</v>
      </c>
      <c r="E149" s="169" t="s">
        <v>258</v>
      </c>
      <c r="F149" s="170" t="s">
        <v>259</v>
      </c>
      <c r="G149" s="171" t="s">
        <v>143</v>
      </c>
      <c r="H149" s="172">
        <v>1</v>
      </c>
      <c r="I149" s="173"/>
      <c r="J149" s="174">
        <f aca="true" t="shared" si="0" ref="J149:J156">ROUND(I149*H149,2)</f>
        <v>0</v>
      </c>
      <c r="K149" s="170" t="s">
        <v>144</v>
      </c>
      <c r="L149" s="38"/>
      <c r="M149" s="175" t="s">
        <v>5</v>
      </c>
      <c r="N149" s="176" t="s">
        <v>42</v>
      </c>
      <c r="O149" s="39"/>
      <c r="P149" s="177">
        <f aca="true" t="shared" si="1" ref="P149:P156">O149*H149</f>
        <v>0</v>
      </c>
      <c r="Q149" s="177">
        <v>0</v>
      </c>
      <c r="R149" s="177">
        <f aca="true" t="shared" si="2" ref="R149:R156">Q149*H149</f>
        <v>0</v>
      </c>
      <c r="S149" s="177">
        <v>0.016</v>
      </c>
      <c r="T149" s="178">
        <f aca="true" t="shared" si="3" ref="T149:T156">S149*H149</f>
        <v>0.016</v>
      </c>
      <c r="AR149" s="21" t="s">
        <v>145</v>
      </c>
      <c r="AT149" s="21" t="s">
        <v>140</v>
      </c>
      <c r="AU149" s="21" t="s">
        <v>81</v>
      </c>
      <c r="AY149" s="21" t="s">
        <v>137</v>
      </c>
      <c r="BE149" s="179">
        <f aca="true" t="shared" si="4" ref="BE149:BE156">IF(N149="základní",J149,0)</f>
        <v>0</v>
      </c>
      <c r="BF149" s="179">
        <f aca="true" t="shared" si="5" ref="BF149:BF156">IF(N149="snížená",J149,0)</f>
        <v>0</v>
      </c>
      <c r="BG149" s="179">
        <f aca="true" t="shared" si="6" ref="BG149:BG156">IF(N149="zákl. přenesená",J149,0)</f>
        <v>0</v>
      </c>
      <c r="BH149" s="179">
        <f aca="true" t="shared" si="7" ref="BH149:BH156">IF(N149="sníž. přenesená",J149,0)</f>
        <v>0</v>
      </c>
      <c r="BI149" s="179">
        <f aca="true" t="shared" si="8" ref="BI149:BI156">IF(N149="nulová",J149,0)</f>
        <v>0</v>
      </c>
      <c r="BJ149" s="21" t="s">
        <v>79</v>
      </c>
      <c r="BK149" s="179">
        <f aca="true" t="shared" si="9" ref="BK149:BK156">ROUND(I149*H149,2)</f>
        <v>0</v>
      </c>
      <c r="BL149" s="21" t="s">
        <v>145</v>
      </c>
      <c r="BM149" s="21" t="s">
        <v>260</v>
      </c>
    </row>
    <row r="150" spans="2:65" s="1" customFormat="1" ht="22.5" customHeight="1">
      <c r="B150" s="167"/>
      <c r="C150" s="168" t="s">
        <v>261</v>
      </c>
      <c r="D150" s="168" t="s">
        <v>140</v>
      </c>
      <c r="E150" s="169" t="s">
        <v>262</v>
      </c>
      <c r="F150" s="170" t="s">
        <v>263</v>
      </c>
      <c r="G150" s="171" t="s">
        <v>143</v>
      </c>
      <c r="H150" s="172">
        <v>4</v>
      </c>
      <c r="I150" s="173"/>
      <c r="J150" s="174">
        <f t="shared" si="0"/>
        <v>0</v>
      </c>
      <c r="K150" s="170" t="s">
        <v>144</v>
      </c>
      <c r="L150" s="38"/>
      <c r="M150" s="175" t="s">
        <v>5</v>
      </c>
      <c r="N150" s="176" t="s">
        <v>42</v>
      </c>
      <c r="O150" s="39"/>
      <c r="P150" s="177">
        <f t="shared" si="1"/>
        <v>0</v>
      </c>
      <c r="Q150" s="177">
        <v>0</v>
      </c>
      <c r="R150" s="177">
        <f t="shared" si="2"/>
        <v>0</v>
      </c>
      <c r="S150" s="177">
        <v>0.008</v>
      </c>
      <c r="T150" s="178">
        <f t="shared" si="3"/>
        <v>0.032</v>
      </c>
      <c r="AR150" s="21" t="s">
        <v>145</v>
      </c>
      <c r="AT150" s="21" t="s">
        <v>140</v>
      </c>
      <c r="AU150" s="21" t="s">
        <v>81</v>
      </c>
      <c r="AY150" s="21" t="s">
        <v>137</v>
      </c>
      <c r="BE150" s="179">
        <f t="shared" si="4"/>
        <v>0</v>
      </c>
      <c r="BF150" s="179">
        <f t="shared" si="5"/>
        <v>0</v>
      </c>
      <c r="BG150" s="179">
        <f t="shared" si="6"/>
        <v>0</v>
      </c>
      <c r="BH150" s="179">
        <f t="shared" si="7"/>
        <v>0</v>
      </c>
      <c r="BI150" s="179">
        <f t="shared" si="8"/>
        <v>0</v>
      </c>
      <c r="BJ150" s="21" t="s">
        <v>79</v>
      </c>
      <c r="BK150" s="179">
        <f t="shared" si="9"/>
        <v>0</v>
      </c>
      <c r="BL150" s="21" t="s">
        <v>145</v>
      </c>
      <c r="BM150" s="21" t="s">
        <v>264</v>
      </c>
    </row>
    <row r="151" spans="2:65" s="1" customFormat="1" ht="22.5" customHeight="1">
      <c r="B151" s="167"/>
      <c r="C151" s="168" t="s">
        <v>265</v>
      </c>
      <c r="D151" s="168" t="s">
        <v>140</v>
      </c>
      <c r="E151" s="169" t="s">
        <v>266</v>
      </c>
      <c r="F151" s="170" t="s">
        <v>267</v>
      </c>
      <c r="G151" s="171" t="s">
        <v>268</v>
      </c>
      <c r="H151" s="172">
        <v>65</v>
      </c>
      <c r="I151" s="173"/>
      <c r="J151" s="174">
        <f t="shared" si="0"/>
        <v>0</v>
      </c>
      <c r="K151" s="170" t="s">
        <v>144</v>
      </c>
      <c r="L151" s="38"/>
      <c r="M151" s="175" t="s">
        <v>5</v>
      </c>
      <c r="N151" s="176" t="s">
        <v>42</v>
      </c>
      <c r="O151" s="39"/>
      <c r="P151" s="177">
        <f t="shared" si="1"/>
        <v>0</v>
      </c>
      <c r="Q151" s="177">
        <v>0</v>
      </c>
      <c r="R151" s="177">
        <f t="shared" si="2"/>
        <v>0</v>
      </c>
      <c r="S151" s="177">
        <v>0.006</v>
      </c>
      <c r="T151" s="178">
        <f t="shared" si="3"/>
        <v>0.39</v>
      </c>
      <c r="AR151" s="21" t="s">
        <v>145</v>
      </c>
      <c r="AT151" s="21" t="s">
        <v>140</v>
      </c>
      <c r="AU151" s="21" t="s">
        <v>81</v>
      </c>
      <c r="AY151" s="21" t="s">
        <v>137</v>
      </c>
      <c r="BE151" s="179">
        <f t="shared" si="4"/>
        <v>0</v>
      </c>
      <c r="BF151" s="179">
        <f t="shared" si="5"/>
        <v>0</v>
      </c>
      <c r="BG151" s="179">
        <f t="shared" si="6"/>
        <v>0</v>
      </c>
      <c r="BH151" s="179">
        <f t="shared" si="7"/>
        <v>0</v>
      </c>
      <c r="BI151" s="179">
        <f t="shared" si="8"/>
        <v>0</v>
      </c>
      <c r="BJ151" s="21" t="s">
        <v>79</v>
      </c>
      <c r="BK151" s="179">
        <f t="shared" si="9"/>
        <v>0</v>
      </c>
      <c r="BL151" s="21" t="s">
        <v>145</v>
      </c>
      <c r="BM151" s="21" t="s">
        <v>269</v>
      </c>
    </row>
    <row r="152" spans="2:65" s="1" customFormat="1" ht="22.5" customHeight="1">
      <c r="B152" s="167"/>
      <c r="C152" s="168" t="s">
        <v>270</v>
      </c>
      <c r="D152" s="168" t="s">
        <v>140</v>
      </c>
      <c r="E152" s="169" t="s">
        <v>271</v>
      </c>
      <c r="F152" s="170" t="s">
        <v>272</v>
      </c>
      <c r="G152" s="171" t="s">
        <v>268</v>
      </c>
      <c r="H152" s="172">
        <v>10</v>
      </c>
      <c r="I152" s="173"/>
      <c r="J152" s="174">
        <f t="shared" si="0"/>
        <v>0</v>
      </c>
      <c r="K152" s="170" t="s">
        <v>144</v>
      </c>
      <c r="L152" s="38"/>
      <c r="M152" s="175" t="s">
        <v>5</v>
      </c>
      <c r="N152" s="176" t="s">
        <v>42</v>
      </c>
      <c r="O152" s="39"/>
      <c r="P152" s="177">
        <f t="shared" si="1"/>
        <v>0</v>
      </c>
      <c r="Q152" s="177">
        <v>0</v>
      </c>
      <c r="R152" s="177">
        <f t="shared" si="2"/>
        <v>0</v>
      </c>
      <c r="S152" s="177">
        <v>0.009</v>
      </c>
      <c r="T152" s="178">
        <f t="shared" si="3"/>
        <v>0.09</v>
      </c>
      <c r="AR152" s="21" t="s">
        <v>145</v>
      </c>
      <c r="AT152" s="21" t="s">
        <v>140</v>
      </c>
      <c r="AU152" s="21" t="s">
        <v>81</v>
      </c>
      <c r="AY152" s="21" t="s">
        <v>137</v>
      </c>
      <c r="BE152" s="179">
        <f t="shared" si="4"/>
        <v>0</v>
      </c>
      <c r="BF152" s="179">
        <f t="shared" si="5"/>
        <v>0</v>
      </c>
      <c r="BG152" s="179">
        <f t="shared" si="6"/>
        <v>0</v>
      </c>
      <c r="BH152" s="179">
        <f t="shared" si="7"/>
        <v>0</v>
      </c>
      <c r="BI152" s="179">
        <f t="shared" si="8"/>
        <v>0</v>
      </c>
      <c r="BJ152" s="21" t="s">
        <v>79</v>
      </c>
      <c r="BK152" s="179">
        <f t="shared" si="9"/>
        <v>0</v>
      </c>
      <c r="BL152" s="21" t="s">
        <v>145</v>
      </c>
      <c r="BM152" s="21" t="s">
        <v>273</v>
      </c>
    </row>
    <row r="153" spans="2:65" s="1" customFormat="1" ht="22.5" customHeight="1">
      <c r="B153" s="167"/>
      <c r="C153" s="168" t="s">
        <v>274</v>
      </c>
      <c r="D153" s="168" t="s">
        <v>140</v>
      </c>
      <c r="E153" s="169" t="s">
        <v>275</v>
      </c>
      <c r="F153" s="170" t="s">
        <v>276</v>
      </c>
      <c r="G153" s="171" t="s">
        <v>268</v>
      </c>
      <c r="H153" s="172">
        <v>3</v>
      </c>
      <c r="I153" s="173"/>
      <c r="J153" s="174">
        <f t="shared" si="0"/>
        <v>0</v>
      </c>
      <c r="K153" s="170" t="s">
        <v>144</v>
      </c>
      <c r="L153" s="38"/>
      <c r="M153" s="175" t="s">
        <v>5</v>
      </c>
      <c r="N153" s="176" t="s">
        <v>42</v>
      </c>
      <c r="O153" s="39"/>
      <c r="P153" s="177">
        <f t="shared" si="1"/>
        <v>0</v>
      </c>
      <c r="Q153" s="177">
        <v>0</v>
      </c>
      <c r="R153" s="177">
        <f t="shared" si="2"/>
        <v>0</v>
      </c>
      <c r="S153" s="177">
        <v>0.008</v>
      </c>
      <c r="T153" s="178">
        <f t="shared" si="3"/>
        <v>0.024</v>
      </c>
      <c r="AR153" s="21" t="s">
        <v>145</v>
      </c>
      <c r="AT153" s="21" t="s">
        <v>140</v>
      </c>
      <c r="AU153" s="21" t="s">
        <v>81</v>
      </c>
      <c r="AY153" s="21" t="s">
        <v>137</v>
      </c>
      <c r="BE153" s="179">
        <f t="shared" si="4"/>
        <v>0</v>
      </c>
      <c r="BF153" s="179">
        <f t="shared" si="5"/>
        <v>0</v>
      </c>
      <c r="BG153" s="179">
        <f t="shared" si="6"/>
        <v>0</v>
      </c>
      <c r="BH153" s="179">
        <f t="shared" si="7"/>
        <v>0</v>
      </c>
      <c r="BI153" s="179">
        <f t="shared" si="8"/>
        <v>0</v>
      </c>
      <c r="BJ153" s="21" t="s">
        <v>79</v>
      </c>
      <c r="BK153" s="179">
        <f t="shared" si="9"/>
        <v>0</v>
      </c>
      <c r="BL153" s="21" t="s">
        <v>145</v>
      </c>
      <c r="BM153" s="21" t="s">
        <v>277</v>
      </c>
    </row>
    <row r="154" spans="2:65" s="1" customFormat="1" ht="22.5" customHeight="1">
      <c r="B154" s="167"/>
      <c r="C154" s="168" t="s">
        <v>278</v>
      </c>
      <c r="D154" s="168" t="s">
        <v>140</v>
      </c>
      <c r="E154" s="169" t="s">
        <v>279</v>
      </c>
      <c r="F154" s="170" t="s">
        <v>280</v>
      </c>
      <c r="G154" s="171" t="s">
        <v>268</v>
      </c>
      <c r="H154" s="172">
        <v>6</v>
      </c>
      <c r="I154" s="173"/>
      <c r="J154" s="174">
        <f t="shared" si="0"/>
        <v>0</v>
      </c>
      <c r="K154" s="170" t="s">
        <v>144</v>
      </c>
      <c r="L154" s="38"/>
      <c r="M154" s="175" t="s">
        <v>5</v>
      </c>
      <c r="N154" s="176" t="s">
        <v>42</v>
      </c>
      <c r="O154" s="39"/>
      <c r="P154" s="177">
        <f t="shared" si="1"/>
        <v>0</v>
      </c>
      <c r="Q154" s="177">
        <v>0</v>
      </c>
      <c r="R154" s="177">
        <f t="shared" si="2"/>
        <v>0</v>
      </c>
      <c r="S154" s="177">
        <v>0.022</v>
      </c>
      <c r="T154" s="178">
        <f t="shared" si="3"/>
        <v>0.132</v>
      </c>
      <c r="AR154" s="21" t="s">
        <v>145</v>
      </c>
      <c r="AT154" s="21" t="s">
        <v>140</v>
      </c>
      <c r="AU154" s="21" t="s">
        <v>81</v>
      </c>
      <c r="AY154" s="21" t="s">
        <v>137</v>
      </c>
      <c r="BE154" s="179">
        <f t="shared" si="4"/>
        <v>0</v>
      </c>
      <c r="BF154" s="179">
        <f t="shared" si="5"/>
        <v>0</v>
      </c>
      <c r="BG154" s="179">
        <f t="shared" si="6"/>
        <v>0</v>
      </c>
      <c r="BH154" s="179">
        <f t="shared" si="7"/>
        <v>0</v>
      </c>
      <c r="BI154" s="179">
        <f t="shared" si="8"/>
        <v>0</v>
      </c>
      <c r="BJ154" s="21" t="s">
        <v>79</v>
      </c>
      <c r="BK154" s="179">
        <f t="shared" si="9"/>
        <v>0</v>
      </c>
      <c r="BL154" s="21" t="s">
        <v>145</v>
      </c>
      <c r="BM154" s="21" t="s">
        <v>281</v>
      </c>
    </row>
    <row r="155" spans="2:65" s="1" customFormat="1" ht="22.5" customHeight="1">
      <c r="B155" s="167"/>
      <c r="C155" s="168" t="s">
        <v>282</v>
      </c>
      <c r="D155" s="168" t="s">
        <v>140</v>
      </c>
      <c r="E155" s="169" t="s">
        <v>283</v>
      </c>
      <c r="F155" s="170" t="s">
        <v>284</v>
      </c>
      <c r="G155" s="171" t="s">
        <v>268</v>
      </c>
      <c r="H155" s="172">
        <v>5</v>
      </c>
      <c r="I155" s="173"/>
      <c r="J155" s="174">
        <f t="shared" si="0"/>
        <v>0</v>
      </c>
      <c r="K155" s="170" t="s">
        <v>144</v>
      </c>
      <c r="L155" s="38"/>
      <c r="M155" s="175" t="s">
        <v>5</v>
      </c>
      <c r="N155" s="176" t="s">
        <v>42</v>
      </c>
      <c r="O155" s="39"/>
      <c r="P155" s="177">
        <f t="shared" si="1"/>
        <v>0</v>
      </c>
      <c r="Q155" s="177">
        <v>0</v>
      </c>
      <c r="R155" s="177">
        <f t="shared" si="2"/>
        <v>0</v>
      </c>
      <c r="S155" s="177">
        <v>0.05</v>
      </c>
      <c r="T155" s="178">
        <f t="shared" si="3"/>
        <v>0.25</v>
      </c>
      <c r="AR155" s="21" t="s">
        <v>145</v>
      </c>
      <c r="AT155" s="21" t="s">
        <v>140</v>
      </c>
      <c r="AU155" s="21" t="s">
        <v>81</v>
      </c>
      <c r="AY155" s="21" t="s">
        <v>137</v>
      </c>
      <c r="BE155" s="179">
        <f t="shared" si="4"/>
        <v>0</v>
      </c>
      <c r="BF155" s="179">
        <f t="shared" si="5"/>
        <v>0</v>
      </c>
      <c r="BG155" s="179">
        <f t="shared" si="6"/>
        <v>0</v>
      </c>
      <c r="BH155" s="179">
        <f t="shared" si="7"/>
        <v>0</v>
      </c>
      <c r="BI155" s="179">
        <f t="shared" si="8"/>
        <v>0</v>
      </c>
      <c r="BJ155" s="21" t="s">
        <v>79</v>
      </c>
      <c r="BK155" s="179">
        <f t="shared" si="9"/>
        <v>0</v>
      </c>
      <c r="BL155" s="21" t="s">
        <v>145</v>
      </c>
      <c r="BM155" s="21" t="s">
        <v>285</v>
      </c>
    </row>
    <row r="156" spans="2:65" s="1" customFormat="1" ht="22.5" customHeight="1">
      <c r="B156" s="167"/>
      <c r="C156" s="168" t="s">
        <v>286</v>
      </c>
      <c r="D156" s="168" t="s">
        <v>140</v>
      </c>
      <c r="E156" s="169" t="s">
        <v>287</v>
      </c>
      <c r="F156" s="170" t="s">
        <v>288</v>
      </c>
      <c r="G156" s="171" t="s">
        <v>155</v>
      </c>
      <c r="H156" s="172">
        <v>110.916</v>
      </c>
      <c r="I156" s="173"/>
      <c r="J156" s="174">
        <f t="shared" si="0"/>
        <v>0</v>
      </c>
      <c r="K156" s="170" t="s">
        <v>144</v>
      </c>
      <c r="L156" s="38"/>
      <c r="M156" s="175" t="s">
        <v>5</v>
      </c>
      <c r="N156" s="176" t="s">
        <v>42</v>
      </c>
      <c r="O156" s="39"/>
      <c r="P156" s="177">
        <f t="shared" si="1"/>
        <v>0</v>
      </c>
      <c r="Q156" s="177">
        <v>0</v>
      </c>
      <c r="R156" s="177">
        <f t="shared" si="2"/>
        <v>0</v>
      </c>
      <c r="S156" s="177">
        <v>0.068</v>
      </c>
      <c r="T156" s="178">
        <f t="shared" si="3"/>
        <v>7.542288</v>
      </c>
      <c r="AR156" s="21" t="s">
        <v>145</v>
      </c>
      <c r="AT156" s="21" t="s">
        <v>140</v>
      </c>
      <c r="AU156" s="21" t="s">
        <v>81</v>
      </c>
      <c r="AY156" s="21" t="s">
        <v>137</v>
      </c>
      <c r="BE156" s="179">
        <f t="shared" si="4"/>
        <v>0</v>
      </c>
      <c r="BF156" s="179">
        <f t="shared" si="5"/>
        <v>0</v>
      </c>
      <c r="BG156" s="179">
        <f t="shared" si="6"/>
        <v>0</v>
      </c>
      <c r="BH156" s="179">
        <f t="shared" si="7"/>
        <v>0</v>
      </c>
      <c r="BI156" s="179">
        <f t="shared" si="8"/>
        <v>0</v>
      </c>
      <c r="BJ156" s="21" t="s">
        <v>79</v>
      </c>
      <c r="BK156" s="179">
        <f t="shared" si="9"/>
        <v>0</v>
      </c>
      <c r="BL156" s="21" t="s">
        <v>145</v>
      </c>
      <c r="BM156" s="21" t="s">
        <v>289</v>
      </c>
    </row>
    <row r="157" spans="2:51" s="11" customFormat="1" ht="24">
      <c r="B157" s="180"/>
      <c r="D157" s="190" t="s">
        <v>151</v>
      </c>
      <c r="E157" s="189" t="s">
        <v>5</v>
      </c>
      <c r="F157" s="191" t="s">
        <v>290</v>
      </c>
      <c r="H157" s="192">
        <v>85.752</v>
      </c>
      <c r="I157" s="185"/>
      <c r="L157" s="180"/>
      <c r="M157" s="186"/>
      <c r="N157" s="187"/>
      <c r="O157" s="187"/>
      <c r="P157" s="187"/>
      <c r="Q157" s="187"/>
      <c r="R157" s="187"/>
      <c r="S157" s="187"/>
      <c r="T157" s="188"/>
      <c r="AT157" s="189" t="s">
        <v>151</v>
      </c>
      <c r="AU157" s="189" t="s">
        <v>81</v>
      </c>
      <c r="AV157" s="11" t="s">
        <v>81</v>
      </c>
      <c r="AW157" s="11" t="s">
        <v>35</v>
      </c>
      <c r="AX157" s="11" t="s">
        <v>71</v>
      </c>
      <c r="AY157" s="189" t="s">
        <v>137</v>
      </c>
    </row>
    <row r="158" spans="2:51" s="11" customFormat="1" ht="13.5">
      <c r="B158" s="180"/>
      <c r="D158" s="190" t="s">
        <v>151</v>
      </c>
      <c r="E158" s="189" t="s">
        <v>5</v>
      </c>
      <c r="F158" s="191" t="s">
        <v>291</v>
      </c>
      <c r="H158" s="192">
        <v>25.164</v>
      </c>
      <c r="I158" s="185"/>
      <c r="L158" s="180"/>
      <c r="M158" s="186"/>
      <c r="N158" s="187"/>
      <c r="O158" s="187"/>
      <c r="P158" s="187"/>
      <c r="Q158" s="187"/>
      <c r="R158" s="187"/>
      <c r="S158" s="187"/>
      <c r="T158" s="188"/>
      <c r="AT158" s="189" t="s">
        <v>151</v>
      </c>
      <c r="AU158" s="189" t="s">
        <v>81</v>
      </c>
      <c r="AV158" s="11" t="s">
        <v>81</v>
      </c>
      <c r="AW158" s="11" t="s">
        <v>35</v>
      </c>
      <c r="AX158" s="11" t="s">
        <v>71</v>
      </c>
      <c r="AY158" s="189" t="s">
        <v>137</v>
      </c>
    </row>
    <row r="159" spans="2:63" s="10" customFormat="1" ht="29.85" customHeight="1">
      <c r="B159" s="153"/>
      <c r="D159" s="164" t="s">
        <v>70</v>
      </c>
      <c r="E159" s="165" t="s">
        <v>292</v>
      </c>
      <c r="F159" s="165" t="s">
        <v>293</v>
      </c>
      <c r="I159" s="156"/>
      <c r="J159" s="166">
        <f>BK159</f>
        <v>0</v>
      </c>
      <c r="L159" s="153"/>
      <c r="M159" s="158"/>
      <c r="N159" s="159"/>
      <c r="O159" s="159"/>
      <c r="P159" s="160">
        <f>SUM(P160:P164)</f>
        <v>0</v>
      </c>
      <c r="Q159" s="159"/>
      <c r="R159" s="160">
        <f>SUM(R160:R164)</f>
        <v>0</v>
      </c>
      <c r="S159" s="159"/>
      <c r="T159" s="161">
        <f>SUM(T160:T164)</f>
        <v>0</v>
      </c>
      <c r="AR159" s="154" t="s">
        <v>79</v>
      </c>
      <c r="AT159" s="162" t="s">
        <v>70</v>
      </c>
      <c r="AU159" s="162" t="s">
        <v>79</v>
      </c>
      <c r="AY159" s="154" t="s">
        <v>137</v>
      </c>
      <c r="BK159" s="163">
        <f>SUM(BK160:BK164)</f>
        <v>0</v>
      </c>
    </row>
    <row r="160" spans="2:65" s="1" customFormat="1" ht="22.5" customHeight="1">
      <c r="B160" s="167"/>
      <c r="C160" s="168" t="s">
        <v>294</v>
      </c>
      <c r="D160" s="168" t="s">
        <v>140</v>
      </c>
      <c r="E160" s="169" t="s">
        <v>295</v>
      </c>
      <c r="F160" s="170" t="s">
        <v>296</v>
      </c>
      <c r="G160" s="171" t="s">
        <v>149</v>
      </c>
      <c r="H160" s="172">
        <v>13.891</v>
      </c>
      <c r="I160" s="173"/>
      <c r="J160" s="174">
        <f>ROUND(I160*H160,2)</f>
        <v>0</v>
      </c>
      <c r="K160" s="170" t="s">
        <v>144</v>
      </c>
      <c r="L160" s="38"/>
      <c r="M160" s="175" t="s">
        <v>5</v>
      </c>
      <c r="N160" s="176" t="s">
        <v>42</v>
      </c>
      <c r="O160" s="3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AR160" s="21" t="s">
        <v>145</v>
      </c>
      <c r="AT160" s="21" t="s">
        <v>140</v>
      </c>
      <c r="AU160" s="21" t="s">
        <v>81</v>
      </c>
      <c r="AY160" s="21" t="s">
        <v>137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21" t="s">
        <v>79</v>
      </c>
      <c r="BK160" s="179">
        <f>ROUND(I160*H160,2)</f>
        <v>0</v>
      </c>
      <c r="BL160" s="21" t="s">
        <v>145</v>
      </c>
      <c r="BM160" s="21" t="s">
        <v>297</v>
      </c>
    </row>
    <row r="161" spans="2:65" s="1" customFormat="1" ht="22.5" customHeight="1">
      <c r="B161" s="167"/>
      <c r="C161" s="168" t="s">
        <v>298</v>
      </c>
      <c r="D161" s="168" t="s">
        <v>140</v>
      </c>
      <c r="E161" s="169" t="s">
        <v>299</v>
      </c>
      <c r="F161" s="170" t="s">
        <v>300</v>
      </c>
      <c r="G161" s="171" t="s">
        <v>149</v>
      </c>
      <c r="H161" s="172">
        <v>13.891</v>
      </c>
      <c r="I161" s="173"/>
      <c r="J161" s="174">
        <f>ROUND(I161*H161,2)</f>
        <v>0</v>
      </c>
      <c r="K161" s="170" t="s">
        <v>144</v>
      </c>
      <c r="L161" s="38"/>
      <c r="M161" s="175" t="s">
        <v>5</v>
      </c>
      <c r="N161" s="176" t="s">
        <v>42</v>
      </c>
      <c r="O161" s="3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AR161" s="21" t="s">
        <v>145</v>
      </c>
      <c r="AT161" s="21" t="s">
        <v>140</v>
      </c>
      <c r="AU161" s="21" t="s">
        <v>81</v>
      </c>
      <c r="AY161" s="21" t="s">
        <v>137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21" t="s">
        <v>79</v>
      </c>
      <c r="BK161" s="179">
        <f>ROUND(I161*H161,2)</f>
        <v>0</v>
      </c>
      <c r="BL161" s="21" t="s">
        <v>145</v>
      </c>
      <c r="BM161" s="21" t="s">
        <v>301</v>
      </c>
    </row>
    <row r="162" spans="2:65" s="1" customFormat="1" ht="22.5" customHeight="1">
      <c r="B162" s="167"/>
      <c r="C162" s="168" t="s">
        <v>302</v>
      </c>
      <c r="D162" s="168" t="s">
        <v>140</v>
      </c>
      <c r="E162" s="169" t="s">
        <v>303</v>
      </c>
      <c r="F162" s="170" t="s">
        <v>304</v>
      </c>
      <c r="G162" s="171" t="s">
        <v>149</v>
      </c>
      <c r="H162" s="172">
        <v>125.019</v>
      </c>
      <c r="I162" s="173"/>
      <c r="J162" s="174">
        <f>ROUND(I162*H162,2)</f>
        <v>0</v>
      </c>
      <c r="K162" s="170" t="s">
        <v>144</v>
      </c>
      <c r="L162" s="38"/>
      <c r="M162" s="175" t="s">
        <v>5</v>
      </c>
      <c r="N162" s="176" t="s">
        <v>42</v>
      </c>
      <c r="O162" s="3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AR162" s="21" t="s">
        <v>145</v>
      </c>
      <c r="AT162" s="21" t="s">
        <v>140</v>
      </c>
      <c r="AU162" s="21" t="s">
        <v>81</v>
      </c>
      <c r="AY162" s="21" t="s">
        <v>137</v>
      </c>
      <c r="BE162" s="179">
        <f>IF(N162="základní",J162,0)</f>
        <v>0</v>
      </c>
      <c r="BF162" s="179">
        <f>IF(N162="snížená",J162,0)</f>
        <v>0</v>
      </c>
      <c r="BG162" s="179">
        <f>IF(N162="zákl. přenesená",J162,0)</f>
        <v>0</v>
      </c>
      <c r="BH162" s="179">
        <f>IF(N162="sníž. přenesená",J162,0)</f>
        <v>0</v>
      </c>
      <c r="BI162" s="179">
        <f>IF(N162="nulová",J162,0)</f>
        <v>0</v>
      </c>
      <c r="BJ162" s="21" t="s">
        <v>79</v>
      </c>
      <c r="BK162" s="179">
        <f>ROUND(I162*H162,2)</f>
        <v>0</v>
      </c>
      <c r="BL162" s="21" t="s">
        <v>145</v>
      </c>
      <c r="BM162" s="21" t="s">
        <v>305</v>
      </c>
    </row>
    <row r="163" spans="2:51" s="11" customFormat="1" ht="13.5">
      <c r="B163" s="180"/>
      <c r="D163" s="181" t="s">
        <v>151</v>
      </c>
      <c r="F163" s="183" t="s">
        <v>306</v>
      </c>
      <c r="H163" s="184">
        <v>125.019</v>
      </c>
      <c r="I163" s="185"/>
      <c r="L163" s="180"/>
      <c r="M163" s="186"/>
      <c r="N163" s="187"/>
      <c r="O163" s="187"/>
      <c r="P163" s="187"/>
      <c r="Q163" s="187"/>
      <c r="R163" s="187"/>
      <c r="S163" s="187"/>
      <c r="T163" s="188"/>
      <c r="AT163" s="189" t="s">
        <v>151</v>
      </c>
      <c r="AU163" s="189" t="s">
        <v>81</v>
      </c>
      <c r="AV163" s="11" t="s">
        <v>81</v>
      </c>
      <c r="AW163" s="11" t="s">
        <v>6</v>
      </c>
      <c r="AX163" s="11" t="s">
        <v>79</v>
      </c>
      <c r="AY163" s="189" t="s">
        <v>137</v>
      </c>
    </row>
    <row r="164" spans="2:65" s="1" customFormat="1" ht="22.5" customHeight="1">
      <c r="B164" s="167"/>
      <c r="C164" s="168" t="s">
        <v>307</v>
      </c>
      <c r="D164" s="168" t="s">
        <v>140</v>
      </c>
      <c r="E164" s="169" t="s">
        <v>308</v>
      </c>
      <c r="F164" s="170" t="s">
        <v>309</v>
      </c>
      <c r="G164" s="171" t="s">
        <v>149</v>
      </c>
      <c r="H164" s="172">
        <v>13.891</v>
      </c>
      <c r="I164" s="173"/>
      <c r="J164" s="174">
        <f>ROUND(I164*H164,2)</f>
        <v>0</v>
      </c>
      <c r="K164" s="170" t="s">
        <v>144</v>
      </c>
      <c r="L164" s="38"/>
      <c r="M164" s="175" t="s">
        <v>5</v>
      </c>
      <c r="N164" s="176" t="s">
        <v>42</v>
      </c>
      <c r="O164" s="3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AR164" s="21" t="s">
        <v>145</v>
      </c>
      <c r="AT164" s="21" t="s">
        <v>140</v>
      </c>
      <c r="AU164" s="21" t="s">
        <v>81</v>
      </c>
      <c r="AY164" s="21" t="s">
        <v>137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21" t="s">
        <v>79</v>
      </c>
      <c r="BK164" s="179">
        <f>ROUND(I164*H164,2)</f>
        <v>0</v>
      </c>
      <c r="BL164" s="21" t="s">
        <v>145</v>
      </c>
      <c r="BM164" s="21" t="s">
        <v>310</v>
      </c>
    </row>
    <row r="165" spans="2:63" s="10" customFormat="1" ht="29.85" customHeight="1">
      <c r="B165" s="153"/>
      <c r="D165" s="164" t="s">
        <v>70</v>
      </c>
      <c r="E165" s="165" t="s">
        <v>311</v>
      </c>
      <c r="F165" s="165" t="s">
        <v>312</v>
      </c>
      <c r="I165" s="156"/>
      <c r="J165" s="166">
        <f>BK165</f>
        <v>0</v>
      </c>
      <c r="L165" s="153"/>
      <c r="M165" s="158"/>
      <c r="N165" s="159"/>
      <c r="O165" s="159"/>
      <c r="P165" s="160">
        <f>P166</f>
        <v>0</v>
      </c>
      <c r="Q165" s="159"/>
      <c r="R165" s="160">
        <f>R166</f>
        <v>0</v>
      </c>
      <c r="S165" s="159"/>
      <c r="T165" s="161">
        <f>T166</f>
        <v>0</v>
      </c>
      <c r="AR165" s="154" t="s">
        <v>79</v>
      </c>
      <c r="AT165" s="162" t="s">
        <v>70</v>
      </c>
      <c r="AU165" s="162" t="s">
        <v>79</v>
      </c>
      <c r="AY165" s="154" t="s">
        <v>137</v>
      </c>
      <c r="BK165" s="163">
        <f>BK166</f>
        <v>0</v>
      </c>
    </row>
    <row r="166" spans="2:65" s="1" customFormat="1" ht="22.5" customHeight="1">
      <c r="B166" s="167"/>
      <c r="C166" s="168" t="s">
        <v>313</v>
      </c>
      <c r="D166" s="168" t="s">
        <v>140</v>
      </c>
      <c r="E166" s="169" t="s">
        <v>314</v>
      </c>
      <c r="F166" s="170" t="s">
        <v>315</v>
      </c>
      <c r="G166" s="171" t="s">
        <v>149</v>
      </c>
      <c r="H166" s="172">
        <v>6.653</v>
      </c>
      <c r="I166" s="173"/>
      <c r="J166" s="174">
        <f>ROUND(I166*H166,2)</f>
        <v>0</v>
      </c>
      <c r="K166" s="170" t="s">
        <v>144</v>
      </c>
      <c r="L166" s="38"/>
      <c r="M166" s="175" t="s">
        <v>5</v>
      </c>
      <c r="N166" s="176" t="s">
        <v>42</v>
      </c>
      <c r="O166" s="39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AR166" s="21" t="s">
        <v>145</v>
      </c>
      <c r="AT166" s="21" t="s">
        <v>140</v>
      </c>
      <c r="AU166" s="21" t="s">
        <v>81</v>
      </c>
      <c r="AY166" s="21" t="s">
        <v>137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1" t="s">
        <v>79</v>
      </c>
      <c r="BK166" s="179">
        <f>ROUND(I166*H166,2)</f>
        <v>0</v>
      </c>
      <c r="BL166" s="21" t="s">
        <v>145</v>
      </c>
      <c r="BM166" s="21" t="s">
        <v>316</v>
      </c>
    </row>
    <row r="167" spans="2:63" s="10" customFormat="1" ht="37.35" customHeight="1">
      <c r="B167" s="153"/>
      <c r="D167" s="154" t="s">
        <v>70</v>
      </c>
      <c r="E167" s="155" t="s">
        <v>317</v>
      </c>
      <c r="F167" s="155" t="s">
        <v>318</v>
      </c>
      <c r="I167" s="156"/>
      <c r="J167" s="157">
        <f>BK167</f>
        <v>0</v>
      </c>
      <c r="L167" s="153"/>
      <c r="M167" s="158"/>
      <c r="N167" s="159"/>
      <c r="O167" s="159"/>
      <c r="P167" s="160">
        <f>P168+P172+P184+P200+P209+P215+P221+P229+P244+P246+P272+P275+P291+P307</f>
        <v>0</v>
      </c>
      <c r="Q167" s="159"/>
      <c r="R167" s="160">
        <f>R168+R172+R184+R200+R209+R215+R221+R229+R244+R246+R272+R275+R291+R307</f>
        <v>6.77632292</v>
      </c>
      <c r="S167" s="159"/>
      <c r="T167" s="161">
        <f>T168+T172+T184+T200+T209+T215+T221+T229+T244+T246+T272+T275+T291+T307</f>
        <v>0.758525</v>
      </c>
      <c r="AR167" s="154" t="s">
        <v>81</v>
      </c>
      <c r="AT167" s="162" t="s">
        <v>70</v>
      </c>
      <c r="AU167" s="162" t="s">
        <v>71</v>
      </c>
      <c r="AY167" s="154" t="s">
        <v>137</v>
      </c>
      <c r="BK167" s="163">
        <f>BK168+BK172+BK184+BK200+BK209+BK215+BK221+BK229+BK244+BK246+BK272+BK275+BK291+BK307</f>
        <v>0</v>
      </c>
    </row>
    <row r="168" spans="2:63" s="10" customFormat="1" ht="19.95" customHeight="1">
      <c r="B168" s="153"/>
      <c r="D168" s="164" t="s">
        <v>70</v>
      </c>
      <c r="E168" s="165" t="s">
        <v>319</v>
      </c>
      <c r="F168" s="165" t="s">
        <v>320</v>
      </c>
      <c r="I168" s="156"/>
      <c r="J168" s="166">
        <f>BK168</f>
        <v>0</v>
      </c>
      <c r="L168" s="153"/>
      <c r="M168" s="158"/>
      <c r="N168" s="159"/>
      <c r="O168" s="159"/>
      <c r="P168" s="160">
        <f>SUM(P169:P171)</f>
        <v>0</v>
      </c>
      <c r="Q168" s="159"/>
      <c r="R168" s="160">
        <f>SUM(R169:R171)</f>
        <v>0.8049999999999999</v>
      </c>
      <c r="S168" s="159"/>
      <c r="T168" s="161">
        <f>SUM(T169:T171)</f>
        <v>0</v>
      </c>
      <c r="AR168" s="154" t="s">
        <v>81</v>
      </c>
      <c r="AT168" s="162" t="s">
        <v>70</v>
      </c>
      <c r="AU168" s="162" t="s">
        <v>79</v>
      </c>
      <c r="AY168" s="154" t="s">
        <v>137</v>
      </c>
      <c r="BK168" s="163">
        <f>SUM(BK169:BK171)</f>
        <v>0</v>
      </c>
    </row>
    <row r="169" spans="2:65" s="1" customFormat="1" ht="22.5" customHeight="1">
      <c r="B169" s="167"/>
      <c r="C169" s="168" t="s">
        <v>321</v>
      </c>
      <c r="D169" s="168" t="s">
        <v>140</v>
      </c>
      <c r="E169" s="169" t="s">
        <v>322</v>
      </c>
      <c r="F169" s="170" t="s">
        <v>323</v>
      </c>
      <c r="G169" s="171" t="s">
        <v>155</v>
      </c>
      <c r="H169" s="172">
        <v>106</v>
      </c>
      <c r="I169" s="173"/>
      <c r="J169" s="174">
        <f>ROUND(I169*H169,2)</f>
        <v>0</v>
      </c>
      <c r="K169" s="170" t="s">
        <v>144</v>
      </c>
      <c r="L169" s="38"/>
      <c r="M169" s="175" t="s">
        <v>5</v>
      </c>
      <c r="N169" s="176" t="s">
        <v>42</v>
      </c>
      <c r="O169" s="39"/>
      <c r="P169" s="177">
        <f>O169*H169</f>
        <v>0</v>
      </c>
      <c r="Q169" s="177">
        <v>0.0035</v>
      </c>
      <c r="R169" s="177">
        <f>Q169*H169</f>
        <v>0.371</v>
      </c>
      <c r="S169" s="177">
        <v>0</v>
      </c>
      <c r="T169" s="178">
        <f>S169*H169</f>
        <v>0</v>
      </c>
      <c r="AR169" s="21" t="s">
        <v>215</v>
      </c>
      <c r="AT169" s="21" t="s">
        <v>140</v>
      </c>
      <c r="AU169" s="21" t="s">
        <v>81</v>
      </c>
      <c r="AY169" s="21" t="s">
        <v>137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21" t="s">
        <v>79</v>
      </c>
      <c r="BK169" s="179">
        <f>ROUND(I169*H169,2)</f>
        <v>0</v>
      </c>
      <c r="BL169" s="21" t="s">
        <v>215</v>
      </c>
      <c r="BM169" s="21" t="s">
        <v>324</v>
      </c>
    </row>
    <row r="170" spans="2:65" s="1" customFormat="1" ht="22.5" customHeight="1">
      <c r="B170" s="167"/>
      <c r="C170" s="168" t="s">
        <v>325</v>
      </c>
      <c r="D170" s="168" t="s">
        <v>140</v>
      </c>
      <c r="E170" s="169" t="s">
        <v>326</v>
      </c>
      <c r="F170" s="170" t="s">
        <v>327</v>
      </c>
      <c r="G170" s="171" t="s">
        <v>155</v>
      </c>
      <c r="H170" s="172">
        <v>124</v>
      </c>
      <c r="I170" s="173"/>
      <c r="J170" s="174">
        <f>ROUND(I170*H170,2)</f>
        <v>0</v>
      </c>
      <c r="K170" s="170" t="s">
        <v>144</v>
      </c>
      <c r="L170" s="38"/>
      <c r="M170" s="175" t="s">
        <v>5</v>
      </c>
      <c r="N170" s="176" t="s">
        <v>42</v>
      </c>
      <c r="O170" s="39"/>
      <c r="P170" s="177">
        <f>O170*H170</f>
        <v>0</v>
      </c>
      <c r="Q170" s="177">
        <v>0.0035</v>
      </c>
      <c r="R170" s="177">
        <f>Q170*H170</f>
        <v>0.434</v>
      </c>
      <c r="S170" s="177">
        <v>0</v>
      </c>
      <c r="T170" s="178">
        <f>S170*H170</f>
        <v>0</v>
      </c>
      <c r="AR170" s="21" t="s">
        <v>215</v>
      </c>
      <c r="AT170" s="21" t="s">
        <v>140</v>
      </c>
      <c r="AU170" s="21" t="s">
        <v>81</v>
      </c>
      <c r="AY170" s="21" t="s">
        <v>137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1" t="s">
        <v>79</v>
      </c>
      <c r="BK170" s="179">
        <f>ROUND(I170*H170,2)</f>
        <v>0</v>
      </c>
      <c r="BL170" s="21" t="s">
        <v>215</v>
      </c>
      <c r="BM170" s="21" t="s">
        <v>328</v>
      </c>
    </row>
    <row r="171" spans="2:65" s="1" customFormat="1" ht="22.5" customHeight="1">
      <c r="B171" s="167"/>
      <c r="C171" s="168" t="s">
        <v>329</v>
      </c>
      <c r="D171" s="168" t="s">
        <v>140</v>
      </c>
      <c r="E171" s="169" t="s">
        <v>330</v>
      </c>
      <c r="F171" s="170" t="s">
        <v>331</v>
      </c>
      <c r="G171" s="171" t="s">
        <v>332</v>
      </c>
      <c r="H171" s="203"/>
      <c r="I171" s="173"/>
      <c r="J171" s="174">
        <f>ROUND(I171*H171,2)</f>
        <v>0</v>
      </c>
      <c r="K171" s="170" t="s">
        <v>144</v>
      </c>
      <c r="L171" s="38"/>
      <c r="M171" s="175" t="s">
        <v>5</v>
      </c>
      <c r="N171" s="176" t="s">
        <v>42</v>
      </c>
      <c r="O171" s="39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AR171" s="21" t="s">
        <v>215</v>
      </c>
      <c r="AT171" s="21" t="s">
        <v>140</v>
      </c>
      <c r="AU171" s="21" t="s">
        <v>81</v>
      </c>
      <c r="AY171" s="21" t="s">
        <v>137</v>
      </c>
      <c r="BE171" s="179">
        <f>IF(N171="základní",J171,0)</f>
        <v>0</v>
      </c>
      <c r="BF171" s="179">
        <f>IF(N171="snížená",J171,0)</f>
        <v>0</v>
      </c>
      <c r="BG171" s="179">
        <f>IF(N171="zákl. přenesená",J171,0)</f>
        <v>0</v>
      </c>
      <c r="BH171" s="179">
        <f>IF(N171="sníž. přenesená",J171,0)</f>
        <v>0</v>
      </c>
      <c r="BI171" s="179">
        <f>IF(N171="nulová",J171,0)</f>
        <v>0</v>
      </c>
      <c r="BJ171" s="21" t="s">
        <v>79</v>
      </c>
      <c r="BK171" s="179">
        <f>ROUND(I171*H171,2)</f>
        <v>0</v>
      </c>
      <c r="BL171" s="21" t="s">
        <v>215</v>
      </c>
      <c r="BM171" s="21" t="s">
        <v>333</v>
      </c>
    </row>
    <row r="172" spans="2:63" s="10" customFormat="1" ht="29.85" customHeight="1">
      <c r="B172" s="153"/>
      <c r="D172" s="164" t="s">
        <v>70</v>
      </c>
      <c r="E172" s="165" t="s">
        <v>334</v>
      </c>
      <c r="F172" s="165" t="s">
        <v>335</v>
      </c>
      <c r="I172" s="156"/>
      <c r="J172" s="166">
        <f>BK172</f>
        <v>0</v>
      </c>
      <c r="L172" s="153"/>
      <c r="M172" s="158"/>
      <c r="N172" s="159"/>
      <c r="O172" s="159"/>
      <c r="P172" s="160">
        <f>SUM(P173:P183)</f>
        <v>0</v>
      </c>
      <c r="Q172" s="159"/>
      <c r="R172" s="160">
        <f>SUM(R173:R183)</f>
        <v>0.02083</v>
      </c>
      <c r="S172" s="159"/>
      <c r="T172" s="161">
        <f>SUM(T173:T183)</f>
        <v>0.05922</v>
      </c>
      <c r="AR172" s="154" t="s">
        <v>81</v>
      </c>
      <c r="AT172" s="162" t="s">
        <v>70</v>
      </c>
      <c r="AU172" s="162" t="s">
        <v>79</v>
      </c>
      <c r="AY172" s="154" t="s">
        <v>137</v>
      </c>
      <c r="BK172" s="163">
        <f>SUM(BK173:BK183)</f>
        <v>0</v>
      </c>
    </row>
    <row r="173" spans="2:65" s="1" customFormat="1" ht="22.5" customHeight="1">
      <c r="B173" s="167"/>
      <c r="C173" s="168" t="s">
        <v>336</v>
      </c>
      <c r="D173" s="168" t="s">
        <v>140</v>
      </c>
      <c r="E173" s="169" t="s">
        <v>337</v>
      </c>
      <c r="F173" s="170" t="s">
        <v>338</v>
      </c>
      <c r="G173" s="171" t="s">
        <v>143</v>
      </c>
      <c r="H173" s="172">
        <v>3</v>
      </c>
      <c r="I173" s="173"/>
      <c r="J173" s="174">
        <f aca="true" t="shared" si="10" ref="J173:J183">ROUND(I173*H173,2)</f>
        <v>0</v>
      </c>
      <c r="K173" s="170" t="s">
        <v>144</v>
      </c>
      <c r="L173" s="38"/>
      <c r="M173" s="175" t="s">
        <v>5</v>
      </c>
      <c r="N173" s="176" t="s">
        <v>42</v>
      </c>
      <c r="O173" s="39"/>
      <c r="P173" s="177">
        <f aca="true" t="shared" si="11" ref="P173:P183">O173*H173</f>
        <v>0</v>
      </c>
      <c r="Q173" s="177">
        <v>0.0018</v>
      </c>
      <c r="R173" s="177">
        <f aca="true" t="shared" si="12" ref="R173:R183">Q173*H173</f>
        <v>0.0054</v>
      </c>
      <c r="S173" s="177">
        <v>0</v>
      </c>
      <c r="T173" s="178">
        <f aca="true" t="shared" si="13" ref="T173:T183">S173*H173</f>
        <v>0</v>
      </c>
      <c r="AR173" s="21" t="s">
        <v>215</v>
      </c>
      <c r="AT173" s="21" t="s">
        <v>140</v>
      </c>
      <c r="AU173" s="21" t="s">
        <v>81</v>
      </c>
      <c r="AY173" s="21" t="s">
        <v>137</v>
      </c>
      <c r="BE173" s="179">
        <f aca="true" t="shared" si="14" ref="BE173:BE183">IF(N173="základní",J173,0)</f>
        <v>0</v>
      </c>
      <c r="BF173" s="179">
        <f aca="true" t="shared" si="15" ref="BF173:BF183">IF(N173="snížená",J173,0)</f>
        <v>0</v>
      </c>
      <c r="BG173" s="179">
        <f aca="true" t="shared" si="16" ref="BG173:BG183">IF(N173="zákl. přenesená",J173,0)</f>
        <v>0</v>
      </c>
      <c r="BH173" s="179">
        <f aca="true" t="shared" si="17" ref="BH173:BH183">IF(N173="sníž. přenesená",J173,0)</f>
        <v>0</v>
      </c>
      <c r="BI173" s="179">
        <f aca="true" t="shared" si="18" ref="BI173:BI183">IF(N173="nulová",J173,0)</f>
        <v>0</v>
      </c>
      <c r="BJ173" s="21" t="s">
        <v>79</v>
      </c>
      <c r="BK173" s="179">
        <f aca="true" t="shared" si="19" ref="BK173:BK183">ROUND(I173*H173,2)</f>
        <v>0</v>
      </c>
      <c r="BL173" s="21" t="s">
        <v>215</v>
      </c>
      <c r="BM173" s="21" t="s">
        <v>339</v>
      </c>
    </row>
    <row r="174" spans="2:65" s="1" customFormat="1" ht="22.5" customHeight="1">
      <c r="B174" s="167"/>
      <c r="C174" s="168" t="s">
        <v>340</v>
      </c>
      <c r="D174" s="168" t="s">
        <v>140</v>
      </c>
      <c r="E174" s="169" t="s">
        <v>341</v>
      </c>
      <c r="F174" s="170" t="s">
        <v>342</v>
      </c>
      <c r="G174" s="171" t="s">
        <v>268</v>
      </c>
      <c r="H174" s="172">
        <v>6</v>
      </c>
      <c r="I174" s="173"/>
      <c r="J174" s="174">
        <f t="shared" si="10"/>
        <v>0</v>
      </c>
      <c r="K174" s="170" t="s">
        <v>144</v>
      </c>
      <c r="L174" s="38"/>
      <c r="M174" s="175" t="s">
        <v>5</v>
      </c>
      <c r="N174" s="176" t="s">
        <v>42</v>
      </c>
      <c r="O174" s="39"/>
      <c r="P174" s="177">
        <f t="shared" si="11"/>
        <v>0</v>
      </c>
      <c r="Q174" s="177">
        <v>0.00029</v>
      </c>
      <c r="R174" s="177">
        <f t="shared" si="12"/>
        <v>0.00174</v>
      </c>
      <c r="S174" s="177">
        <v>0</v>
      </c>
      <c r="T174" s="178">
        <f t="shared" si="13"/>
        <v>0</v>
      </c>
      <c r="AR174" s="21" t="s">
        <v>215</v>
      </c>
      <c r="AT174" s="21" t="s">
        <v>140</v>
      </c>
      <c r="AU174" s="21" t="s">
        <v>81</v>
      </c>
      <c r="AY174" s="21" t="s">
        <v>137</v>
      </c>
      <c r="BE174" s="179">
        <f t="shared" si="14"/>
        <v>0</v>
      </c>
      <c r="BF174" s="179">
        <f t="shared" si="15"/>
        <v>0</v>
      </c>
      <c r="BG174" s="179">
        <f t="shared" si="16"/>
        <v>0</v>
      </c>
      <c r="BH174" s="179">
        <f t="shared" si="17"/>
        <v>0</v>
      </c>
      <c r="BI174" s="179">
        <f t="shared" si="18"/>
        <v>0</v>
      </c>
      <c r="BJ174" s="21" t="s">
        <v>79</v>
      </c>
      <c r="BK174" s="179">
        <f t="shared" si="19"/>
        <v>0</v>
      </c>
      <c r="BL174" s="21" t="s">
        <v>215</v>
      </c>
      <c r="BM174" s="21" t="s">
        <v>343</v>
      </c>
    </row>
    <row r="175" spans="2:65" s="1" customFormat="1" ht="22.5" customHeight="1">
      <c r="B175" s="167"/>
      <c r="C175" s="168" t="s">
        <v>344</v>
      </c>
      <c r="D175" s="168" t="s">
        <v>140</v>
      </c>
      <c r="E175" s="169" t="s">
        <v>345</v>
      </c>
      <c r="F175" s="170" t="s">
        <v>346</v>
      </c>
      <c r="G175" s="171" t="s">
        <v>268</v>
      </c>
      <c r="H175" s="172">
        <v>17</v>
      </c>
      <c r="I175" s="173"/>
      <c r="J175" s="174">
        <f t="shared" si="10"/>
        <v>0</v>
      </c>
      <c r="K175" s="170" t="s">
        <v>144</v>
      </c>
      <c r="L175" s="38"/>
      <c r="M175" s="175" t="s">
        <v>5</v>
      </c>
      <c r="N175" s="176" t="s">
        <v>42</v>
      </c>
      <c r="O175" s="39"/>
      <c r="P175" s="177">
        <f t="shared" si="11"/>
        <v>0</v>
      </c>
      <c r="Q175" s="177">
        <v>0.00035</v>
      </c>
      <c r="R175" s="177">
        <f t="shared" si="12"/>
        <v>0.0059499999999999996</v>
      </c>
      <c r="S175" s="177">
        <v>0</v>
      </c>
      <c r="T175" s="178">
        <f t="shared" si="13"/>
        <v>0</v>
      </c>
      <c r="AR175" s="21" t="s">
        <v>215</v>
      </c>
      <c r="AT175" s="21" t="s">
        <v>140</v>
      </c>
      <c r="AU175" s="21" t="s">
        <v>81</v>
      </c>
      <c r="AY175" s="21" t="s">
        <v>137</v>
      </c>
      <c r="BE175" s="179">
        <f t="shared" si="14"/>
        <v>0</v>
      </c>
      <c r="BF175" s="179">
        <f t="shared" si="15"/>
        <v>0</v>
      </c>
      <c r="BG175" s="179">
        <f t="shared" si="16"/>
        <v>0</v>
      </c>
      <c r="BH175" s="179">
        <f t="shared" si="17"/>
        <v>0</v>
      </c>
      <c r="BI175" s="179">
        <f t="shared" si="18"/>
        <v>0</v>
      </c>
      <c r="BJ175" s="21" t="s">
        <v>79</v>
      </c>
      <c r="BK175" s="179">
        <f t="shared" si="19"/>
        <v>0</v>
      </c>
      <c r="BL175" s="21" t="s">
        <v>215</v>
      </c>
      <c r="BM175" s="21" t="s">
        <v>347</v>
      </c>
    </row>
    <row r="176" spans="2:65" s="1" customFormat="1" ht="22.5" customHeight="1">
      <c r="B176" s="167"/>
      <c r="C176" s="168" t="s">
        <v>348</v>
      </c>
      <c r="D176" s="168" t="s">
        <v>140</v>
      </c>
      <c r="E176" s="169" t="s">
        <v>349</v>
      </c>
      <c r="F176" s="170" t="s">
        <v>350</v>
      </c>
      <c r="G176" s="171" t="s">
        <v>268</v>
      </c>
      <c r="H176" s="172">
        <v>4</v>
      </c>
      <c r="I176" s="173"/>
      <c r="J176" s="174">
        <f t="shared" si="10"/>
        <v>0</v>
      </c>
      <c r="K176" s="170" t="s">
        <v>144</v>
      </c>
      <c r="L176" s="38"/>
      <c r="M176" s="175" t="s">
        <v>5</v>
      </c>
      <c r="N176" s="176" t="s">
        <v>42</v>
      </c>
      <c r="O176" s="39"/>
      <c r="P176" s="177">
        <f t="shared" si="11"/>
        <v>0</v>
      </c>
      <c r="Q176" s="177">
        <v>0.00114</v>
      </c>
      <c r="R176" s="177">
        <f t="shared" si="12"/>
        <v>0.00456</v>
      </c>
      <c r="S176" s="177">
        <v>0</v>
      </c>
      <c r="T176" s="178">
        <f t="shared" si="13"/>
        <v>0</v>
      </c>
      <c r="AR176" s="21" t="s">
        <v>215</v>
      </c>
      <c r="AT176" s="21" t="s">
        <v>140</v>
      </c>
      <c r="AU176" s="21" t="s">
        <v>81</v>
      </c>
      <c r="AY176" s="21" t="s">
        <v>137</v>
      </c>
      <c r="BE176" s="179">
        <f t="shared" si="14"/>
        <v>0</v>
      </c>
      <c r="BF176" s="179">
        <f t="shared" si="15"/>
        <v>0</v>
      </c>
      <c r="BG176" s="179">
        <f t="shared" si="16"/>
        <v>0</v>
      </c>
      <c r="BH176" s="179">
        <f t="shared" si="17"/>
        <v>0</v>
      </c>
      <c r="BI176" s="179">
        <f t="shared" si="18"/>
        <v>0</v>
      </c>
      <c r="BJ176" s="21" t="s">
        <v>79</v>
      </c>
      <c r="BK176" s="179">
        <f t="shared" si="19"/>
        <v>0</v>
      </c>
      <c r="BL176" s="21" t="s">
        <v>215</v>
      </c>
      <c r="BM176" s="21" t="s">
        <v>351</v>
      </c>
    </row>
    <row r="177" spans="2:65" s="1" customFormat="1" ht="22.5" customHeight="1">
      <c r="B177" s="167"/>
      <c r="C177" s="168" t="s">
        <v>352</v>
      </c>
      <c r="D177" s="168" t="s">
        <v>140</v>
      </c>
      <c r="E177" s="169" t="s">
        <v>353</v>
      </c>
      <c r="F177" s="170" t="s">
        <v>354</v>
      </c>
      <c r="G177" s="171" t="s">
        <v>143</v>
      </c>
      <c r="H177" s="172">
        <v>3</v>
      </c>
      <c r="I177" s="173"/>
      <c r="J177" s="174">
        <f t="shared" si="10"/>
        <v>0</v>
      </c>
      <c r="K177" s="170" t="s">
        <v>144</v>
      </c>
      <c r="L177" s="38"/>
      <c r="M177" s="175" t="s">
        <v>5</v>
      </c>
      <c r="N177" s="176" t="s">
        <v>42</v>
      </c>
      <c r="O177" s="39"/>
      <c r="P177" s="177">
        <f t="shared" si="11"/>
        <v>0</v>
      </c>
      <c r="Q177" s="177">
        <v>0</v>
      </c>
      <c r="R177" s="177">
        <f t="shared" si="12"/>
        <v>0</v>
      </c>
      <c r="S177" s="177">
        <v>0</v>
      </c>
      <c r="T177" s="178">
        <f t="shared" si="13"/>
        <v>0</v>
      </c>
      <c r="AR177" s="21" t="s">
        <v>215</v>
      </c>
      <c r="AT177" s="21" t="s">
        <v>140</v>
      </c>
      <c r="AU177" s="21" t="s">
        <v>81</v>
      </c>
      <c r="AY177" s="21" t="s">
        <v>137</v>
      </c>
      <c r="BE177" s="179">
        <f t="shared" si="14"/>
        <v>0</v>
      </c>
      <c r="BF177" s="179">
        <f t="shared" si="15"/>
        <v>0</v>
      </c>
      <c r="BG177" s="179">
        <f t="shared" si="16"/>
        <v>0</v>
      </c>
      <c r="BH177" s="179">
        <f t="shared" si="17"/>
        <v>0</v>
      </c>
      <c r="BI177" s="179">
        <f t="shared" si="18"/>
        <v>0</v>
      </c>
      <c r="BJ177" s="21" t="s">
        <v>79</v>
      </c>
      <c r="BK177" s="179">
        <f t="shared" si="19"/>
        <v>0</v>
      </c>
      <c r="BL177" s="21" t="s">
        <v>215</v>
      </c>
      <c r="BM177" s="21" t="s">
        <v>355</v>
      </c>
    </row>
    <row r="178" spans="2:65" s="1" customFormat="1" ht="22.5" customHeight="1">
      <c r="B178" s="167"/>
      <c r="C178" s="168" t="s">
        <v>356</v>
      </c>
      <c r="D178" s="168" t="s">
        <v>140</v>
      </c>
      <c r="E178" s="169" t="s">
        <v>357</v>
      </c>
      <c r="F178" s="170" t="s">
        <v>358</v>
      </c>
      <c r="G178" s="171" t="s">
        <v>143</v>
      </c>
      <c r="H178" s="172">
        <v>5</v>
      </c>
      <c r="I178" s="173"/>
      <c r="J178" s="174">
        <f t="shared" si="10"/>
        <v>0</v>
      </c>
      <c r="K178" s="170" t="s">
        <v>144</v>
      </c>
      <c r="L178" s="38"/>
      <c r="M178" s="175" t="s">
        <v>5</v>
      </c>
      <c r="N178" s="176" t="s">
        <v>42</v>
      </c>
      <c r="O178" s="39"/>
      <c r="P178" s="177">
        <f t="shared" si="11"/>
        <v>0</v>
      </c>
      <c r="Q178" s="177">
        <v>0</v>
      </c>
      <c r="R178" s="177">
        <f t="shared" si="12"/>
        <v>0</v>
      </c>
      <c r="S178" s="177">
        <v>0</v>
      </c>
      <c r="T178" s="178">
        <f t="shared" si="13"/>
        <v>0</v>
      </c>
      <c r="AR178" s="21" t="s">
        <v>215</v>
      </c>
      <c r="AT178" s="21" t="s">
        <v>140</v>
      </c>
      <c r="AU178" s="21" t="s">
        <v>81</v>
      </c>
      <c r="AY178" s="21" t="s">
        <v>137</v>
      </c>
      <c r="BE178" s="179">
        <f t="shared" si="14"/>
        <v>0</v>
      </c>
      <c r="BF178" s="179">
        <f t="shared" si="15"/>
        <v>0</v>
      </c>
      <c r="BG178" s="179">
        <f t="shared" si="16"/>
        <v>0</v>
      </c>
      <c r="BH178" s="179">
        <f t="shared" si="17"/>
        <v>0</v>
      </c>
      <c r="BI178" s="179">
        <f t="shared" si="18"/>
        <v>0</v>
      </c>
      <c r="BJ178" s="21" t="s">
        <v>79</v>
      </c>
      <c r="BK178" s="179">
        <f t="shared" si="19"/>
        <v>0</v>
      </c>
      <c r="BL178" s="21" t="s">
        <v>215</v>
      </c>
      <c r="BM178" s="21" t="s">
        <v>359</v>
      </c>
    </row>
    <row r="179" spans="2:65" s="1" customFormat="1" ht="22.5" customHeight="1">
      <c r="B179" s="167"/>
      <c r="C179" s="168" t="s">
        <v>360</v>
      </c>
      <c r="D179" s="168" t="s">
        <v>140</v>
      </c>
      <c r="E179" s="169" t="s">
        <v>361</v>
      </c>
      <c r="F179" s="170" t="s">
        <v>362</v>
      </c>
      <c r="G179" s="171" t="s">
        <v>143</v>
      </c>
      <c r="H179" s="172">
        <v>2</v>
      </c>
      <c r="I179" s="173"/>
      <c r="J179" s="174">
        <f t="shared" si="10"/>
        <v>0</v>
      </c>
      <c r="K179" s="170" t="s">
        <v>144</v>
      </c>
      <c r="L179" s="38"/>
      <c r="M179" s="175" t="s">
        <v>5</v>
      </c>
      <c r="N179" s="176" t="s">
        <v>42</v>
      </c>
      <c r="O179" s="39"/>
      <c r="P179" s="177">
        <f t="shared" si="11"/>
        <v>0</v>
      </c>
      <c r="Q179" s="177">
        <v>0</v>
      </c>
      <c r="R179" s="177">
        <f t="shared" si="12"/>
        <v>0</v>
      </c>
      <c r="S179" s="177">
        <v>0</v>
      </c>
      <c r="T179" s="178">
        <f t="shared" si="13"/>
        <v>0</v>
      </c>
      <c r="AR179" s="21" t="s">
        <v>215</v>
      </c>
      <c r="AT179" s="21" t="s">
        <v>140</v>
      </c>
      <c r="AU179" s="21" t="s">
        <v>81</v>
      </c>
      <c r="AY179" s="21" t="s">
        <v>137</v>
      </c>
      <c r="BE179" s="179">
        <f t="shared" si="14"/>
        <v>0</v>
      </c>
      <c r="BF179" s="179">
        <f t="shared" si="15"/>
        <v>0</v>
      </c>
      <c r="BG179" s="179">
        <f t="shared" si="16"/>
        <v>0</v>
      </c>
      <c r="BH179" s="179">
        <f t="shared" si="17"/>
        <v>0</v>
      </c>
      <c r="BI179" s="179">
        <f t="shared" si="18"/>
        <v>0</v>
      </c>
      <c r="BJ179" s="21" t="s">
        <v>79</v>
      </c>
      <c r="BK179" s="179">
        <f t="shared" si="19"/>
        <v>0</v>
      </c>
      <c r="BL179" s="21" t="s">
        <v>215</v>
      </c>
      <c r="BM179" s="21" t="s">
        <v>363</v>
      </c>
    </row>
    <row r="180" spans="2:65" s="1" customFormat="1" ht="22.5" customHeight="1">
      <c r="B180" s="167"/>
      <c r="C180" s="168" t="s">
        <v>364</v>
      </c>
      <c r="D180" s="168" t="s">
        <v>140</v>
      </c>
      <c r="E180" s="169" t="s">
        <v>365</v>
      </c>
      <c r="F180" s="170" t="s">
        <v>366</v>
      </c>
      <c r="G180" s="171" t="s">
        <v>143</v>
      </c>
      <c r="H180" s="172">
        <v>2</v>
      </c>
      <c r="I180" s="173"/>
      <c r="J180" s="174">
        <f t="shared" si="10"/>
        <v>0</v>
      </c>
      <c r="K180" s="170" t="s">
        <v>144</v>
      </c>
      <c r="L180" s="38"/>
      <c r="M180" s="175" t="s">
        <v>5</v>
      </c>
      <c r="N180" s="176" t="s">
        <v>42</v>
      </c>
      <c r="O180" s="39"/>
      <c r="P180" s="177">
        <f t="shared" si="11"/>
        <v>0</v>
      </c>
      <c r="Q180" s="177">
        <v>0</v>
      </c>
      <c r="R180" s="177">
        <f t="shared" si="12"/>
        <v>0</v>
      </c>
      <c r="S180" s="177">
        <v>0.02961</v>
      </c>
      <c r="T180" s="178">
        <f t="shared" si="13"/>
        <v>0.05922</v>
      </c>
      <c r="AR180" s="21" t="s">
        <v>215</v>
      </c>
      <c r="AT180" s="21" t="s">
        <v>140</v>
      </c>
      <c r="AU180" s="21" t="s">
        <v>81</v>
      </c>
      <c r="AY180" s="21" t="s">
        <v>137</v>
      </c>
      <c r="BE180" s="179">
        <f t="shared" si="14"/>
        <v>0</v>
      </c>
      <c r="BF180" s="179">
        <f t="shared" si="15"/>
        <v>0</v>
      </c>
      <c r="BG180" s="179">
        <f t="shared" si="16"/>
        <v>0</v>
      </c>
      <c r="BH180" s="179">
        <f t="shared" si="17"/>
        <v>0</v>
      </c>
      <c r="BI180" s="179">
        <f t="shared" si="18"/>
        <v>0</v>
      </c>
      <c r="BJ180" s="21" t="s">
        <v>79</v>
      </c>
      <c r="BK180" s="179">
        <f t="shared" si="19"/>
        <v>0</v>
      </c>
      <c r="BL180" s="21" t="s">
        <v>215</v>
      </c>
      <c r="BM180" s="21" t="s">
        <v>367</v>
      </c>
    </row>
    <row r="181" spans="2:65" s="1" customFormat="1" ht="22.5" customHeight="1">
      <c r="B181" s="167"/>
      <c r="C181" s="168" t="s">
        <v>368</v>
      </c>
      <c r="D181" s="168" t="s">
        <v>140</v>
      </c>
      <c r="E181" s="169" t="s">
        <v>369</v>
      </c>
      <c r="F181" s="170" t="s">
        <v>370</v>
      </c>
      <c r="G181" s="171" t="s">
        <v>143</v>
      </c>
      <c r="H181" s="172">
        <v>2</v>
      </c>
      <c r="I181" s="173"/>
      <c r="J181" s="174">
        <f t="shared" si="10"/>
        <v>0</v>
      </c>
      <c r="K181" s="170" t="s">
        <v>144</v>
      </c>
      <c r="L181" s="38"/>
      <c r="M181" s="175" t="s">
        <v>5</v>
      </c>
      <c r="N181" s="176" t="s">
        <v>42</v>
      </c>
      <c r="O181" s="39"/>
      <c r="P181" s="177">
        <f t="shared" si="11"/>
        <v>0</v>
      </c>
      <c r="Q181" s="177">
        <v>0.00148</v>
      </c>
      <c r="R181" s="177">
        <f t="shared" si="12"/>
        <v>0.00296</v>
      </c>
      <c r="S181" s="177">
        <v>0</v>
      </c>
      <c r="T181" s="178">
        <f t="shared" si="13"/>
        <v>0</v>
      </c>
      <c r="AR181" s="21" t="s">
        <v>215</v>
      </c>
      <c r="AT181" s="21" t="s">
        <v>140</v>
      </c>
      <c r="AU181" s="21" t="s">
        <v>81</v>
      </c>
      <c r="AY181" s="21" t="s">
        <v>137</v>
      </c>
      <c r="BE181" s="179">
        <f t="shared" si="14"/>
        <v>0</v>
      </c>
      <c r="BF181" s="179">
        <f t="shared" si="15"/>
        <v>0</v>
      </c>
      <c r="BG181" s="179">
        <f t="shared" si="16"/>
        <v>0</v>
      </c>
      <c r="BH181" s="179">
        <f t="shared" si="17"/>
        <v>0</v>
      </c>
      <c r="BI181" s="179">
        <f t="shared" si="18"/>
        <v>0</v>
      </c>
      <c r="BJ181" s="21" t="s">
        <v>79</v>
      </c>
      <c r="BK181" s="179">
        <f t="shared" si="19"/>
        <v>0</v>
      </c>
      <c r="BL181" s="21" t="s">
        <v>215</v>
      </c>
      <c r="BM181" s="21" t="s">
        <v>371</v>
      </c>
    </row>
    <row r="182" spans="2:65" s="1" customFormat="1" ht="22.5" customHeight="1">
      <c r="B182" s="167"/>
      <c r="C182" s="168" t="s">
        <v>372</v>
      </c>
      <c r="D182" s="168" t="s">
        <v>140</v>
      </c>
      <c r="E182" s="169" t="s">
        <v>373</v>
      </c>
      <c r="F182" s="170" t="s">
        <v>374</v>
      </c>
      <c r="G182" s="171" t="s">
        <v>143</v>
      </c>
      <c r="H182" s="172">
        <v>1</v>
      </c>
      <c r="I182" s="173"/>
      <c r="J182" s="174">
        <f t="shared" si="10"/>
        <v>0</v>
      </c>
      <c r="K182" s="170" t="s">
        <v>144</v>
      </c>
      <c r="L182" s="38"/>
      <c r="M182" s="175" t="s">
        <v>5</v>
      </c>
      <c r="N182" s="176" t="s">
        <v>42</v>
      </c>
      <c r="O182" s="39"/>
      <c r="P182" s="177">
        <f t="shared" si="11"/>
        <v>0</v>
      </c>
      <c r="Q182" s="177">
        <v>0.00022</v>
      </c>
      <c r="R182" s="177">
        <f t="shared" si="12"/>
        <v>0.00022</v>
      </c>
      <c r="S182" s="177">
        <v>0</v>
      </c>
      <c r="T182" s="178">
        <f t="shared" si="13"/>
        <v>0</v>
      </c>
      <c r="AR182" s="21" t="s">
        <v>215</v>
      </c>
      <c r="AT182" s="21" t="s">
        <v>140</v>
      </c>
      <c r="AU182" s="21" t="s">
        <v>81</v>
      </c>
      <c r="AY182" s="21" t="s">
        <v>137</v>
      </c>
      <c r="BE182" s="179">
        <f t="shared" si="14"/>
        <v>0</v>
      </c>
      <c r="BF182" s="179">
        <f t="shared" si="15"/>
        <v>0</v>
      </c>
      <c r="BG182" s="179">
        <f t="shared" si="16"/>
        <v>0</v>
      </c>
      <c r="BH182" s="179">
        <f t="shared" si="17"/>
        <v>0</v>
      </c>
      <c r="BI182" s="179">
        <f t="shared" si="18"/>
        <v>0</v>
      </c>
      <c r="BJ182" s="21" t="s">
        <v>79</v>
      </c>
      <c r="BK182" s="179">
        <f t="shared" si="19"/>
        <v>0</v>
      </c>
      <c r="BL182" s="21" t="s">
        <v>215</v>
      </c>
      <c r="BM182" s="21" t="s">
        <v>375</v>
      </c>
    </row>
    <row r="183" spans="2:65" s="1" customFormat="1" ht="22.5" customHeight="1">
      <c r="B183" s="167"/>
      <c r="C183" s="168" t="s">
        <v>376</v>
      </c>
      <c r="D183" s="168" t="s">
        <v>140</v>
      </c>
      <c r="E183" s="169" t="s">
        <v>377</v>
      </c>
      <c r="F183" s="170" t="s">
        <v>378</v>
      </c>
      <c r="G183" s="171" t="s">
        <v>332</v>
      </c>
      <c r="H183" s="203"/>
      <c r="I183" s="173"/>
      <c r="J183" s="174">
        <f t="shared" si="10"/>
        <v>0</v>
      </c>
      <c r="K183" s="170" t="s">
        <v>144</v>
      </c>
      <c r="L183" s="38"/>
      <c r="M183" s="175" t="s">
        <v>5</v>
      </c>
      <c r="N183" s="176" t="s">
        <v>42</v>
      </c>
      <c r="O183" s="39"/>
      <c r="P183" s="177">
        <f t="shared" si="11"/>
        <v>0</v>
      </c>
      <c r="Q183" s="177">
        <v>0</v>
      </c>
      <c r="R183" s="177">
        <f t="shared" si="12"/>
        <v>0</v>
      </c>
      <c r="S183" s="177">
        <v>0</v>
      </c>
      <c r="T183" s="178">
        <f t="shared" si="13"/>
        <v>0</v>
      </c>
      <c r="AR183" s="21" t="s">
        <v>215</v>
      </c>
      <c r="AT183" s="21" t="s">
        <v>140</v>
      </c>
      <c r="AU183" s="21" t="s">
        <v>81</v>
      </c>
      <c r="AY183" s="21" t="s">
        <v>137</v>
      </c>
      <c r="BE183" s="179">
        <f t="shared" si="14"/>
        <v>0</v>
      </c>
      <c r="BF183" s="179">
        <f t="shared" si="15"/>
        <v>0</v>
      </c>
      <c r="BG183" s="179">
        <f t="shared" si="16"/>
        <v>0</v>
      </c>
      <c r="BH183" s="179">
        <f t="shared" si="17"/>
        <v>0</v>
      </c>
      <c r="BI183" s="179">
        <f t="shared" si="18"/>
        <v>0</v>
      </c>
      <c r="BJ183" s="21" t="s">
        <v>79</v>
      </c>
      <c r="BK183" s="179">
        <f t="shared" si="19"/>
        <v>0</v>
      </c>
      <c r="BL183" s="21" t="s">
        <v>215</v>
      </c>
      <c r="BM183" s="21" t="s">
        <v>379</v>
      </c>
    </row>
    <row r="184" spans="2:63" s="10" customFormat="1" ht="29.85" customHeight="1">
      <c r="B184" s="153"/>
      <c r="D184" s="164" t="s">
        <v>70</v>
      </c>
      <c r="E184" s="165" t="s">
        <v>380</v>
      </c>
      <c r="F184" s="165" t="s">
        <v>381</v>
      </c>
      <c r="I184" s="156"/>
      <c r="J184" s="166">
        <f>BK184</f>
        <v>0</v>
      </c>
      <c r="L184" s="153"/>
      <c r="M184" s="158"/>
      <c r="N184" s="159"/>
      <c r="O184" s="159"/>
      <c r="P184" s="160">
        <f>SUM(P185:P199)</f>
        <v>0</v>
      </c>
      <c r="Q184" s="159"/>
      <c r="R184" s="160">
        <f>SUM(R185:R199)</f>
        <v>0.07822</v>
      </c>
      <c r="S184" s="159"/>
      <c r="T184" s="161">
        <f>SUM(T185:T199)</f>
        <v>0.0015899999999999998</v>
      </c>
      <c r="AR184" s="154" t="s">
        <v>81</v>
      </c>
      <c r="AT184" s="162" t="s">
        <v>70</v>
      </c>
      <c r="AU184" s="162" t="s">
        <v>79</v>
      </c>
      <c r="AY184" s="154" t="s">
        <v>137</v>
      </c>
      <c r="BK184" s="163">
        <f>SUM(BK185:BK199)</f>
        <v>0</v>
      </c>
    </row>
    <row r="185" spans="2:65" s="1" customFormat="1" ht="22.5" customHeight="1">
      <c r="B185" s="167"/>
      <c r="C185" s="168" t="s">
        <v>382</v>
      </c>
      <c r="D185" s="168" t="s">
        <v>140</v>
      </c>
      <c r="E185" s="169" t="s">
        <v>383</v>
      </c>
      <c r="F185" s="170" t="s">
        <v>384</v>
      </c>
      <c r="G185" s="171" t="s">
        <v>143</v>
      </c>
      <c r="H185" s="172">
        <v>2</v>
      </c>
      <c r="I185" s="173"/>
      <c r="J185" s="174">
        <f aca="true" t="shared" si="20" ref="J185:J199">ROUND(I185*H185,2)</f>
        <v>0</v>
      </c>
      <c r="K185" s="170" t="s">
        <v>385</v>
      </c>
      <c r="L185" s="38"/>
      <c r="M185" s="175" t="s">
        <v>5</v>
      </c>
      <c r="N185" s="176" t="s">
        <v>42</v>
      </c>
      <c r="O185" s="39"/>
      <c r="P185" s="177">
        <f aca="true" t="shared" si="21" ref="P185:P199">O185*H185</f>
        <v>0</v>
      </c>
      <c r="Q185" s="177">
        <v>0</v>
      </c>
      <c r="R185" s="177">
        <f aca="true" t="shared" si="22" ref="R185:R199">Q185*H185</f>
        <v>0</v>
      </c>
      <c r="S185" s="177">
        <v>0</v>
      </c>
      <c r="T185" s="178">
        <f aca="true" t="shared" si="23" ref="T185:T199">S185*H185</f>
        <v>0</v>
      </c>
      <c r="AR185" s="21" t="s">
        <v>215</v>
      </c>
      <c r="AT185" s="21" t="s">
        <v>140</v>
      </c>
      <c r="AU185" s="21" t="s">
        <v>81</v>
      </c>
      <c r="AY185" s="21" t="s">
        <v>137</v>
      </c>
      <c r="BE185" s="179">
        <f aca="true" t="shared" si="24" ref="BE185:BE199">IF(N185="základní",J185,0)</f>
        <v>0</v>
      </c>
      <c r="BF185" s="179">
        <f aca="true" t="shared" si="25" ref="BF185:BF199">IF(N185="snížená",J185,0)</f>
        <v>0</v>
      </c>
      <c r="BG185" s="179">
        <f aca="true" t="shared" si="26" ref="BG185:BG199">IF(N185="zákl. přenesená",J185,0)</f>
        <v>0</v>
      </c>
      <c r="BH185" s="179">
        <f aca="true" t="shared" si="27" ref="BH185:BH199">IF(N185="sníž. přenesená",J185,0)</f>
        <v>0</v>
      </c>
      <c r="BI185" s="179">
        <f aca="true" t="shared" si="28" ref="BI185:BI199">IF(N185="nulová",J185,0)</f>
        <v>0</v>
      </c>
      <c r="BJ185" s="21" t="s">
        <v>79</v>
      </c>
      <c r="BK185" s="179">
        <f aca="true" t="shared" si="29" ref="BK185:BK199">ROUND(I185*H185,2)</f>
        <v>0</v>
      </c>
      <c r="BL185" s="21" t="s">
        <v>215</v>
      </c>
      <c r="BM185" s="21" t="s">
        <v>386</v>
      </c>
    </row>
    <row r="186" spans="2:65" s="1" customFormat="1" ht="22.5" customHeight="1">
      <c r="B186" s="167"/>
      <c r="C186" s="168" t="s">
        <v>387</v>
      </c>
      <c r="D186" s="168" t="s">
        <v>140</v>
      </c>
      <c r="E186" s="169" t="s">
        <v>388</v>
      </c>
      <c r="F186" s="170" t="s">
        <v>389</v>
      </c>
      <c r="G186" s="171" t="s">
        <v>143</v>
      </c>
      <c r="H186" s="172">
        <v>8</v>
      </c>
      <c r="I186" s="173"/>
      <c r="J186" s="174">
        <f t="shared" si="20"/>
        <v>0</v>
      </c>
      <c r="K186" s="170" t="s">
        <v>385</v>
      </c>
      <c r="L186" s="38"/>
      <c r="M186" s="175" t="s">
        <v>5</v>
      </c>
      <c r="N186" s="176" t="s">
        <v>42</v>
      </c>
      <c r="O186" s="39"/>
      <c r="P186" s="177">
        <f t="shared" si="21"/>
        <v>0</v>
      </c>
      <c r="Q186" s="177">
        <v>0</v>
      </c>
      <c r="R186" s="177">
        <f t="shared" si="22"/>
        <v>0</v>
      </c>
      <c r="S186" s="177">
        <v>0</v>
      </c>
      <c r="T186" s="178">
        <f t="shared" si="23"/>
        <v>0</v>
      </c>
      <c r="AR186" s="21" t="s">
        <v>215</v>
      </c>
      <c r="AT186" s="21" t="s">
        <v>140</v>
      </c>
      <c r="AU186" s="21" t="s">
        <v>81</v>
      </c>
      <c r="AY186" s="21" t="s">
        <v>137</v>
      </c>
      <c r="BE186" s="179">
        <f t="shared" si="24"/>
        <v>0</v>
      </c>
      <c r="BF186" s="179">
        <f t="shared" si="25"/>
        <v>0</v>
      </c>
      <c r="BG186" s="179">
        <f t="shared" si="26"/>
        <v>0</v>
      </c>
      <c r="BH186" s="179">
        <f t="shared" si="27"/>
        <v>0</v>
      </c>
      <c r="BI186" s="179">
        <f t="shared" si="28"/>
        <v>0</v>
      </c>
      <c r="BJ186" s="21" t="s">
        <v>79</v>
      </c>
      <c r="BK186" s="179">
        <f t="shared" si="29"/>
        <v>0</v>
      </c>
      <c r="BL186" s="21" t="s">
        <v>215</v>
      </c>
      <c r="BM186" s="21" t="s">
        <v>390</v>
      </c>
    </row>
    <row r="187" spans="2:65" s="1" customFormat="1" ht="22.5" customHeight="1">
      <c r="B187" s="167"/>
      <c r="C187" s="168" t="s">
        <v>391</v>
      </c>
      <c r="D187" s="168" t="s">
        <v>140</v>
      </c>
      <c r="E187" s="169" t="s">
        <v>392</v>
      </c>
      <c r="F187" s="170" t="s">
        <v>393</v>
      </c>
      <c r="G187" s="171" t="s">
        <v>268</v>
      </c>
      <c r="H187" s="172">
        <v>40</v>
      </c>
      <c r="I187" s="173"/>
      <c r="J187" s="174">
        <f t="shared" si="20"/>
        <v>0</v>
      </c>
      <c r="K187" s="170" t="s">
        <v>144</v>
      </c>
      <c r="L187" s="38"/>
      <c r="M187" s="175" t="s">
        <v>5</v>
      </c>
      <c r="N187" s="176" t="s">
        <v>42</v>
      </c>
      <c r="O187" s="39"/>
      <c r="P187" s="177">
        <f t="shared" si="21"/>
        <v>0</v>
      </c>
      <c r="Q187" s="177">
        <v>0.00066</v>
      </c>
      <c r="R187" s="177">
        <f t="shared" si="22"/>
        <v>0.0264</v>
      </c>
      <c r="S187" s="177">
        <v>0</v>
      </c>
      <c r="T187" s="178">
        <f t="shared" si="23"/>
        <v>0</v>
      </c>
      <c r="AR187" s="21" t="s">
        <v>215</v>
      </c>
      <c r="AT187" s="21" t="s">
        <v>140</v>
      </c>
      <c r="AU187" s="21" t="s">
        <v>81</v>
      </c>
      <c r="AY187" s="21" t="s">
        <v>137</v>
      </c>
      <c r="BE187" s="179">
        <f t="shared" si="24"/>
        <v>0</v>
      </c>
      <c r="BF187" s="179">
        <f t="shared" si="25"/>
        <v>0</v>
      </c>
      <c r="BG187" s="179">
        <f t="shared" si="26"/>
        <v>0</v>
      </c>
      <c r="BH187" s="179">
        <f t="shared" si="27"/>
        <v>0</v>
      </c>
      <c r="BI187" s="179">
        <f t="shared" si="28"/>
        <v>0</v>
      </c>
      <c r="BJ187" s="21" t="s">
        <v>79</v>
      </c>
      <c r="BK187" s="179">
        <f t="shared" si="29"/>
        <v>0</v>
      </c>
      <c r="BL187" s="21" t="s">
        <v>215</v>
      </c>
      <c r="BM187" s="21" t="s">
        <v>394</v>
      </c>
    </row>
    <row r="188" spans="2:65" s="1" customFormat="1" ht="22.5" customHeight="1">
      <c r="B188" s="167"/>
      <c r="C188" s="168" t="s">
        <v>395</v>
      </c>
      <c r="D188" s="168" t="s">
        <v>140</v>
      </c>
      <c r="E188" s="169" t="s">
        <v>396</v>
      </c>
      <c r="F188" s="170" t="s">
        <v>397</v>
      </c>
      <c r="G188" s="171" t="s">
        <v>268</v>
      </c>
      <c r="H188" s="172">
        <v>32</v>
      </c>
      <c r="I188" s="173"/>
      <c r="J188" s="174">
        <f t="shared" si="20"/>
        <v>0</v>
      </c>
      <c r="K188" s="170" t="s">
        <v>144</v>
      </c>
      <c r="L188" s="38"/>
      <c r="M188" s="175" t="s">
        <v>5</v>
      </c>
      <c r="N188" s="176" t="s">
        <v>42</v>
      </c>
      <c r="O188" s="39"/>
      <c r="P188" s="177">
        <f t="shared" si="21"/>
        <v>0</v>
      </c>
      <c r="Q188" s="177">
        <v>0.00091</v>
      </c>
      <c r="R188" s="177">
        <f t="shared" si="22"/>
        <v>0.02912</v>
      </c>
      <c r="S188" s="177">
        <v>0</v>
      </c>
      <c r="T188" s="178">
        <f t="shared" si="23"/>
        <v>0</v>
      </c>
      <c r="AR188" s="21" t="s">
        <v>215</v>
      </c>
      <c r="AT188" s="21" t="s">
        <v>140</v>
      </c>
      <c r="AU188" s="21" t="s">
        <v>81</v>
      </c>
      <c r="AY188" s="21" t="s">
        <v>137</v>
      </c>
      <c r="BE188" s="179">
        <f t="shared" si="24"/>
        <v>0</v>
      </c>
      <c r="BF188" s="179">
        <f t="shared" si="25"/>
        <v>0</v>
      </c>
      <c r="BG188" s="179">
        <f t="shared" si="26"/>
        <v>0</v>
      </c>
      <c r="BH188" s="179">
        <f t="shared" si="27"/>
        <v>0</v>
      </c>
      <c r="BI188" s="179">
        <f t="shared" si="28"/>
        <v>0</v>
      </c>
      <c r="BJ188" s="21" t="s">
        <v>79</v>
      </c>
      <c r="BK188" s="179">
        <f t="shared" si="29"/>
        <v>0</v>
      </c>
      <c r="BL188" s="21" t="s">
        <v>215</v>
      </c>
      <c r="BM188" s="21" t="s">
        <v>398</v>
      </c>
    </row>
    <row r="189" spans="2:65" s="1" customFormat="1" ht="31.5" customHeight="1">
      <c r="B189" s="167"/>
      <c r="C189" s="168" t="s">
        <v>399</v>
      </c>
      <c r="D189" s="168" t="s">
        <v>140</v>
      </c>
      <c r="E189" s="169" t="s">
        <v>400</v>
      </c>
      <c r="F189" s="170" t="s">
        <v>401</v>
      </c>
      <c r="G189" s="171" t="s">
        <v>268</v>
      </c>
      <c r="H189" s="172">
        <v>10</v>
      </c>
      <c r="I189" s="173"/>
      <c r="J189" s="174">
        <f t="shared" si="20"/>
        <v>0</v>
      </c>
      <c r="K189" s="170" t="s">
        <v>144</v>
      </c>
      <c r="L189" s="38"/>
      <c r="M189" s="175" t="s">
        <v>5</v>
      </c>
      <c r="N189" s="176" t="s">
        <v>42</v>
      </c>
      <c r="O189" s="39"/>
      <c r="P189" s="177">
        <f t="shared" si="21"/>
        <v>0</v>
      </c>
      <c r="Q189" s="177">
        <v>4E-05</v>
      </c>
      <c r="R189" s="177">
        <f t="shared" si="22"/>
        <v>0.0004</v>
      </c>
      <c r="S189" s="177">
        <v>0</v>
      </c>
      <c r="T189" s="178">
        <f t="shared" si="23"/>
        <v>0</v>
      </c>
      <c r="AR189" s="21" t="s">
        <v>215</v>
      </c>
      <c r="AT189" s="21" t="s">
        <v>140</v>
      </c>
      <c r="AU189" s="21" t="s">
        <v>81</v>
      </c>
      <c r="AY189" s="21" t="s">
        <v>137</v>
      </c>
      <c r="BE189" s="179">
        <f t="shared" si="24"/>
        <v>0</v>
      </c>
      <c r="BF189" s="179">
        <f t="shared" si="25"/>
        <v>0</v>
      </c>
      <c r="BG189" s="179">
        <f t="shared" si="26"/>
        <v>0</v>
      </c>
      <c r="BH189" s="179">
        <f t="shared" si="27"/>
        <v>0</v>
      </c>
      <c r="BI189" s="179">
        <f t="shared" si="28"/>
        <v>0</v>
      </c>
      <c r="BJ189" s="21" t="s">
        <v>79</v>
      </c>
      <c r="BK189" s="179">
        <f t="shared" si="29"/>
        <v>0</v>
      </c>
      <c r="BL189" s="21" t="s">
        <v>215</v>
      </c>
      <c r="BM189" s="21" t="s">
        <v>402</v>
      </c>
    </row>
    <row r="190" spans="2:65" s="1" customFormat="1" ht="31.5" customHeight="1">
      <c r="B190" s="167"/>
      <c r="C190" s="168" t="s">
        <v>403</v>
      </c>
      <c r="D190" s="168" t="s">
        <v>140</v>
      </c>
      <c r="E190" s="169" t="s">
        <v>404</v>
      </c>
      <c r="F190" s="170" t="s">
        <v>405</v>
      </c>
      <c r="G190" s="171" t="s">
        <v>268</v>
      </c>
      <c r="H190" s="172">
        <v>16</v>
      </c>
      <c r="I190" s="173"/>
      <c r="J190" s="174">
        <f t="shared" si="20"/>
        <v>0</v>
      </c>
      <c r="K190" s="170" t="s">
        <v>144</v>
      </c>
      <c r="L190" s="38"/>
      <c r="M190" s="175" t="s">
        <v>5</v>
      </c>
      <c r="N190" s="176" t="s">
        <v>42</v>
      </c>
      <c r="O190" s="39"/>
      <c r="P190" s="177">
        <f t="shared" si="21"/>
        <v>0</v>
      </c>
      <c r="Q190" s="177">
        <v>4E-05</v>
      </c>
      <c r="R190" s="177">
        <f t="shared" si="22"/>
        <v>0.00064</v>
      </c>
      <c r="S190" s="177">
        <v>0</v>
      </c>
      <c r="T190" s="178">
        <f t="shared" si="23"/>
        <v>0</v>
      </c>
      <c r="AR190" s="21" t="s">
        <v>215</v>
      </c>
      <c r="AT190" s="21" t="s">
        <v>140</v>
      </c>
      <c r="AU190" s="21" t="s">
        <v>81</v>
      </c>
      <c r="AY190" s="21" t="s">
        <v>137</v>
      </c>
      <c r="BE190" s="179">
        <f t="shared" si="24"/>
        <v>0</v>
      </c>
      <c r="BF190" s="179">
        <f t="shared" si="25"/>
        <v>0</v>
      </c>
      <c r="BG190" s="179">
        <f t="shared" si="26"/>
        <v>0</v>
      </c>
      <c r="BH190" s="179">
        <f t="shared" si="27"/>
        <v>0</v>
      </c>
      <c r="BI190" s="179">
        <f t="shared" si="28"/>
        <v>0</v>
      </c>
      <c r="BJ190" s="21" t="s">
        <v>79</v>
      </c>
      <c r="BK190" s="179">
        <f t="shared" si="29"/>
        <v>0</v>
      </c>
      <c r="BL190" s="21" t="s">
        <v>215</v>
      </c>
      <c r="BM190" s="21" t="s">
        <v>406</v>
      </c>
    </row>
    <row r="191" spans="2:65" s="1" customFormat="1" ht="31.5" customHeight="1">
      <c r="B191" s="167"/>
      <c r="C191" s="168" t="s">
        <v>407</v>
      </c>
      <c r="D191" s="168" t="s">
        <v>140</v>
      </c>
      <c r="E191" s="169" t="s">
        <v>408</v>
      </c>
      <c r="F191" s="170" t="s">
        <v>409</v>
      </c>
      <c r="G191" s="171" t="s">
        <v>268</v>
      </c>
      <c r="H191" s="172">
        <v>30</v>
      </c>
      <c r="I191" s="173"/>
      <c r="J191" s="174">
        <f t="shared" si="20"/>
        <v>0</v>
      </c>
      <c r="K191" s="170" t="s">
        <v>144</v>
      </c>
      <c r="L191" s="38"/>
      <c r="M191" s="175" t="s">
        <v>5</v>
      </c>
      <c r="N191" s="176" t="s">
        <v>42</v>
      </c>
      <c r="O191" s="39"/>
      <c r="P191" s="177">
        <f t="shared" si="21"/>
        <v>0</v>
      </c>
      <c r="Q191" s="177">
        <v>0.00012</v>
      </c>
      <c r="R191" s="177">
        <f t="shared" si="22"/>
        <v>0.0036</v>
      </c>
      <c r="S191" s="177">
        <v>0</v>
      </c>
      <c r="T191" s="178">
        <f t="shared" si="23"/>
        <v>0</v>
      </c>
      <c r="AR191" s="21" t="s">
        <v>215</v>
      </c>
      <c r="AT191" s="21" t="s">
        <v>140</v>
      </c>
      <c r="AU191" s="21" t="s">
        <v>81</v>
      </c>
      <c r="AY191" s="21" t="s">
        <v>137</v>
      </c>
      <c r="BE191" s="179">
        <f t="shared" si="24"/>
        <v>0</v>
      </c>
      <c r="BF191" s="179">
        <f t="shared" si="25"/>
        <v>0</v>
      </c>
      <c r="BG191" s="179">
        <f t="shared" si="26"/>
        <v>0</v>
      </c>
      <c r="BH191" s="179">
        <f t="shared" si="27"/>
        <v>0</v>
      </c>
      <c r="BI191" s="179">
        <f t="shared" si="28"/>
        <v>0</v>
      </c>
      <c r="BJ191" s="21" t="s">
        <v>79</v>
      </c>
      <c r="BK191" s="179">
        <f t="shared" si="29"/>
        <v>0</v>
      </c>
      <c r="BL191" s="21" t="s">
        <v>215</v>
      </c>
      <c r="BM191" s="21" t="s">
        <v>410</v>
      </c>
    </row>
    <row r="192" spans="2:65" s="1" customFormat="1" ht="31.5" customHeight="1">
      <c r="B192" s="167"/>
      <c r="C192" s="168" t="s">
        <v>411</v>
      </c>
      <c r="D192" s="168" t="s">
        <v>140</v>
      </c>
      <c r="E192" s="169" t="s">
        <v>412</v>
      </c>
      <c r="F192" s="170" t="s">
        <v>413</v>
      </c>
      <c r="G192" s="171" t="s">
        <v>268</v>
      </c>
      <c r="H192" s="172">
        <v>16</v>
      </c>
      <c r="I192" s="173"/>
      <c r="J192" s="174">
        <f t="shared" si="20"/>
        <v>0</v>
      </c>
      <c r="K192" s="170" t="s">
        <v>144</v>
      </c>
      <c r="L192" s="38"/>
      <c r="M192" s="175" t="s">
        <v>5</v>
      </c>
      <c r="N192" s="176" t="s">
        <v>42</v>
      </c>
      <c r="O192" s="39"/>
      <c r="P192" s="177">
        <f t="shared" si="21"/>
        <v>0</v>
      </c>
      <c r="Q192" s="177">
        <v>0.00016</v>
      </c>
      <c r="R192" s="177">
        <f t="shared" si="22"/>
        <v>0.00256</v>
      </c>
      <c r="S192" s="177">
        <v>0</v>
      </c>
      <c r="T192" s="178">
        <f t="shared" si="23"/>
        <v>0</v>
      </c>
      <c r="AR192" s="21" t="s">
        <v>215</v>
      </c>
      <c r="AT192" s="21" t="s">
        <v>140</v>
      </c>
      <c r="AU192" s="21" t="s">
        <v>81</v>
      </c>
      <c r="AY192" s="21" t="s">
        <v>137</v>
      </c>
      <c r="BE192" s="179">
        <f t="shared" si="24"/>
        <v>0</v>
      </c>
      <c r="BF192" s="179">
        <f t="shared" si="25"/>
        <v>0</v>
      </c>
      <c r="BG192" s="179">
        <f t="shared" si="26"/>
        <v>0</v>
      </c>
      <c r="BH192" s="179">
        <f t="shared" si="27"/>
        <v>0</v>
      </c>
      <c r="BI192" s="179">
        <f t="shared" si="28"/>
        <v>0</v>
      </c>
      <c r="BJ192" s="21" t="s">
        <v>79</v>
      </c>
      <c r="BK192" s="179">
        <f t="shared" si="29"/>
        <v>0</v>
      </c>
      <c r="BL192" s="21" t="s">
        <v>215</v>
      </c>
      <c r="BM192" s="21" t="s">
        <v>414</v>
      </c>
    </row>
    <row r="193" spans="2:65" s="1" customFormat="1" ht="22.5" customHeight="1">
      <c r="B193" s="167"/>
      <c r="C193" s="168" t="s">
        <v>415</v>
      </c>
      <c r="D193" s="168" t="s">
        <v>140</v>
      </c>
      <c r="E193" s="169" t="s">
        <v>416</v>
      </c>
      <c r="F193" s="170" t="s">
        <v>417</v>
      </c>
      <c r="G193" s="171" t="s">
        <v>143</v>
      </c>
      <c r="H193" s="172">
        <v>20</v>
      </c>
      <c r="I193" s="173"/>
      <c r="J193" s="174">
        <f t="shared" si="20"/>
        <v>0</v>
      </c>
      <c r="K193" s="170" t="s">
        <v>144</v>
      </c>
      <c r="L193" s="38"/>
      <c r="M193" s="175" t="s">
        <v>5</v>
      </c>
      <c r="N193" s="176" t="s">
        <v>42</v>
      </c>
      <c r="O193" s="39"/>
      <c r="P193" s="177">
        <f t="shared" si="21"/>
        <v>0</v>
      </c>
      <c r="Q193" s="177">
        <v>0</v>
      </c>
      <c r="R193" s="177">
        <f t="shared" si="22"/>
        <v>0</v>
      </c>
      <c r="S193" s="177">
        <v>0</v>
      </c>
      <c r="T193" s="178">
        <f t="shared" si="23"/>
        <v>0</v>
      </c>
      <c r="AR193" s="21" t="s">
        <v>215</v>
      </c>
      <c r="AT193" s="21" t="s">
        <v>140</v>
      </c>
      <c r="AU193" s="21" t="s">
        <v>81</v>
      </c>
      <c r="AY193" s="21" t="s">
        <v>137</v>
      </c>
      <c r="BE193" s="179">
        <f t="shared" si="24"/>
        <v>0</v>
      </c>
      <c r="BF193" s="179">
        <f t="shared" si="25"/>
        <v>0</v>
      </c>
      <c r="BG193" s="179">
        <f t="shared" si="26"/>
        <v>0</v>
      </c>
      <c r="BH193" s="179">
        <f t="shared" si="27"/>
        <v>0</v>
      </c>
      <c r="BI193" s="179">
        <f t="shared" si="28"/>
        <v>0</v>
      </c>
      <c r="BJ193" s="21" t="s">
        <v>79</v>
      </c>
      <c r="BK193" s="179">
        <f t="shared" si="29"/>
        <v>0</v>
      </c>
      <c r="BL193" s="21" t="s">
        <v>215</v>
      </c>
      <c r="BM193" s="21" t="s">
        <v>418</v>
      </c>
    </row>
    <row r="194" spans="2:65" s="1" customFormat="1" ht="22.5" customHeight="1">
      <c r="B194" s="167"/>
      <c r="C194" s="168" t="s">
        <v>419</v>
      </c>
      <c r="D194" s="168" t="s">
        <v>140</v>
      </c>
      <c r="E194" s="169" t="s">
        <v>420</v>
      </c>
      <c r="F194" s="170" t="s">
        <v>421</v>
      </c>
      <c r="G194" s="171" t="s">
        <v>143</v>
      </c>
      <c r="H194" s="172">
        <v>3</v>
      </c>
      <c r="I194" s="173"/>
      <c r="J194" s="174">
        <f t="shared" si="20"/>
        <v>0</v>
      </c>
      <c r="K194" s="170" t="s">
        <v>144</v>
      </c>
      <c r="L194" s="38"/>
      <c r="M194" s="175" t="s">
        <v>5</v>
      </c>
      <c r="N194" s="176" t="s">
        <v>42</v>
      </c>
      <c r="O194" s="39"/>
      <c r="P194" s="177">
        <f t="shared" si="21"/>
        <v>0</v>
      </c>
      <c r="Q194" s="177">
        <v>0</v>
      </c>
      <c r="R194" s="177">
        <f t="shared" si="22"/>
        <v>0</v>
      </c>
      <c r="S194" s="177">
        <v>0.00053</v>
      </c>
      <c r="T194" s="178">
        <f t="shared" si="23"/>
        <v>0.0015899999999999998</v>
      </c>
      <c r="AR194" s="21" t="s">
        <v>215</v>
      </c>
      <c r="AT194" s="21" t="s">
        <v>140</v>
      </c>
      <c r="AU194" s="21" t="s">
        <v>81</v>
      </c>
      <c r="AY194" s="21" t="s">
        <v>137</v>
      </c>
      <c r="BE194" s="179">
        <f t="shared" si="24"/>
        <v>0</v>
      </c>
      <c r="BF194" s="179">
        <f t="shared" si="25"/>
        <v>0</v>
      </c>
      <c r="BG194" s="179">
        <f t="shared" si="26"/>
        <v>0</v>
      </c>
      <c r="BH194" s="179">
        <f t="shared" si="27"/>
        <v>0</v>
      </c>
      <c r="BI194" s="179">
        <f t="shared" si="28"/>
        <v>0</v>
      </c>
      <c r="BJ194" s="21" t="s">
        <v>79</v>
      </c>
      <c r="BK194" s="179">
        <f t="shared" si="29"/>
        <v>0</v>
      </c>
      <c r="BL194" s="21" t="s">
        <v>215</v>
      </c>
      <c r="BM194" s="21" t="s">
        <v>422</v>
      </c>
    </row>
    <row r="195" spans="2:65" s="1" customFormat="1" ht="22.5" customHeight="1">
      <c r="B195" s="167"/>
      <c r="C195" s="168" t="s">
        <v>423</v>
      </c>
      <c r="D195" s="168" t="s">
        <v>140</v>
      </c>
      <c r="E195" s="169" t="s">
        <v>424</v>
      </c>
      <c r="F195" s="170" t="s">
        <v>425</v>
      </c>
      <c r="G195" s="171" t="s">
        <v>143</v>
      </c>
      <c r="H195" s="172">
        <v>2</v>
      </c>
      <c r="I195" s="173"/>
      <c r="J195" s="174">
        <f t="shared" si="20"/>
        <v>0</v>
      </c>
      <c r="K195" s="170" t="s">
        <v>144</v>
      </c>
      <c r="L195" s="38"/>
      <c r="M195" s="175" t="s">
        <v>5</v>
      </c>
      <c r="N195" s="176" t="s">
        <v>42</v>
      </c>
      <c r="O195" s="39"/>
      <c r="P195" s="177">
        <f t="shared" si="21"/>
        <v>0</v>
      </c>
      <c r="Q195" s="177">
        <v>0.00021</v>
      </c>
      <c r="R195" s="177">
        <f t="shared" si="22"/>
        <v>0.00042</v>
      </c>
      <c r="S195" s="177">
        <v>0</v>
      </c>
      <c r="T195" s="178">
        <f t="shared" si="23"/>
        <v>0</v>
      </c>
      <c r="AR195" s="21" t="s">
        <v>215</v>
      </c>
      <c r="AT195" s="21" t="s">
        <v>140</v>
      </c>
      <c r="AU195" s="21" t="s">
        <v>81</v>
      </c>
      <c r="AY195" s="21" t="s">
        <v>137</v>
      </c>
      <c r="BE195" s="179">
        <f t="shared" si="24"/>
        <v>0</v>
      </c>
      <c r="BF195" s="179">
        <f t="shared" si="25"/>
        <v>0</v>
      </c>
      <c r="BG195" s="179">
        <f t="shared" si="26"/>
        <v>0</v>
      </c>
      <c r="BH195" s="179">
        <f t="shared" si="27"/>
        <v>0</v>
      </c>
      <c r="BI195" s="179">
        <f t="shared" si="28"/>
        <v>0</v>
      </c>
      <c r="BJ195" s="21" t="s">
        <v>79</v>
      </c>
      <c r="BK195" s="179">
        <f t="shared" si="29"/>
        <v>0</v>
      </c>
      <c r="BL195" s="21" t="s">
        <v>215</v>
      </c>
      <c r="BM195" s="21" t="s">
        <v>426</v>
      </c>
    </row>
    <row r="196" spans="2:65" s="1" customFormat="1" ht="22.5" customHeight="1">
      <c r="B196" s="167"/>
      <c r="C196" s="168" t="s">
        <v>427</v>
      </c>
      <c r="D196" s="168" t="s">
        <v>140</v>
      </c>
      <c r="E196" s="169" t="s">
        <v>428</v>
      </c>
      <c r="F196" s="170" t="s">
        <v>429</v>
      </c>
      <c r="G196" s="171" t="s">
        <v>143</v>
      </c>
      <c r="H196" s="172">
        <v>2</v>
      </c>
      <c r="I196" s="173"/>
      <c r="J196" s="174">
        <f t="shared" si="20"/>
        <v>0</v>
      </c>
      <c r="K196" s="170" t="s">
        <v>144</v>
      </c>
      <c r="L196" s="38"/>
      <c r="M196" s="175" t="s">
        <v>5</v>
      </c>
      <c r="N196" s="176" t="s">
        <v>42</v>
      </c>
      <c r="O196" s="39"/>
      <c r="P196" s="177">
        <f t="shared" si="21"/>
        <v>0</v>
      </c>
      <c r="Q196" s="177">
        <v>0.00034</v>
      </c>
      <c r="R196" s="177">
        <f t="shared" si="22"/>
        <v>0.00068</v>
      </c>
      <c r="S196" s="177">
        <v>0</v>
      </c>
      <c r="T196" s="178">
        <f t="shared" si="23"/>
        <v>0</v>
      </c>
      <c r="AR196" s="21" t="s">
        <v>215</v>
      </c>
      <c r="AT196" s="21" t="s">
        <v>140</v>
      </c>
      <c r="AU196" s="21" t="s">
        <v>81</v>
      </c>
      <c r="AY196" s="21" t="s">
        <v>137</v>
      </c>
      <c r="BE196" s="179">
        <f t="shared" si="24"/>
        <v>0</v>
      </c>
      <c r="BF196" s="179">
        <f t="shared" si="25"/>
        <v>0</v>
      </c>
      <c r="BG196" s="179">
        <f t="shared" si="26"/>
        <v>0</v>
      </c>
      <c r="BH196" s="179">
        <f t="shared" si="27"/>
        <v>0</v>
      </c>
      <c r="BI196" s="179">
        <f t="shared" si="28"/>
        <v>0</v>
      </c>
      <c r="BJ196" s="21" t="s">
        <v>79</v>
      </c>
      <c r="BK196" s="179">
        <f t="shared" si="29"/>
        <v>0</v>
      </c>
      <c r="BL196" s="21" t="s">
        <v>215</v>
      </c>
      <c r="BM196" s="21" t="s">
        <v>430</v>
      </c>
    </row>
    <row r="197" spans="2:65" s="1" customFormat="1" ht="22.5" customHeight="1">
      <c r="B197" s="167"/>
      <c r="C197" s="168" t="s">
        <v>431</v>
      </c>
      <c r="D197" s="168" t="s">
        <v>140</v>
      </c>
      <c r="E197" s="169" t="s">
        <v>432</v>
      </c>
      <c r="F197" s="170" t="s">
        <v>433</v>
      </c>
      <c r="G197" s="171" t="s">
        <v>268</v>
      </c>
      <c r="H197" s="172">
        <v>72</v>
      </c>
      <c r="I197" s="173"/>
      <c r="J197" s="174">
        <f t="shared" si="20"/>
        <v>0</v>
      </c>
      <c r="K197" s="170" t="s">
        <v>144</v>
      </c>
      <c r="L197" s="38"/>
      <c r="M197" s="175" t="s">
        <v>5</v>
      </c>
      <c r="N197" s="176" t="s">
        <v>42</v>
      </c>
      <c r="O197" s="39"/>
      <c r="P197" s="177">
        <f t="shared" si="21"/>
        <v>0</v>
      </c>
      <c r="Q197" s="177">
        <v>0.00019</v>
      </c>
      <c r="R197" s="177">
        <f t="shared" si="22"/>
        <v>0.013680000000000001</v>
      </c>
      <c r="S197" s="177">
        <v>0</v>
      </c>
      <c r="T197" s="178">
        <f t="shared" si="23"/>
        <v>0</v>
      </c>
      <c r="AR197" s="21" t="s">
        <v>215</v>
      </c>
      <c r="AT197" s="21" t="s">
        <v>140</v>
      </c>
      <c r="AU197" s="21" t="s">
        <v>81</v>
      </c>
      <c r="AY197" s="21" t="s">
        <v>137</v>
      </c>
      <c r="BE197" s="179">
        <f t="shared" si="24"/>
        <v>0</v>
      </c>
      <c r="BF197" s="179">
        <f t="shared" si="25"/>
        <v>0</v>
      </c>
      <c r="BG197" s="179">
        <f t="shared" si="26"/>
        <v>0</v>
      </c>
      <c r="BH197" s="179">
        <f t="shared" si="27"/>
        <v>0</v>
      </c>
      <c r="BI197" s="179">
        <f t="shared" si="28"/>
        <v>0</v>
      </c>
      <c r="BJ197" s="21" t="s">
        <v>79</v>
      </c>
      <c r="BK197" s="179">
        <f t="shared" si="29"/>
        <v>0</v>
      </c>
      <c r="BL197" s="21" t="s">
        <v>215</v>
      </c>
      <c r="BM197" s="21" t="s">
        <v>434</v>
      </c>
    </row>
    <row r="198" spans="2:65" s="1" customFormat="1" ht="22.5" customHeight="1">
      <c r="B198" s="167"/>
      <c r="C198" s="168" t="s">
        <v>435</v>
      </c>
      <c r="D198" s="168" t="s">
        <v>140</v>
      </c>
      <c r="E198" s="169" t="s">
        <v>436</v>
      </c>
      <c r="F198" s="170" t="s">
        <v>437</v>
      </c>
      <c r="G198" s="171" t="s">
        <v>268</v>
      </c>
      <c r="H198" s="172">
        <v>72</v>
      </c>
      <c r="I198" s="173"/>
      <c r="J198" s="174">
        <f t="shared" si="20"/>
        <v>0</v>
      </c>
      <c r="K198" s="170" t="s">
        <v>144</v>
      </c>
      <c r="L198" s="38"/>
      <c r="M198" s="175" t="s">
        <v>5</v>
      </c>
      <c r="N198" s="176" t="s">
        <v>42</v>
      </c>
      <c r="O198" s="39"/>
      <c r="P198" s="177">
        <f t="shared" si="21"/>
        <v>0</v>
      </c>
      <c r="Q198" s="177">
        <v>1E-05</v>
      </c>
      <c r="R198" s="177">
        <f t="shared" si="22"/>
        <v>0.00072</v>
      </c>
      <c r="S198" s="177">
        <v>0</v>
      </c>
      <c r="T198" s="178">
        <f t="shared" si="23"/>
        <v>0</v>
      </c>
      <c r="AR198" s="21" t="s">
        <v>215</v>
      </c>
      <c r="AT198" s="21" t="s">
        <v>140</v>
      </c>
      <c r="AU198" s="21" t="s">
        <v>81</v>
      </c>
      <c r="AY198" s="21" t="s">
        <v>137</v>
      </c>
      <c r="BE198" s="179">
        <f t="shared" si="24"/>
        <v>0</v>
      </c>
      <c r="BF198" s="179">
        <f t="shared" si="25"/>
        <v>0</v>
      </c>
      <c r="BG198" s="179">
        <f t="shared" si="26"/>
        <v>0</v>
      </c>
      <c r="BH198" s="179">
        <f t="shared" si="27"/>
        <v>0</v>
      </c>
      <c r="BI198" s="179">
        <f t="shared" si="28"/>
        <v>0</v>
      </c>
      <c r="BJ198" s="21" t="s">
        <v>79</v>
      </c>
      <c r="BK198" s="179">
        <f t="shared" si="29"/>
        <v>0</v>
      </c>
      <c r="BL198" s="21" t="s">
        <v>215</v>
      </c>
      <c r="BM198" s="21" t="s">
        <v>438</v>
      </c>
    </row>
    <row r="199" spans="2:65" s="1" customFormat="1" ht="22.5" customHeight="1">
      <c r="B199" s="167"/>
      <c r="C199" s="168" t="s">
        <v>439</v>
      </c>
      <c r="D199" s="168" t="s">
        <v>140</v>
      </c>
      <c r="E199" s="169" t="s">
        <v>440</v>
      </c>
      <c r="F199" s="170" t="s">
        <v>441</v>
      </c>
      <c r="G199" s="171" t="s">
        <v>332</v>
      </c>
      <c r="H199" s="203"/>
      <c r="I199" s="173"/>
      <c r="J199" s="174">
        <f t="shared" si="20"/>
        <v>0</v>
      </c>
      <c r="K199" s="170" t="s">
        <v>144</v>
      </c>
      <c r="L199" s="38"/>
      <c r="M199" s="175" t="s">
        <v>5</v>
      </c>
      <c r="N199" s="176" t="s">
        <v>42</v>
      </c>
      <c r="O199" s="39"/>
      <c r="P199" s="177">
        <f t="shared" si="21"/>
        <v>0</v>
      </c>
      <c r="Q199" s="177">
        <v>0</v>
      </c>
      <c r="R199" s="177">
        <f t="shared" si="22"/>
        <v>0</v>
      </c>
      <c r="S199" s="177">
        <v>0</v>
      </c>
      <c r="T199" s="178">
        <f t="shared" si="23"/>
        <v>0</v>
      </c>
      <c r="AR199" s="21" t="s">
        <v>215</v>
      </c>
      <c r="AT199" s="21" t="s">
        <v>140</v>
      </c>
      <c r="AU199" s="21" t="s">
        <v>81</v>
      </c>
      <c r="AY199" s="21" t="s">
        <v>137</v>
      </c>
      <c r="BE199" s="179">
        <f t="shared" si="24"/>
        <v>0</v>
      </c>
      <c r="BF199" s="179">
        <f t="shared" si="25"/>
        <v>0</v>
      </c>
      <c r="BG199" s="179">
        <f t="shared" si="26"/>
        <v>0</v>
      </c>
      <c r="BH199" s="179">
        <f t="shared" si="27"/>
        <v>0</v>
      </c>
      <c r="BI199" s="179">
        <f t="shared" si="28"/>
        <v>0</v>
      </c>
      <c r="BJ199" s="21" t="s">
        <v>79</v>
      </c>
      <c r="BK199" s="179">
        <f t="shared" si="29"/>
        <v>0</v>
      </c>
      <c r="BL199" s="21" t="s">
        <v>215</v>
      </c>
      <c r="BM199" s="21" t="s">
        <v>442</v>
      </c>
    </row>
    <row r="200" spans="2:63" s="10" customFormat="1" ht="29.85" customHeight="1">
      <c r="B200" s="153"/>
      <c r="D200" s="164" t="s">
        <v>70</v>
      </c>
      <c r="E200" s="165" t="s">
        <v>443</v>
      </c>
      <c r="F200" s="165" t="s">
        <v>444</v>
      </c>
      <c r="I200" s="156"/>
      <c r="J200" s="166">
        <f>BK200</f>
        <v>0</v>
      </c>
      <c r="L200" s="153"/>
      <c r="M200" s="158"/>
      <c r="N200" s="159"/>
      <c r="O200" s="159"/>
      <c r="P200" s="160">
        <f>SUM(P201:P208)</f>
        <v>0</v>
      </c>
      <c r="Q200" s="159"/>
      <c r="R200" s="160">
        <f>SUM(R201:R208)</f>
        <v>0.07407</v>
      </c>
      <c r="S200" s="159"/>
      <c r="T200" s="161">
        <f>SUM(T201:T208)</f>
        <v>0.00156</v>
      </c>
      <c r="AR200" s="154" t="s">
        <v>81</v>
      </c>
      <c r="AT200" s="162" t="s">
        <v>70</v>
      </c>
      <c r="AU200" s="162" t="s">
        <v>79</v>
      </c>
      <c r="AY200" s="154" t="s">
        <v>137</v>
      </c>
      <c r="BK200" s="163">
        <f>SUM(BK201:BK208)</f>
        <v>0</v>
      </c>
    </row>
    <row r="201" spans="2:65" s="1" customFormat="1" ht="22.5" customHeight="1">
      <c r="B201" s="167"/>
      <c r="C201" s="168" t="s">
        <v>445</v>
      </c>
      <c r="D201" s="168" t="s">
        <v>140</v>
      </c>
      <c r="E201" s="169" t="s">
        <v>446</v>
      </c>
      <c r="F201" s="170" t="s">
        <v>447</v>
      </c>
      <c r="G201" s="171" t="s">
        <v>448</v>
      </c>
      <c r="H201" s="172">
        <v>3</v>
      </c>
      <c r="I201" s="173"/>
      <c r="J201" s="174">
        <f aca="true" t="shared" si="30" ref="J201:J208">ROUND(I201*H201,2)</f>
        <v>0</v>
      </c>
      <c r="K201" s="170" t="s">
        <v>144</v>
      </c>
      <c r="L201" s="38"/>
      <c r="M201" s="175" t="s">
        <v>5</v>
      </c>
      <c r="N201" s="176" t="s">
        <v>42</v>
      </c>
      <c r="O201" s="39"/>
      <c r="P201" s="177">
        <f aca="true" t="shared" si="31" ref="P201:P208">O201*H201</f>
        <v>0</v>
      </c>
      <c r="Q201" s="177">
        <v>0.01376</v>
      </c>
      <c r="R201" s="177">
        <f aca="true" t="shared" si="32" ref="R201:R208">Q201*H201</f>
        <v>0.04128</v>
      </c>
      <c r="S201" s="177">
        <v>0</v>
      </c>
      <c r="T201" s="178">
        <f aca="true" t="shared" si="33" ref="T201:T208">S201*H201</f>
        <v>0</v>
      </c>
      <c r="AR201" s="21" t="s">
        <v>215</v>
      </c>
      <c r="AT201" s="21" t="s">
        <v>140</v>
      </c>
      <c r="AU201" s="21" t="s">
        <v>81</v>
      </c>
      <c r="AY201" s="21" t="s">
        <v>137</v>
      </c>
      <c r="BE201" s="179">
        <f aca="true" t="shared" si="34" ref="BE201:BE208">IF(N201="základní",J201,0)</f>
        <v>0</v>
      </c>
      <c r="BF201" s="179">
        <f aca="true" t="shared" si="35" ref="BF201:BF208">IF(N201="snížená",J201,0)</f>
        <v>0</v>
      </c>
      <c r="BG201" s="179">
        <f aca="true" t="shared" si="36" ref="BG201:BG208">IF(N201="zákl. přenesená",J201,0)</f>
        <v>0</v>
      </c>
      <c r="BH201" s="179">
        <f aca="true" t="shared" si="37" ref="BH201:BH208">IF(N201="sníž. přenesená",J201,0)</f>
        <v>0</v>
      </c>
      <c r="BI201" s="179">
        <f aca="true" t="shared" si="38" ref="BI201:BI208">IF(N201="nulová",J201,0)</f>
        <v>0</v>
      </c>
      <c r="BJ201" s="21" t="s">
        <v>79</v>
      </c>
      <c r="BK201" s="179">
        <f aca="true" t="shared" si="39" ref="BK201:BK208">ROUND(I201*H201,2)</f>
        <v>0</v>
      </c>
      <c r="BL201" s="21" t="s">
        <v>215</v>
      </c>
      <c r="BM201" s="21" t="s">
        <v>449</v>
      </c>
    </row>
    <row r="202" spans="2:65" s="1" customFormat="1" ht="22.5" customHeight="1">
      <c r="B202" s="167"/>
      <c r="C202" s="168" t="s">
        <v>450</v>
      </c>
      <c r="D202" s="168" t="s">
        <v>140</v>
      </c>
      <c r="E202" s="169" t="s">
        <v>451</v>
      </c>
      <c r="F202" s="170" t="s">
        <v>452</v>
      </c>
      <c r="G202" s="171" t="s">
        <v>448</v>
      </c>
      <c r="H202" s="172">
        <v>1</v>
      </c>
      <c r="I202" s="173"/>
      <c r="J202" s="174">
        <f t="shared" si="30"/>
        <v>0</v>
      </c>
      <c r="K202" s="170" t="s">
        <v>144</v>
      </c>
      <c r="L202" s="38"/>
      <c r="M202" s="175" t="s">
        <v>5</v>
      </c>
      <c r="N202" s="176" t="s">
        <v>42</v>
      </c>
      <c r="O202" s="39"/>
      <c r="P202" s="177">
        <f t="shared" si="31"/>
        <v>0</v>
      </c>
      <c r="Q202" s="177">
        <v>0.0147</v>
      </c>
      <c r="R202" s="177">
        <f t="shared" si="32"/>
        <v>0.0147</v>
      </c>
      <c r="S202" s="177">
        <v>0</v>
      </c>
      <c r="T202" s="178">
        <f t="shared" si="33"/>
        <v>0</v>
      </c>
      <c r="AR202" s="21" t="s">
        <v>215</v>
      </c>
      <c r="AT202" s="21" t="s">
        <v>140</v>
      </c>
      <c r="AU202" s="21" t="s">
        <v>81</v>
      </c>
      <c r="AY202" s="21" t="s">
        <v>137</v>
      </c>
      <c r="BE202" s="179">
        <f t="shared" si="34"/>
        <v>0</v>
      </c>
      <c r="BF202" s="179">
        <f t="shared" si="35"/>
        <v>0</v>
      </c>
      <c r="BG202" s="179">
        <f t="shared" si="36"/>
        <v>0</v>
      </c>
      <c r="BH202" s="179">
        <f t="shared" si="37"/>
        <v>0</v>
      </c>
      <c r="BI202" s="179">
        <f t="shared" si="38"/>
        <v>0</v>
      </c>
      <c r="BJ202" s="21" t="s">
        <v>79</v>
      </c>
      <c r="BK202" s="179">
        <f t="shared" si="39"/>
        <v>0</v>
      </c>
      <c r="BL202" s="21" t="s">
        <v>215</v>
      </c>
      <c r="BM202" s="21" t="s">
        <v>453</v>
      </c>
    </row>
    <row r="203" spans="2:65" s="1" customFormat="1" ht="22.5" customHeight="1">
      <c r="B203" s="167"/>
      <c r="C203" s="168" t="s">
        <v>454</v>
      </c>
      <c r="D203" s="168" t="s">
        <v>140</v>
      </c>
      <c r="E203" s="169" t="s">
        <v>455</v>
      </c>
      <c r="F203" s="170" t="s">
        <v>456</v>
      </c>
      <c r="G203" s="171" t="s">
        <v>448</v>
      </c>
      <c r="H203" s="172">
        <v>6</v>
      </c>
      <c r="I203" s="173"/>
      <c r="J203" s="174">
        <f t="shared" si="30"/>
        <v>0</v>
      </c>
      <c r="K203" s="170" t="s">
        <v>144</v>
      </c>
      <c r="L203" s="38"/>
      <c r="M203" s="175" t="s">
        <v>5</v>
      </c>
      <c r="N203" s="176" t="s">
        <v>42</v>
      </c>
      <c r="O203" s="39"/>
      <c r="P203" s="177">
        <f t="shared" si="31"/>
        <v>0</v>
      </c>
      <c r="Q203" s="177">
        <v>0.0003</v>
      </c>
      <c r="R203" s="177">
        <f t="shared" si="32"/>
        <v>0.0018</v>
      </c>
      <c r="S203" s="177">
        <v>0</v>
      </c>
      <c r="T203" s="178">
        <f t="shared" si="33"/>
        <v>0</v>
      </c>
      <c r="AR203" s="21" t="s">
        <v>215</v>
      </c>
      <c r="AT203" s="21" t="s">
        <v>140</v>
      </c>
      <c r="AU203" s="21" t="s">
        <v>81</v>
      </c>
      <c r="AY203" s="21" t="s">
        <v>137</v>
      </c>
      <c r="BE203" s="179">
        <f t="shared" si="34"/>
        <v>0</v>
      </c>
      <c r="BF203" s="179">
        <f t="shared" si="35"/>
        <v>0</v>
      </c>
      <c r="BG203" s="179">
        <f t="shared" si="36"/>
        <v>0</v>
      </c>
      <c r="BH203" s="179">
        <f t="shared" si="37"/>
        <v>0</v>
      </c>
      <c r="BI203" s="179">
        <f t="shared" si="38"/>
        <v>0</v>
      </c>
      <c r="BJ203" s="21" t="s">
        <v>79</v>
      </c>
      <c r="BK203" s="179">
        <f t="shared" si="39"/>
        <v>0</v>
      </c>
      <c r="BL203" s="21" t="s">
        <v>215</v>
      </c>
      <c r="BM203" s="21" t="s">
        <v>457</v>
      </c>
    </row>
    <row r="204" spans="2:65" s="1" customFormat="1" ht="22.5" customHeight="1">
      <c r="B204" s="167"/>
      <c r="C204" s="168" t="s">
        <v>458</v>
      </c>
      <c r="D204" s="168" t="s">
        <v>140</v>
      </c>
      <c r="E204" s="169" t="s">
        <v>459</v>
      </c>
      <c r="F204" s="170" t="s">
        <v>460</v>
      </c>
      <c r="G204" s="171" t="s">
        <v>143</v>
      </c>
      <c r="H204" s="172">
        <v>1</v>
      </c>
      <c r="I204" s="173"/>
      <c r="J204" s="174">
        <f t="shared" si="30"/>
        <v>0</v>
      </c>
      <c r="K204" s="170" t="s">
        <v>144</v>
      </c>
      <c r="L204" s="38"/>
      <c r="M204" s="175" t="s">
        <v>5</v>
      </c>
      <c r="N204" s="176" t="s">
        <v>42</v>
      </c>
      <c r="O204" s="39"/>
      <c r="P204" s="177">
        <f t="shared" si="31"/>
        <v>0</v>
      </c>
      <c r="Q204" s="177">
        <v>0.00109</v>
      </c>
      <c r="R204" s="177">
        <f t="shared" si="32"/>
        <v>0.00109</v>
      </c>
      <c r="S204" s="177">
        <v>0</v>
      </c>
      <c r="T204" s="178">
        <f t="shared" si="33"/>
        <v>0</v>
      </c>
      <c r="AR204" s="21" t="s">
        <v>215</v>
      </c>
      <c r="AT204" s="21" t="s">
        <v>140</v>
      </c>
      <c r="AU204" s="21" t="s">
        <v>81</v>
      </c>
      <c r="AY204" s="21" t="s">
        <v>137</v>
      </c>
      <c r="BE204" s="179">
        <f t="shared" si="34"/>
        <v>0</v>
      </c>
      <c r="BF204" s="179">
        <f t="shared" si="35"/>
        <v>0</v>
      </c>
      <c r="BG204" s="179">
        <f t="shared" si="36"/>
        <v>0</v>
      </c>
      <c r="BH204" s="179">
        <f t="shared" si="37"/>
        <v>0</v>
      </c>
      <c r="BI204" s="179">
        <f t="shared" si="38"/>
        <v>0</v>
      </c>
      <c r="BJ204" s="21" t="s">
        <v>79</v>
      </c>
      <c r="BK204" s="179">
        <f t="shared" si="39"/>
        <v>0</v>
      </c>
      <c r="BL204" s="21" t="s">
        <v>215</v>
      </c>
      <c r="BM204" s="21" t="s">
        <v>461</v>
      </c>
    </row>
    <row r="205" spans="2:65" s="1" customFormat="1" ht="22.5" customHeight="1">
      <c r="B205" s="167"/>
      <c r="C205" s="168" t="s">
        <v>462</v>
      </c>
      <c r="D205" s="168" t="s">
        <v>140</v>
      </c>
      <c r="E205" s="169" t="s">
        <v>463</v>
      </c>
      <c r="F205" s="170" t="s">
        <v>464</v>
      </c>
      <c r="G205" s="171" t="s">
        <v>448</v>
      </c>
      <c r="H205" s="172">
        <v>1</v>
      </c>
      <c r="I205" s="173"/>
      <c r="J205" s="174">
        <f t="shared" si="30"/>
        <v>0</v>
      </c>
      <c r="K205" s="170" t="s">
        <v>144</v>
      </c>
      <c r="L205" s="38"/>
      <c r="M205" s="175" t="s">
        <v>5</v>
      </c>
      <c r="N205" s="176" t="s">
        <v>42</v>
      </c>
      <c r="O205" s="39"/>
      <c r="P205" s="177">
        <f t="shared" si="31"/>
        <v>0</v>
      </c>
      <c r="Q205" s="177">
        <v>0</v>
      </c>
      <c r="R205" s="177">
        <f t="shared" si="32"/>
        <v>0</v>
      </c>
      <c r="S205" s="177">
        <v>0.00156</v>
      </c>
      <c r="T205" s="178">
        <f t="shared" si="33"/>
        <v>0.00156</v>
      </c>
      <c r="AR205" s="21" t="s">
        <v>215</v>
      </c>
      <c r="AT205" s="21" t="s">
        <v>140</v>
      </c>
      <c r="AU205" s="21" t="s">
        <v>81</v>
      </c>
      <c r="AY205" s="21" t="s">
        <v>137</v>
      </c>
      <c r="BE205" s="179">
        <f t="shared" si="34"/>
        <v>0</v>
      </c>
      <c r="BF205" s="179">
        <f t="shared" si="35"/>
        <v>0</v>
      </c>
      <c r="BG205" s="179">
        <f t="shared" si="36"/>
        <v>0</v>
      </c>
      <c r="BH205" s="179">
        <f t="shared" si="37"/>
        <v>0</v>
      </c>
      <c r="BI205" s="179">
        <f t="shared" si="38"/>
        <v>0</v>
      </c>
      <c r="BJ205" s="21" t="s">
        <v>79</v>
      </c>
      <c r="BK205" s="179">
        <f t="shared" si="39"/>
        <v>0</v>
      </c>
      <c r="BL205" s="21" t="s">
        <v>215</v>
      </c>
      <c r="BM205" s="21" t="s">
        <v>465</v>
      </c>
    </row>
    <row r="206" spans="2:65" s="1" customFormat="1" ht="22.5" customHeight="1">
      <c r="B206" s="167"/>
      <c r="C206" s="168" t="s">
        <v>466</v>
      </c>
      <c r="D206" s="168" t="s">
        <v>140</v>
      </c>
      <c r="E206" s="169" t="s">
        <v>467</v>
      </c>
      <c r="F206" s="170" t="s">
        <v>468</v>
      </c>
      <c r="G206" s="171" t="s">
        <v>448</v>
      </c>
      <c r="H206" s="172">
        <v>5</v>
      </c>
      <c r="I206" s="173"/>
      <c r="J206" s="174">
        <f t="shared" si="30"/>
        <v>0</v>
      </c>
      <c r="K206" s="170" t="s">
        <v>144</v>
      </c>
      <c r="L206" s="38"/>
      <c r="M206" s="175" t="s">
        <v>5</v>
      </c>
      <c r="N206" s="176" t="s">
        <v>42</v>
      </c>
      <c r="O206" s="39"/>
      <c r="P206" s="177">
        <f t="shared" si="31"/>
        <v>0</v>
      </c>
      <c r="Q206" s="177">
        <v>0.00196</v>
      </c>
      <c r="R206" s="177">
        <f t="shared" si="32"/>
        <v>0.0098</v>
      </c>
      <c r="S206" s="177">
        <v>0</v>
      </c>
      <c r="T206" s="178">
        <f t="shared" si="33"/>
        <v>0</v>
      </c>
      <c r="AR206" s="21" t="s">
        <v>215</v>
      </c>
      <c r="AT206" s="21" t="s">
        <v>140</v>
      </c>
      <c r="AU206" s="21" t="s">
        <v>81</v>
      </c>
      <c r="AY206" s="21" t="s">
        <v>137</v>
      </c>
      <c r="BE206" s="179">
        <f t="shared" si="34"/>
        <v>0</v>
      </c>
      <c r="BF206" s="179">
        <f t="shared" si="35"/>
        <v>0</v>
      </c>
      <c r="BG206" s="179">
        <f t="shared" si="36"/>
        <v>0</v>
      </c>
      <c r="BH206" s="179">
        <f t="shared" si="37"/>
        <v>0</v>
      </c>
      <c r="BI206" s="179">
        <f t="shared" si="38"/>
        <v>0</v>
      </c>
      <c r="BJ206" s="21" t="s">
        <v>79</v>
      </c>
      <c r="BK206" s="179">
        <f t="shared" si="39"/>
        <v>0</v>
      </c>
      <c r="BL206" s="21" t="s">
        <v>215</v>
      </c>
      <c r="BM206" s="21" t="s">
        <v>469</v>
      </c>
    </row>
    <row r="207" spans="2:65" s="1" customFormat="1" ht="22.5" customHeight="1">
      <c r="B207" s="167"/>
      <c r="C207" s="168" t="s">
        <v>470</v>
      </c>
      <c r="D207" s="168" t="s">
        <v>140</v>
      </c>
      <c r="E207" s="169" t="s">
        <v>471</v>
      </c>
      <c r="F207" s="170" t="s">
        <v>472</v>
      </c>
      <c r="G207" s="171" t="s">
        <v>448</v>
      </c>
      <c r="H207" s="172">
        <v>3</v>
      </c>
      <c r="I207" s="173"/>
      <c r="J207" s="174">
        <f t="shared" si="30"/>
        <v>0</v>
      </c>
      <c r="K207" s="170" t="s">
        <v>144</v>
      </c>
      <c r="L207" s="38"/>
      <c r="M207" s="175" t="s">
        <v>5</v>
      </c>
      <c r="N207" s="176" t="s">
        <v>42</v>
      </c>
      <c r="O207" s="39"/>
      <c r="P207" s="177">
        <f t="shared" si="31"/>
        <v>0</v>
      </c>
      <c r="Q207" s="177">
        <v>0.0018</v>
      </c>
      <c r="R207" s="177">
        <f t="shared" si="32"/>
        <v>0.0054</v>
      </c>
      <c r="S207" s="177">
        <v>0</v>
      </c>
      <c r="T207" s="178">
        <f t="shared" si="33"/>
        <v>0</v>
      </c>
      <c r="AR207" s="21" t="s">
        <v>215</v>
      </c>
      <c r="AT207" s="21" t="s">
        <v>140</v>
      </c>
      <c r="AU207" s="21" t="s">
        <v>81</v>
      </c>
      <c r="AY207" s="21" t="s">
        <v>137</v>
      </c>
      <c r="BE207" s="179">
        <f t="shared" si="34"/>
        <v>0</v>
      </c>
      <c r="BF207" s="179">
        <f t="shared" si="35"/>
        <v>0</v>
      </c>
      <c r="BG207" s="179">
        <f t="shared" si="36"/>
        <v>0</v>
      </c>
      <c r="BH207" s="179">
        <f t="shared" si="37"/>
        <v>0</v>
      </c>
      <c r="BI207" s="179">
        <f t="shared" si="38"/>
        <v>0</v>
      </c>
      <c r="BJ207" s="21" t="s">
        <v>79</v>
      </c>
      <c r="BK207" s="179">
        <f t="shared" si="39"/>
        <v>0</v>
      </c>
      <c r="BL207" s="21" t="s">
        <v>215</v>
      </c>
      <c r="BM207" s="21" t="s">
        <v>473</v>
      </c>
    </row>
    <row r="208" spans="2:65" s="1" customFormat="1" ht="22.5" customHeight="1">
      <c r="B208" s="167"/>
      <c r="C208" s="168" t="s">
        <v>474</v>
      </c>
      <c r="D208" s="168" t="s">
        <v>140</v>
      </c>
      <c r="E208" s="169" t="s">
        <v>475</v>
      </c>
      <c r="F208" s="170" t="s">
        <v>476</v>
      </c>
      <c r="G208" s="171" t="s">
        <v>332</v>
      </c>
      <c r="H208" s="203"/>
      <c r="I208" s="173"/>
      <c r="J208" s="174">
        <f t="shared" si="30"/>
        <v>0</v>
      </c>
      <c r="K208" s="170" t="s">
        <v>144</v>
      </c>
      <c r="L208" s="38"/>
      <c r="M208" s="175" t="s">
        <v>5</v>
      </c>
      <c r="N208" s="176" t="s">
        <v>42</v>
      </c>
      <c r="O208" s="39"/>
      <c r="P208" s="177">
        <f t="shared" si="31"/>
        <v>0</v>
      </c>
      <c r="Q208" s="177">
        <v>0</v>
      </c>
      <c r="R208" s="177">
        <f t="shared" si="32"/>
        <v>0</v>
      </c>
      <c r="S208" s="177">
        <v>0</v>
      </c>
      <c r="T208" s="178">
        <f t="shared" si="33"/>
        <v>0</v>
      </c>
      <c r="AR208" s="21" t="s">
        <v>215</v>
      </c>
      <c r="AT208" s="21" t="s">
        <v>140</v>
      </c>
      <c r="AU208" s="21" t="s">
        <v>81</v>
      </c>
      <c r="AY208" s="21" t="s">
        <v>137</v>
      </c>
      <c r="BE208" s="179">
        <f t="shared" si="34"/>
        <v>0</v>
      </c>
      <c r="BF208" s="179">
        <f t="shared" si="35"/>
        <v>0</v>
      </c>
      <c r="BG208" s="179">
        <f t="shared" si="36"/>
        <v>0</v>
      </c>
      <c r="BH208" s="179">
        <f t="shared" si="37"/>
        <v>0</v>
      </c>
      <c r="BI208" s="179">
        <f t="shared" si="38"/>
        <v>0</v>
      </c>
      <c r="BJ208" s="21" t="s">
        <v>79</v>
      </c>
      <c r="BK208" s="179">
        <f t="shared" si="39"/>
        <v>0</v>
      </c>
      <c r="BL208" s="21" t="s">
        <v>215</v>
      </c>
      <c r="BM208" s="21" t="s">
        <v>477</v>
      </c>
    </row>
    <row r="209" spans="2:63" s="10" customFormat="1" ht="29.85" customHeight="1">
      <c r="B209" s="153"/>
      <c r="D209" s="164" t="s">
        <v>70</v>
      </c>
      <c r="E209" s="165" t="s">
        <v>478</v>
      </c>
      <c r="F209" s="165" t="s">
        <v>479</v>
      </c>
      <c r="I209" s="156"/>
      <c r="J209" s="166">
        <f>BK209</f>
        <v>0</v>
      </c>
      <c r="L209" s="153"/>
      <c r="M209" s="158"/>
      <c r="N209" s="159"/>
      <c r="O209" s="159"/>
      <c r="P209" s="160">
        <f>SUM(P210:P214)</f>
        <v>0</v>
      </c>
      <c r="Q209" s="159"/>
      <c r="R209" s="160">
        <f>SUM(R210:R214)</f>
        <v>0.00809</v>
      </c>
      <c r="S209" s="159"/>
      <c r="T209" s="161">
        <f>SUM(T210:T214)</f>
        <v>0.017</v>
      </c>
      <c r="AR209" s="154" t="s">
        <v>81</v>
      </c>
      <c r="AT209" s="162" t="s">
        <v>70</v>
      </c>
      <c r="AU209" s="162" t="s">
        <v>79</v>
      </c>
      <c r="AY209" s="154" t="s">
        <v>137</v>
      </c>
      <c r="BK209" s="163">
        <f>SUM(BK210:BK214)</f>
        <v>0</v>
      </c>
    </row>
    <row r="210" spans="2:65" s="1" customFormat="1" ht="22.5" customHeight="1">
      <c r="B210" s="167"/>
      <c r="C210" s="168" t="s">
        <v>480</v>
      </c>
      <c r="D210" s="168" t="s">
        <v>140</v>
      </c>
      <c r="E210" s="169" t="s">
        <v>481</v>
      </c>
      <c r="F210" s="170" t="s">
        <v>482</v>
      </c>
      <c r="G210" s="171" t="s">
        <v>268</v>
      </c>
      <c r="H210" s="172">
        <v>17</v>
      </c>
      <c r="I210" s="173"/>
      <c r="J210" s="174">
        <f>ROUND(I210*H210,2)</f>
        <v>0</v>
      </c>
      <c r="K210" s="170" t="s">
        <v>144</v>
      </c>
      <c r="L210" s="38"/>
      <c r="M210" s="175" t="s">
        <v>5</v>
      </c>
      <c r="N210" s="176" t="s">
        <v>42</v>
      </c>
      <c r="O210" s="39"/>
      <c r="P210" s="177">
        <f>O210*H210</f>
        <v>0</v>
      </c>
      <c r="Q210" s="177">
        <v>2E-05</v>
      </c>
      <c r="R210" s="177">
        <f>Q210*H210</f>
        <v>0.00034</v>
      </c>
      <c r="S210" s="177">
        <v>0.001</v>
      </c>
      <c r="T210" s="178">
        <f>S210*H210</f>
        <v>0.017</v>
      </c>
      <c r="AR210" s="21" t="s">
        <v>215</v>
      </c>
      <c r="AT210" s="21" t="s">
        <v>140</v>
      </c>
      <c r="AU210" s="21" t="s">
        <v>81</v>
      </c>
      <c r="AY210" s="21" t="s">
        <v>137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21" t="s">
        <v>79</v>
      </c>
      <c r="BK210" s="179">
        <f>ROUND(I210*H210,2)</f>
        <v>0</v>
      </c>
      <c r="BL210" s="21" t="s">
        <v>215</v>
      </c>
      <c r="BM210" s="21" t="s">
        <v>483</v>
      </c>
    </row>
    <row r="211" spans="2:65" s="1" customFormat="1" ht="22.5" customHeight="1">
      <c r="B211" s="167"/>
      <c r="C211" s="168" t="s">
        <v>484</v>
      </c>
      <c r="D211" s="168" t="s">
        <v>140</v>
      </c>
      <c r="E211" s="169" t="s">
        <v>485</v>
      </c>
      <c r="F211" s="170" t="s">
        <v>486</v>
      </c>
      <c r="G211" s="171" t="s">
        <v>268</v>
      </c>
      <c r="H211" s="172">
        <v>17</v>
      </c>
      <c r="I211" s="173"/>
      <c r="J211" s="174">
        <f>ROUND(I211*H211,2)</f>
        <v>0</v>
      </c>
      <c r="K211" s="170" t="s">
        <v>144</v>
      </c>
      <c r="L211" s="38"/>
      <c r="M211" s="175" t="s">
        <v>5</v>
      </c>
      <c r="N211" s="176" t="s">
        <v>42</v>
      </c>
      <c r="O211" s="39"/>
      <c r="P211" s="177">
        <f>O211*H211</f>
        <v>0</v>
      </c>
      <c r="Q211" s="177">
        <v>0.00045</v>
      </c>
      <c r="R211" s="177">
        <f>Q211*H211</f>
        <v>0.00765</v>
      </c>
      <c r="S211" s="177">
        <v>0</v>
      </c>
      <c r="T211" s="178">
        <f>S211*H211</f>
        <v>0</v>
      </c>
      <c r="AR211" s="21" t="s">
        <v>215</v>
      </c>
      <c r="AT211" s="21" t="s">
        <v>140</v>
      </c>
      <c r="AU211" s="21" t="s">
        <v>81</v>
      </c>
      <c r="AY211" s="21" t="s">
        <v>137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21" t="s">
        <v>79</v>
      </c>
      <c r="BK211" s="179">
        <f>ROUND(I211*H211,2)</f>
        <v>0</v>
      </c>
      <c r="BL211" s="21" t="s">
        <v>215</v>
      </c>
      <c r="BM211" s="21" t="s">
        <v>487</v>
      </c>
    </row>
    <row r="212" spans="2:65" s="1" customFormat="1" ht="22.5" customHeight="1">
      <c r="B212" s="167"/>
      <c r="C212" s="168" t="s">
        <v>488</v>
      </c>
      <c r="D212" s="168" t="s">
        <v>140</v>
      </c>
      <c r="E212" s="169" t="s">
        <v>489</v>
      </c>
      <c r="F212" s="170" t="s">
        <v>490</v>
      </c>
      <c r="G212" s="171" t="s">
        <v>268</v>
      </c>
      <c r="H212" s="172">
        <v>17</v>
      </c>
      <c r="I212" s="173"/>
      <c r="J212" s="174">
        <f>ROUND(I212*H212,2)</f>
        <v>0</v>
      </c>
      <c r="K212" s="170" t="s">
        <v>144</v>
      </c>
      <c r="L212" s="38"/>
      <c r="M212" s="175" t="s">
        <v>5</v>
      </c>
      <c r="N212" s="176" t="s">
        <v>42</v>
      </c>
      <c r="O212" s="39"/>
      <c r="P212" s="177">
        <f>O212*H212</f>
        <v>0</v>
      </c>
      <c r="Q212" s="177">
        <v>0</v>
      </c>
      <c r="R212" s="177">
        <f>Q212*H212</f>
        <v>0</v>
      </c>
      <c r="S212" s="177">
        <v>0</v>
      </c>
      <c r="T212" s="178">
        <f>S212*H212</f>
        <v>0</v>
      </c>
      <c r="AR212" s="21" t="s">
        <v>215</v>
      </c>
      <c r="AT212" s="21" t="s">
        <v>140</v>
      </c>
      <c r="AU212" s="21" t="s">
        <v>81</v>
      </c>
      <c r="AY212" s="21" t="s">
        <v>137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21" t="s">
        <v>79</v>
      </c>
      <c r="BK212" s="179">
        <f>ROUND(I212*H212,2)</f>
        <v>0</v>
      </c>
      <c r="BL212" s="21" t="s">
        <v>215</v>
      </c>
      <c r="BM212" s="21" t="s">
        <v>491</v>
      </c>
    </row>
    <row r="213" spans="2:65" s="1" customFormat="1" ht="22.5" customHeight="1">
      <c r="B213" s="167"/>
      <c r="C213" s="168" t="s">
        <v>492</v>
      </c>
      <c r="D213" s="168" t="s">
        <v>140</v>
      </c>
      <c r="E213" s="169" t="s">
        <v>493</v>
      </c>
      <c r="F213" s="170" t="s">
        <v>494</v>
      </c>
      <c r="G213" s="171" t="s">
        <v>143</v>
      </c>
      <c r="H213" s="172">
        <v>10</v>
      </c>
      <c r="I213" s="173"/>
      <c r="J213" s="174">
        <f>ROUND(I213*H213,2)</f>
        <v>0</v>
      </c>
      <c r="K213" s="170" t="s">
        <v>144</v>
      </c>
      <c r="L213" s="38"/>
      <c r="M213" s="175" t="s">
        <v>5</v>
      </c>
      <c r="N213" s="176" t="s">
        <v>42</v>
      </c>
      <c r="O213" s="39"/>
      <c r="P213" s="177">
        <f>O213*H213</f>
        <v>0</v>
      </c>
      <c r="Q213" s="177">
        <v>1E-05</v>
      </c>
      <c r="R213" s="177">
        <f>Q213*H213</f>
        <v>0.0001</v>
      </c>
      <c r="S213" s="177">
        <v>0</v>
      </c>
      <c r="T213" s="178">
        <f>S213*H213</f>
        <v>0</v>
      </c>
      <c r="AR213" s="21" t="s">
        <v>215</v>
      </c>
      <c r="AT213" s="21" t="s">
        <v>140</v>
      </c>
      <c r="AU213" s="21" t="s">
        <v>81</v>
      </c>
      <c r="AY213" s="21" t="s">
        <v>137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21" t="s">
        <v>79</v>
      </c>
      <c r="BK213" s="179">
        <f>ROUND(I213*H213,2)</f>
        <v>0</v>
      </c>
      <c r="BL213" s="21" t="s">
        <v>215</v>
      </c>
      <c r="BM213" s="21" t="s">
        <v>495</v>
      </c>
    </row>
    <row r="214" spans="2:65" s="1" customFormat="1" ht="22.5" customHeight="1">
      <c r="B214" s="167"/>
      <c r="C214" s="168" t="s">
        <v>496</v>
      </c>
      <c r="D214" s="168" t="s">
        <v>140</v>
      </c>
      <c r="E214" s="169" t="s">
        <v>497</v>
      </c>
      <c r="F214" s="170" t="s">
        <v>498</v>
      </c>
      <c r="G214" s="171" t="s">
        <v>332</v>
      </c>
      <c r="H214" s="203"/>
      <c r="I214" s="173"/>
      <c r="J214" s="174">
        <f>ROUND(I214*H214,2)</f>
        <v>0</v>
      </c>
      <c r="K214" s="170" t="s">
        <v>144</v>
      </c>
      <c r="L214" s="38"/>
      <c r="M214" s="175" t="s">
        <v>5</v>
      </c>
      <c r="N214" s="176" t="s">
        <v>42</v>
      </c>
      <c r="O214" s="39"/>
      <c r="P214" s="177">
        <f>O214*H214</f>
        <v>0</v>
      </c>
      <c r="Q214" s="177">
        <v>0</v>
      </c>
      <c r="R214" s="177">
        <f>Q214*H214</f>
        <v>0</v>
      </c>
      <c r="S214" s="177">
        <v>0</v>
      </c>
      <c r="T214" s="178">
        <f>S214*H214</f>
        <v>0</v>
      </c>
      <c r="AR214" s="21" t="s">
        <v>215</v>
      </c>
      <c r="AT214" s="21" t="s">
        <v>140</v>
      </c>
      <c r="AU214" s="21" t="s">
        <v>81</v>
      </c>
      <c r="AY214" s="21" t="s">
        <v>137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21" t="s">
        <v>79</v>
      </c>
      <c r="BK214" s="179">
        <f>ROUND(I214*H214,2)</f>
        <v>0</v>
      </c>
      <c r="BL214" s="21" t="s">
        <v>215</v>
      </c>
      <c r="BM214" s="21" t="s">
        <v>499</v>
      </c>
    </row>
    <row r="215" spans="2:63" s="10" customFormat="1" ht="29.85" customHeight="1">
      <c r="B215" s="153"/>
      <c r="D215" s="164" t="s">
        <v>70</v>
      </c>
      <c r="E215" s="165" t="s">
        <v>500</v>
      </c>
      <c r="F215" s="165" t="s">
        <v>501</v>
      </c>
      <c r="I215" s="156"/>
      <c r="J215" s="166">
        <f>BK215</f>
        <v>0</v>
      </c>
      <c r="L215" s="153"/>
      <c r="M215" s="158"/>
      <c r="N215" s="159"/>
      <c r="O215" s="159"/>
      <c r="P215" s="160">
        <f>SUM(P216:P220)</f>
        <v>0</v>
      </c>
      <c r="Q215" s="159"/>
      <c r="R215" s="160">
        <f>SUM(R216:R220)</f>
        <v>0.00486</v>
      </c>
      <c r="S215" s="159"/>
      <c r="T215" s="161">
        <f>SUM(T216:T220)</f>
        <v>0.0036</v>
      </c>
      <c r="AR215" s="154" t="s">
        <v>81</v>
      </c>
      <c r="AT215" s="162" t="s">
        <v>70</v>
      </c>
      <c r="AU215" s="162" t="s">
        <v>79</v>
      </c>
      <c r="AY215" s="154" t="s">
        <v>137</v>
      </c>
      <c r="BK215" s="163">
        <f>SUM(BK216:BK220)</f>
        <v>0</v>
      </c>
    </row>
    <row r="216" spans="2:65" s="1" customFormat="1" ht="22.5" customHeight="1">
      <c r="B216" s="167"/>
      <c r="C216" s="168" t="s">
        <v>502</v>
      </c>
      <c r="D216" s="168" t="s">
        <v>140</v>
      </c>
      <c r="E216" s="169" t="s">
        <v>503</v>
      </c>
      <c r="F216" s="170" t="s">
        <v>504</v>
      </c>
      <c r="G216" s="171" t="s">
        <v>143</v>
      </c>
      <c r="H216" s="172">
        <v>8</v>
      </c>
      <c r="I216" s="173"/>
      <c r="J216" s="174">
        <f>ROUND(I216*H216,2)</f>
        <v>0</v>
      </c>
      <c r="K216" s="170" t="s">
        <v>144</v>
      </c>
      <c r="L216" s="38"/>
      <c r="M216" s="175" t="s">
        <v>5</v>
      </c>
      <c r="N216" s="176" t="s">
        <v>42</v>
      </c>
      <c r="O216" s="39"/>
      <c r="P216" s="177">
        <f>O216*H216</f>
        <v>0</v>
      </c>
      <c r="Q216" s="177">
        <v>9E-05</v>
      </c>
      <c r="R216" s="177">
        <f>Q216*H216</f>
        <v>0.00072</v>
      </c>
      <c r="S216" s="177">
        <v>0.00045</v>
      </c>
      <c r="T216" s="178">
        <f>S216*H216</f>
        <v>0.0036</v>
      </c>
      <c r="AR216" s="21" t="s">
        <v>215</v>
      </c>
      <c r="AT216" s="21" t="s">
        <v>140</v>
      </c>
      <c r="AU216" s="21" t="s">
        <v>81</v>
      </c>
      <c r="AY216" s="21" t="s">
        <v>137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21" t="s">
        <v>79</v>
      </c>
      <c r="BK216" s="179">
        <f>ROUND(I216*H216,2)</f>
        <v>0</v>
      </c>
      <c r="BL216" s="21" t="s">
        <v>215</v>
      </c>
      <c r="BM216" s="21" t="s">
        <v>505</v>
      </c>
    </row>
    <row r="217" spans="2:65" s="1" customFormat="1" ht="31.5" customHeight="1">
      <c r="B217" s="167"/>
      <c r="C217" s="168" t="s">
        <v>506</v>
      </c>
      <c r="D217" s="168" t="s">
        <v>140</v>
      </c>
      <c r="E217" s="169" t="s">
        <v>507</v>
      </c>
      <c r="F217" s="170" t="s">
        <v>508</v>
      </c>
      <c r="G217" s="171" t="s">
        <v>143</v>
      </c>
      <c r="H217" s="172">
        <v>6</v>
      </c>
      <c r="I217" s="173"/>
      <c r="J217" s="174">
        <f>ROUND(I217*H217,2)</f>
        <v>0</v>
      </c>
      <c r="K217" s="170" t="s">
        <v>144</v>
      </c>
      <c r="L217" s="38"/>
      <c r="M217" s="175" t="s">
        <v>5</v>
      </c>
      <c r="N217" s="176" t="s">
        <v>42</v>
      </c>
      <c r="O217" s="39"/>
      <c r="P217" s="177">
        <f>O217*H217</f>
        <v>0</v>
      </c>
      <c r="Q217" s="177">
        <v>0.00026</v>
      </c>
      <c r="R217" s="177">
        <f>Q217*H217</f>
        <v>0.0015599999999999998</v>
      </c>
      <c r="S217" s="177">
        <v>0</v>
      </c>
      <c r="T217" s="178">
        <f>S217*H217</f>
        <v>0</v>
      </c>
      <c r="AR217" s="21" t="s">
        <v>215</v>
      </c>
      <c r="AT217" s="21" t="s">
        <v>140</v>
      </c>
      <c r="AU217" s="21" t="s">
        <v>81</v>
      </c>
      <c r="AY217" s="21" t="s">
        <v>137</v>
      </c>
      <c r="BE217" s="179">
        <f>IF(N217="základní",J217,0)</f>
        <v>0</v>
      </c>
      <c r="BF217" s="179">
        <f>IF(N217="snížená",J217,0)</f>
        <v>0</v>
      </c>
      <c r="BG217" s="179">
        <f>IF(N217="zákl. přenesená",J217,0)</f>
        <v>0</v>
      </c>
      <c r="BH217" s="179">
        <f>IF(N217="sníž. přenesená",J217,0)</f>
        <v>0</v>
      </c>
      <c r="BI217" s="179">
        <f>IF(N217="nulová",J217,0)</f>
        <v>0</v>
      </c>
      <c r="BJ217" s="21" t="s">
        <v>79</v>
      </c>
      <c r="BK217" s="179">
        <f>ROUND(I217*H217,2)</f>
        <v>0</v>
      </c>
      <c r="BL217" s="21" t="s">
        <v>215</v>
      </c>
      <c r="BM217" s="21" t="s">
        <v>509</v>
      </c>
    </row>
    <row r="218" spans="2:65" s="1" customFormat="1" ht="22.5" customHeight="1">
      <c r="B218" s="167"/>
      <c r="C218" s="168" t="s">
        <v>510</v>
      </c>
      <c r="D218" s="168" t="s">
        <v>140</v>
      </c>
      <c r="E218" s="169" t="s">
        <v>511</v>
      </c>
      <c r="F218" s="170" t="s">
        <v>512</v>
      </c>
      <c r="G218" s="171" t="s">
        <v>143</v>
      </c>
      <c r="H218" s="172">
        <v>6</v>
      </c>
      <c r="I218" s="173"/>
      <c r="J218" s="174">
        <f>ROUND(I218*H218,2)</f>
        <v>0</v>
      </c>
      <c r="K218" s="170" t="s">
        <v>144</v>
      </c>
      <c r="L218" s="38"/>
      <c r="M218" s="175" t="s">
        <v>5</v>
      </c>
      <c r="N218" s="176" t="s">
        <v>42</v>
      </c>
      <c r="O218" s="39"/>
      <c r="P218" s="177">
        <f>O218*H218</f>
        <v>0</v>
      </c>
      <c r="Q218" s="177">
        <v>0.00015</v>
      </c>
      <c r="R218" s="177">
        <f>Q218*H218</f>
        <v>0.0009</v>
      </c>
      <c r="S218" s="177">
        <v>0</v>
      </c>
      <c r="T218" s="178">
        <f>S218*H218</f>
        <v>0</v>
      </c>
      <c r="AR218" s="21" t="s">
        <v>215</v>
      </c>
      <c r="AT218" s="21" t="s">
        <v>140</v>
      </c>
      <c r="AU218" s="21" t="s">
        <v>81</v>
      </c>
      <c r="AY218" s="21" t="s">
        <v>137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21" t="s">
        <v>79</v>
      </c>
      <c r="BK218" s="179">
        <f>ROUND(I218*H218,2)</f>
        <v>0</v>
      </c>
      <c r="BL218" s="21" t="s">
        <v>215</v>
      </c>
      <c r="BM218" s="21" t="s">
        <v>513</v>
      </c>
    </row>
    <row r="219" spans="2:65" s="1" customFormat="1" ht="22.5" customHeight="1">
      <c r="B219" s="167"/>
      <c r="C219" s="168" t="s">
        <v>514</v>
      </c>
      <c r="D219" s="168" t="s">
        <v>140</v>
      </c>
      <c r="E219" s="169" t="s">
        <v>515</v>
      </c>
      <c r="F219" s="170" t="s">
        <v>516</v>
      </c>
      <c r="G219" s="171" t="s">
        <v>143</v>
      </c>
      <c r="H219" s="172">
        <v>6</v>
      </c>
      <c r="I219" s="173"/>
      <c r="J219" s="174">
        <f>ROUND(I219*H219,2)</f>
        <v>0</v>
      </c>
      <c r="K219" s="170" t="s">
        <v>144</v>
      </c>
      <c r="L219" s="38"/>
      <c r="M219" s="175" t="s">
        <v>5</v>
      </c>
      <c r="N219" s="176" t="s">
        <v>42</v>
      </c>
      <c r="O219" s="39"/>
      <c r="P219" s="177">
        <f>O219*H219</f>
        <v>0</v>
      </c>
      <c r="Q219" s="177">
        <v>0.00028</v>
      </c>
      <c r="R219" s="177">
        <f>Q219*H219</f>
        <v>0.0016799999999999999</v>
      </c>
      <c r="S219" s="177">
        <v>0</v>
      </c>
      <c r="T219" s="178">
        <f>S219*H219</f>
        <v>0</v>
      </c>
      <c r="AR219" s="21" t="s">
        <v>215</v>
      </c>
      <c r="AT219" s="21" t="s">
        <v>140</v>
      </c>
      <c r="AU219" s="21" t="s">
        <v>81</v>
      </c>
      <c r="AY219" s="21" t="s">
        <v>137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21" t="s">
        <v>79</v>
      </c>
      <c r="BK219" s="179">
        <f>ROUND(I219*H219,2)</f>
        <v>0</v>
      </c>
      <c r="BL219" s="21" t="s">
        <v>215</v>
      </c>
      <c r="BM219" s="21" t="s">
        <v>517</v>
      </c>
    </row>
    <row r="220" spans="2:65" s="1" customFormat="1" ht="22.5" customHeight="1">
      <c r="B220" s="167"/>
      <c r="C220" s="168" t="s">
        <v>518</v>
      </c>
      <c r="D220" s="168" t="s">
        <v>140</v>
      </c>
      <c r="E220" s="169" t="s">
        <v>519</v>
      </c>
      <c r="F220" s="170" t="s">
        <v>520</v>
      </c>
      <c r="G220" s="171" t="s">
        <v>332</v>
      </c>
      <c r="H220" s="203"/>
      <c r="I220" s="173"/>
      <c r="J220" s="174">
        <f>ROUND(I220*H220,2)</f>
        <v>0</v>
      </c>
      <c r="K220" s="170" t="s">
        <v>144</v>
      </c>
      <c r="L220" s="38"/>
      <c r="M220" s="175" t="s">
        <v>5</v>
      </c>
      <c r="N220" s="176" t="s">
        <v>42</v>
      </c>
      <c r="O220" s="39"/>
      <c r="P220" s="177">
        <f>O220*H220</f>
        <v>0</v>
      </c>
      <c r="Q220" s="177">
        <v>0</v>
      </c>
      <c r="R220" s="177">
        <f>Q220*H220</f>
        <v>0</v>
      </c>
      <c r="S220" s="177">
        <v>0</v>
      </c>
      <c r="T220" s="178">
        <f>S220*H220</f>
        <v>0</v>
      </c>
      <c r="AR220" s="21" t="s">
        <v>215</v>
      </c>
      <c r="AT220" s="21" t="s">
        <v>140</v>
      </c>
      <c r="AU220" s="21" t="s">
        <v>81</v>
      </c>
      <c r="AY220" s="21" t="s">
        <v>137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21" t="s">
        <v>79</v>
      </c>
      <c r="BK220" s="179">
        <f>ROUND(I220*H220,2)</f>
        <v>0</v>
      </c>
      <c r="BL220" s="21" t="s">
        <v>215</v>
      </c>
      <c r="BM220" s="21" t="s">
        <v>521</v>
      </c>
    </row>
    <row r="221" spans="2:63" s="10" customFormat="1" ht="29.85" customHeight="1">
      <c r="B221" s="153"/>
      <c r="D221" s="164" t="s">
        <v>70</v>
      </c>
      <c r="E221" s="165" t="s">
        <v>522</v>
      </c>
      <c r="F221" s="165" t="s">
        <v>523</v>
      </c>
      <c r="I221" s="156"/>
      <c r="J221" s="166">
        <f>BK221</f>
        <v>0</v>
      </c>
      <c r="L221" s="153"/>
      <c r="M221" s="158"/>
      <c r="N221" s="159"/>
      <c r="O221" s="159"/>
      <c r="P221" s="160">
        <f>SUM(P222:P228)</f>
        <v>0</v>
      </c>
      <c r="Q221" s="159"/>
      <c r="R221" s="160">
        <f>SUM(R222:R228)</f>
        <v>0.19822</v>
      </c>
      <c r="S221" s="159"/>
      <c r="T221" s="161">
        <f>SUM(T222:T228)</f>
        <v>0.36414</v>
      </c>
      <c r="AR221" s="154" t="s">
        <v>81</v>
      </c>
      <c r="AT221" s="162" t="s">
        <v>70</v>
      </c>
      <c r="AU221" s="162" t="s">
        <v>79</v>
      </c>
      <c r="AY221" s="154" t="s">
        <v>137</v>
      </c>
      <c r="BK221" s="163">
        <f>SUM(BK222:BK228)</f>
        <v>0</v>
      </c>
    </row>
    <row r="222" spans="2:65" s="1" customFormat="1" ht="22.5" customHeight="1">
      <c r="B222" s="167"/>
      <c r="C222" s="168" t="s">
        <v>524</v>
      </c>
      <c r="D222" s="168" t="s">
        <v>140</v>
      </c>
      <c r="E222" s="169" t="s">
        <v>525</v>
      </c>
      <c r="F222" s="170" t="s">
        <v>526</v>
      </c>
      <c r="G222" s="171" t="s">
        <v>155</v>
      </c>
      <c r="H222" s="172">
        <v>15.3</v>
      </c>
      <c r="I222" s="173"/>
      <c r="J222" s="174">
        <f>ROUND(I222*H222,2)</f>
        <v>0</v>
      </c>
      <c r="K222" s="170" t="s">
        <v>144</v>
      </c>
      <c r="L222" s="38"/>
      <c r="M222" s="175" t="s">
        <v>5</v>
      </c>
      <c r="N222" s="176" t="s">
        <v>42</v>
      </c>
      <c r="O222" s="39"/>
      <c r="P222" s="177">
        <f>O222*H222</f>
        <v>0</v>
      </c>
      <c r="Q222" s="177">
        <v>0</v>
      </c>
      <c r="R222" s="177">
        <f>Q222*H222</f>
        <v>0</v>
      </c>
      <c r="S222" s="177">
        <v>0.0238</v>
      </c>
      <c r="T222" s="178">
        <f>S222*H222</f>
        <v>0.36414</v>
      </c>
      <c r="AR222" s="21" t="s">
        <v>215</v>
      </c>
      <c r="AT222" s="21" t="s">
        <v>140</v>
      </c>
      <c r="AU222" s="21" t="s">
        <v>81</v>
      </c>
      <c r="AY222" s="21" t="s">
        <v>137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21" t="s">
        <v>79</v>
      </c>
      <c r="BK222" s="179">
        <f>ROUND(I222*H222,2)</f>
        <v>0</v>
      </c>
      <c r="BL222" s="21" t="s">
        <v>215</v>
      </c>
      <c r="BM222" s="21" t="s">
        <v>527</v>
      </c>
    </row>
    <row r="223" spans="2:51" s="11" customFormat="1" ht="13.5">
      <c r="B223" s="180"/>
      <c r="D223" s="181" t="s">
        <v>151</v>
      </c>
      <c r="E223" s="182" t="s">
        <v>5</v>
      </c>
      <c r="F223" s="183" t="s">
        <v>528</v>
      </c>
      <c r="H223" s="184">
        <v>15.3</v>
      </c>
      <c r="I223" s="185"/>
      <c r="L223" s="180"/>
      <c r="M223" s="186"/>
      <c r="N223" s="187"/>
      <c r="O223" s="187"/>
      <c r="P223" s="187"/>
      <c r="Q223" s="187"/>
      <c r="R223" s="187"/>
      <c r="S223" s="187"/>
      <c r="T223" s="188"/>
      <c r="AT223" s="189" t="s">
        <v>151</v>
      </c>
      <c r="AU223" s="189" t="s">
        <v>81</v>
      </c>
      <c r="AV223" s="11" t="s">
        <v>81</v>
      </c>
      <c r="AW223" s="11" t="s">
        <v>35</v>
      </c>
      <c r="AX223" s="11" t="s">
        <v>79</v>
      </c>
      <c r="AY223" s="189" t="s">
        <v>137</v>
      </c>
    </row>
    <row r="224" spans="2:65" s="1" customFormat="1" ht="31.5" customHeight="1">
      <c r="B224" s="167"/>
      <c r="C224" s="168" t="s">
        <v>529</v>
      </c>
      <c r="D224" s="168" t="s">
        <v>140</v>
      </c>
      <c r="E224" s="169" t="s">
        <v>530</v>
      </c>
      <c r="F224" s="170" t="s">
        <v>531</v>
      </c>
      <c r="G224" s="171" t="s">
        <v>143</v>
      </c>
      <c r="H224" s="172">
        <v>2</v>
      </c>
      <c r="I224" s="173"/>
      <c r="J224" s="174">
        <f>ROUND(I224*H224,2)</f>
        <v>0</v>
      </c>
      <c r="K224" s="170" t="s">
        <v>144</v>
      </c>
      <c r="L224" s="38"/>
      <c r="M224" s="175" t="s">
        <v>5</v>
      </c>
      <c r="N224" s="176" t="s">
        <v>42</v>
      </c>
      <c r="O224" s="39"/>
      <c r="P224" s="177">
        <f>O224*H224</f>
        <v>0</v>
      </c>
      <c r="Q224" s="177">
        <v>0.02176</v>
      </c>
      <c r="R224" s="177">
        <f>Q224*H224</f>
        <v>0.04352</v>
      </c>
      <c r="S224" s="177">
        <v>0</v>
      </c>
      <c r="T224" s="178">
        <f>S224*H224</f>
        <v>0</v>
      </c>
      <c r="AR224" s="21" t="s">
        <v>215</v>
      </c>
      <c r="AT224" s="21" t="s">
        <v>140</v>
      </c>
      <c r="AU224" s="21" t="s">
        <v>81</v>
      </c>
      <c r="AY224" s="21" t="s">
        <v>137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21" t="s">
        <v>79</v>
      </c>
      <c r="BK224" s="179">
        <f>ROUND(I224*H224,2)</f>
        <v>0</v>
      </c>
      <c r="BL224" s="21" t="s">
        <v>215</v>
      </c>
      <c r="BM224" s="21" t="s">
        <v>532</v>
      </c>
    </row>
    <row r="225" spans="2:65" s="1" customFormat="1" ht="31.5" customHeight="1">
      <c r="B225" s="167"/>
      <c r="C225" s="168" t="s">
        <v>533</v>
      </c>
      <c r="D225" s="168" t="s">
        <v>140</v>
      </c>
      <c r="E225" s="169" t="s">
        <v>534</v>
      </c>
      <c r="F225" s="170" t="s">
        <v>535</v>
      </c>
      <c r="G225" s="171" t="s">
        <v>143</v>
      </c>
      <c r="H225" s="172">
        <v>2</v>
      </c>
      <c r="I225" s="173"/>
      <c r="J225" s="174">
        <f>ROUND(I225*H225,2)</f>
        <v>0</v>
      </c>
      <c r="K225" s="170" t="s">
        <v>144</v>
      </c>
      <c r="L225" s="38"/>
      <c r="M225" s="175" t="s">
        <v>5</v>
      </c>
      <c r="N225" s="176" t="s">
        <v>42</v>
      </c>
      <c r="O225" s="39"/>
      <c r="P225" s="177">
        <f>O225*H225</f>
        <v>0</v>
      </c>
      <c r="Q225" s="177">
        <v>0.0348</v>
      </c>
      <c r="R225" s="177">
        <f>Q225*H225</f>
        <v>0.0696</v>
      </c>
      <c r="S225" s="177">
        <v>0</v>
      </c>
      <c r="T225" s="178">
        <f>S225*H225</f>
        <v>0</v>
      </c>
      <c r="AR225" s="21" t="s">
        <v>215</v>
      </c>
      <c r="AT225" s="21" t="s">
        <v>140</v>
      </c>
      <c r="AU225" s="21" t="s">
        <v>81</v>
      </c>
      <c r="AY225" s="21" t="s">
        <v>137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21" t="s">
        <v>79</v>
      </c>
      <c r="BK225" s="179">
        <f>ROUND(I225*H225,2)</f>
        <v>0</v>
      </c>
      <c r="BL225" s="21" t="s">
        <v>215</v>
      </c>
      <c r="BM225" s="21" t="s">
        <v>536</v>
      </c>
    </row>
    <row r="226" spans="2:65" s="1" customFormat="1" ht="31.5" customHeight="1">
      <c r="B226" s="167"/>
      <c r="C226" s="168" t="s">
        <v>537</v>
      </c>
      <c r="D226" s="168" t="s">
        <v>140</v>
      </c>
      <c r="E226" s="169" t="s">
        <v>538</v>
      </c>
      <c r="F226" s="170" t="s">
        <v>539</v>
      </c>
      <c r="G226" s="171" t="s">
        <v>143</v>
      </c>
      <c r="H226" s="172">
        <v>1</v>
      </c>
      <c r="I226" s="173"/>
      <c r="J226" s="174">
        <f>ROUND(I226*H226,2)</f>
        <v>0</v>
      </c>
      <c r="K226" s="170" t="s">
        <v>144</v>
      </c>
      <c r="L226" s="38"/>
      <c r="M226" s="175" t="s">
        <v>5</v>
      </c>
      <c r="N226" s="176" t="s">
        <v>42</v>
      </c>
      <c r="O226" s="39"/>
      <c r="P226" s="177">
        <f>O226*H226</f>
        <v>0</v>
      </c>
      <c r="Q226" s="177">
        <v>0.03986</v>
      </c>
      <c r="R226" s="177">
        <f>Q226*H226</f>
        <v>0.03986</v>
      </c>
      <c r="S226" s="177">
        <v>0</v>
      </c>
      <c r="T226" s="178">
        <f>S226*H226</f>
        <v>0</v>
      </c>
      <c r="AR226" s="21" t="s">
        <v>215</v>
      </c>
      <c r="AT226" s="21" t="s">
        <v>140</v>
      </c>
      <c r="AU226" s="21" t="s">
        <v>81</v>
      </c>
      <c r="AY226" s="21" t="s">
        <v>137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21" t="s">
        <v>79</v>
      </c>
      <c r="BK226" s="179">
        <f>ROUND(I226*H226,2)</f>
        <v>0</v>
      </c>
      <c r="BL226" s="21" t="s">
        <v>215</v>
      </c>
      <c r="BM226" s="21" t="s">
        <v>540</v>
      </c>
    </row>
    <row r="227" spans="2:65" s="1" customFormat="1" ht="31.5" customHeight="1">
      <c r="B227" s="167"/>
      <c r="C227" s="168" t="s">
        <v>541</v>
      </c>
      <c r="D227" s="168" t="s">
        <v>140</v>
      </c>
      <c r="E227" s="169" t="s">
        <v>542</v>
      </c>
      <c r="F227" s="170" t="s">
        <v>543</v>
      </c>
      <c r="G227" s="171" t="s">
        <v>143</v>
      </c>
      <c r="H227" s="172">
        <v>1</v>
      </c>
      <c r="I227" s="173"/>
      <c r="J227" s="174">
        <f>ROUND(I227*H227,2)</f>
        <v>0</v>
      </c>
      <c r="K227" s="170" t="s">
        <v>144</v>
      </c>
      <c r="L227" s="38"/>
      <c r="M227" s="175" t="s">
        <v>5</v>
      </c>
      <c r="N227" s="176" t="s">
        <v>42</v>
      </c>
      <c r="O227" s="39"/>
      <c r="P227" s="177">
        <f>O227*H227</f>
        <v>0</v>
      </c>
      <c r="Q227" s="177">
        <v>0.04524</v>
      </c>
      <c r="R227" s="177">
        <f>Q227*H227</f>
        <v>0.04524</v>
      </c>
      <c r="S227" s="177">
        <v>0</v>
      </c>
      <c r="T227" s="178">
        <f>S227*H227</f>
        <v>0</v>
      </c>
      <c r="AR227" s="21" t="s">
        <v>215</v>
      </c>
      <c r="AT227" s="21" t="s">
        <v>140</v>
      </c>
      <c r="AU227" s="21" t="s">
        <v>81</v>
      </c>
      <c r="AY227" s="21" t="s">
        <v>137</v>
      </c>
      <c r="BE227" s="179">
        <f>IF(N227="základní",J227,0)</f>
        <v>0</v>
      </c>
      <c r="BF227" s="179">
        <f>IF(N227="snížená",J227,0)</f>
        <v>0</v>
      </c>
      <c r="BG227" s="179">
        <f>IF(N227="zákl. přenesená",J227,0)</f>
        <v>0</v>
      </c>
      <c r="BH227" s="179">
        <f>IF(N227="sníž. přenesená",J227,0)</f>
        <v>0</v>
      </c>
      <c r="BI227" s="179">
        <f>IF(N227="nulová",J227,0)</f>
        <v>0</v>
      </c>
      <c r="BJ227" s="21" t="s">
        <v>79</v>
      </c>
      <c r="BK227" s="179">
        <f>ROUND(I227*H227,2)</f>
        <v>0</v>
      </c>
      <c r="BL227" s="21" t="s">
        <v>215</v>
      </c>
      <c r="BM227" s="21" t="s">
        <v>544</v>
      </c>
    </row>
    <row r="228" spans="2:65" s="1" customFormat="1" ht="22.5" customHeight="1">
      <c r="B228" s="167"/>
      <c r="C228" s="168" t="s">
        <v>545</v>
      </c>
      <c r="D228" s="168" t="s">
        <v>140</v>
      </c>
      <c r="E228" s="169" t="s">
        <v>546</v>
      </c>
      <c r="F228" s="170" t="s">
        <v>547</v>
      </c>
      <c r="G228" s="171" t="s">
        <v>332</v>
      </c>
      <c r="H228" s="203"/>
      <c r="I228" s="173"/>
      <c r="J228" s="174">
        <f>ROUND(I228*H228,2)</f>
        <v>0</v>
      </c>
      <c r="K228" s="170" t="s">
        <v>144</v>
      </c>
      <c r="L228" s="38"/>
      <c r="M228" s="175" t="s">
        <v>5</v>
      </c>
      <c r="N228" s="176" t="s">
        <v>42</v>
      </c>
      <c r="O228" s="39"/>
      <c r="P228" s="177">
        <f>O228*H228</f>
        <v>0</v>
      </c>
      <c r="Q228" s="177">
        <v>0</v>
      </c>
      <c r="R228" s="177">
        <f>Q228*H228</f>
        <v>0</v>
      </c>
      <c r="S228" s="177">
        <v>0</v>
      </c>
      <c r="T228" s="178">
        <f>S228*H228</f>
        <v>0</v>
      </c>
      <c r="AR228" s="21" t="s">
        <v>215</v>
      </c>
      <c r="AT228" s="21" t="s">
        <v>140</v>
      </c>
      <c r="AU228" s="21" t="s">
        <v>81</v>
      </c>
      <c r="AY228" s="21" t="s">
        <v>137</v>
      </c>
      <c r="BE228" s="179">
        <f>IF(N228="základní",J228,0)</f>
        <v>0</v>
      </c>
      <c r="BF228" s="179">
        <f>IF(N228="snížená",J228,0)</f>
        <v>0</v>
      </c>
      <c r="BG228" s="179">
        <f>IF(N228="zákl. přenesená",J228,0)</f>
        <v>0</v>
      </c>
      <c r="BH228" s="179">
        <f>IF(N228="sníž. přenesená",J228,0)</f>
        <v>0</v>
      </c>
      <c r="BI228" s="179">
        <f>IF(N228="nulová",J228,0)</f>
        <v>0</v>
      </c>
      <c r="BJ228" s="21" t="s">
        <v>79</v>
      </c>
      <c r="BK228" s="179">
        <f>ROUND(I228*H228,2)</f>
        <v>0</v>
      </c>
      <c r="BL228" s="21" t="s">
        <v>215</v>
      </c>
      <c r="BM228" s="21" t="s">
        <v>548</v>
      </c>
    </row>
    <row r="229" spans="2:63" s="10" customFormat="1" ht="29.85" customHeight="1">
      <c r="B229" s="153"/>
      <c r="D229" s="164" t="s">
        <v>70</v>
      </c>
      <c r="E229" s="165" t="s">
        <v>549</v>
      </c>
      <c r="F229" s="165" t="s">
        <v>550</v>
      </c>
      <c r="I229" s="156"/>
      <c r="J229" s="166">
        <f>BK229</f>
        <v>0</v>
      </c>
      <c r="L229" s="153"/>
      <c r="M229" s="158"/>
      <c r="N229" s="159"/>
      <c r="O229" s="159"/>
      <c r="P229" s="160">
        <f>SUM(P230:P243)</f>
        <v>0</v>
      </c>
      <c r="Q229" s="159"/>
      <c r="R229" s="160">
        <f>SUM(R230:R243)</f>
        <v>0.1257</v>
      </c>
      <c r="S229" s="159"/>
      <c r="T229" s="161">
        <f>SUM(T230:T243)</f>
        <v>0.168</v>
      </c>
      <c r="AR229" s="154" t="s">
        <v>81</v>
      </c>
      <c r="AT229" s="162" t="s">
        <v>70</v>
      </c>
      <c r="AU229" s="162" t="s">
        <v>79</v>
      </c>
      <c r="AY229" s="154" t="s">
        <v>137</v>
      </c>
      <c r="BK229" s="163">
        <f>SUM(BK230:BK243)</f>
        <v>0</v>
      </c>
    </row>
    <row r="230" spans="2:65" s="1" customFormat="1" ht="22.5" customHeight="1">
      <c r="B230" s="167"/>
      <c r="C230" s="168" t="s">
        <v>551</v>
      </c>
      <c r="D230" s="168" t="s">
        <v>140</v>
      </c>
      <c r="E230" s="169" t="s">
        <v>552</v>
      </c>
      <c r="F230" s="170" t="s">
        <v>553</v>
      </c>
      <c r="G230" s="171" t="s">
        <v>143</v>
      </c>
      <c r="H230" s="172">
        <v>4</v>
      </c>
      <c r="I230" s="173"/>
      <c r="J230" s="174">
        <f aca="true" t="shared" si="40" ref="J230:J243">ROUND(I230*H230,2)</f>
        <v>0</v>
      </c>
      <c r="K230" s="170" t="s">
        <v>144</v>
      </c>
      <c r="L230" s="38"/>
      <c r="M230" s="175" t="s">
        <v>5</v>
      </c>
      <c r="N230" s="176" t="s">
        <v>42</v>
      </c>
      <c r="O230" s="39"/>
      <c r="P230" s="177">
        <f aca="true" t="shared" si="41" ref="P230:P243">O230*H230</f>
        <v>0</v>
      </c>
      <c r="Q230" s="177">
        <v>0</v>
      </c>
      <c r="R230" s="177">
        <f aca="true" t="shared" si="42" ref="R230:R243">Q230*H230</f>
        <v>0</v>
      </c>
      <c r="S230" s="177">
        <v>0</v>
      </c>
      <c r="T230" s="178">
        <f aca="true" t="shared" si="43" ref="T230:T243">S230*H230</f>
        <v>0</v>
      </c>
      <c r="AR230" s="21" t="s">
        <v>215</v>
      </c>
      <c r="AT230" s="21" t="s">
        <v>140</v>
      </c>
      <c r="AU230" s="21" t="s">
        <v>81</v>
      </c>
      <c r="AY230" s="21" t="s">
        <v>137</v>
      </c>
      <c r="BE230" s="179">
        <f aca="true" t="shared" si="44" ref="BE230:BE243">IF(N230="základní",J230,0)</f>
        <v>0</v>
      </c>
      <c r="BF230" s="179">
        <f aca="true" t="shared" si="45" ref="BF230:BF243">IF(N230="snížená",J230,0)</f>
        <v>0</v>
      </c>
      <c r="BG230" s="179">
        <f aca="true" t="shared" si="46" ref="BG230:BG243">IF(N230="zákl. přenesená",J230,0)</f>
        <v>0</v>
      </c>
      <c r="BH230" s="179">
        <f aca="true" t="shared" si="47" ref="BH230:BH243">IF(N230="sníž. přenesená",J230,0)</f>
        <v>0</v>
      </c>
      <c r="BI230" s="179">
        <f aca="true" t="shared" si="48" ref="BI230:BI243">IF(N230="nulová",J230,0)</f>
        <v>0</v>
      </c>
      <c r="BJ230" s="21" t="s">
        <v>79</v>
      </c>
      <c r="BK230" s="179">
        <f aca="true" t="shared" si="49" ref="BK230:BK243">ROUND(I230*H230,2)</f>
        <v>0</v>
      </c>
      <c r="BL230" s="21" t="s">
        <v>215</v>
      </c>
      <c r="BM230" s="21" t="s">
        <v>554</v>
      </c>
    </row>
    <row r="231" spans="2:65" s="1" customFormat="1" ht="22.5" customHeight="1">
      <c r="B231" s="167"/>
      <c r="C231" s="193" t="s">
        <v>555</v>
      </c>
      <c r="D231" s="193" t="s">
        <v>216</v>
      </c>
      <c r="E231" s="194" t="s">
        <v>556</v>
      </c>
      <c r="F231" s="195" t="s">
        <v>557</v>
      </c>
      <c r="G231" s="196" t="s">
        <v>143</v>
      </c>
      <c r="H231" s="197">
        <v>2</v>
      </c>
      <c r="I231" s="198"/>
      <c r="J231" s="199">
        <f t="shared" si="40"/>
        <v>0</v>
      </c>
      <c r="K231" s="195" t="s">
        <v>385</v>
      </c>
      <c r="L231" s="200"/>
      <c r="M231" s="201" t="s">
        <v>5</v>
      </c>
      <c r="N231" s="202" t="s">
        <v>42</v>
      </c>
      <c r="O231" s="39"/>
      <c r="P231" s="177">
        <f t="shared" si="41"/>
        <v>0</v>
      </c>
      <c r="Q231" s="177">
        <v>0.016</v>
      </c>
      <c r="R231" s="177">
        <f t="shared" si="42"/>
        <v>0.032</v>
      </c>
      <c r="S231" s="177">
        <v>0</v>
      </c>
      <c r="T231" s="178">
        <f t="shared" si="43"/>
        <v>0</v>
      </c>
      <c r="AR231" s="21" t="s">
        <v>286</v>
      </c>
      <c r="AT231" s="21" t="s">
        <v>216</v>
      </c>
      <c r="AU231" s="21" t="s">
        <v>81</v>
      </c>
      <c r="AY231" s="21" t="s">
        <v>137</v>
      </c>
      <c r="BE231" s="179">
        <f t="shared" si="44"/>
        <v>0</v>
      </c>
      <c r="BF231" s="179">
        <f t="shared" si="45"/>
        <v>0</v>
      </c>
      <c r="BG231" s="179">
        <f t="shared" si="46"/>
        <v>0</v>
      </c>
      <c r="BH231" s="179">
        <f t="shared" si="47"/>
        <v>0</v>
      </c>
      <c r="BI231" s="179">
        <f t="shared" si="48"/>
        <v>0</v>
      </c>
      <c r="BJ231" s="21" t="s">
        <v>79</v>
      </c>
      <c r="BK231" s="179">
        <f t="shared" si="49"/>
        <v>0</v>
      </c>
      <c r="BL231" s="21" t="s">
        <v>215</v>
      </c>
      <c r="BM231" s="21" t="s">
        <v>558</v>
      </c>
    </row>
    <row r="232" spans="2:65" s="1" customFormat="1" ht="22.5" customHeight="1">
      <c r="B232" s="167"/>
      <c r="C232" s="193" t="s">
        <v>559</v>
      </c>
      <c r="D232" s="193" t="s">
        <v>216</v>
      </c>
      <c r="E232" s="194" t="s">
        <v>560</v>
      </c>
      <c r="F232" s="195" t="s">
        <v>561</v>
      </c>
      <c r="G232" s="196" t="s">
        <v>143</v>
      </c>
      <c r="H232" s="197">
        <v>2</v>
      </c>
      <c r="I232" s="198"/>
      <c r="J232" s="199">
        <f t="shared" si="40"/>
        <v>0</v>
      </c>
      <c r="K232" s="195" t="s">
        <v>385</v>
      </c>
      <c r="L232" s="200"/>
      <c r="M232" s="201" t="s">
        <v>5</v>
      </c>
      <c r="N232" s="202" t="s">
        <v>42</v>
      </c>
      <c r="O232" s="39"/>
      <c r="P232" s="177">
        <f t="shared" si="41"/>
        <v>0</v>
      </c>
      <c r="Q232" s="177">
        <v>0.0205</v>
      </c>
      <c r="R232" s="177">
        <f t="shared" si="42"/>
        <v>0.041</v>
      </c>
      <c r="S232" s="177">
        <v>0</v>
      </c>
      <c r="T232" s="178">
        <f t="shared" si="43"/>
        <v>0</v>
      </c>
      <c r="AR232" s="21" t="s">
        <v>286</v>
      </c>
      <c r="AT232" s="21" t="s">
        <v>216</v>
      </c>
      <c r="AU232" s="21" t="s">
        <v>81</v>
      </c>
      <c r="AY232" s="21" t="s">
        <v>137</v>
      </c>
      <c r="BE232" s="179">
        <f t="shared" si="44"/>
        <v>0</v>
      </c>
      <c r="BF232" s="179">
        <f t="shared" si="45"/>
        <v>0</v>
      </c>
      <c r="BG232" s="179">
        <f t="shared" si="46"/>
        <v>0</v>
      </c>
      <c r="BH232" s="179">
        <f t="shared" si="47"/>
        <v>0</v>
      </c>
      <c r="BI232" s="179">
        <f t="shared" si="48"/>
        <v>0</v>
      </c>
      <c r="BJ232" s="21" t="s">
        <v>79</v>
      </c>
      <c r="BK232" s="179">
        <f t="shared" si="49"/>
        <v>0</v>
      </c>
      <c r="BL232" s="21" t="s">
        <v>215</v>
      </c>
      <c r="BM232" s="21" t="s">
        <v>562</v>
      </c>
    </row>
    <row r="233" spans="2:65" s="1" customFormat="1" ht="22.5" customHeight="1">
      <c r="B233" s="167"/>
      <c r="C233" s="168" t="s">
        <v>563</v>
      </c>
      <c r="D233" s="168" t="s">
        <v>140</v>
      </c>
      <c r="E233" s="169" t="s">
        <v>564</v>
      </c>
      <c r="F233" s="170" t="s">
        <v>565</v>
      </c>
      <c r="G233" s="171" t="s">
        <v>143</v>
      </c>
      <c r="H233" s="172">
        <v>1</v>
      </c>
      <c r="I233" s="173"/>
      <c r="J233" s="174">
        <f t="shared" si="40"/>
        <v>0</v>
      </c>
      <c r="K233" s="170" t="s">
        <v>144</v>
      </c>
      <c r="L233" s="38"/>
      <c r="M233" s="175" t="s">
        <v>5</v>
      </c>
      <c r="N233" s="176" t="s">
        <v>42</v>
      </c>
      <c r="O233" s="39"/>
      <c r="P233" s="177">
        <f t="shared" si="41"/>
        <v>0</v>
      </c>
      <c r="Q233" s="177">
        <v>0</v>
      </c>
      <c r="R233" s="177">
        <f t="shared" si="42"/>
        <v>0</v>
      </c>
      <c r="S233" s="177">
        <v>0</v>
      </c>
      <c r="T233" s="178">
        <f t="shared" si="43"/>
        <v>0</v>
      </c>
      <c r="AR233" s="21" t="s">
        <v>215</v>
      </c>
      <c r="AT233" s="21" t="s">
        <v>140</v>
      </c>
      <c r="AU233" s="21" t="s">
        <v>81</v>
      </c>
      <c r="AY233" s="21" t="s">
        <v>137</v>
      </c>
      <c r="BE233" s="179">
        <f t="shared" si="44"/>
        <v>0</v>
      </c>
      <c r="BF233" s="179">
        <f t="shared" si="45"/>
        <v>0</v>
      </c>
      <c r="BG233" s="179">
        <f t="shared" si="46"/>
        <v>0</v>
      </c>
      <c r="BH233" s="179">
        <f t="shared" si="47"/>
        <v>0</v>
      </c>
      <c r="BI233" s="179">
        <f t="shared" si="48"/>
        <v>0</v>
      </c>
      <c r="BJ233" s="21" t="s">
        <v>79</v>
      </c>
      <c r="BK233" s="179">
        <f t="shared" si="49"/>
        <v>0</v>
      </c>
      <c r="BL233" s="21" t="s">
        <v>215</v>
      </c>
      <c r="BM233" s="21" t="s">
        <v>566</v>
      </c>
    </row>
    <row r="234" spans="2:65" s="1" customFormat="1" ht="22.5" customHeight="1">
      <c r="B234" s="167"/>
      <c r="C234" s="193" t="s">
        <v>567</v>
      </c>
      <c r="D234" s="193" t="s">
        <v>216</v>
      </c>
      <c r="E234" s="194" t="s">
        <v>568</v>
      </c>
      <c r="F234" s="195" t="s">
        <v>569</v>
      </c>
      <c r="G234" s="196" t="s">
        <v>143</v>
      </c>
      <c r="H234" s="197">
        <v>1</v>
      </c>
      <c r="I234" s="198"/>
      <c r="J234" s="199">
        <f t="shared" si="40"/>
        <v>0</v>
      </c>
      <c r="K234" s="195" t="s">
        <v>385</v>
      </c>
      <c r="L234" s="200"/>
      <c r="M234" s="201" t="s">
        <v>5</v>
      </c>
      <c r="N234" s="202" t="s">
        <v>42</v>
      </c>
      <c r="O234" s="39"/>
      <c r="P234" s="177">
        <f t="shared" si="41"/>
        <v>0</v>
      </c>
      <c r="Q234" s="177">
        <v>0.0175</v>
      </c>
      <c r="R234" s="177">
        <f t="shared" si="42"/>
        <v>0.0175</v>
      </c>
      <c r="S234" s="177">
        <v>0</v>
      </c>
      <c r="T234" s="178">
        <f t="shared" si="43"/>
        <v>0</v>
      </c>
      <c r="AR234" s="21" t="s">
        <v>286</v>
      </c>
      <c r="AT234" s="21" t="s">
        <v>216</v>
      </c>
      <c r="AU234" s="21" t="s">
        <v>81</v>
      </c>
      <c r="AY234" s="21" t="s">
        <v>137</v>
      </c>
      <c r="BE234" s="179">
        <f t="shared" si="44"/>
        <v>0</v>
      </c>
      <c r="BF234" s="179">
        <f t="shared" si="45"/>
        <v>0</v>
      </c>
      <c r="BG234" s="179">
        <f t="shared" si="46"/>
        <v>0</v>
      </c>
      <c r="BH234" s="179">
        <f t="shared" si="47"/>
        <v>0</v>
      </c>
      <c r="BI234" s="179">
        <f t="shared" si="48"/>
        <v>0</v>
      </c>
      <c r="BJ234" s="21" t="s">
        <v>79</v>
      </c>
      <c r="BK234" s="179">
        <f t="shared" si="49"/>
        <v>0</v>
      </c>
      <c r="BL234" s="21" t="s">
        <v>215</v>
      </c>
      <c r="BM234" s="21" t="s">
        <v>570</v>
      </c>
    </row>
    <row r="235" spans="2:65" s="1" customFormat="1" ht="31.5" customHeight="1">
      <c r="B235" s="167"/>
      <c r="C235" s="168" t="s">
        <v>571</v>
      </c>
      <c r="D235" s="168" t="s">
        <v>140</v>
      </c>
      <c r="E235" s="169" t="s">
        <v>572</v>
      </c>
      <c r="F235" s="170" t="s">
        <v>573</v>
      </c>
      <c r="G235" s="171" t="s">
        <v>143</v>
      </c>
      <c r="H235" s="172">
        <v>1</v>
      </c>
      <c r="I235" s="173"/>
      <c r="J235" s="174">
        <f t="shared" si="40"/>
        <v>0</v>
      </c>
      <c r="K235" s="170" t="s">
        <v>144</v>
      </c>
      <c r="L235" s="38"/>
      <c r="M235" s="175" t="s">
        <v>5</v>
      </c>
      <c r="N235" s="176" t="s">
        <v>42</v>
      </c>
      <c r="O235" s="39"/>
      <c r="P235" s="177">
        <f t="shared" si="41"/>
        <v>0</v>
      </c>
      <c r="Q235" s="177">
        <v>0</v>
      </c>
      <c r="R235" s="177">
        <f t="shared" si="42"/>
        <v>0</v>
      </c>
      <c r="S235" s="177">
        <v>0</v>
      </c>
      <c r="T235" s="178">
        <f t="shared" si="43"/>
        <v>0</v>
      </c>
      <c r="AR235" s="21" t="s">
        <v>215</v>
      </c>
      <c r="AT235" s="21" t="s">
        <v>140</v>
      </c>
      <c r="AU235" s="21" t="s">
        <v>81</v>
      </c>
      <c r="AY235" s="21" t="s">
        <v>137</v>
      </c>
      <c r="BE235" s="179">
        <f t="shared" si="44"/>
        <v>0</v>
      </c>
      <c r="BF235" s="179">
        <f t="shared" si="45"/>
        <v>0</v>
      </c>
      <c r="BG235" s="179">
        <f t="shared" si="46"/>
        <v>0</v>
      </c>
      <c r="BH235" s="179">
        <f t="shared" si="47"/>
        <v>0</v>
      </c>
      <c r="BI235" s="179">
        <f t="shared" si="48"/>
        <v>0</v>
      </c>
      <c r="BJ235" s="21" t="s">
        <v>79</v>
      </c>
      <c r="BK235" s="179">
        <f t="shared" si="49"/>
        <v>0</v>
      </c>
      <c r="BL235" s="21" t="s">
        <v>215</v>
      </c>
      <c r="BM235" s="21" t="s">
        <v>574</v>
      </c>
    </row>
    <row r="236" spans="2:65" s="1" customFormat="1" ht="22.5" customHeight="1">
      <c r="B236" s="167"/>
      <c r="C236" s="193" t="s">
        <v>575</v>
      </c>
      <c r="D236" s="193" t="s">
        <v>216</v>
      </c>
      <c r="E236" s="194" t="s">
        <v>576</v>
      </c>
      <c r="F236" s="195" t="s">
        <v>577</v>
      </c>
      <c r="G236" s="196" t="s">
        <v>143</v>
      </c>
      <c r="H236" s="197">
        <v>1</v>
      </c>
      <c r="I236" s="198"/>
      <c r="J236" s="199">
        <f t="shared" si="40"/>
        <v>0</v>
      </c>
      <c r="K236" s="195" t="s">
        <v>144</v>
      </c>
      <c r="L236" s="200"/>
      <c r="M236" s="201" t="s">
        <v>5</v>
      </c>
      <c r="N236" s="202" t="s">
        <v>42</v>
      </c>
      <c r="O236" s="39"/>
      <c r="P236" s="177">
        <f t="shared" si="41"/>
        <v>0</v>
      </c>
      <c r="Q236" s="177">
        <v>0.028</v>
      </c>
      <c r="R236" s="177">
        <f t="shared" si="42"/>
        <v>0.028</v>
      </c>
      <c r="S236" s="177">
        <v>0</v>
      </c>
      <c r="T236" s="178">
        <f t="shared" si="43"/>
        <v>0</v>
      </c>
      <c r="AR236" s="21" t="s">
        <v>286</v>
      </c>
      <c r="AT236" s="21" t="s">
        <v>216</v>
      </c>
      <c r="AU236" s="21" t="s">
        <v>81</v>
      </c>
      <c r="AY236" s="21" t="s">
        <v>137</v>
      </c>
      <c r="BE236" s="179">
        <f t="shared" si="44"/>
        <v>0</v>
      </c>
      <c r="BF236" s="179">
        <f t="shared" si="45"/>
        <v>0</v>
      </c>
      <c r="BG236" s="179">
        <f t="shared" si="46"/>
        <v>0</v>
      </c>
      <c r="BH236" s="179">
        <f t="shared" si="47"/>
        <v>0</v>
      </c>
      <c r="BI236" s="179">
        <f t="shared" si="48"/>
        <v>0</v>
      </c>
      <c r="BJ236" s="21" t="s">
        <v>79</v>
      </c>
      <c r="BK236" s="179">
        <f t="shared" si="49"/>
        <v>0</v>
      </c>
      <c r="BL236" s="21" t="s">
        <v>215</v>
      </c>
      <c r="BM236" s="21" t="s">
        <v>578</v>
      </c>
    </row>
    <row r="237" spans="2:65" s="1" customFormat="1" ht="22.5" customHeight="1">
      <c r="B237" s="167"/>
      <c r="C237" s="168" t="s">
        <v>579</v>
      </c>
      <c r="D237" s="168" t="s">
        <v>140</v>
      </c>
      <c r="E237" s="169" t="s">
        <v>580</v>
      </c>
      <c r="F237" s="170" t="s">
        <v>581</v>
      </c>
      <c r="G237" s="171" t="s">
        <v>143</v>
      </c>
      <c r="H237" s="172">
        <v>1</v>
      </c>
      <c r="I237" s="173"/>
      <c r="J237" s="174">
        <f t="shared" si="40"/>
        <v>0</v>
      </c>
      <c r="K237" s="170" t="s">
        <v>144</v>
      </c>
      <c r="L237" s="38"/>
      <c r="M237" s="175" t="s">
        <v>5</v>
      </c>
      <c r="N237" s="176" t="s">
        <v>42</v>
      </c>
      <c r="O237" s="39"/>
      <c r="P237" s="177">
        <f t="shared" si="41"/>
        <v>0</v>
      </c>
      <c r="Q237" s="177">
        <v>0</v>
      </c>
      <c r="R237" s="177">
        <f t="shared" si="42"/>
        <v>0</v>
      </c>
      <c r="S237" s="177">
        <v>0</v>
      </c>
      <c r="T237" s="178">
        <f t="shared" si="43"/>
        <v>0</v>
      </c>
      <c r="AR237" s="21" t="s">
        <v>215</v>
      </c>
      <c r="AT237" s="21" t="s">
        <v>140</v>
      </c>
      <c r="AU237" s="21" t="s">
        <v>81</v>
      </c>
      <c r="AY237" s="21" t="s">
        <v>137</v>
      </c>
      <c r="BE237" s="179">
        <f t="shared" si="44"/>
        <v>0</v>
      </c>
      <c r="BF237" s="179">
        <f t="shared" si="45"/>
        <v>0</v>
      </c>
      <c r="BG237" s="179">
        <f t="shared" si="46"/>
        <v>0</v>
      </c>
      <c r="BH237" s="179">
        <f t="shared" si="47"/>
        <v>0</v>
      </c>
      <c r="BI237" s="179">
        <f t="shared" si="48"/>
        <v>0</v>
      </c>
      <c r="BJ237" s="21" t="s">
        <v>79</v>
      </c>
      <c r="BK237" s="179">
        <f t="shared" si="49"/>
        <v>0</v>
      </c>
      <c r="BL237" s="21" t="s">
        <v>215</v>
      </c>
      <c r="BM237" s="21" t="s">
        <v>582</v>
      </c>
    </row>
    <row r="238" spans="2:65" s="1" customFormat="1" ht="22.5" customHeight="1">
      <c r="B238" s="167"/>
      <c r="C238" s="193" t="s">
        <v>583</v>
      </c>
      <c r="D238" s="193" t="s">
        <v>216</v>
      </c>
      <c r="E238" s="194" t="s">
        <v>584</v>
      </c>
      <c r="F238" s="195" t="s">
        <v>585</v>
      </c>
      <c r="G238" s="196" t="s">
        <v>143</v>
      </c>
      <c r="H238" s="197">
        <v>1</v>
      </c>
      <c r="I238" s="198"/>
      <c r="J238" s="199">
        <f t="shared" si="40"/>
        <v>0</v>
      </c>
      <c r="K238" s="195" t="s">
        <v>385</v>
      </c>
      <c r="L238" s="200"/>
      <c r="M238" s="201" t="s">
        <v>5</v>
      </c>
      <c r="N238" s="202" t="s">
        <v>42</v>
      </c>
      <c r="O238" s="39"/>
      <c r="P238" s="177">
        <f t="shared" si="41"/>
        <v>0</v>
      </c>
      <c r="Q238" s="177">
        <v>0.0024</v>
      </c>
      <c r="R238" s="177">
        <f t="shared" si="42"/>
        <v>0.0024</v>
      </c>
      <c r="S238" s="177">
        <v>0</v>
      </c>
      <c r="T238" s="178">
        <f t="shared" si="43"/>
        <v>0</v>
      </c>
      <c r="AR238" s="21" t="s">
        <v>286</v>
      </c>
      <c r="AT238" s="21" t="s">
        <v>216</v>
      </c>
      <c r="AU238" s="21" t="s">
        <v>81</v>
      </c>
      <c r="AY238" s="21" t="s">
        <v>137</v>
      </c>
      <c r="BE238" s="179">
        <f t="shared" si="44"/>
        <v>0</v>
      </c>
      <c r="BF238" s="179">
        <f t="shared" si="45"/>
        <v>0</v>
      </c>
      <c r="BG238" s="179">
        <f t="shared" si="46"/>
        <v>0</v>
      </c>
      <c r="BH238" s="179">
        <f t="shared" si="47"/>
        <v>0</v>
      </c>
      <c r="BI238" s="179">
        <f t="shared" si="48"/>
        <v>0</v>
      </c>
      <c r="BJ238" s="21" t="s">
        <v>79</v>
      </c>
      <c r="BK238" s="179">
        <f t="shared" si="49"/>
        <v>0</v>
      </c>
      <c r="BL238" s="21" t="s">
        <v>215</v>
      </c>
      <c r="BM238" s="21" t="s">
        <v>586</v>
      </c>
    </row>
    <row r="239" spans="2:65" s="1" customFormat="1" ht="22.5" customHeight="1">
      <c r="B239" s="167"/>
      <c r="C239" s="168" t="s">
        <v>587</v>
      </c>
      <c r="D239" s="168" t="s">
        <v>140</v>
      </c>
      <c r="E239" s="169" t="s">
        <v>588</v>
      </c>
      <c r="F239" s="170" t="s">
        <v>589</v>
      </c>
      <c r="G239" s="171" t="s">
        <v>143</v>
      </c>
      <c r="H239" s="172">
        <v>6</v>
      </c>
      <c r="I239" s="173"/>
      <c r="J239" s="174">
        <f t="shared" si="40"/>
        <v>0</v>
      </c>
      <c r="K239" s="170" t="s">
        <v>144</v>
      </c>
      <c r="L239" s="38"/>
      <c r="M239" s="175" t="s">
        <v>5</v>
      </c>
      <c r="N239" s="176" t="s">
        <v>42</v>
      </c>
      <c r="O239" s="39"/>
      <c r="P239" s="177">
        <f t="shared" si="41"/>
        <v>0</v>
      </c>
      <c r="Q239" s="177">
        <v>0</v>
      </c>
      <c r="R239" s="177">
        <f t="shared" si="42"/>
        <v>0</v>
      </c>
      <c r="S239" s="177">
        <v>0</v>
      </c>
      <c r="T239" s="178">
        <f t="shared" si="43"/>
        <v>0</v>
      </c>
      <c r="AR239" s="21" t="s">
        <v>215</v>
      </c>
      <c r="AT239" s="21" t="s">
        <v>140</v>
      </c>
      <c r="AU239" s="21" t="s">
        <v>81</v>
      </c>
      <c r="AY239" s="21" t="s">
        <v>137</v>
      </c>
      <c r="BE239" s="179">
        <f t="shared" si="44"/>
        <v>0</v>
      </c>
      <c r="BF239" s="179">
        <f t="shared" si="45"/>
        <v>0</v>
      </c>
      <c r="BG239" s="179">
        <f t="shared" si="46"/>
        <v>0</v>
      </c>
      <c r="BH239" s="179">
        <f t="shared" si="47"/>
        <v>0</v>
      </c>
      <c r="BI239" s="179">
        <f t="shared" si="48"/>
        <v>0</v>
      </c>
      <c r="BJ239" s="21" t="s">
        <v>79</v>
      </c>
      <c r="BK239" s="179">
        <f t="shared" si="49"/>
        <v>0</v>
      </c>
      <c r="BL239" s="21" t="s">
        <v>215</v>
      </c>
      <c r="BM239" s="21" t="s">
        <v>590</v>
      </c>
    </row>
    <row r="240" spans="2:65" s="1" customFormat="1" ht="22.5" customHeight="1">
      <c r="B240" s="167"/>
      <c r="C240" s="193" t="s">
        <v>591</v>
      </c>
      <c r="D240" s="193" t="s">
        <v>216</v>
      </c>
      <c r="E240" s="194" t="s">
        <v>592</v>
      </c>
      <c r="F240" s="195" t="s">
        <v>593</v>
      </c>
      <c r="G240" s="196" t="s">
        <v>143</v>
      </c>
      <c r="H240" s="197">
        <v>6</v>
      </c>
      <c r="I240" s="198"/>
      <c r="J240" s="199">
        <f t="shared" si="40"/>
        <v>0</v>
      </c>
      <c r="K240" s="195" t="s">
        <v>385</v>
      </c>
      <c r="L240" s="200"/>
      <c r="M240" s="201" t="s">
        <v>5</v>
      </c>
      <c r="N240" s="202" t="s">
        <v>42</v>
      </c>
      <c r="O240" s="39"/>
      <c r="P240" s="177">
        <f t="shared" si="41"/>
        <v>0</v>
      </c>
      <c r="Q240" s="177">
        <v>0.0004</v>
      </c>
      <c r="R240" s="177">
        <f t="shared" si="42"/>
        <v>0.0024000000000000002</v>
      </c>
      <c r="S240" s="177">
        <v>0</v>
      </c>
      <c r="T240" s="178">
        <f t="shared" si="43"/>
        <v>0</v>
      </c>
      <c r="AR240" s="21" t="s">
        <v>286</v>
      </c>
      <c r="AT240" s="21" t="s">
        <v>216</v>
      </c>
      <c r="AU240" s="21" t="s">
        <v>81</v>
      </c>
      <c r="AY240" s="21" t="s">
        <v>137</v>
      </c>
      <c r="BE240" s="179">
        <f t="shared" si="44"/>
        <v>0</v>
      </c>
      <c r="BF240" s="179">
        <f t="shared" si="45"/>
        <v>0</v>
      </c>
      <c r="BG240" s="179">
        <f t="shared" si="46"/>
        <v>0</v>
      </c>
      <c r="BH240" s="179">
        <f t="shared" si="47"/>
        <v>0</v>
      </c>
      <c r="BI240" s="179">
        <f t="shared" si="48"/>
        <v>0</v>
      </c>
      <c r="BJ240" s="21" t="s">
        <v>79</v>
      </c>
      <c r="BK240" s="179">
        <f t="shared" si="49"/>
        <v>0</v>
      </c>
      <c r="BL240" s="21" t="s">
        <v>215</v>
      </c>
      <c r="BM240" s="21" t="s">
        <v>594</v>
      </c>
    </row>
    <row r="241" spans="2:65" s="1" customFormat="1" ht="22.5" customHeight="1">
      <c r="B241" s="167"/>
      <c r="C241" s="193" t="s">
        <v>595</v>
      </c>
      <c r="D241" s="193" t="s">
        <v>216</v>
      </c>
      <c r="E241" s="194" t="s">
        <v>596</v>
      </c>
      <c r="F241" s="195" t="s">
        <v>597</v>
      </c>
      <c r="G241" s="196" t="s">
        <v>143</v>
      </c>
      <c r="H241" s="197">
        <v>6</v>
      </c>
      <c r="I241" s="198"/>
      <c r="J241" s="199">
        <f t="shared" si="40"/>
        <v>0</v>
      </c>
      <c r="K241" s="195" t="s">
        <v>385</v>
      </c>
      <c r="L241" s="200"/>
      <c r="M241" s="201" t="s">
        <v>5</v>
      </c>
      <c r="N241" s="202" t="s">
        <v>42</v>
      </c>
      <c r="O241" s="39"/>
      <c r="P241" s="177">
        <f t="shared" si="41"/>
        <v>0</v>
      </c>
      <c r="Q241" s="177">
        <v>0.0004</v>
      </c>
      <c r="R241" s="177">
        <f t="shared" si="42"/>
        <v>0.0024000000000000002</v>
      </c>
      <c r="S241" s="177">
        <v>0</v>
      </c>
      <c r="T241" s="178">
        <f t="shared" si="43"/>
        <v>0</v>
      </c>
      <c r="AR241" s="21" t="s">
        <v>286</v>
      </c>
      <c r="AT241" s="21" t="s">
        <v>216</v>
      </c>
      <c r="AU241" s="21" t="s">
        <v>81</v>
      </c>
      <c r="AY241" s="21" t="s">
        <v>137</v>
      </c>
      <c r="BE241" s="179">
        <f t="shared" si="44"/>
        <v>0</v>
      </c>
      <c r="BF241" s="179">
        <f t="shared" si="45"/>
        <v>0</v>
      </c>
      <c r="BG241" s="179">
        <f t="shared" si="46"/>
        <v>0</v>
      </c>
      <c r="BH241" s="179">
        <f t="shared" si="47"/>
        <v>0</v>
      </c>
      <c r="BI241" s="179">
        <f t="shared" si="48"/>
        <v>0</v>
      </c>
      <c r="BJ241" s="21" t="s">
        <v>79</v>
      </c>
      <c r="BK241" s="179">
        <f t="shared" si="49"/>
        <v>0</v>
      </c>
      <c r="BL241" s="21" t="s">
        <v>215</v>
      </c>
      <c r="BM241" s="21" t="s">
        <v>598</v>
      </c>
    </row>
    <row r="242" spans="2:65" s="1" customFormat="1" ht="22.5" customHeight="1">
      <c r="B242" s="167"/>
      <c r="C242" s="168" t="s">
        <v>599</v>
      </c>
      <c r="D242" s="168" t="s">
        <v>140</v>
      </c>
      <c r="E242" s="169" t="s">
        <v>600</v>
      </c>
      <c r="F242" s="170" t="s">
        <v>601</v>
      </c>
      <c r="G242" s="171" t="s">
        <v>143</v>
      </c>
      <c r="H242" s="172">
        <v>7</v>
      </c>
      <c r="I242" s="173"/>
      <c r="J242" s="174">
        <f t="shared" si="40"/>
        <v>0</v>
      </c>
      <c r="K242" s="170" t="s">
        <v>144</v>
      </c>
      <c r="L242" s="38"/>
      <c r="M242" s="175" t="s">
        <v>5</v>
      </c>
      <c r="N242" s="176" t="s">
        <v>42</v>
      </c>
      <c r="O242" s="39"/>
      <c r="P242" s="177">
        <f t="shared" si="41"/>
        <v>0</v>
      </c>
      <c r="Q242" s="177">
        <v>0</v>
      </c>
      <c r="R242" s="177">
        <f t="shared" si="42"/>
        <v>0</v>
      </c>
      <c r="S242" s="177">
        <v>0.024</v>
      </c>
      <c r="T242" s="178">
        <f t="shared" si="43"/>
        <v>0.168</v>
      </c>
      <c r="AR242" s="21" t="s">
        <v>215</v>
      </c>
      <c r="AT242" s="21" t="s">
        <v>140</v>
      </c>
      <c r="AU242" s="21" t="s">
        <v>81</v>
      </c>
      <c r="AY242" s="21" t="s">
        <v>137</v>
      </c>
      <c r="BE242" s="179">
        <f t="shared" si="44"/>
        <v>0</v>
      </c>
      <c r="BF242" s="179">
        <f t="shared" si="45"/>
        <v>0</v>
      </c>
      <c r="BG242" s="179">
        <f t="shared" si="46"/>
        <v>0</v>
      </c>
      <c r="BH242" s="179">
        <f t="shared" si="47"/>
        <v>0</v>
      </c>
      <c r="BI242" s="179">
        <f t="shared" si="48"/>
        <v>0</v>
      </c>
      <c r="BJ242" s="21" t="s">
        <v>79</v>
      </c>
      <c r="BK242" s="179">
        <f t="shared" si="49"/>
        <v>0</v>
      </c>
      <c r="BL242" s="21" t="s">
        <v>215</v>
      </c>
      <c r="BM242" s="21" t="s">
        <v>602</v>
      </c>
    </row>
    <row r="243" spans="2:65" s="1" customFormat="1" ht="22.5" customHeight="1">
      <c r="B243" s="167"/>
      <c r="C243" s="168" t="s">
        <v>603</v>
      </c>
      <c r="D243" s="168" t="s">
        <v>140</v>
      </c>
      <c r="E243" s="169" t="s">
        <v>604</v>
      </c>
      <c r="F243" s="170" t="s">
        <v>605</v>
      </c>
      <c r="G243" s="171" t="s">
        <v>332</v>
      </c>
      <c r="H243" s="203"/>
      <c r="I243" s="173"/>
      <c r="J243" s="174">
        <f t="shared" si="40"/>
        <v>0</v>
      </c>
      <c r="K243" s="170" t="s">
        <v>144</v>
      </c>
      <c r="L243" s="38"/>
      <c r="M243" s="175" t="s">
        <v>5</v>
      </c>
      <c r="N243" s="176" t="s">
        <v>42</v>
      </c>
      <c r="O243" s="39"/>
      <c r="P243" s="177">
        <f t="shared" si="41"/>
        <v>0</v>
      </c>
      <c r="Q243" s="177">
        <v>0</v>
      </c>
      <c r="R243" s="177">
        <f t="shared" si="42"/>
        <v>0</v>
      </c>
      <c r="S243" s="177">
        <v>0</v>
      </c>
      <c r="T243" s="178">
        <f t="shared" si="43"/>
        <v>0</v>
      </c>
      <c r="AR243" s="21" t="s">
        <v>215</v>
      </c>
      <c r="AT243" s="21" t="s">
        <v>140</v>
      </c>
      <c r="AU243" s="21" t="s">
        <v>81</v>
      </c>
      <c r="AY243" s="21" t="s">
        <v>137</v>
      </c>
      <c r="BE243" s="179">
        <f t="shared" si="44"/>
        <v>0</v>
      </c>
      <c r="BF243" s="179">
        <f t="shared" si="45"/>
        <v>0</v>
      </c>
      <c r="BG243" s="179">
        <f t="shared" si="46"/>
        <v>0</v>
      </c>
      <c r="BH243" s="179">
        <f t="shared" si="47"/>
        <v>0</v>
      </c>
      <c r="BI243" s="179">
        <f t="shared" si="48"/>
        <v>0</v>
      </c>
      <c r="BJ243" s="21" t="s">
        <v>79</v>
      </c>
      <c r="BK243" s="179">
        <f t="shared" si="49"/>
        <v>0</v>
      </c>
      <c r="BL243" s="21" t="s">
        <v>215</v>
      </c>
      <c r="BM243" s="21" t="s">
        <v>606</v>
      </c>
    </row>
    <row r="244" spans="2:63" s="10" customFormat="1" ht="29.85" customHeight="1">
      <c r="B244" s="153"/>
      <c r="D244" s="164" t="s">
        <v>70</v>
      </c>
      <c r="E244" s="165" t="s">
        <v>607</v>
      </c>
      <c r="F244" s="165" t="s">
        <v>608</v>
      </c>
      <c r="I244" s="156"/>
      <c r="J244" s="166">
        <f>BK244</f>
        <v>0</v>
      </c>
      <c r="L244" s="153"/>
      <c r="M244" s="158"/>
      <c r="N244" s="159"/>
      <c r="O244" s="159"/>
      <c r="P244" s="160">
        <f>P245</f>
        <v>0</v>
      </c>
      <c r="Q244" s="159"/>
      <c r="R244" s="160">
        <f>R245</f>
        <v>0</v>
      </c>
      <c r="S244" s="159"/>
      <c r="T244" s="161">
        <f>T245</f>
        <v>0</v>
      </c>
      <c r="AR244" s="154" t="s">
        <v>81</v>
      </c>
      <c r="AT244" s="162" t="s">
        <v>70</v>
      </c>
      <c r="AU244" s="162" t="s">
        <v>79</v>
      </c>
      <c r="AY244" s="154" t="s">
        <v>137</v>
      </c>
      <c r="BK244" s="163">
        <f>BK245</f>
        <v>0</v>
      </c>
    </row>
    <row r="245" spans="2:65" s="1" customFormat="1" ht="22.5" customHeight="1">
      <c r="B245" s="167"/>
      <c r="C245" s="168" t="s">
        <v>609</v>
      </c>
      <c r="D245" s="168" t="s">
        <v>140</v>
      </c>
      <c r="E245" s="169" t="s">
        <v>610</v>
      </c>
      <c r="F245" s="170" t="s">
        <v>611</v>
      </c>
      <c r="G245" s="171" t="s">
        <v>143</v>
      </c>
      <c r="H245" s="172">
        <v>1</v>
      </c>
      <c r="I245" s="173"/>
      <c r="J245" s="174">
        <f>ROUND(I245*H245,2)</f>
        <v>0</v>
      </c>
      <c r="K245" s="170" t="s">
        <v>385</v>
      </c>
      <c r="L245" s="38"/>
      <c r="M245" s="175" t="s">
        <v>5</v>
      </c>
      <c r="N245" s="176" t="s">
        <v>42</v>
      </c>
      <c r="O245" s="39"/>
      <c r="P245" s="177">
        <f>O245*H245</f>
        <v>0</v>
      </c>
      <c r="Q245" s="177">
        <v>0</v>
      </c>
      <c r="R245" s="177">
        <f>Q245*H245</f>
        <v>0</v>
      </c>
      <c r="S245" s="177">
        <v>0</v>
      </c>
      <c r="T245" s="178">
        <f>S245*H245</f>
        <v>0</v>
      </c>
      <c r="AR245" s="21" t="s">
        <v>215</v>
      </c>
      <c r="AT245" s="21" t="s">
        <v>140</v>
      </c>
      <c r="AU245" s="21" t="s">
        <v>81</v>
      </c>
      <c r="AY245" s="21" t="s">
        <v>137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21" t="s">
        <v>79</v>
      </c>
      <c r="BK245" s="179">
        <f>ROUND(I245*H245,2)</f>
        <v>0</v>
      </c>
      <c r="BL245" s="21" t="s">
        <v>215</v>
      </c>
      <c r="BM245" s="21" t="s">
        <v>612</v>
      </c>
    </row>
    <row r="246" spans="2:63" s="10" customFormat="1" ht="29.85" customHeight="1">
      <c r="B246" s="153"/>
      <c r="D246" s="164" t="s">
        <v>70</v>
      </c>
      <c r="E246" s="165" t="s">
        <v>613</v>
      </c>
      <c r="F246" s="165" t="s">
        <v>614</v>
      </c>
      <c r="I246" s="156"/>
      <c r="J246" s="166">
        <f>BK246</f>
        <v>0</v>
      </c>
      <c r="L246" s="153"/>
      <c r="M246" s="158"/>
      <c r="N246" s="159"/>
      <c r="O246" s="159"/>
      <c r="P246" s="160">
        <f>SUM(P247:P271)</f>
        <v>0</v>
      </c>
      <c r="Q246" s="159"/>
      <c r="R246" s="160">
        <f>SUM(R247:R271)</f>
        <v>2.64284042</v>
      </c>
      <c r="S246" s="159"/>
      <c r="T246" s="161">
        <f>SUM(T247:T271)</f>
        <v>0</v>
      </c>
      <c r="AR246" s="154" t="s">
        <v>81</v>
      </c>
      <c r="AT246" s="162" t="s">
        <v>70</v>
      </c>
      <c r="AU246" s="162" t="s">
        <v>79</v>
      </c>
      <c r="AY246" s="154" t="s">
        <v>137</v>
      </c>
      <c r="BK246" s="163">
        <f>SUM(BK247:BK271)</f>
        <v>0</v>
      </c>
    </row>
    <row r="247" spans="2:65" s="1" customFormat="1" ht="22.5" customHeight="1">
      <c r="B247" s="167"/>
      <c r="C247" s="168" t="s">
        <v>615</v>
      </c>
      <c r="D247" s="168" t="s">
        <v>140</v>
      </c>
      <c r="E247" s="169" t="s">
        <v>616</v>
      </c>
      <c r="F247" s="170" t="s">
        <v>617</v>
      </c>
      <c r="G247" s="171" t="s">
        <v>155</v>
      </c>
      <c r="H247" s="172">
        <v>106</v>
      </c>
      <c r="I247" s="173"/>
      <c r="J247" s="174">
        <f>ROUND(I247*H247,2)</f>
        <v>0</v>
      </c>
      <c r="K247" s="170" t="s">
        <v>144</v>
      </c>
      <c r="L247" s="38"/>
      <c r="M247" s="175" t="s">
        <v>5</v>
      </c>
      <c r="N247" s="176" t="s">
        <v>42</v>
      </c>
      <c r="O247" s="39"/>
      <c r="P247" s="177">
        <f>O247*H247</f>
        <v>0</v>
      </c>
      <c r="Q247" s="177">
        <v>0.0035</v>
      </c>
      <c r="R247" s="177">
        <f>Q247*H247</f>
        <v>0.371</v>
      </c>
      <c r="S247" s="177">
        <v>0</v>
      </c>
      <c r="T247" s="178">
        <f>S247*H247</f>
        <v>0</v>
      </c>
      <c r="AR247" s="21" t="s">
        <v>215</v>
      </c>
      <c r="AT247" s="21" t="s">
        <v>140</v>
      </c>
      <c r="AU247" s="21" t="s">
        <v>81</v>
      </c>
      <c r="AY247" s="21" t="s">
        <v>137</v>
      </c>
      <c r="BE247" s="179">
        <f>IF(N247="základní",J247,0)</f>
        <v>0</v>
      </c>
      <c r="BF247" s="179">
        <f>IF(N247="snížená",J247,0)</f>
        <v>0</v>
      </c>
      <c r="BG247" s="179">
        <f>IF(N247="zákl. přenesená",J247,0)</f>
        <v>0</v>
      </c>
      <c r="BH247" s="179">
        <f>IF(N247="sníž. přenesená",J247,0)</f>
        <v>0</v>
      </c>
      <c r="BI247" s="179">
        <f>IF(N247="nulová",J247,0)</f>
        <v>0</v>
      </c>
      <c r="BJ247" s="21" t="s">
        <v>79</v>
      </c>
      <c r="BK247" s="179">
        <f>ROUND(I247*H247,2)</f>
        <v>0</v>
      </c>
      <c r="BL247" s="21" t="s">
        <v>215</v>
      </c>
      <c r="BM247" s="21" t="s">
        <v>618</v>
      </c>
    </row>
    <row r="248" spans="2:51" s="11" customFormat="1" ht="13.5">
      <c r="B248" s="180"/>
      <c r="D248" s="181" t="s">
        <v>151</v>
      </c>
      <c r="E248" s="182" t="s">
        <v>5</v>
      </c>
      <c r="F248" s="183" t="s">
        <v>615</v>
      </c>
      <c r="H248" s="184">
        <v>106</v>
      </c>
      <c r="I248" s="185"/>
      <c r="L248" s="180"/>
      <c r="M248" s="186"/>
      <c r="N248" s="187"/>
      <c r="O248" s="187"/>
      <c r="P248" s="187"/>
      <c r="Q248" s="187"/>
      <c r="R248" s="187"/>
      <c r="S248" s="187"/>
      <c r="T248" s="188"/>
      <c r="AT248" s="189" t="s">
        <v>151</v>
      </c>
      <c r="AU248" s="189" t="s">
        <v>81</v>
      </c>
      <c r="AV248" s="11" t="s">
        <v>81</v>
      </c>
      <c r="AW248" s="11" t="s">
        <v>35</v>
      </c>
      <c r="AX248" s="11" t="s">
        <v>79</v>
      </c>
      <c r="AY248" s="189" t="s">
        <v>137</v>
      </c>
    </row>
    <row r="249" spans="2:65" s="1" customFormat="1" ht="22.5" customHeight="1">
      <c r="B249" s="167"/>
      <c r="C249" s="193" t="s">
        <v>619</v>
      </c>
      <c r="D249" s="193" t="s">
        <v>216</v>
      </c>
      <c r="E249" s="194" t="s">
        <v>620</v>
      </c>
      <c r="F249" s="195" t="s">
        <v>621</v>
      </c>
      <c r="G249" s="196" t="s">
        <v>155</v>
      </c>
      <c r="H249" s="197">
        <v>43.263</v>
      </c>
      <c r="I249" s="198"/>
      <c r="J249" s="199">
        <f>ROUND(I249*H249,2)</f>
        <v>0</v>
      </c>
      <c r="K249" s="195" t="s">
        <v>144</v>
      </c>
      <c r="L249" s="200"/>
      <c r="M249" s="201" t="s">
        <v>5</v>
      </c>
      <c r="N249" s="202" t="s">
        <v>42</v>
      </c>
      <c r="O249" s="39"/>
      <c r="P249" s="177">
        <f>O249*H249</f>
        <v>0</v>
      </c>
      <c r="Q249" s="177">
        <v>0.0192</v>
      </c>
      <c r="R249" s="177">
        <f>Q249*H249</f>
        <v>0.8306495999999999</v>
      </c>
      <c r="S249" s="177">
        <v>0</v>
      </c>
      <c r="T249" s="178">
        <f>S249*H249</f>
        <v>0</v>
      </c>
      <c r="AR249" s="21" t="s">
        <v>286</v>
      </c>
      <c r="AT249" s="21" t="s">
        <v>216</v>
      </c>
      <c r="AU249" s="21" t="s">
        <v>81</v>
      </c>
      <c r="AY249" s="21" t="s">
        <v>137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21" t="s">
        <v>79</v>
      </c>
      <c r="BK249" s="179">
        <f>ROUND(I249*H249,2)</f>
        <v>0</v>
      </c>
      <c r="BL249" s="21" t="s">
        <v>215</v>
      </c>
      <c r="BM249" s="21" t="s">
        <v>622</v>
      </c>
    </row>
    <row r="250" spans="2:51" s="11" customFormat="1" ht="13.5">
      <c r="B250" s="180"/>
      <c r="D250" s="190" t="s">
        <v>151</v>
      </c>
      <c r="E250" s="189" t="s">
        <v>5</v>
      </c>
      <c r="F250" s="191" t="s">
        <v>623</v>
      </c>
      <c r="H250" s="192">
        <v>39.33</v>
      </c>
      <c r="I250" s="185"/>
      <c r="L250" s="180"/>
      <c r="M250" s="186"/>
      <c r="N250" s="187"/>
      <c r="O250" s="187"/>
      <c r="P250" s="187"/>
      <c r="Q250" s="187"/>
      <c r="R250" s="187"/>
      <c r="S250" s="187"/>
      <c r="T250" s="188"/>
      <c r="AT250" s="189" t="s">
        <v>151</v>
      </c>
      <c r="AU250" s="189" t="s">
        <v>81</v>
      </c>
      <c r="AV250" s="11" t="s">
        <v>81</v>
      </c>
      <c r="AW250" s="11" t="s">
        <v>35</v>
      </c>
      <c r="AX250" s="11" t="s">
        <v>79</v>
      </c>
      <c r="AY250" s="189" t="s">
        <v>137</v>
      </c>
    </row>
    <row r="251" spans="2:51" s="11" customFormat="1" ht="13.5">
      <c r="B251" s="180"/>
      <c r="D251" s="181" t="s">
        <v>151</v>
      </c>
      <c r="F251" s="183" t="s">
        <v>624</v>
      </c>
      <c r="H251" s="184">
        <v>43.263</v>
      </c>
      <c r="I251" s="185"/>
      <c r="L251" s="180"/>
      <c r="M251" s="186"/>
      <c r="N251" s="187"/>
      <c r="O251" s="187"/>
      <c r="P251" s="187"/>
      <c r="Q251" s="187"/>
      <c r="R251" s="187"/>
      <c r="S251" s="187"/>
      <c r="T251" s="188"/>
      <c r="AT251" s="189" t="s">
        <v>151</v>
      </c>
      <c r="AU251" s="189" t="s">
        <v>81</v>
      </c>
      <c r="AV251" s="11" t="s">
        <v>81</v>
      </c>
      <c r="AW251" s="11" t="s">
        <v>6</v>
      </c>
      <c r="AX251" s="11" t="s">
        <v>79</v>
      </c>
      <c r="AY251" s="189" t="s">
        <v>137</v>
      </c>
    </row>
    <row r="252" spans="2:65" s="1" customFormat="1" ht="31.5" customHeight="1">
      <c r="B252" s="167"/>
      <c r="C252" s="193" t="s">
        <v>625</v>
      </c>
      <c r="D252" s="193" t="s">
        <v>216</v>
      </c>
      <c r="E252" s="194" t="s">
        <v>626</v>
      </c>
      <c r="F252" s="195" t="s">
        <v>627</v>
      </c>
      <c r="G252" s="196" t="s">
        <v>155</v>
      </c>
      <c r="H252" s="197">
        <v>73.337</v>
      </c>
      <c r="I252" s="198"/>
      <c r="J252" s="199">
        <f>ROUND(I252*H252,2)</f>
        <v>0</v>
      </c>
      <c r="K252" s="195" t="s">
        <v>385</v>
      </c>
      <c r="L252" s="200"/>
      <c r="M252" s="201" t="s">
        <v>5</v>
      </c>
      <c r="N252" s="202" t="s">
        <v>42</v>
      </c>
      <c r="O252" s="39"/>
      <c r="P252" s="177">
        <f>O252*H252</f>
        <v>0</v>
      </c>
      <c r="Q252" s="177">
        <v>0.0192</v>
      </c>
      <c r="R252" s="177">
        <f>Q252*H252</f>
        <v>1.4080704</v>
      </c>
      <c r="S252" s="177">
        <v>0</v>
      </c>
      <c r="T252" s="178">
        <f>S252*H252</f>
        <v>0</v>
      </c>
      <c r="AR252" s="21" t="s">
        <v>286</v>
      </c>
      <c r="AT252" s="21" t="s">
        <v>216</v>
      </c>
      <c r="AU252" s="21" t="s">
        <v>81</v>
      </c>
      <c r="AY252" s="21" t="s">
        <v>137</v>
      </c>
      <c r="BE252" s="179">
        <f>IF(N252="základní",J252,0)</f>
        <v>0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21" t="s">
        <v>79</v>
      </c>
      <c r="BK252" s="179">
        <f>ROUND(I252*H252,2)</f>
        <v>0</v>
      </c>
      <c r="BL252" s="21" t="s">
        <v>215</v>
      </c>
      <c r="BM252" s="21" t="s">
        <v>628</v>
      </c>
    </row>
    <row r="253" spans="2:51" s="11" customFormat="1" ht="13.5">
      <c r="B253" s="180"/>
      <c r="D253" s="190" t="s">
        <v>151</v>
      </c>
      <c r="E253" s="189" t="s">
        <v>5</v>
      </c>
      <c r="F253" s="191" t="s">
        <v>629</v>
      </c>
      <c r="H253" s="192">
        <v>66.67</v>
      </c>
      <c r="I253" s="185"/>
      <c r="L253" s="180"/>
      <c r="M253" s="186"/>
      <c r="N253" s="187"/>
      <c r="O253" s="187"/>
      <c r="P253" s="187"/>
      <c r="Q253" s="187"/>
      <c r="R253" s="187"/>
      <c r="S253" s="187"/>
      <c r="T253" s="188"/>
      <c r="AT253" s="189" t="s">
        <v>151</v>
      </c>
      <c r="AU253" s="189" t="s">
        <v>81</v>
      </c>
      <c r="AV253" s="11" t="s">
        <v>81</v>
      </c>
      <c r="AW253" s="11" t="s">
        <v>35</v>
      </c>
      <c r="AX253" s="11" t="s">
        <v>79</v>
      </c>
      <c r="AY253" s="189" t="s">
        <v>137</v>
      </c>
    </row>
    <row r="254" spans="2:51" s="11" customFormat="1" ht="13.5">
      <c r="B254" s="180"/>
      <c r="D254" s="190" t="s">
        <v>151</v>
      </c>
      <c r="E254" s="189" t="s">
        <v>5</v>
      </c>
      <c r="F254" s="191" t="s">
        <v>5</v>
      </c>
      <c r="H254" s="192">
        <v>0</v>
      </c>
      <c r="I254" s="185"/>
      <c r="L254" s="180"/>
      <c r="M254" s="186"/>
      <c r="N254" s="187"/>
      <c r="O254" s="187"/>
      <c r="P254" s="187"/>
      <c r="Q254" s="187"/>
      <c r="R254" s="187"/>
      <c r="S254" s="187"/>
      <c r="T254" s="188"/>
      <c r="AT254" s="189" t="s">
        <v>151</v>
      </c>
      <c r="AU254" s="189" t="s">
        <v>81</v>
      </c>
      <c r="AV254" s="11" t="s">
        <v>81</v>
      </c>
      <c r="AW254" s="11" t="s">
        <v>35</v>
      </c>
      <c r="AX254" s="11" t="s">
        <v>71</v>
      </c>
      <c r="AY254" s="189" t="s">
        <v>137</v>
      </c>
    </row>
    <row r="255" spans="2:51" s="11" customFormat="1" ht="13.5">
      <c r="B255" s="180"/>
      <c r="D255" s="190" t="s">
        <v>151</v>
      </c>
      <c r="E255" s="189" t="s">
        <v>5</v>
      </c>
      <c r="F255" s="191" t="s">
        <v>5</v>
      </c>
      <c r="H255" s="192">
        <v>0</v>
      </c>
      <c r="I255" s="185"/>
      <c r="L255" s="180"/>
      <c r="M255" s="186"/>
      <c r="N255" s="187"/>
      <c r="O255" s="187"/>
      <c r="P255" s="187"/>
      <c r="Q255" s="187"/>
      <c r="R255" s="187"/>
      <c r="S255" s="187"/>
      <c r="T255" s="188"/>
      <c r="AT255" s="189" t="s">
        <v>151</v>
      </c>
      <c r="AU255" s="189" t="s">
        <v>81</v>
      </c>
      <c r="AV255" s="11" t="s">
        <v>81</v>
      </c>
      <c r="AW255" s="11" t="s">
        <v>35</v>
      </c>
      <c r="AX255" s="11" t="s">
        <v>71</v>
      </c>
      <c r="AY255" s="189" t="s">
        <v>137</v>
      </c>
    </row>
    <row r="256" spans="2:51" s="11" customFormat="1" ht="13.5">
      <c r="B256" s="180"/>
      <c r="D256" s="190" t="s">
        <v>151</v>
      </c>
      <c r="E256" s="189" t="s">
        <v>5</v>
      </c>
      <c r="F256" s="191" t="s">
        <v>5</v>
      </c>
      <c r="H256" s="192">
        <v>0</v>
      </c>
      <c r="I256" s="185"/>
      <c r="L256" s="180"/>
      <c r="M256" s="186"/>
      <c r="N256" s="187"/>
      <c r="O256" s="187"/>
      <c r="P256" s="187"/>
      <c r="Q256" s="187"/>
      <c r="R256" s="187"/>
      <c r="S256" s="187"/>
      <c r="T256" s="188"/>
      <c r="AT256" s="189" t="s">
        <v>151</v>
      </c>
      <c r="AU256" s="189" t="s">
        <v>81</v>
      </c>
      <c r="AV256" s="11" t="s">
        <v>81</v>
      </c>
      <c r="AW256" s="11" t="s">
        <v>35</v>
      </c>
      <c r="AX256" s="11" t="s">
        <v>71</v>
      </c>
      <c r="AY256" s="189" t="s">
        <v>137</v>
      </c>
    </row>
    <row r="257" spans="2:51" s="11" customFormat="1" ht="13.5">
      <c r="B257" s="180"/>
      <c r="D257" s="190" t="s">
        <v>151</v>
      </c>
      <c r="E257" s="189" t="s">
        <v>5</v>
      </c>
      <c r="F257" s="191" t="s">
        <v>5</v>
      </c>
      <c r="H257" s="192">
        <v>0</v>
      </c>
      <c r="I257" s="185"/>
      <c r="L257" s="180"/>
      <c r="M257" s="186"/>
      <c r="N257" s="187"/>
      <c r="O257" s="187"/>
      <c r="P257" s="187"/>
      <c r="Q257" s="187"/>
      <c r="R257" s="187"/>
      <c r="S257" s="187"/>
      <c r="T257" s="188"/>
      <c r="AT257" s="189" t="s">
        <v>151</v>
      </c>
      <c r="AU257" s="189" t="s">
        <v>81</v>
      </c>
      <c r="AV257" s="11" t="s">
        <v>81</v>
      </c>
      <c r="AW257" s="11" t="s">
        <v>35</v>
      </c>
      <c r="AX257" s="11" t="s">
        <v>71</v>
      </c>
      <c r="AY257" s="189" t="s">
        <v>137</v>
      </c>
    </row>
    <row r="258" spans="2:51" s="11" customFormat="1" ht="13.5">
      <c r="B258" s="180"/>
      <c r="D258" s="190" t="s">
        <v>151</v>
      </c>
      <c r="E258" s="189" t="s">
        <v>5</v>
      </c>
      <c r="F258" s="191" t="s">
        <v>5</v>
      </c>
      <c r="H258" s="192">
        <v>0</v>
      </c>
      <c r="I258" s="185"/>
      <c r="L258" s="180"/>
      <c r="M258" s="186"/>
      <c r="N258" s="187"/>
      <c r="O258" s="187"/>
      <c r="P258" s="187"/>
      <c r="Q258" s="187"/>
      <c r="R258" s="187"/>
      <c r="S258" s="187"/>
      <c r="T258" s="188"/>
      <c r="AT258" s="189" t="s">
        <v>151</v>
      </c>
      <c r="AU258" s="189" t="s">
        <v>81</v>
      </c>
      <c r="AV258" s="11" t="s">
        <v>81</v>
      </c>
      <c r="AW258" s="11" t="s">
        <v>35</v>
      </c>
      <c r="AX258" s="11" t="s">
        <v>71</v>
      </c>
      <c r="AY258" s="189" t="s">
        <v>137</v>
      </c>
    </row>
    <row r="259" spans="2:51" s="11" customFormat="1" ht="13.5">
      <c r="B259" s="180"/>
      <c r="D259" s="190" t="s">
        <v>151</v>
      </c>
      <c r="E259" s="189" t="s">
        <v>5</v>
      </c>
      <c r="F259" s="191" t="s">
        <v>5</v>
      </c>
      <c r="H259" s="192">
        <v>0</v>
      </c>
      <c r="I259" s="185"/>
      <c r="L259" s="180"/>
      <c r="M259" s="186"/>
      <c r="N259" s="187"/>
      <c r="O259" s="187"/>
      <c r="P259" s="187"/>
      <c r="Q259" s="187"/>
      <c r="R259" s="187"/>
      <c r="S259" s="187"/>
      <c r="T259" s="188"/>
      <c r="AT259" s="189" t="s">
        <v>151</v>
      </c>
      <c r="AU259" s="189" t="s">
        <v>81</v>
      </c>
      <c r="AV259" s="11" t="s">
        <v>81</v>
      </c>
      <c r="AW259" s="11" t="s">
        <v>35</v>
      </c>
      <c r="AX259" s="11" t="s">
        <v>71</v>
      </c>
      <c r="AY259" s="189" t="s">
        <v>137</v>
      </c>
    </row>
    <row r="260" spans="2:51" s="11" customFormat="1" ht="13.5">
      <c r="B260" s="180"/>
      <c r="D260" s="190" t="s">
        <v>151</v>
      </c>
      <c r="E260" s="189" t="s">
        <v>5</v>
      </c>
      <c r="F260" s="191" t="s">
        <v>5</v>
      </c>
      <c r="H260" s="192">
        <v>0</v>
      </c>
      <c r="I260" s="185"/>
      <c r="L260" s="180"/>
      <c r="M260" s="186"/>
      <c r="N260" s="187"/>
      <c r="O260" s="187"/>
      <c r="P260" s="187"/>
      <c r="Q260" s="187"/>
      <c r="R260" s="187"/>
      <c r="S260" s="187"/>
      <c r="T260" s="188"/>
      <c r="AT260" s="189" t="s">
        <v>151</v>
      </c>
      <c r="AU260" s="189" t="s">
        <v>81</v>
      </c>
      <c r="AV260" s="11" t="s">
        <v>81</v>
      </c>
      <c r="AW260" s="11" t="s">
        <v>35</v>
      </c>
      <c r="AX260" s="11" t="s">
        <v>71</v>
      </c>
      <c r="AY260" s="189" t="s">
        <v>137</v>
      </c>
    </row>
    <row r="261" spans="2:51" s="11" customFormat="1" ht="13.5">
      <c r="B261" s="180"/>
      <c r="D261" s="190" t="s">
        <v>151</v>
      </c>
      <c r="E261" s="189" t="s">
        <v>5</v>
      </c>
      <c r="F261" s="191" t="s">
        <v>5</v>
      </c>
      <c r="H261" s="192">
        <v>0</v>
      </c>
      <c r="I261" s="185"/>
      <c r="L261" s="180"/>
      <c r="M261" s="186"/>
      <c r="N261" s="187"/>
      <c r="O261" s="187"/>
      <c r="P261" s="187"/>
      <c r="Q261" s="187"/>
      <c r="R261" s="187"/>
      <c r="S261" s="187"/>
      <c r="T261" s="188"/>
      <c r="AT261" s="189" t="s">
        <v>151</v>
      </c>
      <c r="AU261" s="189" t="s">
        <v>81</v>
      </c>
      <c r="AV261" s="11" t="s">
        <v>81</v>
      </c>
      <c r="AW261" s="11" t="s">
        <v>35</v>
      </c>
      <c r="AX261" s="11" t="s">
        <v>71</v>
      </c>
      <c r="AY261" s="189" t="s">
        <v>137</v>
      </c>
    </row>
    <row r="262" spans="2:51" s="11" customFormat="1" ht="13.5">
      <c r="B262" s="180"/>
      <c r="D262" s="190" t="s">
        <v>151</v>
      </c>
      <c r="E262" s="189" t="s">
        <v>5</v>
      </c>
      <c r="F262" s="191" t="s">
        <v>5</v>
      </c>
      <c r="H262" s="192">
        <v>0</v>
      </c>
      <c r="I262" s="185"/>
      <c r="L262" s="180"/>
      <c r="M262" s="186"/>
      <c r="N262" s="187"/>
      <c r="O262" s="187"/>
      <c r="P262" s="187"/>
      <c r="Q262" s="187"/>
      <c r="R262" s="187"/>
      <c r="S262" s="187"/>
      <c r="T262" s="188"/>
      <c r="AT262" s="189" t="s">
        <v>151</v>
      </c>
      <c r="AU262" s="189" t="s">
        <v>81</v>
      </c>
      <c r="AV262" s="11" t="s">
        <v>81</v>
      </c>
      <c r="AW262" s="11" t="s">
        <v>35</v>
      </c>
      <c r="AX262" s="11" t="s">
        <v>71</v>
      </c>
      <c r="AY262" s="189" t="s">
        <v>137</v>
      </c>
    </row>
    <row r="263" spans="2:51" s="11" customFormat="1" ht="13.5">
      <c r="B263" s="180"/>
      <c r="D263" s="190" t="s">
        <v>151</v>
      </c>
      <c r="E263" s="189" t="s">
        <v>5</v>
      </c>
      <c r="F263" s="191" t="s">
        <v>5</v>
      </c>
      <c r="H263" s="192">
        <v>0</v>
      </c>
      <c r="I263" s="185"/>
      <c r="L263" s="180"/>
      <c r="M263" s="186"/>
      <c r="N263" s="187"/>
      <c r="O263" s="187"/>
      <c r="P263" s="187"/>
      <c r="Q263" s="187"/>
      <c r="R263" s="187"/>
      <c r="S263" s="187"/>
      <c r="T263" s="188"/>
      <c r="AT263" s="189" t="s">
        <v>151</v>
      </c>
      <c r="AU263" s="189" t="s">
        <v>81</v>
      </c>
      <c r="AV263" s="11" t="s">
        <v>81</v>
      </c>
      <c r="AW263" s="11" t="s">
        <v>35</v>
      </c>
      <c r="AX263" s="11" t="s">
        <v>71</v>
      </c>
      <c r="AY263" s="189" t="s">
        <v>137</v>
      </c>
    </row>
    <row r="264" spans="2:51" s="11" customFormat="1" ht="13.5">
      <c r="B264" s="180"/>
      <c r="D264" s="190" t="s">
        <v>151</v>
      </c>
      <c r="E264" s="189" t="s">
        <v>5</v>
      </c>
      <c r="F264" s="191" t="s">
        <v>5</v>
      </c>
      <c r="H264" s="192">
        <v>0</v>
      </c>
      <c r="I264" s="185"/>
      <c r="L264" s="180"/>
      <c r="M264" s="186"/>
      <c r="N264" s="187"/>
      <c r="O264" s="187"/>
      <c r="P264" s="187"/>
      <c r="Q264" s="187"/>
      <c r="R264" s="187"/>
      <c r="S264" s="187"/>
      <c r="T264" s="188"/>
      <c r="AT264" s="189" t="s">
        <v>151</v>
      </c>
      <c r="AU264" s="189" t="s">
        <v>81</v>
      </c>
      <c r="AV264" s="11" t="s">
        <v>81</v>
      </c>
      <c r="AW264" s="11" t="s">
        <v>35</v>
      </c>
      <c r="AX264" s="11" t="s">
        <v>71</v>
      </c>
      <c r="AY264" s="189" t="s">
        <v>137</v>
      </c>
    </row>
    <row r="265" spans="2:51" s="11" customFormat="1" ht="13.5">
      <c r="B265" s="180"/>
      <c r="D265" s="181" t="s">
        <v>151</v>
      </c>
      <c r="F265" s="183" t="s">
        <v>630</v>
      </c>
      <c r="H265" s="184">
        <v>73.337</v>
      </c>
      <c r="I265" s="185"/>
      <c r="L265" s="180"/>
      <c r="M265" s="186"/>
      <c r="N265" s="187"/>
      <c r="O265" s="187"/>
      <c r="P265" s="187"/>
      <c r="Q265" s="187"/>
      <c r="R265" s="187"/>
      <c r="S265" s="187"/>
      <c r="T265" s="188"/>
      <c r="AT265" s="189" t="s">
        <v>151</v>
      </c>
      <c r="AU265" s="189" t="s">
        <v>81</v>
      </c>
      <c r="AV265" s="11" t="s">
        <v>81</v>
      </c>
      <c r="AW265" s="11" t="s">
        <v>6</v>
      </c>
      <c r="AX265" s="11" t="s">
        <v>79</v>
      </c>
      <c r="AY265" s="189" t="s">
        <v>137</v>
      </c>
    </row>
    <row r="266" spans="2:65" s="1" customFormat="1" ht="22.5" customHeight="1">
      <c r="B266" s="167"/>
      <c r="C266" s="168" t="s">
        <v>631</v>
      </c>
      <c r="D266" s="168" t="s">
        <v>140</v>
      </c>
      <c r="E266" s="169" t="s">
        <v>632</v>
      </c>
      <c r="F266" s="170" t="s">
        <v>633</v>
      </c>
      <c r="G266" s="171" t="s">
        <v>155</v>
      </c>
      <c r="H266" s="172">
        <v>106</v>
      </c>
      <c r="I266" s="173"/>
      <c r="J266" s="174">
        <f>ROUND(I266*H266,2)</f>
        <v>0</v>
      </c>
      <c r="K266" s="170" t="s">
        <v>144</v>
      </c>
      <c r="L266" s="38"/>
      <c r="M266" s="175" t="s">
        <v>5</v>
      </c>
      <c r="N266" s="176" t="s">
        <v>42</v>
      </c>
      <c r="O266" s="39"/>
      <c r="P266" s="177">
        <f>O266*H266</f>
        <v>0</v>
      </c>
      <c r="Q266" s="177">
        <v>0.0003</v>
      </c>
      <c r="R266" s="177">
        <f>Q266*H266</f>
        <v>0.031799999999999995</v>
      </c>
      <c r="S266" s="177">
        <v>0</v>
      </c>
      <c r="T266" s="178">
        <f>S266*H266</f>
        <v>0</v>
      </c>
      <c r="AR266" s="21" t="s">
        <v>215</v>
      </c>
      <c r="AT266" s="21" t="s">
        <v>140</v>
      </c>
      <c r="AU266" s="21" t="s">
        <v>81</v>
      </c>
      <c r="AY266" s="21" t="s">
        <v>137</v>
      </c>
      <c r="BE266" s="179">
        <f>IF(N266="základní",J266,0)</f>
        <v>0</v>
      </c>
      <c r="BF266" s="179">
        <f>IF(N266="snížená",J266,0)</f>
        <v>0</v>
      </c>
      <c r="BG266" s="179">
        <f>IF(N266="zákl. přenesená",J266,0)</f>
        <v>0</v>
      </c>
      <c r="BH266" s="179">
        <f>IF(N266="sníž. přenesená",J266,0)</f>
        <v>0</v>
      </c>
      <c r="BI266" s="179">
        <f>IF(N266="nulová",J266,0)</f>
        <v>0</v>
      </c>
      <c r="BJ266" s="21" t="s">
        <v>79</v>
      </c>
      <c r="BK266" s="179">
        <f>ROUND(I266*H266,2)</f>
        <v>0</v>
      </c>
      <c r="BL266" s="21" t="s">
        <v>215</v>
      </c>
      <c r="BM266" s="21" t="s">
        <v>634</v>
      </c>
    </row>
    <row r="267" spans="2:65" s="1" customFormat="1" ht="22.5" customHeight="1">
      <c r="B267" s="167"/>
      <c r="C267" s="168" t="s">
        <v>635</v>
      </c>
      <c r="D267" s="168" t="s">
        <v>140</v>
      </c>
      <c r="E267" s="169" t="s">
        <v>636</v>
      </c>
      <c r="F267" s="170" t="s">
        <v>637</v>
      </c>
      <c r="G267" s="171" t="s">
        <v>268</v>
      </c>
      <c r="H267" s="172">
        <v>3.54</v>
      </c>
      <c r="I267" s="173"/>
      <c r="J267" s="174">
        <f>ROUND(I267*H267,2)</f>
        <v>0</v>
      </c>
      <c r="K267" s="170" t="s">
        <v>144</v>
      </c>
      <c r="L267" s="38"/>
      <c r="M267" s="175" t="s">
        <v>5</v>
      </c>
      <c r="N267" s="176" t="s">
        <v>42</v>
      </c>
      <c r="O267" s="39"/>
      <c r="P267" s="177">
        <f>O267*H267</f>
        <v>0</v>
      </c>
      <c r="Q267" s="177">
        <v>0.00034</v>
      </c>
      <c r="R267" s="177">
        <f>Q267*H267</f>
        <v>0.0012036000000000002</v>
      </c>
      <c r="S267" s="177">
        <v>0</v>
      </c>
      <c r="T267" s="178">
        <f>S267*H267</f>
        <v>0</v>
      </c>
      <c r="AR267" s="21" t="s">
        <v>215</v>
      </c>
      <c r="AT267" s="21" t="s">
        <v>140</v>
      </c>
      <c r="AU267" s="21" t="s">
        <v>81</v>
      </c>
      <c r="AY267" s="21" t="s">
        <v>137</v>
      </c>
      <c r="BE267" s="179">
        <f>IF(N267="základní",J267,0)</f>
        <v>0</v>
      </c>
      <c r="BF267" s="179">
        <f>IF(N267="snížená",J267,0)</f>
        <v>0</v>
      </c>
      <c r="BG267" s="179">
        <f>IF(N267="zákl. přenesená",J267,0)</f>
        <v>0</v>
      </c>
      <c r="BH267" s="179">
        <f>IF(N267="sníž. přenesená",J267,0)</f>
        <v>0</v>
      </c>
      <c r="BI267" s="179">
        <f>IF(N267="nulová",J267,0)</f>
        <v>0</v>
      </c>
      <c r="BJ267" s="21" t="s">
        <v>79</v>
      </c>
      <c r="BK267" s="179">
        <f>ROUND(I267*H267,2)</f>
        <v>0</v>
      </c>
      <c r="BL267" s="21" t="s">
        <v>215</v>
      </c>
      <c r="BM267" s="21" t="s">
        <v>638</v>
      </c>
    </row>
    <row r="268" spans="2:51" s="11" customFormat="1" ht="13.5">
      <c r="B268" s="180"/>
      <c r="D268" s="181" t="s">
        <v>151</v>
      </c>
      <c r="E268" s="182" t="s">
        <v>5</v>
      </c>
      <c r="F268" s="183" t="s">
        <v>639</v>
      </c>
      <c r="H268" s="184">
        <v>3.54</v>
      </c>
      <c r="I268" s="185"/>
      <c r="L268" s="180"/>
      <c r="M268" s="186"/>
      <c r="N268" s="187"/>
      <c r="O268" s="187"/>
      <c r="P268" s="187"/>
      <c r="Q268" s="187"/>
      <c r="R268" s="187"/>
      <c r="S268" s="187"/>
      <c r="T268" s="188"/>
      <c r="AT268" s="189" t="s">
        <v>151</v>
      </c>
      <c r="AU268" s="189" t="s">
        <v>81</v>
      </c>
      <c r="AV268" s="11" t="s">
        <v>81</v>
      </c>
      <c r="AW268" s="11" t="s">
        <v>35</v>
      </c>
      <c r="AX268" s="11" t="s">
        <v>79</v>
      </c>
      <c r="AY268" s="189" t="s">
        <v>137</v>
      </c>
    </row>
    <row r="269" spans="2:65" s="1" customFormat="1" ht="22.5" customHeight="1">
      <c r="B269" s="167"/>
      <c r="C269" s="193" t="s">
        <v>640</v>
      </c>
      <c r="D269" s="193" t="s">
        <v>216</v>
      </c>
      <c r="E269" s="194" t="s">
        <v>641</v>
      </c>
      <c r="F269" s="195" t="s">
        <v>642</v>
      </c>
      <c r="G269" s="196" t="s">
        <v>268</v>
      </c>
      <c r="H269" s="197">
        <v>3.894</v>
      </c>
      <c r="I269" s="198"/>
      <c r="J269" s="199">
        <f>ROUND(I269*H269,2)</f>
        <v>0</v>
      </c>
      <c r="K269" s="195" t="s">
        <v>385</v>
      </c>
      <c r="L269" s="200"/>
      <c r="M269" s="201" t="s">
        <v>5</v>
      </c>
      <c r="N269" s="202" t="s">
        <v>42</v>
      </c>
      <c r="O269" s="39"/>
      <c r="P269" s="177">
        <f>O269*H269</f>
        <v>0</v>
      </c>
      <c r="Q269" s="177">
        <v>3E-05</v>
      </c>
      <c r="R269" s="177">
        <f>Q269*H269</f>
        <v>0.00011682000000000001</v>
      </c>
      <c r="S269" s="177">
        <v>0</v>
      </c>
      <c r="T269" s="178">
        <f>S269*H269</f>
        <v>0</v>
      </c>
      <c r="AR269" s="21" t="s">
        <v>286</v>
      </c>
      <c r="AT269" s="21" t="s">
        <v>216</v>
      </c>
      <c r="AU269" s="21" t="s">
        <v>81</v>
      </c>
      <c r="AY269" s="21" t="s">
        <v>137</v>
      </c>
      <c r="BE269" s="179">
        <f>IF(N269="základní",J269,0)</f>
        <v>0</v>
      </c>
      <c r="BF269" s="179">
        <f>IF(N269="snížená",J269,0)</f>
        <v>0</v>
      </c>
      <c r="BG269" s="179">
        <f>IF(N269="zákl. přenesená",J269,0)</f>
        <v>0</v>
      </c>
      <c r="BH269" s="179">
        <f>IF(N269="sníž. přenesená",J269,0)</f>
        <v>0</v>
      </c>
      <c r="BI269" s="179">
        <f>IF(N269="nulová",J269,0)</f>
        <v>0</v>
      </c>
      <c r="BJ269" s="21" t="s">
        <v>79</v>
      </c>
      <c r="BK269" s="179">
        <f>ROUND(I269*H269,2)</f>
        <v>0</v>
      </c>
      <c r="BL269" s="21" t="s">
        <v>215</v>
      </c>
      <c r="BM269" s="21" t="s">
        <v>643</v>
      </c>
    </row>
    <row r="270" spans="2:51" s="11" customFormat="1" ht="13.5">
      <c r="B270" s="180"/>
      <c r="D270" s="181" t="s">
        <v>151</v>
      </c>
      <c r="F270" s="183" t="s">
        <v>644</v>
      </c>
      <c r="H270" s="184">
        <v>3.894</v>
      </c>
      <c r="I270" s="185"/>
      <c r="L270" s="180"/>
      <c r="M270" s="186"/>
      <c r="N270" s="187"/>
      <c r="O270" s="187"/>
      <c r="P270" s="187"/>
      <c r="Q270" s="187"/>
      <c r="R270" s="187"/>
      <c r="S270" s="187"/>
      <c r="T270" s="188"/>
      <c r="AT270" s="189" t="s">
        <v>151</v>
      </c>
      <c r="AU270" s="189" t="s">
        <v>81</v>
      </c>
      <c r="AV270" s="11" t="s">
        <v>81</v>
      </c>
      <c r="AW270" s="11" t="s">
        <v>6</v>
      </c>
      <c r="AX270" s="11" t="s">
        <v>79</v>
      </c>
      <c r="AY270" s="189" t="s">
        <v>137</v>
      </c>
    </row>
    <row r="271" spans="2:65" s="1" customFormat="1" ht="22.5" customHeight="1">
      <c r="B271" s="167"/>
      <c r="C271" s="168" t="s">
        <v>645</v>
      </c>
      <c r="D271" s="168" t="s">
        <v>140</v>
      </c>
      <c r="E271" s="169" t="s">
        <v>646</v>
      </c>
      <c r="F271" s="170" t="s">
        <v>647</v>
      </c>
      <c r="G271" s="171" t="s">
        <v>332</v>
      </c>
      <c r="H271" s="203"/>
      <c r="I271" s="173"/>
      <c r="J271" s="174">
        <f>ROUND(I271*H271,2)</f>
        <v>0</v>
      </c>
      <c r="K271" s="170" t="s">
        <v>144</v>
      </c>
      <c r="L271" s="38"/>
      <c r="M271" s="175" t="s">
        <v>5</v>
      </c>
      <c r="N271" s="176" t="s">
        <v>42</v>
      </c>
      <c r="O271" s="39"/>
      <c r="P271" s="177">
        <f>O271*H271</f>
        <v>0</v>
      </c>
      <c r="Q271" s="177">
        <v>0</v>
      </c>
      <c r="R271" s="177">
        <f>Q271*H271</f>
        <v>0</v>
      </c>
      <c r="S271" s="177">
        <v>0</v>
      </c>
      <c r="T271" s="178">
        <f>S271*H271</f>
        <v>0</v>
      </c>
      <c r="AR271" s="21" t="s">
        <v>215</v>
      </c>
      <c r="AT271" s="21" t="s">
        <v>140</v>
      </c>
      <c r="AU271" s="21" t="s">
        <v>81</v>
      </c>
      <c r="AY271" s="21" t="s">
        <v>137</v>
      </c>
      <c r="BE271" s="179">
        <f>IF(N271="základní",J271,0)</f>
        <v>0</v>
      </c>
      <c r="BF271" s="179">
        <f>IF(N271="snížená",J271,0)</f>
        <v>0</v>
      </c>
      <c r="BG271" s="179">
        <f>IF(N271="zákl. přenesená",J271,0)</f>
        <v>0</v>
      </c>
      <c r="BH271" s="179">
        <f>IF(N271="sníž. přenesená",J271,0)</f>
        <v>0</v>
      </c>
      <c r="BI271" s="179">
        <f>IF(N271="nulová",J271,0)</f>
        <v>0</v>
      </c>
      <c r="BJ271" s="21" t="s">
        <v>79</v>
      </c>
      <c r="BK271" s="179">
        <f>ROUND(I271*H271,2)</f>
        <v>0</v>
      </c>
      <c r="BL271" s="21" t="s">
        <v>215</v>
      </c>
      <c r="BM271" s="21" t="s">
        <v>648</v>
      </c>
    </row>
    <row r="272" spans="2:63" s="10" customFormat="1" ht="29.85" customHeight="1">
      <c r="B272" s="153"/>
      <c r="D272" s="164" t="s">
        <v>70</v>
      </c>
      <c r="E272" s="165" t="s">
        <v>649</v>
      </c>
      <c r="F272" s="165" t="s">
        <v>650</v>
      </c>
      <c r="I272" s="156"/>
      <c r="J272" s="166">
        <f>BK272</f>
        <v>0</v>
      </c>
      <c r="L272" s="153"/>
      <c r="M272" s="158"/>
      <c r="N272" s="159"/>
      <c r="O272" s="159"/>
      <c r="P272" s="160">
        <f>SUM(P273:P274)</f>
        <v>0</v>
      </c>
      <c r="Q272" s="159"/>
      <c r="R272" s="160">
        <f>SUM(R273:R274)</f>
        <v>0</v>
      </c>
      <c r="S272" s="159"/>
      <c r="T272" s="161">
        <f>SUM(T273:T274)</f>
        <v>0.022825</v>
      </c>
      <c r="AR272" s="154" t="s">
        <v>81</v>
      </c>
      <c r="AT272" s="162" t="s">
        <v>70</v>
      </c>
      <c r="AU272" s="162" t="s">
        <v>79</v>
      </c>
      <c r="AY272" s="154" t="s">
        <v>137</v>
      </c>
      <c r="BK272" s="163">
        <f>SUM(BK273:BK274)</f>
        <v>0</v>
      </c>
    </row>
    <row r="273" spans="2:65" s="1" customFormat="1" ht="22.5" customHeight="1">
      <c r="B273" s="167"/>
      <c r="C273" s="168" t="s">
        <v>651</v>
      </c>
      <c r="D273" s="168" t="s">
        <v>140</v>
      </c>
      <c r="E273" s="169" t="s">
        <v>652</v>
      </c>
      <c r="F273" s="170" t="s">
        <v>653</v>
      </c>
      <c r="G273" s="171" t="s">
        <v>155</v>
      </c>
      <c r="H273" s="172">
        <v>9.13</v>
      </c>
      <c r="I273" s="173"/>
      <c r="J273" s="174">
        <f>ROUND(I273*H273,2)</f>
        <v>0</v>
      </c>
      <c r="K273" s="170" t="s">
        <v>144</v>
      </c>
      <c r="L273" s="38"/>
      <c r="M273" s="175" t="s">
        <v>5</v>
      </c>
      <c r="N273" s="176" t="s">
        <v>42</v>
      </c>
      <c r="O273" s="39"/>
      <c r="P273" s="177">
        <f>O273*H273</f>
        <v>0</v>
      </c>
      <c r="Q273" s="177">
        <v>0</v>
      </c>
      <c r="R273" s="177">
        <f>Q273*H273</f>
        <v>0</v>
      </c>
      <c r="S273" s="177">
        <v>0.0025</v>
      </c>
      <c r="T273" s="178">
        <f>S273*H273</f>
        <v>0.022825</v>
      </c>
      <c r="AR273" s="21" t="s">
        <v>215</v>
      </c>
      <c r="AT273" s="21" t="s">
        <v>140</v>
      </c>
      <c r="AU273" s="21" t="s">
        <v>81</v>
      </c>
      <c r="AY273" s="21" t="s">
        <v>137</v>
      </c>
      <c r="BE273" s="179">
        <f>IF(N273="základní",J273,0)</f>
        <v>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21" t="s">
        <v>79</v>
      </c>
      <c r="BK273" s="179">
        <f>ROUND(I273*H273,2)</f>
        <v>0</v>
      </c>
      <c r="BL273" s="21" t="s">
        <v>215</v>
      </c>
      <c r="BM273" s="21" t="s">
        <v>654</v>
      </c>
    </row>
    <row r="274" spans="2:51" s="11" customFormat="1" ht="13.5">
      <c r="B274" s="180"/>
      <c r="D274" s="190" t="s">
        <v>151</v>
      </c>
      <c r="E274" s="189" t="s">
        <v>5</v>
      </c>
      <c r="F274" s="191" t="s">
        <v>655</v>
      </c>
      <c r="H274" s="192">
        <v>9.13</v>
      </c>
      <c r="I274" s="185"/>
      <c r="L274" s="180"/>
      <c r="M274" s="186"/>
      <c r="N274" s="187"/>
      <c r="O274" s="187"/>
      <c r="P274" s="187"/>
      <c r="Q274" s="187"/>
      <c r="R274" s="187"/>
      <c r="S274" s="187"/>
      <c r="T274" s="188"/>
      <c r="AT274" s="189" t="s">
        <v>151</v>
      </c>
      <c r="AU274" s="189" t="s">
        <v>81</v>
      </c>
      <c r="AV274" s="11" t="s">
        <v>81</v>
      </c>
      <c r="AW274" s="11" t="s">
        <v>35</v>
      </c>
      <c r="AX274" s="11" t="s">
        <v>71</v>
      </c>
      <c r="AY274" s="189" t="s">
        <v>137</v>
      </c>
    </row>
    <row r="275" spans="2:63" s="10" customFormat="1" ht="29.85" customHeight="1">
      <c r="B275" s="153"/>
      <c r="D275" s="164" t="s">
        <v>70</v>
      </c>
      <c r="E275" s="165" t="s">
        <v>656</v>
      </c>
      <c r="F275" s="165" t="s">
        <v>657</v>
      </c>
      <c r="I275" s="156"/>
      <c r="J275" s="166">
        <f>BK275</f>
        <v>0</v>
      </c>
      <c r="L275" s="153"/>
      <c r="M275" s="158"/>
      <c r="N275" s="159"/>
      <c r="O275" s="159"/>
      <c r="P275" s="160">
        <f>SUM(P276:P290)</f>
        <v>0</v>
      </c>
      <c r="Q275" s="159"/>
      <c r="R275" s="160">
        <f>SUM(R276:R290)</f>
        <v>2.1616476999999996</v>
      </c>
      <c r="S275" s="159"/>
      <c r="T275" s="161">
        <f>SUM(T276:T290)</f>
        <v>0</v>
      </c>
      <c r="AR275" s="154" t="s">
        <v>81</v>
      </c>
      <c r="AT275" s="162" t="s">
        <v>70</v>
      </c>
      <c r="AU275" s="162" t="s">
        <v>79</v>
      </c>
      <c r="AY275" s="154" t="s">
        <v>137</v>
      </c>
      <c r="BK275" s="163">
        <f>SUM(BK276:BK290)</f>
        <v>0</v>
      </c>
    </row>
    <row r="276" spans="2:65" s="1" customFormat="1" ht="31.5" customHeight="1">
      <c r="B276" s="167"/>
      <c r="C276" s="168" t="s">
        <v>658</v>
      </c>
      <c r="D276" s="168" t="s">
        <v>140</v>
      </c>
      <c r="E276" s="169" t="s">
        <v>659</v>
      </c>
      <c r="F276" s="170" t="s">
        <v>660</v>
      </c>
      <c r="G276" s="171" t="s">
        <v>155</v>
      </c>
      <c r="H276" s="172">
        <v>124</v>
      </c>
      <c r="I276" s="173"/>
      <c r="J276" s="174">
        <f>ROUND(I276*H276,2)</f>
        <v>0</v>
      </c>
      <c r="K276" s="170" t="s">
        <v>144</v>
      </c>
      <c r="L276" s="38"/>
      <c r="M276" s="175" t="s">
        <v>5</v>
      </c>
      <c r="N276" s="176" t="s">
        <v>42</v>
      </c>
      <c r="O276" s="39"/>
      <c r="P276" s="177">
        <f>O276*H276</f>
        <v>0</v>
      </c>
      <c r="Q276" s="177">
        <v>0.003</v>
      </c>
      <c r="R276" s="177">
        <f>Q276*H276</f>
        <v>0.372</v>
      </c>
      <c r="S276" s="177">
        <v>0</v>
      </c>
      <c r="T276" s="178">
        <f>S276*H276</f>
        <v>0</v>
      </c>
      <c r="AR276" s="21" t="s">
        <v>215</v>
      </c>
      <c r="AT276" s="21" t="s">
        <v>140</v>
      </c>
      <c r="AU276" s="21" t="s">
        <v>81</v>
      </c>
      <c r="AY276" s="21" t="s">
        <v>137</v>
      </c>
      <c r="BE276" s="179">
        <f>IF(N276="základní",J276,0)</f>
        <v>0</v>
      </c>
      <c r="BF276" s="179">
        <f>IF(N276="snížená",J276,0)</f>
        <v>0</v>
      </c>
      <c r="BG276" s="179">
        <f>IF(N276="zákl. přenesená",J276,0)</f>
        <v>0</v>
      </c>
      <c r="BH276" s="179">
        <f>IF(N276="sníž. přenesená",J276,0)</f>
        <v>0</v>
      </c>
      <c r="BI276" s="179">
        <f>IF(N276="nulová",J276,0)</f>
        <v>0</v>
      </c>
      <c r="BJ276" s="21" t="s">
        <v>79</v>
      </c>
      <c r="BK276" s="179">
        <f>ROUND(I276*H276,2)</f>
        <v>0</v>
      </c>
      <c r="BL276" s="21" t="s">
        <v>215</v>
      </c>
      <c r="BM276" s="21" t="s">
        <v>661</v>
      </c>
    </row>
    <row r="277" spans="2:51" s="11" customFormat="1" ht="13.5">
      <c r="B277" s="180"/>
      <c r="D277" s="181" t="s">
        <v>151</v>
      </c>
      <c r="E277" s="182" t="s">
        <v>5</v>
      </c>
      <c r="F277" s="183" t="s">
        <v>662</v>
      </c>
      <c r="H277" s="184">
        <v>124</v>
      </c>
      <c r="I277" s="185"/>
      <c r="L277" s="180"/>
      <c r="M277" s="186"/>
      <c r="N277" s="187"/>
      <c r="O277" s="187"/>
      <c r="P277" s="187"/>
      <c r="Q277" s="187"/>
      <c r="R277" s="187"/>
      <c r="S277" s="187"/>
      <c r="T277" s="188"/>
      <c r="AT277" s="189" t="s">
        <v>151</v>
      </c>
      <c r="AU277" s="189" t="s">
        <v>81</v>
      </c>
      <c r="AV277" s="11" t="s">
        <v>81</v>
      </c>
      <c r="AW277" s="11" t="s">
        <v>35</v>
      </c>
      <c r="AX277" s="11" t="s">
        <v>79</v>
      </c>
      <c r="AY277" s="189" t="s">
        <v>137</v>
      </c>
    </row>
    <row r="278" spans="2:65" s="1" customFormat="1" ht="22.5" customHeight="1">
      <c r="B278" s="167"/>
      <c r="C278" s="193" t="s">
        <v>663</v>
      </c>
      <c r="D278" s="193" t="s">
        <v>216</v>
      </c>
      <c r="E278" s="194" t="s">
        <v>664</v>
      </c>
      <c r="F278" s="195" t="s">
        <v>665</v>
      </c>
      <c r="G278" s="196" t="s">
        <v>155</v>
      </c>
      <c r="H278" s="197">
        <v>37.4</v>
      </c>
      <c r="I278" s="198"/>
      <c r="J278" s="199">
        <f>ROUND(I278*H278,2)</f>
        <v>0</v>
      </c>
      <c r="K278" s="195" t="s">
        <v>144</v>
      </c>
      <c r="L278" s="200"/>
      <c r="M278" s="201" t="s">
        <v>5</v>
      </c>
      <c r="N278" s="202" t="s">
        <v>42</v>
      </c>
      <c r="O278" s="39"/>
      <c r="P278" s="177">
        <f>O278*H278</f>
        <v>0</v>
      </c>
      <c r="Q278" s="177">
        <v>0.0129</v>
      </c>
      <c r="R278" s="177">
        <f>Q278*H278</f>
        <v>0.48246</v>
      </c>
      <c r="S278" s="177">
        <v>0</v>
      </c>
      <c r="T278" s="178">
        <f>S278*H278</f>
        <v>0</v>
      </c>
      <c r="AR278" s="21" t="s">
        <v>286</v>
      </c>
      <c r="AT278" s="21" t="s">
        <v>216</v>
      </c>
      <c r="AU278" s="21" t="s">
        <v>81</v>
      </c>
      <c r="AY278" s="21" t="s">
        <v>137</v>
      </c>
      <c r="BE278" s="179">
        <f>IF(N278="základní",J278,0)</f>
        <v>0</v>
      </c>
      <c r="BF278" s="179">
        <f>IF(N278="snížená",J278,0)</f>
        <v>0</v>
      </c>
      <c r="BG278" s="179">
        <f>IF(N278="zákl. přenesená",J278,0)</f>
        <v>0</v>
      </c>
      <c r="BH278" s="179">
        <f>IF(N278="sníž. přenesená",J278,0)</f>
        <v>0</v>
      </c>
      <c r="BI278" s="179">
        <f>IF(N278="nulová",J278,0)</f>
        <v>0</v>
      </c>
      <c r="BJ278" s="21" t="s">
        <v>79</v>
      </c>
      <c r="BK278" s="179">
        <f>ROUND(I278*H278,2)</f>
        <v>0</v>
      </c>
      <c r="BL278" s="21" t="s">
        <v>215</v>
      </c>
      <c r="BM278" s="21" t="s">
        <v>666</v>
      </c>
    </row>
    <row r="279" spans="2:51" s="11" customFormat="1" ht="13.5">
      <c r="B279" s="180"/>
      <c r="D279" s="181" t="s">
        <v>151</v>
      </c>
      <c r="F279" s="183" t="s">
        <v>667</v>
      </c>
      <c r="H279" s="184">
        <v>37.4</v>
      </c>
      <c r="I279" s="185"/>
      <c r="L279" s="180"/>
      <c r="M279" s="186"/>
      <c r="N279" s="187"/>
      <c r="O279" s="187"/>
      <c r="P279" s="187"/>
      <c r="Q279" s="187"/>
      <c r="R279" s="187"/>
      <c r="S279" s="187"/>
      <c r="T279" s="188"/>
      <c r="AT279" s="189" t="s">
        <v>151</v>
      </c>
      <c r="AU279" s="189" t="s">
        <v>81</v>
      </c>
      <c r="AV279" s="11" t="s">
        <v>81</v>
      </c>
      <c r="AW279" s="11" t="s">
        <v>6</v>
      </c>
      <c r="AX279" s="11" t="s">
        <v>79</v>
      </c>
      <c r="AY279" s="189" t="s">
        <v>137</v>
      </c>
    </row>
    <row r="280" spans="2:65" s="1" customFormat="1" ht="22.5" customHeight="1">
      <c r="B280" s="167"/>
      <c r="C280" s="193" t="s">
        <v>668</v>
      </c>
      <c r="D280" s="193" t="s">
        <v>216</v>
      </c>
      <c r="E280" s="194" t="s">
        <v>669</v>
      </c>
      <c r="F280" s="195" t="s">
        <v>670</v>
      </c>
      <c r="G280" s="196" t="s">
        <v>155</v>
      </c>
      <c r="H280" s="197">
        <v>99</v>
      </c>
      <c r="I280" s="198"/>
      <c r="J280" s="199">
        <f>ROUND(I280*H280,2)</f>
        <v>0</v>
      </c>
      <c r="K280" s="195" t="s">
        <v>385</v>
      </c>
      <c r="L280" s="200"/>
      <c r="M280" s="201" t="s">
        <v>5</v>
      </c>
      <c r="N280" s="202" t="s">
        <v>42</v>
      </c>
      <c r="O280" s="39"/>
      <c r="P280" s="177">
        <f>O280*H280</f>
        <v>0</v>
      </c>
      <c r="Q280" s="177">
        <v>0.0129</v>
      </c>
      <c r="R280" s="177">
        <f>Q280*H280</f>
        <v>1.2771</v>
      </c>
      <c r="S280" s="177">
        <v>0</v>
      </c>
      <c r="T280" s="178">
        <f>S280*H280</f>
        <v>0</v>
      </c>
      <c r="AR280" s="21" t="s">
        <v>286</v>
      </c>
      <c r="AT280" s="21" t="s">
        <v>216</v>
      </c>
      <c r="AU280" s="21" t="s">
        <v>81</v>
      </c>
      <c r="AY280" s="21" t="s">
        <v>137</v>
      </c>
      <c r="BE280" s="179">
        <f>IF(N280="základní",J280,0)</f>
        <v>0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21" t="s">
        <v>79</v>
      </c>
      <c r="BK280" s="179">
        <f>ROUND(I280*H280,2)</f>
        <v>0</v>
      </c>
      <c r="BL280" s="21" t="s">
        <v>215</v>
      </c>
      <c r="BM280" s="21" t="s">
        <v>671</v>
      </c>
    </row>
    <row r="281" spans="2:51" s="11" customFormat="1" ht="13.5">
      <c r="B281" s="180"/>
      <c r="D281" s="181" t="s">
        <v>151</v>
      </c>
      <c r="F281" s="183" t="s">
        <v>672</v>
      </c>
      <c r="H281" s="184">
        <v>99</v>
      </c>
      <c r="I281" s="185"/>
      <c r="L281" s="180"/>
      <c r="M281" s="186"/>
      <c r="N281" s="187"/>
      <c r="O281" s="187"/>
      <c r="P281" s="187"/>
      <c r="Q281" s="187"/>
      <c r="R281" s="187"/>
      <c r="S281" s="187"/>
      <c r="T281" s="188"/>
      <c r="AT281" s="189" t="s">
        <v>151</v>
      </c>
      <c r="AU281" s="189" t="s">
        <v>81</v>
      </c>
      <c r="AV281" s="11" t="s">
        <v>81</v>
      </c>
      <c r="AW281" s="11" t="s">
        <v>6</v>
      </c>
      <c r="AX281" s="11" t="s">
        <v>79</v>
      </c>
      <c r="AY281" s="189" t="s">
        <v>137</v>
      </c>
    </row>
    <row r="282" spans="2:65" s="1" customFormat="1" ht="22.5" customHeight="1">
      <c r="B282" s="167"/>
      <c r="C282" s="168" t="s">
        <v>673</v>
      </c>
      <c r="D282" s="168" t="s">
        <v>140</v>
      </c>
      <c r="E282" s="169" t="s">
        <v>674</v>
      </c>
      <c r="F282" s="170" t="s">
        <v>675</v>
      </c>
      <c r="G282" s="171" t="s">
        <v>155</v>
      </c>
      <c r="H282" s="172">
        <v>124</v>
      </c>
      <c r="I282" s="173"/>
      <c r="J282" s="174">
        <f>ROUND(I282*H282,2)</f>
        <v>0</v>
      </c>
      <c r="K282" s="170" t="s">
        <v>144</v>
      </c>
      <c r="L282" s="38"/>
      <c r="M282" s="175" t="s">
        <v>5</v>
      </c>
      <c r="N282" s="176" t="s">
        <v>42</v>
      </c>
      <c r="O282" s="39"/>
      <c r="P282" s="177">
        <f>O282*H282</f>
        <v>0</v>
      </c>
      <c r="Q282" s="177">
        <v>0</v>
      </c>
      <c r="R282" s="177">
        <f>Q282*H282</f>
        <v>0</v>
      </c>
      <c r="S282" s="177">
        <v>0</v>
      </c>
      <c r="T282" s="178">
        <f>S282*H282</f>
        <v>0</v>
      </c>
      <c r="AR282" s="21" t="s">
        <v>215</v>
      </c>
      <c r="AT282" s="21" t="s">
        <v>140</v>
      </c>
      <c r="AU282" s="21" t="s">
        <v>81</v>
      </c>
      <c r="AY282" s="21" t="s">
        <v>137</v>
      </c>
      <c r="BE282" s="179">
        <f>IF(N282="základní",J282,0)</f>
        <v>0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21" t="s">
        <v>79</v>
      </c>
      <c r="BK282" s="179">
        <f>ROUND(I282*H282,2)</f>
        <v>0</v>
      </c>
      <c r="BL282" s="21" t="s">
        <v>215</v>
      </c>
      <c r="BM282" s="21" t="s">
        <v>676</v>
      </c>
    </row>
    <row r="283" spans="2:65" s="1" customFormat="1" ht="22.5" customHeight="1">
      <c r="B283" s="167"/>
      <c r="C283" s="168" t="s">
        <v>677</v>
      </c>
      <c r="D283" s="168" t="s">
        <v>140</v>
      </c>
      <c r="E283" s="169" t="s">
        <v>678</v>
      </c>
      <c r="F283" s="170" t="s">
        <v>679</v>
      </c>
      <c r="G283" s="171" t="s">
        <v>268</v>
      </c>
      <c r="H283" s="172">
        <v>39.6</v>
      </c>
      <c r="I283" s="173"/>
      <c r="J283" s="174">
        <f>ROUND(I283*H283,2)</f>
        <v>0</v>
      </c>
      <c r="K283" s="170" t="s">
        <v>144</v>
      </c>
      <c r="L283" s="38"/>
      <c r="M283" s="175" t="s">
        <v>5</v>
      </c>
      <c r="N283" s="176" t="s">
        <v>42</v>
      </c>
      <c r="O283" s="39"/>
      <c r="P283" s="177">
        <f>O283*H283</f>
        <v>0</v>
      </c>
      <c r="Q283" s="177">
        <v>0.00031</v>
      </c>
      <c r="R283" s="177">
        <f>Q283*H283</f>
        <v>0.012276</v>
      </c>
      <c r="S283" s="177">
        <v>0</v>
      </c>
      <c r="T283" s="178">
        <f>S283*H283</f>
        <v>0</v>
      </c>
      <c r="AR283" s="21" t="s">
        <v>215</v>
      </c>
      <c r="AT283" s="21" t="s">
        <v>140</v>
      </c>
      <c r="AU283" s="21" t="s">
        <v>81</v>
      </c>
      <c r="AY283" s="21" t="s">
        <v>137</v>
      </c>
      <c r="BE283" s="179">
        <f>IF(N283="základní",J283,0)</f>
        <v>0</v>
      </c>
      <c r="BF283" s="179">
        <f>IF(N283="snížená",J283,0)</f>
        <v>0</v>
      </c>
      <c r="BG283" s="179">
        <f>IF(N283="zákl. přenesená",J283,0)</f>
        <v>0</v>
      </c>
      <c r="BH283" s="179">
        <f>IF(N283="sníž. přenesená",J283,0)</f>
        <v>0</v>
      </c>
      <c r="BI283" s="179">
        <f>IF(N283="nulová",J283,0)</f>
        <v>0</v>
      </c>
      <c r="BJ283" s="21" t="s">
        <v>79</v>
      </c>
      <c r="BK283" s="179">
        <f>ROUND(I283*H283,2)</f>
        <v>0</v>
      </c>
      <c r="BL283" s="21" t="s">
        <v>215</v>
      </c>
      <c r="BM283" s="21" t="s">
        <v>680</v>
      </c>
    </row>
    <row r="284" spans="2:51" s="11" customFormat="1" ht="13.5">
      <c r="B284" s="180"/>
      <c r="D284" s="181" t="s">
        <v>151</v>
      </c>
      <c r="E284" s="182" t="s">
        <v>5</v>
      </c>
      <c r="F284" s="183" t="s">
        <v>681</v>
      </c>
      <c r="H284" s="184">
        <v>39.6</v>
      </c>
      <c r="I284" s="185"/>
      <c r="L284" s="180"/>
      <c r="M284" s="186"/>
      <c r="N284" s="187"/>
      <c r="O284" s="187"/>
      <c r="P284" s="187"/>
      <c r="Q284" s="187"/>
      <c r="R284" s="187"/>
      <c r="S284" s="187"/>
      <c r="T284" s="188"/>
      <c r="AT284" s="189" t="s">
        <v>151</v>
      </c>
      <c r="AU284" s="189" t="s">
        <v>81</v>
      </c>
      <c r="AV284" s="11" t="s">
        <v>81</v>
      </c>
      <c r="AW284" s="11" t="s">
        <v>35</v>
      </c>
      <c r="AX284" s="11" t="s">
        <v>79</v>
      </c>
      <c r="AY284" s="189" t="s">
        <v>137</v>
      </c>
    </row>
    <row r="285" spans="2:65" s="1" customFormat="1" ht="22.5" customHeight="1">
      <c r="B285" s="167"/>
      <c r="C285" s="168" t="s">
        <v>682</v>
      </c>
      <c r="D285" s="168" t="s">
        <v>140</v>
      </c>
      <c r="E285" s="169" t="s">
        <v>683</v>
      </c>
      <c r="F285" s="170" t="s">
        <v>684</v>
      </c>
      <c r="G285" s="171" t="s">
        <v>268</v>
      </c>
      <c r="H285" s="172">
        <v>56</v>
      </c>
      <c r="I285" s="173"/>
      <c r="J285" s="174">
        <f>ROUND(I285*H285,2)</f>
        <v>0</v>
      </c>
      <c r="K285" s="170" t="s">
        <v>144</v>
      </c>
      <c r="L285" s="38"/>
      <c r="M285" s="175" t="s">
        <v>5</v>
      </c>
      <c r="N285" s="176" t="s">
        <v>42</v>
      </c>
      <c r="O285" s="39"/>
      <c r="P285" s="177">
        <f>O285*H285</f>
        <v>0</v>
      </c>
      <c r="Q285" s="177">
        <v>0.00026</v>
      </c>
      <c r="R285" s="177">
        <f>Q285*H285</f>
        <v>0.014559999999999998</v>
      </c>
      <c r="S285" s="177">
        <v>0</v>
      </c>
      <c r="T285" s="178">
        <f>S285*H285</f>
        <v>0</v>
      </c>
      <c r="AR285" s="21" t="s">
        <v>215</v>
      </c>
      <c r="AT285" s="21" t="s">
        <v>140</v>
      </c>
      <c r="AU285" s="21" t="s">
        <v>81</v>
      </c>
      <c r="AY285" s="21" t="s">
        <v>137</v>
      </c>
      <c r="BE285" s="179">
        <f>IF(N285="základní",J285,0)</f>
        <v>0</v>
      </c>
      <c r="BF285" s="179">
        <f>IF(N285="snížená",J285,0)</f>
        <v>0</v>
      </c>
      <c r="BG285" s="179">
        <f>IF(N285="zákl. přenesená",J285,0)</f>
        <v>0</v>
      </c>
      <c r="BH285" s="179">
        <f>IF(N285="sníž. přenesená",J285,0)</f>
        <v>0</v>
      </c>
      <c r="BI285" s="179">
        <f>IF(N285="nulová",J285,0)</f>
        <v>0</v>
      </c>
      <c r="BJ285" s="21" t="s">
        <v>79</v>
      </c>
      <c r="BK285" s="179">
        <f>ROUND(I285*H285,2)</f>
        <v>0</v>
      </c>
      <c r="BL285" s="21" t="s">
        <v>215</v>
      </c>
      <c r="BM285" s="21" t="s">
        <v>685</v>
      </c>
    </row>
    <row r="286" spans="2:65" s="1" customFormat="1" ht="22.5" customHeight="1">
      <c r="B286" s="167"/>
      <c r="C286" s="168" t="s">
        <v>686</v>
      </c>
      <c r="D286" s="168" t="s">
        <v>140</v>
      </c>
      <c r="E286" s="169" t="s">
        <v>687</v>
      </c>
      <c r="F286" s="170" t="s">
        <v>688</v>
      </c>
      <c r="G286" s="171" t="s">
        <v>268</v>
      </c>
      <c r="H286" s="172">
        <v>108.39</v>
      </c>
      <c r="I286" s="173"/>
      <c r="J286" s="174">
        <f>ROUND(I286*H286,2)</f>
        <v>0</v>
      </c>
      <c r="K286" s="170" t="s">
        <v>144</v>
      </c>
      <c r="L286" s="38"/>
      <c r="M286" s="175" t="s">
        <v>5</v>
      </c>
      <c r="N286" s="176" t="s">
        <v>42</v>
      </c>
      <c r="O286" s="39"/>
      <c r="P286" s="177">
        <f>O286*H286</f>
        <v>0</v>
      </c>
      <c r="Q286" s="177">
        <v>3E-05</v>
      </c>
      <c r="R286" s="177">
        <f>Q286*H286</f>
        <v>0.0032517</v>
      </c>
      <c r="S286" s="177">
        <v>0</v>
      </c>
      <c r="T286" s="178">
        <f>S286*H286</f>
        <v>0</v>
      </c>
      <c r="AR286" s="21" t="s">
        <v>215</v>
      </c>
      <c r="AT286" s="21" t="s">
        <v>140</v>
      </c>
      <c r="AU286" s="21" t="s">
        <v>81</v>
      </c>
      <c r="AY286" s="21" t="s">
        <v>137</v>
      </c>
      <c r="BE286" s="179">
        <f>IF(N286="základní",J286,0)</f>
        <v>0</v>
      </c>
      <c r="BF286" s="179">
        <f>IF(N286="snížená",J286,0)</f>
        <v>0</v>
      </c>
      <c r="BG286" s="179">
        <f>IF(N286="zákl. přenesená",J286,0)</f>
        <v>0</v>
      </c>
      <c r="BH286" s="179">
        <f>IF(N286="sníž. přenesená",J286,0)</f>
        <v>0</v>
      </c>
      <c r="BI286" s="179">
        <f>IF(N286="nulová",J286,0)</f>
        <v>0</v>
      </c>
      <c r="BJ286" s="21" t="s">
        <v>79</v>
      </c>
      <c r="BK286" s="179">
        <f>ROUND(I286*H286,2)</f>
        <v>0</v>
      </c>
      <c r="BL286" s="21" t="s">
        <v>215</v>
      </c>
      <c r="BM286" s="21" t="s">
        <v>689</v>
      </c>
    </row>
    <row r="287" spans="2:51" s="11" customFormat="1" ht="13.5">
      <c r="B287" s="180"/>
      <c r="D287" s="190" t="s">
        <v>151</v>
      </c>
      <c r="E287" s="189" t="s">
        <v>5</v>
      </c>
      <c r="F287" s="191" t="s">
        <v>399</v>
      </c>
      <c r="H287" s="192">
        <v>56</v>
      </c>
      <c r="I287" s="185"/>
      <c r="L287" s="180"/>
      <c r="M287" s="186"/>
      <c r="N287" s="187"/>
      <c r="O287" s="187"/>
      <c r="P287" s="187"/>
      <c r="Q287" s="187"/>
      <c r="R287" s="187"/>
      <c r="S287" s="187"/>
      <c r="T287" s="188"/>
      <c r="AT287" s="189" t="s">
        <v>151</v>
      </c>
      <c r="AU287" s="189" t="s">
        <v>81</v>
      </c>
      <c r="AV287" s="11" t="s">
        <v>81</v>
      </c>
      <c r="AW287" s="11" t="s">
        <v>35</v>
      </c>
      <c r="AX287" s="11" t="s">
        <v>71</v>
      </c>
      <c r="AY287" s="189" t="s">
        <v>137</v>
      </c>
    </row>
    <row r="288" spans="2:51" s="11" customFormat="1" ht="13.5">
      <c r="B288" s="180"/>
      <c r="D288" s="190" t="s">
        <v>151</v>
      </c>
      <c r="E288" s="189" t="s">
        <v>5</v>
      </c>
      <c r="F288" s="191" t="s">
        <v>690</v>
      </c>
      <c r="H288" s="192">
        <v>6.19</v>
      </c>
      <c r="I288" s="185"/>
      <c r="L288" s="180"/>
      <c r="M288" s="186"/>
      <c r="N288" s="187"/>
      <c r="O288" s="187"/>
      <c r="P288" s="187"/>
      <c r="Q288" s="187"/>
      <c r="R288" s="187"/>
      <c r="S288" s="187"/>
      <c r="T288" s="188"/>
      <c r="AT288" s="189" t="s">
        <v>151</v>
      </c>
      <c r="AU288" s="189" t="s">
        <v>81</v>
      </c>
      <c r="AV288" s="11" t="s">
        <v>81</v>
      </c>
      <c r="AW288" s="11" t="s">
        <v>35</v>
      </c>
      <c r="AX288" s="11" t="s">
        <v>71</v>
      </c>
      <c r="AY288" s="189" t="s">
        <v>137</v>
      </c>
    </row>
    <row r="289" spans="2:51" s="11" customFormat="1" ht="13.5">
      <c r="B289" s="180"/>
      <c r="D289" s="181" t="s">
        <v>151</v>
      </c>
      <c r="E289" s="182" t="s">
        <v>5</v>
      </c>
      <c r="F289" s="183" t="s">
        <v>691</v>
      </c>
      <c r="H289" s="184">
        <v>46.2</v>
      </c>
      <c r="I289" s="185"/>
      <c r="L289" s="180"/>
      <c r="M289" s="186"/>
      <c r="N289" s="187"/>
      <c r="O289" s="187"/>
      <c r="P289" s="187"/>
      <c r="Q289" s="187"/>
      <c r="R289" s="187"/>
      <c r="S289" s="187"/>
      <c r="T289" s="188"/>
      <c r="AT289" s="189" t="s">
        <v>151</v>
      </c>
      <c r="AU289" s="189" t="s">
        <v>81</v>
      </c>
      <c r="AV289" s="11" t="s">
        <v>81</v>
      </c>
      <c r="AW289" s="11" t="s">
        <v>35</v>
      </c>
      <c r="AX289" s="11" t="s">
        <v>71</v>
      </c>
      <c r="AY289" s="189" t="s">
        <v>137</v>
      </c>
    </row>
    <row r="290" spans="2:65" s="1" customFormat="1" ht="22.5" customHeight="1">
      <c r="B290" s="167"/>
      <c r="C290" s="168" t="s">
        <v>692</v>
      </c>
      <c r="D290" s="168" t="s">
        <v>140</v>
      </c>
      <c r="E290" s="169" t="s">
        <v>693</v>
      </c>
      <c r="F290" s="170" t="s">
        <v>694</v>
      </c>
      <c r="G290" s="171" t="s">
        <v>332</v>
      </c>
      <c r="H290" s="203"/>
      <c r="I290" s="173"/>
      <c r="J290" s="174">
        <f>ROUND(I290*H290,2)</f>
        <v>0</v>
      </c>
      <c r="K290" s="170" t="s">
        <v>144</v>
      </c>
      <c r="L290" s="38"/>
      <c r="M290" s="175" t="s">
        <v>5</v>
      </c>
      <c r="N290" s="176" t="s">
        <v>42</v>
      </c>
      <c r="O290" s="39"/>
      <c r="P290" s="177">
        <f>O290*H290</f>
        <v>0</v>
      </c>
      <c r="Q290" s="177">
        <v>0</v>
      </c>
      <c r="R290" s="177">
        <f>Q290*H290</f>
        <v>0</v>
      </c>
      <c r="S290" s="177">
        <v>0</v>
      </c>
      <c r="T290" s="178">
        <f>S290*H290</f>
        <v>0</v>
      </c>
      <c r="AR290" s="21" t="s">
        <v>215</v>
      </c>
      <c r="AT290" s="21" t="s">
        <v>140</v>
      </c>
      <c r="AU290" s="21" t="s">
        <v>81</v>
      </c>
      <c r="AY290" s="21" t="s">
        <v>137</v>
      </c>
      <c r="BE290" s="179">
        <f>IF(N290="základní",J290,0)</f>
        <v>0</v>
      </c>
      <c r="BF290" s="179">
        <f>IF(N290="snížená",J290,0)</f>
        <v>0</v>
      </c>
      <c r="BG290" s="179">
        <f>IF(N290="zákl. přenesená",J290,0)</f>
        <v>0</v>
      </c>
      <c r="BH290" s="179">
        <f>IF(N290="sníž. přenesená",J290,0)</f>
        <v>0</v>
      </c>
      <c r="BI290" s="179">
        <f>IF(N290="nulová",J290,0)</f>
        <v>0</v>
      </c>
      <c r="BJ290" s="21" t="s">
        <v>79</v>
      </c>
      <c r="BK290" s="179">
        <f>ROUND(I290*H290,2)</f>
        <v>0</v>
      </c>
      <c r="BL290" s="21" t="s">
        <v>215</v>
      </c>
      <c r="BM290" s="21" t="s">
        <v>695</v>
      </c>
    </row>
    <row r="291" spans="2:63" s="10" customFormat="1" ht="29.85" customHeight="1">
      <c r="B291" s="153"/>
      <c r="D291" s="164" t="s">
        <v>70</v>
      </c>
      <c r="E291" s="165" t="s">
        <v>696</v>
      </c>
      <c r="F291" s="165" t="s">
        <v>697</v>
      </c>
      <c r="I291" s="156"/>
      <c r="J291" s="166">
        <f>BK291</f>
        <v>0</v>
      </c>
      <c r="L291" s="153"/>
      <c r="M291" s="158"/>
      <c r="N291" s="159"/>
      <c r="O291" s="159"/>
      <c r="P291" s="160">
        <f>SUM(P292:P306)</f>
        <v>0</v>
      </c>
      <c r="Q291" s="159"/>
      <c r="R291" s="160">
        <f>SUM(R292:R306)</f>
        <v>0.0889048</v>
      </c>
      <c r="S291" s="159"/>
      <c r="T291" s="161">
        <f>SUM(T292:T306)</f>
        <v>0</v>
      </c>
      <c r="AR291" s="154" t="s">
        <v>81</v>
      </c>
      <c r="AT291" s="162" t="s">
        <v>70</v>
      </c>
      <c r="AU291" s="162" t="s">
        <v>79</v>
      </c>
      <c r="AY291" s="154" t="s">
        <v>137</v>
      </c>
      <c r="BK291" s="163">
        <f>SUM(BK292:BK306)</f>
        <v>0</v>
      </c>
    </row>
    <row r="292" spans="2:65" s="1" customFormat="1" ht="22.5" customHeight="1">
      <c r="B292" s="167"/>
      <c r="C292" s="168" t="s">
        <v>698</v>
      </c>
      <c r="D292" s="168" t="s">
        <v>140</v>
      </c>
      <c r="E292" s="169" t="s">
        <v>699</v>
      </c>
      <c r="F292" s="170" t="s">
        <v>700</v>
      </c>
      <c r="G292" s="171" t="s">
        <v>155</v>
      </c>
      <c r="H292" s="172">
        <v>8.76</v>
      </c>
      <c r="I292" s="173"/>
      <c r="J292" s="174">
        <f>ROUND(I292*H292,2)</f>
        <v>0</v>
      </c>
      <c r="K292" s="170" t="s">
        <v>144</v>
      </c>
      <c r="L292" s="38"/>
      <c r="M292" s="175" t="s">
        <v>5</v>
      </c>
      <c r="N292" s="176" t="s">
        <v>42</v>
      </c>
      <c r="O292" s="39"/>
      <c r="P292" s="177">
        <f>O292*H292</f>
        <v>0</v>
      </c>
      <c r="Q292" s="177">
        <v>7E-05</v>
      </c>
      <c r="R292" s="177">
        <f>Q292*H292</f>
        <v>0.0006131999999999999</v>
      </c>
      <c r="S292" s="177">
        <v>0</v>
      </c>
      <c r="T292" s="178">
        <f>S292*H292</f>
        <v>0</v>
      </c>
      <c r="AR292" s="21" t="s">
        <v>215</v>
      </c>
      <c r="AT292" s="21" t="s">
        <v>140</v>
      </c>
      <c r="AU292" s="21" t="s">
        <v>81</v>
      </c>
      <c r="AY292" s="21" t="s">
        <v>137</v>
      </c>
      <c r="BE292" s="179">
        <f>IF(N292="základní",J292,0)</f>
        <v>0</v>
      </c>
      <c r="BF292" s="179">
        <f>IF(N292="snížená",J292,0)</f>
        <v>0</v>
      </c>
      <c r="BG292" s="179">
        <f>IF(N292="zákl. přenesená",J292,0)</f>
        <v>0</v>
      </c>
      <c r="BH292" s="179">
        <f>IF(N292="sníž. přenesená",J292,0)</f>
        <v>0</v>
      </c>
      <c r="BI292" s="179">
        <f>IF(N292="nulová",J292,0)</f>
        <v>0</v>
      </c>
      <c r="BJ292" s="21" t="s">
        <v>79</v>
      </c>
      <c r="BK292" s="179">
        <f>ROUND(I292*H292,2)</f>
        <v>0</v>
      </c>
      <c r="BL292" s="21" t="s">
        <v>215</v>
      </c>
      <c r="BM292" s="21" t="s">
        <v>701</v>
      </c>
    </row>
    <row r="293" spans="2:51" s="11" customFormat="1" ht="13.5">
      <c r="B293" s="180"/>
      <c r="D293" s="190" t="s">
        <v>151</v>
      </c>
      <c r="E293" s="189" t="s">
        <v>5</v>
      </c>
      <c r="F293" s="191" t="s">
        <v>702</v>
      </c>
      <c r="H293" s="192">
        <v>5.76</v>
      </c>
      <c r="I293" s="185"/>
      <c r="L293" s="180"/>
      <c r="M293" s="186"/>
      <c r="N293" s="187"/>
      <c r="O293" s="187"/>
      <c r="P293" s="187"/>
      <c r="Q293" s="187"/>
      <c r="R293" s="187"/>
      <c r="S293" s="187"/>
      <c r="T293" s="188"/>
      <c r="AT293" s="189" t="s">
        <v>151</v>
      </c>
      <c r="AU293" s="189" t="s">
        <v>81</v>
      </c>
      <c r="AV293" s="11" t="s">
        <v>81</v>
      </c>
      <c r="AW293" s="11" t="s">
        <v>35</v>
      </c>
      <c r="AX293" s="11" t="s">
        <v>71</v>
      </c>
      <c r="AY293" s="189" t="s">
        <v>137</v>
      </c>
    </row>
    <row r="294" spans="2:51" s="11" customFormat="1" ht="13.5">
      <c r="B294" s="180"/>
      <c r="D294" s="190" t="s">
        <v>151</v>
      </c>
      <c r="E294" s="189" t="s">
        <v>5</v>
      </c>
      <c r="F294" s="191" t="s">
        <v>703</v>
      </c>
      <c r="H294" s="192">
        <v>1.47</v>
      </c>
      <c r="I294" s="185"/>
      <c r="L294" s="180"/>
      <c r="M294" s="186"/>
      <c r="N294" s="187"/>
      <c r="O294" s="187"/>
      <c r="P294" s="187"/>
      <c r="Q294" s="187"/>
      <c r="R294" s="187"/>
      <c r="S294" s="187"/>
      <c r="T294" s="188"/>
      <c r="AT294" s="189" t="s">
        <v>151</v>
      </c>
      <c r="AU294" s="189" t="s">
        <v>81</v>
      </c>
      <c r="AV294" s="11" t="s">
        <v>81</v>
      </c>
      <c r="AW294" s="11" t="s">
        <v>35</v>
      </c>
      <c r="AX294" s="11" t="s">
        <v>71</v>
      </c>
      <c r="AY294" s="189" t="s">
        <v>137</v>
      </c>
    </row>
    <row r="295" spans="2:51" s="11" customFormat="1" ht="13.5">
      <c r="B295" s="180"/>
      <c r="D295" s="181" t="s">
        <v>151</v>
      </c>
      <c r="E295" s="182" t="s">
        <v>5</v>
      </c>
      <c r="F295" s="183" t="s">
        <v>704</v>
      </c>
      <c r="H295" s="184">
        <v>1.53</v>
      </c>
      <c r="I295" s="185"/>
      <c r="L295" s="180"/>
      <c r="M295" s="186"/>
      <c r="N295" s="187"/>
      <c r="O295" s="187"/>
      <c r="P295" s="187"/>
      <c r="Q295" s="187"/>
      <c r="R295" s="187"/>
      <c r="S295" s="187"/>
      <c r="T295" s="188"/>
      <c r="AT295" s="189" t="s">
        <v>151</v>
      </c>
      <c r="AU295" s="189" t="s">
        <v>81</v>
      </c>
      <c r="AV295" s="11" t="s">
        <v>81</v>
      </c>
      <c r="AW295" s="11" t="s">
        <v>35</v>
      </c>
      <c r="AX295" s="11" t="s">
        <v>71</v>
      </c>
      <c r="AY295" s="189" t="s">
        <v>137</v>
      </c>
    </row>
    <row r="296" spans="2:65" s="1" customFormat="1" ht="22.5" customHeight="1">
      <c r="B296" s="167"/>
      <c r="C296" s="168" t="s">
        <v>705</v>
      </c>
      <c r="D296" s="168" t="s">
        <v>140</v>
      </c>
      <c r="E296" s="169" t="s">
        <v>706</v>
      </c>
      <c r="F296" s="170" t="s">
        <v>707</v>
      </c>
      <c r="G296" s="171" t="s">
        <v>155</v>
      </c>
      <c r="H296" s="172">
        <v>8.76</v>
      </c>
      <c r="I296" s="173"/>
      <c r="J296" s="174">
        <f>ROUND(I296*H296,2)</f>
        <v>0</v>
      </c>
      <c r="K296" s="170" t="s">
        <v>144</v>
      </c>
      <c r="L296" s="38"/>
      <c r="M296" s="175" t="s">
        <v>5</v>
      </c>
      <c r="N296" s="176" t="s">
        <v>42</v>
      </c>
      <c r="O296" s="39"/>
      <c r="P296" s="177">
        <f>O296*H296</f>
        <v>0</v>
      </c>
      <c r="Q296" s="177">
        <v>0.00017</v>
      </c>
      <c r="R296" s="177">
        <f>Q296*H296</f>
        <v>0.0014892</v>
      </c>
      <c r="S296" s="177">
        <v>0</v>
      </c>
      <c r="T296" s="178">
        <f>S296*H296</f>
        <v>0</v>
      </c>
      <c r="AR296" s="21" t="s">
        <v>215</v>
      </c>
      <c r="AT296" s="21" t="s">
        <v>140</v>
      </c>
      <c r="AU296" s="21" t="s">
        <v>81</v>
      </c>
      <c r="AY296" s="21" t="s">
        <v>137</v>
      </c>
      <c r="BE296" s="179">
        <f>IF(N296="základní",J296,0)</f>
        <v>0</v>
      </c>
      <c r="BF296" s="179">
        <f>IF(N296="snížená",J296,0)</f>
        <v>0</v>
      </c>
      <c r="BG296" s="179">
        <f>IF(N296="zákl. přenesená",J296,0)</f>
        <v>0</v>
      </c>
      <c r="BH296" s="179">
        <f>IF(N296="sníž. přenesená",J296,0)</f>
        <v>0</v>
      </c>
      <c r="BI296" s="179">
        <f>IF(N296="nulová",J296,0)</f>
        <v>0</v>
      </c>
      <c r="BJ296" s="21" t="s">
        <v>79</v>
      </c>
      <c r="BK296" s="179">
        <f>ROUND(I296*H296,2)</f>
        <v>0</v>
      </c>
      <c r="BL296" s="21" t="s">
        <v>215</v>
      </c>
      <c r="BM296" s="21" t="s">
        <v>708</v>
      </c>
    </row>
    <row r="297" spans="2:65" s="1" customFormat="1" ht="22.5" customHeight="1">
      <c r="B297" s="167"/>
      <c r="C297" s="168" t="s">
        <v>709</v>
      </c>
      <c r="D297" s="168" t="s">
        <v>140</v>
      </c>
      <c r="E297" s="169" t="s">
        <v>710</v>
      </c>
      <c r="F297" s="170" t="s">
        <v>711</v>
      </c>
      <c r="G297" s="171" t="s">
        <v>155</v>
      </c>
      <c r="H297" s="172">
        <v>8.76</v>
      </c>
      <c r="I297" s="173"/>
      <c r="J297" s="174">
        <f>ROUND(I297*H297,2)</f>
        <v>0</v>
      </c>
      <c r="K297" s="170" t="s">
        <v>144</v>
      </c>
      <c r="L297" s="38"/>
      <c r="M297" s="175" t="s">
        <v>5</v>
      </c>
      <c r="N297" s="176" t="s">
        <v>42</v>
      </c>
      <c r="O297" s="39"/>
      <c r="P297" s="177">
        <f>O297*H297</f>
        <v>0</v>
      </c>
      <c r="Q297" s="177">
        <v>0.00012</v>
      </c>
      <c r="R297" s="177">
        <f>Q297*H297</f>
        <v>0.0010512</v>
      </c>
      <c r="S297" s="177">
        <v>0</v>
      </c>
      <c r="T297" s="178">
        <f>S297*H297</f>
        <v>0</v>
      </c>
      <c r="AR297" s="21" t="s">
        <v>215</v>
      </c>
      <c r="AT297" s="21" t="s">
        <v>140</v>
      </c>
      <c r="AU297" s="21" t="s">
        <v>81</v>
      </c>
      <c r="AY297" s="21" t="s">
        <v>137</v>
      </c>
      <c r="BE297" s="179">
        <f>IF(N297="základní",J297,0)</f>
        <v>0</v>
      </c>
      <c r="BF297" s="179">
        <f>IF(N297="snížená",J297,0)</f>
        <v>0</v>
      </c>
      <c r="BG297" s="179">
        <f>IF(N297="zákl. přenesená",J297,0)</f>
        <v>0</v>
      </c>
      <c r="BH297" s="179">
        <f>IF(N297="sníž. přenesená",J297,0)</f>
        <v>0</v>
      </c>
      <c r="BI297" s="179">
        <f>IF(N297="nulová",J297,0)</f>
        <v>0</v>
      </c>
      <c r="BJ297" s="21" t="s">
        <v>79</v>
      </c>
      <c r="BK297" s="179">
        <f>ROUND(I297*H297,2)</f>
        <v>0</v>
      </c>
      <c r="BL297" s="21" t="s">
        <v>215</v>
      </c>
      <c r="BM297" s="21" t="s">
        <v>712</v>
      </c>
    </row>
    <row r="298" spans="2:65" s="1" customFormat="1" ht="22.5" customHeight="1">
      <c r="B298" s="167"/>
      <c r="C298" s="168" t="s">
        <v>713</v>
      </c>
      <c r="D298" s="168" t="s">
        <v>140</v>
      </c>
      <c r="E298" s="169" t="s">
        <v>714</v>
      </c>
      <c r="F298" s="170" t="s">
        <v>715</v>
      </c>
      <c r="G298" s="171" t="s">
        <v>155</v>
      </c>
      <c r="H298" s="172">
        <v>8.76</v>
      </c>
      <c r="I298" s="173"/>
      <c r="J298" s="174">
        <f>ROUND(I298*H298,2)</f>
        <v>0</v>
      </c>
      <c r="K298" s="170" t="s">
        <v>144</v>
      </c>
      <c r="L298" s="38"/>
      <c r="M298" s="175" t="s">
        <v>5</v>
      </c>
      <c r="N298" s="176" t="s">
        <v>42</v>
      </c>
      <c r="O298" s="39"/>
      <c r="P298" s="177">
        <f>O298*H298</f>
        <v>0</v>
      </c>
      <c r="Q298" s="177">
        <v>0.00012</v>
      </c>
      <c r="R298" s="177">
        <f>Q298*H298</f>
        <v>0.0010512</v>
      </c>
      <c r="S298" s="177">
        <v>0</v>
      </c>
      <c r="T298" s="178">
        <f>S298*H298</f>
        <v>0</v>
      </c>
      <c r="AR298" s="21" t="s">
        <v>215</v>
      </c>
      <c r="AT298" s="21" t="s">
        <v>140</v>
      </c>
      <c r="AU298" s="21" t="s">
        <v>81</v>
      </c>
      <c r="AY298" s="21" t="s">
        <v>137</v>
      </c>
      <c r="BE298" s="179">
        <f>IF(N298="základní",J298,0)</f>
        <v>0</v>
      </c>
      <c r="BF298" s="179">
        <f>IF(N298="snížená",J298,0)</f>
        <v>0</v>
      </c>
      <c r="BG298" s="179">
        <f>IF(N298="zákl. přenesená",J298,0)</f>
        <v>0</v>
      </c>
      <c r="BH298" s="179">
        <f>IF(N298="sníž. přenesená",J298,0)</f>
        <v>0</v>
      </c>
      <c r="BI298" s="179">
        <f>IF(N298="nulová",J298,0)</f>
        <v>0</v>
      </c>
      <c r="BJ298" s="21" t="s">
        <v>79</v>
      </c>
      <c r="BK298" s="179">
        <f>ROUND(I298*H298,2)</f>
        <v>0</v>
      </c>
      <c r="BL298" s="21" t="s">
        <v>215</v>
      </c>
      <c r="BM298" s="21" t="s">
        <v>716</v>
      </c>
    </row>
    <row r="299" spans="2:65" s="1" customFormat="1" ht="22.5" customHeight="1">
      <c r="B299" s="167"/>
      <c r="C299" s="168" t="s">
        <v>717</v>
      </c>
      <c r="D299" s="168" t="s">
        <v>140</v>
      </c>
      <c r="E299" s="169" t="s">
        <v>718</v>
      </c>
      <c r="F299" s="170" t="s">
        <v>719</v>
      </c>
      <c r="G299" s="171" t="s">
        <v>155</v>
      </c>
      <c r="H299" s="172">
        <v>81.828</v>
      </c>
      <c r="I299" s="173"/>
      <c r="J299" s="174">
        <f>ROUND(I299*H299,2)</f>
        <v>0</v>
      </c>
      <c r="K299" s="170" t="s">
        <v>144</v>
      </c>
      <c r="L299" s="38"/>
      <c r="M299" s="175" t="s">
        <v>5</v>
      </c>
      <c r="N299" s="176" t="s">
        <v>42</v>
      </c>
      <c r="O299" s="39"/>
      <c r="P299" s="177">
        <f>O299*H299</f>
        <v>0</v>
      </c>
      <c r="Q299" s="177">
        <v>0</v>
      </c>
      <c r="R299" s="177">
        <f>Q299*H299</f>
        <v>0</v>
      </c>
      <c r="S299" s="177">
        <v>0</v>
      </c>
      <c r="T299" s="178">
        <f>S299*H299</f>
        <v>0</v>
      </c>
      <c r="AR299" s="21" t="s">
        <v>215</v>
      </c>
      <c r="AT299" s="21" t="s">
        <v>140</v>
      </c>
      <c r="AU299" s="21" t="s">
        <v>81</v>
      </c>
      <c r="AY299" s="21" t="s">
        <v>137</v>
      </c>
      <c r="BE299" s="179">
        <f>IF(N299="základní",J299,0)</f>
        <v>0</v>
      </c>
      <c r="BF299" s="179">
        <f>IF(N299="snížená",J299,0)</f>
        <v>0</v>
      </c>
      <c r="BG299" s="179">
        <f>IF(N299="zákl. přenesená",J299,0)</f>
        <v>0</v>
      </c>
      <c r="BH299" s="179">
        <f>IF(N299="sníž. přenesená",J299,0)</f>
        <v>0</v>
      </c>
      <c r="BI299" s="179">
        <f>IF(N299="nulová",J299,0)</f>
        <v>0</v>
      </c>
      <c r="BJ299" s="21" t="s">
        <v>79</v>
      </c>
      <c r="BK299" s="179">
        <f>ROUND(I299*H299,2)</f>
        <v>0</v>
      </c>
      <c r="BL299" s="21" t="s">
        <v>215</v>
      </c>
      <c r="BM299" s="21" t="s">
        <v>720</v>
      </c>
    </row>
    <row r="300" spans="2:51" s="11" customFormat="1" ht="13.5">
      <c r="B300" s="180"/>
      <c r="D300" s="190" t="s">
        <v>151</v>
      </c>
      <c r="E300" s="189" t="s">
        <v>5</v>
      </c>
      <c r="F300" s="191" t="s">
        <v>721</v>
      </c>
      <c r="H300" s="192">
        <v>25.092</v>
      </c>
      <c r="I300" s="185"/>
      <c r="L300" s="180"/>
      <c r="M300" s="186"/>
      <c r="N300" s="187"/>
      <c r="O300" s="187"/>
      <c r="P300" s="187"/>
      <c r="Q300" s="187"/>
      <c r="R300" s="187"/>
      <c r="S300" s="187"/>
      <c r="T300" s="188"/>
      <c r="AT300" s="189" t="s">
        <v>151</v>
      </c>
      <c r="AU300" s="189" t="s">
        <v>81</v>
      </c>
      <c r="AV300" s="11" t="s">
        <v>81</v>
      </c>
      <c r="AW300" s="11" t="s">
        <v>35</v>
      </c>
      <c r="AX300" s="11" t="s">
        <v>71</v>
      </c>
      <c r="AY300" s="189" t="s">
        <v>137</v>
      </c>
    </row>
    <row r="301" spans="2:51" s="11" customFormat="1" ht="13.5">
      <c r="B301" s="180"/>
      <c r="D301" s="190" t="s">
        <v>151</v>
      </c>
      <c r="E301" s="189" t="s">
        <v>5</v>
      </c>
      <c r="F301" s="191" t="s">
        <v>722</v>
      </c>
      <c r="H301" s="192">
        <v>17.46</v>
      </c>
      <c r="I301" s="185"/>
      <c r="L301" s="180"/>
      <c r="M301" s="186"/>
      <c r="N301" s="187"/>
      <c r="O301" s="187"/>
      <c r="P301" s="187"/>
      <c r="Q301" s="187"/>
      <c r="R301" s="187"/>
      <c r="S301" s="187"/>
      <c r="T301" s="188"/>
      <c r="AT301" s="189" t="s">
        <v>151</v>
      </c>
      <c r="AU301" s="189" t="s">
        <v>81</v>
      </c>
      <c r="AV301" s="11" t="s">
        <v>81</v>
      </c>
      <c r="AW301" s="11" t="s">
        <v>35</v>
      </c>
      <c r="AX301" s="11" t="s">
        <v>71</v>
      </c>
      <c r="AY301" s="189" t="s">
        <v>137</v>
      </c>
    </row>
    <row r="302" spans="2:51" s="11" customFormat="1" ht="13.5">
      <c r="B302" s="180"/>
      <c r="D302" s="190" t="s">
        <v>151</v>
      </c>
      <c r="E302" s="189" t="s">
        <v>5</v>
      </c>
      <c r="F302" s="191" t="s">
        <v>723</v>
      </c>
      <c r="H302" s="192">
        <v>13.68</v>
      </c>
      <c r="I302" s="185"/>
      <c r="L302" s="180"/>
      <c r="M302" s="186"/>
      <c r="N302" s="187"/>
      <c r="O302" s="187"/>
      <c r="P302" s="187"/>
      <c r="Q302" s="187"/>
      <c r="R302" s="187"/>
      <c r="S302" s="187"/>
      <c r="T302" s="188"/>
      <c r="AT302" s="189" t="s">
        <v>151</v>
      </c>
      <c r="AU302" s="189" t="s">
        <v>81</v>
      </c>
      <c r="AV302" s="11" t="s">
        <v>81</v>
      </c>
      <c r="AW302" s="11" t="s">
        <v>35</v>
      </c>
      <c r="AX302" s="11" t="s">
        <v>71</v>
      </c>
      <c r="AY302" s="189" t="s">
        <v>137</v>
      </c>
    </row>
    <row r="303" spans="2:51" s="11" customFormat="1" ht="13.5">
      <c r="B303" s="180"/>
      <c r="D303" s="181" t="s">
        <v>151</v>
      </c>
      <c r="E303" s="182" t="s">
        <v>5</v>
      </c>
      <c r="F303" s="183" t="s">
        <v>724</v>
      </c>
      <c r="H303" s="184">
        <v>25.596</v>
      </c>
      <c r="I303" s="185"/>
      <c r="L303" s="180"/>
      <c r="M303" s="186"/>
      <c r="N303" s="187"/>
      <c r="O303" s="187"/>
      <c r="P303" s="187"/>
      <c r="Q303" s="187"/>
      <c r="R303" s="187"/>
      <c r="S303" s="187"/>
      <c r="T303" s="188"/>
      <c r="AT303" s="189" t="s">
        <v>151</v>
      </c>
      <c r="AU303" s="189" t="s">
        <v>81</v>
      </c>
      <c r="AV303" s="11" t="s">
        <v>81</v>
      </c>
      <c r="AW303" s="11" t="s">
        <v>35</v>
      </c>
      <c r="AX303" s="11" t="s">
        <v>71</v>
      </c>
      <c r="AY303" s="189" t="s">
        <v>137</v>
      </c>
    </row>
    <row r="304" spans="2:65" s="1" customFormat="1" ht="31.5" customHeight="1">
      <c r="B304" s="167"/>
      <c r="C304" s="168" t="s">
        <v>725</v>
      </c>
      <c r="D304" s="168" t="s">
        <v>140</v>
      </c>
      <c r="E304" s="169" t="s">
        <v>726</v>
      </c>
      <c r="F304" s="170" t="s">
        <v>727</v>
      </c>
      <c r="G304" s="171" t="s">
        <v>155</v>
      </c>
      <c r="H304" s="172">
        <v>121</v>
      </c>
      <c r="I304" s="173"/>
      <c r="J304" s="174">
        <f>ROUND(I304*H304,2)</f>
        <v>0</v>
      </c>
      <c r="K304" s="170" t="s">
        <v>144</v>
      </c>
      <c r="L304" s="38"/>
      <c r="M304" s="175" t="s">
        <v>5</v>
      </c>
      <c r="N304" s="176" t="s">
        <v>42</v>
      </c>
      <c r="O304" s="39"/>
      <c r="P304" s="177">
        <f>O304*H304</f>
        <v>0</v>
      </c>
      <c r="Q304" s="177">
        <v>0.00041</v>
      </c>
      <c r="R304" s="177">
        <f>Q304*H304</f>
        <v>0.04961</v>
      </c>
      <c r="S304" s="177">
        <v>0</v>
      </c>
      <c r="T304" s="178">
        <f>S304*H304</f>
        <v>0</v>
      </c>
      <c r="AR304" s="21" t="s">
        <v>215</v>
      </c>
      <c r="AT304" s="21" t="s">
        <v>140</v>
      </c>
      <c r="AU304" s="21" t="s">
        <v>81</v>
      </c>
      <c r="AY304" s="21" t="s">
        <v>137</v>
      </c>
      <c r="BE304" s="179">
        <f>IF(N304="základní",J304,0)</f>
        <v>0</v>
      </c>
      <c r="BF304" s="179">
        <f>IF(N304="snížená",J304,0)</f>
        <v>0</v>
      </c>
      <c r="BG304" s="179">
        <f>IF(N304="zákl. přenesená",J304,0)</f>
        <v>0</v>
      </c>
      <c r="BH304" s="179">
        <f>IF(N304="sníž. přenesená",J304,0)</f>
        <v>0</v>
      </c>
      <c r="BI304" s="179">
        <f>IF(N304="nulová",J304,0)</f>
        <v>0</v>
      </c>
      <c r="BJ304" s="21" t="s">
        <v>79</v>
      </c>
      <c r="BK304" s="179">
        <f>ROUND(I304*H304,2)</f>
        <v>0</v>
      </c>
      <c r="BL304" s="21" t="s">
        <v>215</v>
      </c>
      <c r="BM304" s="21" t="s">
        <v>728</v>
      </c>
    </row>
    <row r="305" spans="2:65" s="1" customFormat="1" ht="22.5" customHeight="1">
      <c r="B305" s="167"/>
      <c r="C305" s="168" t="s">
        <v>729</v>
      </c>
      <c r="D305" s="168" t="s">
        <v>140</v>
      </c>
      <c r="E305" s="169" t="s">
        <v>730</v>
      </c>
      <c r="F305" s="170" t="s">
        <v>731</v>
      </c>
      <c r="G305" s="171" t="s">
        <v>155</v>
      </c>
      <c r="H305" s="172">
        <v>121</v>
      </c>
      <c r="I305" s="173"/>
      <c r="J305" s="174">
        <f>ROUND(I305*H305,2)</f>
        <v>0</v>
      </c>
      <c r="K305" s="170" t="s">
        <v>144</v>
      </c>
      <c r="L305" s="38"/>
      <c r="M305" s="175" t="s">
        <v>5</v>
      </c>
      <c r="N305" s="176" t="s">
        <v>42</v>
      </c>
      <c r="O305" s="39"/>
      <c r="P305" s="177">
        <f>O305*H305</f>
        <v>0</v>
      </c>
      <c r="Q305" s="177">
        <v>0.00029</v>
      </c>
      <c r="R305" s="177">
        <f>Q305*H305</f>
        <v>0.03509</v>
      </c>
      <c r="S305" s="177">
        <v>0</v>
      </c>
      <c r="T305" s="178">
        <f>S305*H305</f>
        <v>0</v>
      </c>
      <c r="AR305" s="21" t="s">
        <v>215</v>
      </c>
      <c r="AT305" s="21" t="s">
        <v>140</v>
      </c>
      <c r="AU305" s="21" t="s">
        <v>81</v>
      </c>
      <c r="AY305" s="21" t="s">
        <v>137</v>
      </c>
      <c r="BE305" s="179">
        <f>IF(N305="základní",J305,0)</f>
        <v>0</v>
      </c>
      <c r="BF305" s="179">
        <f>IF(N305="snížená",J305,0)</f>
        <v>0</v>
      </c>
      <c r="BG305" s="179">
        <f>IF(N305="zákl. přenesená",J305,0)</f>
        <v>0</v>
      </c>
      <c r="BH305" s="179">
        <f>IF(N305="sníž. přenesená",J305,0)</f>
        <v>0</v>
      </c>
      <c r="BI305" s="179">
        <f>IF(N305="nulová",J305,0)</f>
        <v>0</v>
      </c>
      <c r="BJ305" s="21" t="s">
        <v>79</v>
      </c>
      <c r="BK305" s="179">
        <f>ROUND(I305*H305,2)</f>
        <v>0</v>
      </c>
      <c r="BL305" s="21" t="s">
        <v>215</v>
      </c>
      <c r="BM305" s="21" t="s">
        <v>732</v>
      </c>
    </row>
    <row r="306" spans="2:51" s="11" customFormat="1" ht="13.5">
      <c r="B306" s="180"/>
      <c r="D306" s="190" t="s">
        <v>151</v>
      </c>
      <c r="E306" s="189" t="s">
        <v>5</v>
      </c>
      <c r="F306" s="191" t="s">
        <v>733</v>
      </c>
      <c r="H306" s="192">
        <v>121</v>
      </c>
      <c r="I306" s="185"/>
      <c r="L306" s="180"/>
      <c r="M306" s="186"/>
      <c r="N306" s="187"/>
      <c r="O306" s="187"/>
      <c r="P306" s="187"/>
      <c r="Q306" s="187"/>
      <c r="R306" s="187"/>
      <c r="S306" s="187"/>
      <c r="T306" s="188"/>
      <c r="AT306" s="189" t="s">
        <v>151</v>
      </c>
      <c r="AU306" s="189" t="s">
        <v>81</v>
      </c>
      <c r="AV306" s="11" t="s">
        <v>81</v>
      </c>
      <c r="AW306" s="11" t="s">
        <v>35</v>
      </c>
      <c r="AX306" s="11" t="s">
        <v>79</v>
      </c>
      <c r="AY306" s="189" t="s">
        <v>137</v>
      </c>
    </row>
    <row r="307" spans="2:63" s="10" customFormat="1" ht="29.85" customHeight="1">
      <c r="B307" s="153"/>
      <c r="D307" s="164" t="s">
        <v>70</v>
      </c>
      <c r="E307" s="165" t="s">
        <v>734</v>
      </c>
      <c r="F307" s="165" t="s">
        <v>735</v>
      </c>
      <c r="I307" s="156"/>
      <c r="J307" s="166">
        <f>BK307</f>
        <v>0</v>
      </c>
      <c r="L307" s="153"/>
      <c r="M307" s="158"/>
      <c r="N307" s="159"/>
      <c r="O307" s="159"/>
      <c r="P307" s="160">
        <f>SUM(P308:P311)</f>
        <v>0</v>
      </c>
      <c r="Q307" s="159"/>
      <c r="R307" s="160">
        <f>SUM(R308:R311)</f>
        <v>0.56794</v>
      </c>
      <c r="S307" s="159"/>
      <c r="T307" s="161">
        <f>SUM(T308:T311)</f>
        <v>0.12059</v>
      </c>
      <c r="AR307" s="154" t="s">
        <v>81</v>
      </c>
      <c r="AT307" s="162" t="s">
        <v>70</v>
      </c>
      <c r="AU307" s="162" t="s">
        <v>79</v>
      </c>
      <c r="AY307" s="154" t="s">
        <v>137</v>
      </c>
      <c r="BK307" s="163">
        <f>SUM(BK308:BK311)</f>
        <v>0</v>
      </c>
    </row>
    <row r="308" spans="2:65" s="1" customFormat="1" ht="22.5" customHeight="1">
      <c r="B308" s="167"/>
      <c r="C308" s="168" t="s">
        <v>736</v>
      </c>
      <c r="D308" s="168" t="s">
        <v>140</v>
      </c>
      <c r="E308" s="169" t="s">
        <v>737</v>
      </c>
      <c r="F308" s="170" t="s">
        <v>738</v>
      </c>
      <c r="G308" s="171" t="s">
        <v>155</v>
      </c>
      <c r="H308" s="172">
        <v>389</v>
      </c>
      <c r="I308" s="173"/>
      <c r="J308" s="174">
        <f>ROUND(I308*H308,2)</f>
        <v>0</v>
      </c>
      <c r="K308" s="170" t="s">
        <v>144</v>
      </c>
      <c r="L308" s="38"/>
      <c r="M308" s="175" t="s">
        <v>5</v>
      </c>
      <c r="N308" s="176" t="s">
        <v>42</v>
      </c>
      <c r="O308" s="39"/>
      <c r="P308" s="177">
        <f>O308*H308</f>
        <v>0</v>
      </c>
      <c r="Q308" s="177">
        <v>0.001</v>
      </c>
      <c r="R308" s="177">
        <f>Q308*H308</f>
        <v>0.389</v>
      </c>
      <c r="S308" s="177">
        <v>0.00031</v>
      </c>
      <c r="T308" s="178">
        <f>S308*H308</f>
        <v>0.12059</v>
      </c>
      <c r="AR308" s="21" t="s">
        <v>215</v>
      </c>
      <c r="AT308" s="21" t="s">
        <v>140</v>
      </c>
      <c r="AU308" s="21" t="s">
        <v>81</v>
      </c>
      <c r="AY308" s="21" t="s">
        <v>137</v>
      </c>
      <c r="BE308" s="179">
        <f>IF(N308="základní",J308,0)</f>
        <v>0</v>
      </c>
      <c r="BF308" s="179">
        <f>IF(N308="snížená",J308,0)</f>
        <v>0</v>
      </c>
      <c r="BG308" s="179">
        <f>IF(N308="zákl. přenesená",J308,0)</f>
        <v>0</v>
      </c>
      <c r="BH308" s="179">
        <f>IF(N308="sníž. přenesená",J308,0)</f>
        <v>0</v>
      </c>
      <c r="BI308" s="179">
        <f>IF(N308="nulová",J308,0)</f>
        <v>0</v>
      </c>
      <c r="BJ308" s="21" t="s">
        <v>79</v>
      </c>
      <c r="BK308" s="179">
        <f>ROUND(I308*H308,2)</f>
        <v>0</v>
      </c>
      <c r="BL308" s="21" t="s">
        <v>215</v>
      </c>
      <c r="BM308" s="21" t="s">
        <v>739</v>
      </c>
    </row>
    <row r="309" spans="2:51" s="11" customFormat="1" ht="13.5">
      <c r="B309" s="180"/>
      <c r="D309" s="181" t="s">
        <v>151</v>
      </c>
      <c r="E309" s="182" t="s">
        <v>5</v>
      </c>
      <c r="F309" s="183" t="s">
        <v>740</v>
      </c>
      <c r="H309" s="184">
        <v>389</v>
      </c>
      <c r="I309" s="185"/>
      <c r="L309" s="180"/>
      <c r="M309" s="186"/>
      <c r="N309" s="187"/>
      <c r="O309" s="187"/>
      <c r="P309" s="187"/>
      <c r="Q309" s="187"/>
      <c r="R309" s="187"/>
      <c r="S309" s="187"/>
      <c r="T309" s="188"/>
      <c r="AT309" s="189" t="s">
        <v>151</v>
      </c>
      <c r="AU309" s="189" t="s">
        <v>81</v>
      </c>
      <c r="AV309" s="11" t="s">
        <v>81</v>
      </c>
      <c r="AW309" s="11" t="s">
        <v>35</v>
      </c>
      <c r="AX309" s="11" t="s">
        <v>71</v>
      </c>
      <c r="AY309" s="189" t="s">
        <v>137</v>
      </c>
    </row>
    <row r="310" spans="2:65" s="1" customFormat="1" ht="22.5" customHeight="1">
      <c r="B310" s="167"/>
      <c r="C310" s="168" t="s">
        <v>741</v>
      </c>
      <c r="D310" s="168" t="s">
        <v>140</v>
      </c>
      <c r="E310" s="169" t="s">
        <v>742</v>
      </c>
      <c r="F310" s="170" t="s">
        <v>743</v>
      </c>
      <c r="G310" s="171" t="s">
        <v>155</v>
      </c>
      <c r="H310" s="172">
        <v>389</v>
      </c>
      <c r="I310" s="173"/>
      <c r="J310" s="174">
        <f>ROUND(I310*H310,2)</f>
        <v>0</v>
      </c>
      <c r="K310" s="170" t="s">
        <v>144</v>
      </c>
      <c r="L310" s="38"/>
      <c r="M310" s="175" t="s">
        <v>5</v>
      </c>
      <c r="N310" s="176" t="s">
        <v>42</v>
      </c>
      <c r="O310" s="39"/>
      <c r="P310" s="177">
        <f>O310*H310</f>
        <v>0</v>
      </c>
      <c r="Q310" s="177">
        <v>0.0002</v>
      </c>
      <c r="R310" s="177">
        <f>Q310*H310</f>
        <v>0.07780000000000001</v>
      </c>
      <c r="S310" s="177">
        <v>0</v>
      </c>
      <c r="T310" s="178">
        <f>S310*H310</f>
        <v>0</v>
      </c>
      <c r="AR310" s="21" t="s">
        <v>215</v>
      </c>
      <c r="AT310" s="21" t="s">
        <v>140</v>
      </c>
      <c r="AU310" s="21" t="s">
        <v>81</v>
      </c>
      <c r="AY310" s="21" t="s">
        <v>137</v>
      </c>
      <c r="BE310" s="179">
        <f>IF(N310="základní",J310,0)</f>
        <v>0</v>
      </c>
      <c r="BF310" s="179">
        <f>IF(N310="snížená",J310,0)</f>
        <v>0</v>
      </c>
      <c r="BG310" s="179">
        <f>IF(N310="zákl. přenesená",J310,0)</f>
        <v>0</v>
      </c>
      <c r="BH310" s="179">
        <f>IF(N310="sníž. přenesená",J310,0)</f>
        <v>0</v>
      </c>
      <c r="BI310" s="179">
        <f>IF(N310="nulová",J310,0)</f>
        <v>0</v>
      </c>
      <c r="BJ310" s="21" t="s">
        <v>79</v>
      </c>
      <c r="BK310" s="179">
        <f>ROUND(I310*H310,2)</f>
        <v>0</v>
      </c>
      <c r="BL310" s="21" t="s">
        <v>215</v>
      </c>
      <c r="BM310" s="21" t="s">
        <v>744</v>
      </c>
    </row>
    <row r="311" spans="2:65" s="1" customFormat="1" ht="31.5" customHeight="1">
      <c r="B311" s="167"/>
      <c r="C311" s="168" t="s">
        <v>745</v>
      </c>
      <c r="D311" s="168" t="s">
        <v>140</v>
      </c>
      <c r="E311" s="169" t="s">
        <v>746</v>
      </c>
      <c r="F311" s="170" t="s">
        <v>747</v>
      </c>
      <c r="G311" s="171" t="s">
        <v>155</v>
      </c>
      <c r="H311" s="172">
        <v>389</v>
      </c>
      <c r="I311" s="173"/>
      <c r="J311" s="174">
        <f>ROUND(I311*H311,2)</f>
        <v>0</v>
      </c>
      <c r="K311" s="170" t="s">
        <v>144</v>
      </c>
      <c r="L311" s="38"/>
      <c r="M311" s="175" t="s">
        <v>5</v>
      </c>
      <c r="N311" s="176" t="s">
        <v>42</v>
      </c>
      <c r="O311" s="39"/>
      <c r="P311" s="177">
        <f>O311*H311</f>
        <v>0</v>
      </c>
      <c r="Q311" s="177">
        <v>0.00026</v>
      </c>
      <c r="R311" s="177">
        <f>Q311*H311</f>
        <v>0.10114</v>
      </c>
      <c r="S311" s="177">
        <v>0</v>
      </c>
      <c r="T311" s="178">
        <f>S311*H311</f>
        <v>0</v>
      </c>
      <c r="AR311" s="21" t="s">
        <v>215</v>
      </c>
      <c r="AT311" s="21" t="s">
        <v>140</v>
      </c>
      <c r="AU311" s="21" t="s">
        <v>81</v>
      </c>
      <c r="AY311" s="21" t="s">
        <v>137</v>
      </c>
      <c r="BE311" s="179">
        <f>IF(N311="základní",J311,0)</f>
        <v>0</v>
      </c>
      <c r="BF311" s="179">
        <f>IF(N311="snížená",J311,0)</f>
        <v>0</v>
      </c>
      <c r="BG311" s="179">
        <f>IF(N311="zákl. přenesená",J311,0)</f>
        <v>0</v>
      </c>
      <c r="BH311" s="179">
        <f>IF(N311="sníž. přenesená",J311,0)</f>
        <v>0</v>
      </c>
      <c r="BI311" s="179">
        <f>IF(N311="nulová",J311,0)</f>
        <v>0</v>
      </c>
      <c r="BJ311" s="21" t="s">
        <v>79</v>
      </c>
      <c r="BK311" s="179">
        <f>ROUND(I311*H311,2)</f>
        <v>0</v>
      </c>
      <c r="BL311" s="21" t="s">
        <v>215</v>
      </c>
      <c r="BM311" s="21" t="s">
        <v>748</v>
      </c>
    </row>
    <row r="312" spans="2:63" s="10" customFormat="1" ht="37.35" customHeight="1">
      <c r="B312" s="153"/>
      <c r="D312" s="154" t="s">
        <v>70</v>
      </c>
      <c r="E312" s="155" t="s">
        <v>216</v>
      </c>
      <c r="F312" s="155" t="s">
        <v>749</v>
      </c>
      <c r="I312" s="156"/>
      <c r="J312" s="157">
        <f>BK312</f>
        <v>0</v>
      </c>
      <c r="L312" s="153"/>
      <c r="M312" s="158"/>
      <c r="N312" s="159"/>
      <c r="O312" s="159"/>
      <c r="P312" s="160">
        <f>P313+P465+P482</f>
        <v>0</v>
      </c>
      <c r="Q312" s="159"/>
      <c r="R312" s="160">
        <f>R313+R465+R482</f>
        <v>0</v>
      </c>
      <c r="S312" s="159"/>
      <c r="T312" s="161">
        <f>T313+T465+T482</f>
        <v>0</v>
      </c>
      <c r="AR312" s="154" t="s">
        <v>138</v>
      </c>
      <c r="AT312" s="162" t="s">
        <v>70</v>
      </c>
      <c r="AU312" s="162" t="s">
        <v>71</v>
      </c>
      <c r="AY312" s="154" t="s">
        <v>137</v>
      </c>
      <c r="BK312" s="163">
        <f>BK313+BK465+BK482</f>
        <v>0</v>
      </c>
    </row>
    <row r="313" spans="2:63" s="10" customFormat="1" ht="19.95" customHeight="1">
      <c r="B313" s="153"/>
      <c r="D313" s="164" t="s">
        <v>70</v>
      </c>
      <c r="E313" s="165" t="s">
        <v>750</v>
      </c>
      <c r="F313" s="165" t="s">
        <v>751</v>
      </c>
      <c r="I313" s="156"/>
      <c r="J313" s="166">
        <f>BK313</f>
        <v>0</v>
      </c>
      <c r="L313" s="153"/>
      <c r="M313" s="158"/>
      <c r="N313" s="159"/>
      <c r="O313" s="159"/>
      <c r="P313" s="160">
        <f>SUM(P314:P464)</f>
        <v>0</v>
      </c>
      <c r="Q313" s="159"/>
      <c r="R313" s="160">
        <f>SUM(R314:R464)</f>
        <v>0</v>
      </c>
      <c r="S313" s="159"/>
      <c r="T313" s="161">
        <f>SUM(T314:T464)</f>
        <v>0</v>
      </c>
      <c r="AR313" s="154" t="s">
        <v>138</v>
      </c>
      <c r="AT313" s="162" t="s">
        <v>70</v>
      </c>
      <c r="AU313" s="162" t="s">
        <v>79</v>
      </c>
      <c r="AY313" s="154" t="s">
        <v>137</v>
      </c>
      <c r="BK313" s="163">
        <f>SUM(BK314:BK464)</f>
        <v>0</v>
      </c>
    </row>
    <row r="314" spans="2:65" s="1" customFormat="1" ht="22.5" customHeight="1">
      <c r="B314" s="167"/>
      <c r="C314" s="168" t="s">
        <v>752</v>
      </c>
      <c r="D314" s="168" t="s">
        <v>140</v>
      </c>
      <c r="E314" s="169" t="s">
        <v>753</v>
      </c>
      <c r="F314" s="170" t="s">
        <v>754</v>
      </c>
      <c r="G314" s="171" t="s">
        <v>268</v>
      </c>
      <c r="H314" s="172">
        <v>6</v>
      </c>
      <c r="I314" s="173"/>
      <c r="J314" s="174">
        <f aca="true" t="shared" si="50" ref="J314:J345">ROUND(I314*H314,2)</f>
        <v>0</v>
      </c>
      <c r="K314" s="170" t="s">
        <v>755</v>
      </c>
      <c r="L314" s="38"/>
      <c r="M314" s="175" t="s">
        <v>5</v>
      </c>
      <c r="N314" s="176" t="s">
        <v>42</v>
      </c>
      <c r="O314" s="39"/>
      <c r="P314" s="177">
        <f aca="true" t="shared" si="51" ref="P314:P345">O314*H314</f>
        <v>0</v>
      </c>
      <c r="Q314" s="177">
        <v>0</v>
      </c>
      <c r="R314" s="177">
        <f aca="true" t="shared" si="52" ref="R314:R345">Q314*H314</f>
        <v>0</v>
      </c>
      <c r="S314" s="177">
        <v>0</v>
      </c>
      <c r="T314" s="178">
        <f aca="true" t="shared" si="53" ref="T314:T345">S314*H314</f>
        <v>0</v>
      </c>
      <c r="AR314" s="21" t="s">
        <v>431</v>
      </c>
      <c r="AT314" s="21" t="s">
        <v>140</v>
      </c>
      <c r="AU314" s="21" t="s">
        <v>81</v>
      </c>
      <c r="AY314" s="21" t="s">
        <v>137</v>
      </c>
      <c r="BE314" s="179">
        <f aca="true" t="shared" si="54" ref="BE314:BE345">IF(N314="základní",J314,0)</f>
        <v>0</v>
      </c>
      <c r="BF314" s="179">
        <f aca="true" t="shared" si="55" ref="BF314:BF345">IF(N314="snížená",J314,0)</f>
        <v>0</v>
      </c>
      <c r="BG314" s="179">
        <f aca="true" t="shared" si="56" ref="BG314:BG345">IF(N314="zákl. přenesená",J314,0)</f>
        <v>0</v>
      </c>
      <c r="BH314" s="179">
        <f aca="true" t="shared" si="57" ref="BH314:BH345">IF(N314="sníž. přenesená",J314,0)</f>
        <v>0</v>
      </c>
      <c r="BI314" s="179">
        <f aca="true" t="shared" si="58" ref="BI314:BI345">IF(N314="nulová",J314,0)</f>
        <v>0</v>
      </c>
      <c r="BJ314" s="21" t="s">
        <v>79</v>
      </c>
      <c r="BK314" s="179">
        <f aca="true" t="shared" si="59" ref="BK314:BK345">ROUND(I314*H314,2)</f>
        <v>0</v>
      </c>
      <c r="BL314" s="21" t="s">
        <v>431</v>
      </c>
      <c r="BM314" s="21" t="s">
        <v>756</v>
      </c>
    </row>
    <row r="315" spans="2:65" s="1" customFormat="1" ht="22.5" customHeight="1">
      <c r="B315" s="167"/>
      <c r="C315" s="193" t="s">
        <v>757</v>
      </c>
      <c r="D315" s="193" t="s">
        <v>216</v>
      </c>
      <c r="E315" s="194" t="s">
        <v>758</v>
      </c>
      <c r="F315" s="195" t="s">
        <v>759</v>
      </c>
      <c r="G315" s="196" t="s">
        <v>216</v>
      </c>
      <c r="H315" s="197">
        <v>6</v>
      </c>
      <c r="I315" s="198"/>
      <c r="J315" s="199">
        <f t="shared" si="50"/>
        <v>0</v>
      </c>
      <c r="K315" s="195" t="s">
        <v>755</v>
      </c>
      <c r="L315" s="200"/>
      <c r="M315" s="201" t="s">
        <v>5</v>
      </c>
      <c r="N315" s="202" t="s">
        <v>42</v>
      </c>
      <c r="O315" s="39"/>
      <c r="P315" s="177">
        <f t="shared" si="51"/>
        <v>0</v>
      </c>
      <c r="Q315" s="177">
        <v>0</v>
      </c>
      <c r="R315" s="177">
        <f t="shared" si="52"/>
        <v>0</v>
      </c>
      <c r="S315" s="177">
        <v>0</v>
      </c>
      <c r="T315" s="178">
        <f t="shared" si="53"/>
        <v>0</v>
      </c>
      <c r="AR315" s="21" t="s">
        <v>760</v>
      </c>
      <c r="AT315" s="21" t="s">
        <v>216</v>
      </c>
      <c r="AU315" s="21" t="s">
        <v>81</v>
      </c>
      <c r="AY315" s="21" t="s">
        <v>137</v>
      </c>
      <c r="BE315" s="179">
        <f t="shared" si="54"/>
        <v>0</v>
      </c>
      <c r="BF315" s="179">
        <f t="shared" si="55"/>
        <v>0</v>
      </c>
      <c r="BG315" s="179">
        <f t="shared" si="56"/>
        <v>0</v>
      </c>
      <c r="BH315" s="179">
        <f t="shared" si="57"/>
        <v>0</v>
      </c>
      <c r="BI315" s="179">
        <f t="shared" si="58"/>
        <v>0</v>
      </c>
      <c r="BJ315" s="21" t="s">
        <v>79</v>
      </c>
      <c r="BK315" s="179">
        <f t="shared" si="59"/>
        <v>0</v>
      </c>
      <c r="BL315" s="21" t="s">
        <v>431</v>
      </c>
      <c r="BM315" s="21" t="s">
        <v>761</v>
      </c>
    </row>
    <row r="316" spans="2:65" s="1" customFormat="1" ht="22.5" customHeight="1">
      <c r="B316" s="167"/>
      <c r="C316" s="168" t="s">
        <v>762</v>
      </c>
      <c r="D316" s="168" t="s">
        <v>140</v>
      </c>
      <c r="E316" s="169" t="s">
        <v>763</v>
      </c>
      <c r="F316" s="170" t="s">
        <v>764</v>
      </c>
      <c r="G316" s="171" t="s">
        <v>268</v>
      </c>
      <c r="H316" s="172">
        <v>26</v>
      </c>
      <c r="I316" s="173"/>
      <c r="J316" s="174">
        <f t="shared" si="50"/>
        <v>0</v>
      </c>
      <c r="K316" s="170" t="s">
        <v>755</v>
      </c>
      <c r="L316" s="38"/>
      <c r="M316" s="175" t="s">
        <v>5</v>
      </c>
      <c r="N316" s="176" t="s">
        <v>42</v>
      </c>
      <c r="O316" s="39"/>
      <c r="P316" s="177">
        <f t="shared" si="51"/>
        <v>0</v>
      </c>
      <c r="Q316" s="177">
        <v>0</v>
      </c>
      <c r="R316" s="177">
        <f t="shared" si="52"/>
        <v>0</v>
      </c>
      <c r="S316" s="177">
        <v>0</v>
      </c>
      <c r="T316" s="178">
        <f t="shared" si="53"/>
        <v>0</v>
      </c>
      <c r="AR316" s="21" t="s">
        <v>431</v>
      </c>
      <c r="AT316" s="21" t="s">
        <v>140</v>
      </c>
      <c r="AU316" s="21" t="s">
        <v>81</v>
      </c>
      <c r="AY316" s="21" t="s">
        <v>137</v>
      </c>
      <c r="BE316" s="179">
        <f t="shared" si="54"/>
        <v>0</v>
      </c>
      <c r="BF316" s="179">
        <f t="shared" si="55"/>
        <v>0</v>
      </c>
      <c r="BG316" s="179">
        <f t="shared" si="56"/>
        <v>0</v>
      </c>
      <c r="BH316" s="179">
        <f t="shared" si="57"/>
        <v>0</v>
      </c>
      <c r="BI316" s="179">
        <f t="shared" si="58"/>
        <v>0</v>
      </c>
      <c r="BJ316" s="21" t="s">
        <v>79</v>
      </c>
      <c r="BK316" s="179">
        <f t="shared" si="59"/>
        <v>0</v>
      </c>
      <c r="BL316" s="21" t="s">
        <v>431</v>
      </c>
      <c r="BM316" s="21" t="s">
        <v>765</v>
      </c>
    </row>
    <row r="317" spans="2:65" s="1" customFormat="1" ht="22.5" customHeight="1">
      <c r="B317" s="167"/>
      <c r="C317" s="193" t="s">
        <v>766</v>
      </c>
      <c r="D317" s="193" t="s">
        <v>216</v>
      </c>
      <c r="E317" s="194" t="s">
        <v>767</v>
      </c>
      <c r="F317" s="195" t="s">
        <v>768</v>
      </c>
      <c r="G317" s="196" t="s">
        <v>216</v>
      </c>
      <c r="H317" s="197">
        <v>26</v>
      </c>
      <c r="I317" s="198"/>
      <c r="J317" s="199">
        <f t="shared" si="50"/>
        <v>0</v>
      </c>
      <c r="K317" s="195" t="s">
        <v>755</v>
      </c>
      <c r="L317" s="200"/>
      <c r="M317" s="201" t="s">
        <v>5</v>
      </c>
      <c r="N317" s="202" t="s">
        <v>42</v>
      </c>
      <c r="O317" s="39"/>
      <c r="P317" s="177">
        <f t="shared" si="51"/>
        <v>0</v>
      </c>
      <c r="Q317" s="177">
        <v>0</v>
      </c>
      <c r="R317" s="177">
        <f t="shared" si="52"/>
        <v>0</v>
      </c>
      <c r="S317" s="177">
        <v>0</v>
      </c>
      <c r="T317" s="178">
        <f t="shared" si="53"/>
        <v>0</v>
      </c>
      <c r="AR317" s="21" t="s">
        <v>760</v>
      </c>
      <c r="AT317" s="21" t="s">
        <v>216</v>
      </c>
      <c r="AU317" s="21" t="s">
        <v>81</v>
      </c>
      <c r="AY317" s="21" t="s">
        <v>137</v>
      </c>
      <c r="BE317" s="179">
        <f t="shared" si="54"/>
        <v>0</v>
      </c>
      <c r="BF317" s="179">
        <f t="shared" si="55"/>
        <v>0</v>
      </c>
      <c r="BG317" s="179">
        <f t="shared" si="56"/>
        <v>0</v>
      </c>
      <c r="BH317" s="179">
        <f t="shared" si="57"/>
        <v>0</v>
      </c>
      <c r="BI317" s="179">
        <f t="shared" si="58"/>
        <v>0</v>
      </c>
      <c r="BJ317" s="21" t="s">
        <v>79</v>
      </c>
      <c r="BK317" s="179">
        <f t="shared" si="59"/>
        <v>0</v>
      </c>
      <c r="BL317" s="21" t="s">
        <v>431</v>
      </c>
      <c r="BM317" s="21" t="s">
        <v>769</v>
      </c>
    </row>
    <row r="318" spans="2:65" s="1" customFormat="1" ht="22.5" customHeight="1">
      <c r="B318" s="167"/>
      <c r="C318" s="168" t="s">
        <v>770</v>
      </c>
      <c r="D318" s="168" t="s">
        <v>140</v>
      </c>
      <c r="E318" s="169" t="s">
        <v>771</v>
      </c>
      <c r="F318" s="170" t="s">
        <v>772</v>
      </c>
      <c r="G318" s="171" t="s">
        <v>268</v>
      </c>
      <c r="H318" s="172">
        <v>14</v>
      </c>
      <c r="I318" s="173"/>
      <c r="J318" s="174">
        <f t="shared" si="50"/>
        <v>0</v>
      </c>
      <c r="K318" s="170" t="s">
        <v>755</v>
      </c>
      <c r="L318" s="38"/>
      <c r="M318" s="175" t="s">
        <v>5</v>
      </c>
      <c r="N318" s="176" t="s">
        <v>42</v>
      </c>
      <c r="O318" s="39"/>
      <c r="P318" s="177">
        <f t="shared" si="51"/>
        <v>0</v>
      </c>
      <c r="Q318" s="177">
        <v>0</v>
      </c>
      <c r="R318" s="177">
        <f t="shared" si="52"/>
        <v>0</v>
      </c>
      <c r="S318" s="177">
        <v>0</v>
      </c>
      <c r="T318" s="178">
        <f t="shared" si="53"/>
        <v>0</v>
      </c>
      <c r="AR318" s="21" t="s">
        <v>431</v>
      </c>
      <c r="AT318" s="21" t="s">
        <v>140</v>
      </c>
      <c r="AU318" s="21" t="s">
        <v>81</v>
      </c>
      <c r="AY318" s="21" t="s">
        <v>137</v>
      </c>
      <c r="BE318" s="179">
        <f t="shared" si="54"/>
        <v>0</v>
      </c>
      <c r="BF318" s="179">
        <f t="shared" si="55"/>
        <v>0</v>
      </c>
      <c r="BG318" s="179">
        <f t="shared" si="56"/>
        <v>0</v>
      </c>
      <c r="BH318" s="179">
        <f t="shared" si="57"/>
        <v>0</v>
      </c>
      <c r="BI318" s="179">
        <f t="shared" si="58"/>
        <v>0</v>
      </c>
      <c r="BJ318" s="21" t="s">
        <v>79</v>
      </c>
      <c r="BK318" s="179">
        <f t="shared" si="59"/>
        <v>0</v>
      </c>
      <c r="BL318" s="21" t="s">
        <v>431</v>
      </c>
      <c r="BM318" s="21" t="s">
        <v>773</v>
      </c>
    </row>
    <row r="319" spans="2:65" s="1" customFormat="1" ht="22.5" customHeight="1">
      <c r="B319" s="167"/>
      <c r="C319" s="193" t="s">
        <v>774</v>
      </c>
      <c r="D319" s="193" t="s">
        <v>216</v>
      </c>
      <c r="E319" s="194" t="s">
        <v>775</v>
      </c>
      <c r="F319" s="195" t="s">
        <v>776</v>
      </c>
      <c r="G319" s="196" t="s">
        <v>216</v>
      </c>
      <c r="H319" s="197">
        <v>14</v>
      </c>
      <c r="I319" s="198"/>
      <c r="J319" s="199">
        <f t="shared" si="50"/>
        <v>0</v>
      </c>
      <c r="K319" s="195" t="s">
        <v>755</v>
      </c>
      <c r="L319" s="200"/>
      <c r="M319" s="201" t="s">
        <v>5</v>
      </c>
      <c r="N319" s="202" t="s">
        <v>42</v>
      </c>
      <c r="O319" s="39"/>
      <c r="P319" s="177">
        <f t="shared" si="51"/>
        <v>0</v>
      </c>
      <c r="Q319" s="177">
        <v>0</v>
      </c>
      <c r="R319" s="177">
        <f t="shared" si="52"/>
        <v>0</v>
      </c>
      <c r="S319" s="177">
        <v>0</v>
      </c>
      <c r="T319" s="178">
        <f t="shared" si="53"/>
        <v>0</v>
      </c>
      <c r="AR319" s="21" t="s">
        <v>760</v>
      </c>
      <c r="AT319" s="21" t="s">
        <v>216</v>
      </c>
      <c r="AU319" s="21" t="s">
        <v>81</v>
      </c>
      <c r="AY319" s="21" t="s">
        <v>137</v>
      </c>
      <c r="BE319" s="179">
        <f t="shared" si="54"/>
        <v>0</v>
      </c>
      <c r="BF319" s="179">
        <f t="shared" si="55"/>
        <v>0</v>
      </c>
      <c r="BG319" s="179">
        <f t="shared" si="56"/>
        <v>0</v>
      </c>
      <c r="BH319" s="179">
        <f t="shared" si="57"/>
        <v>0</v>
      </c>
      <c r="BI319" s="179">
        <f t="shared" si="58"/>
        <v>0</v>
      </c>
      <c r="BJ319" s="21" t="s">
        <v>79</v>
      </c>
      <c r="BK319" s="179">
        <f t="shared" si="59"/>
        <v>0</v>
      </c>
      <c r="BL319" s="21" t="s">
        <v>431</v>
      </c>
      <c r="BM319" s="21" t="s">
        <v>777</v>
      </c>
    </row>
    <row r="320" spans="2:65" s="1" customFormat="1" ht="22.5" customHeight="1">
      <c r="B320" s="167"/>
      <c r="C320" s="168" t="s">
        <v>778</v>
      </c>
      <c r="D320" s="168" t="s">
        <v>140</v>
      </c>
      <c r="E320" s="169" t="s">
        <v>779</v>
      </c>
      <c r="F320" s="170" t="s">
        <v>780</v>
      </c>
      <c r="G320" s="171" t="s">
        <v>268</v>
      </c>
      <c r="H320" s="172">
        <v>15</v>
      </c>
      <c r="I320" s="173"/>
      <c r="J320" s="174">
        <f t="shared" si="50"/>
        <v>0</v>
      </c>
      <c r="K320" s="170" t="s">
        <v>755</v>
      </c>
      <c r="L320" s="38"/>
      <c r="M320" s="175" t="s">
        <v>5</v>
      </c>
      <c r="N320" s="176" t="s">
        <v>42</v>
      </c>
      <c r="O320" s="39"/>
      <c r="P320" s="177">
        <f t="shared" si="51"/>
        <v>0</v>
      </c>
      <c r="Q320" s="177">
        <v>0</v>
      </c>
      <c r="R320" s="177">
        <f t="shared" si="52"/>
        <v>0</v>
      </c>
      <c r="S320" s="177">
        <v>0</v>
      </c>
      <c r="T320" s="178">
        <f t="shared" si="53"/>
        <v>0</v>
      </c>
      <c r="AR320" s="21" t="s">
        <v>431</v>
      </c>
      <c r="AT320" s="21" t="s">
        <v>140</v>
      </c>
      <c r="AU320" s="21" t="s">
        <v>81</v>
      </c>
      <c r="AY320" s="21" t="s">
        <v>137</v>
      </c>
      <c r="BE320" s="179">
        <f t="shared" si="54"/>
        <v>0</v>
      </c>
      <c r="BF320" s="179">
        <f t="shared" si="55"/>
        <v>0</v>
      </c>
      <c r="BG320" s="179">
        <f t="shared" si="56"/>
        <v>0</v>
      </c>
      <c r="BH320" s="179">
        <f t="shared" si="57"/>
        <v>0</v>
      </c>
      <c r="BI320" s="179">
        <f t="shared" si="58"/>
        <v>0</v>
      </c>
      <c r="BJ320" s="21" t="s">
        <v>79</v>
      </c>
      <c r="BK320" s="179">
        <f t="shared" si="59"/>
        <v>0</v>
      </c>
      <c r="BL320" s="21" t="s">
        <v>431</v>
      </c>
      <c r="BM320" s="21" t="s">
        <v>781</v>
      </c>
    </row>
    <row r="321" spans="2:65" s="1" customFormat="1" ht="22.5" customHeight="1">
      <c r="B321" s="167"/>
      <c r="C321" s="193" t="s">
        <v>782</v>
      </c>
      <c r="D321" s="193" t="s">
        <v>216</v>
      </c>
      <c r="E321" s="194" t="s">
        <v>783</v>
      </c>
      <c r="F321" s="195" t="s">
        <v>784</v>
      </c>
      <c r="G321" s="196" t="s">
        <v>785</v>
      </c>
      <c r="H321" s="197">
        <v>15</v>
      </c>
      <c r="I321" s="198"/>
      <c r="J321" s="199">
        <f t="shared" si="50"/>
        <v>0</v>
      </c>
      <c r="K321" s="195" t="s">
        <v>755</v>
      </c>
      <c r="L321" s="200"/>
      <c r="M321" s="201" t="s">
        <v>5</v>
      </c>
      <c r="N321" s="202" t="s">
        <v>42</v>
      </c>
      <c r="O321" s="39"/>
      <c r="P321" s="177">
        <f t="shared" si="51"/>
        <v>0</v>
      </c>
      <c r="Q321" s="177">
        <v>0</v>
      </c>
      <c r="R321" s="177">
        <f t="shared" si="52"/>
        <v>0</v>
      </c>
      <c r="S321" s="177">
        <v>0</v>
      </c>
      <c r="T321" s="178">
        <f t="shared" si="53"/>
        <v>0</v>
      </c>
      <c r="AR321" s="21" t="s">
        <v>760</v>
      </c>
      <c r="AT321" s="21" t="s">
        <v>216</v>
      </c>
      <c r="AU321" s="21" t="s">
        <v>81</v>
      </c>
      <c r="AY321" s="21" t="s">
        <v>137</v>
      </c>
      <c r="BE321" s="179">
        <f t="shared" si="54"/>
        <v>0</v>
      </c>
      <c r="BF321" s="179">
        <f t="shared" si="55"/>
        <v>0</v>
      </c>
      <c r="BG321" s="179">
        <f t="shared" si="56"/>
        <v>0</v>
      </c>
      <c r="BH321" s="179">
        <f t="shared" si="57"/>
        <v>0</v>
      </c>
      <c r="BI321" s="179">
        <f t="shared" si="58"/>
        <v>0</v>
      </c>
      <c r="BJ321" s="21" t="s">
        <v>79</v>
      </c>
      <c r="BK321" s="179">
        <f t="shared" si="59"/>
        <v>0</v>
      </c>
      <c r="BL321" s="21" t="s">
        <v>431</v>
      </c>
      <c r="BM321" s="21" t="s">
        <v>786</v>
      </c>
    </row>
    <row r="322" spans="2:65" s="1" customFormat="1" ht="22.5" customHeight="1">
      <c r="B322" s="167"/>
      <c r="C322" s="193" t="s">
        <v>787</v>
      </c>
      <c r="D322" s="193" t="s">
        <v>216</v>
      </c>
      <c r="E322" s="194" t="s">
        <v>788</v>
      </c>
      <c r="F322" s="195" t="s">
        <v>789</v>
      </c>
      <c r="G322" s="196" t="s">
        <v>216</v>
      </c>
      <c r="H322" s="197">
        <v>15</v>
      </c>
      <c r="I322" s="198"/>
      <c r="J322" s="199">
        <f t="shared" si="50"/>
        <v>0</v>
      </c>
      <c r="K322" s="195" t="s">
        <v>755</v>
      </c>
      <c r="L322" s="200"/>
      <c r="M322" s="201" t="s">
        <v>5</v>
      </c>
      <c r="N322" s="202" t="s">
        <v>42</v>
      </c>
      <c r="O322" s="39"/>
      <c r="P322" s="177">
        <f t="shared" si="51"/>
        <v>0</v>
      </c>
      <c r="Q322" s="177">
        <v>0</v>
      </c>
      <c r="R322" s="177">
        <f t="shared" si="52"/>
        <v>0</v>
      </c>
      <c r="S322" s="177">
        <v>0</v>
      </c>
      <c r="T322" s="178">
        <f t="shared" si="53"/>
        <v>0</v>
      </c>
      <c r="AR322" s="21" t="s">
        <v>760</v>
      </c>
      <c r="AT322" s="21" t="s">
        <v>216</v>
      </c>
      <c r="AU322" s="21" t="s">
        <v>81</v>
      </c>
      <c r="AY322" s="21" t="s">
        <v>137</v>
      </c>
      <c r="BE322" s="179">
        <f t="shared" si="54"/>
        <v>0</v>
      </c>
      <c r="BF322" s="179">
        <f t="shared" si="55"/>
        <v>0</v>
      </c>
      <c r="BG322" s="179">
        <f t="shared" si="56"/>
        <v>0</v>
      </c>
      <c r="BH322" s="179">
        <f t="shared" si="57"/>
        <v>0</v>
      </c>
      <c r="BI322" s="179">
        <f t="shared" si="58"/>
        <v>0</v>
      </c>
      <c r="BJ322" s="21" t="s">
        <v>79</v>
      </c>
      <c r="BK322" s="179">
        <f t="shared" si="59"/>
        <v>0</v>
      </c>
      <c r="BL322" s="21" t="s">
        <v>431</v>
      </c>
      <c r="BM322" s="21" t="s">
        <v>790</v>
      </c>
    </row>
    <row r="323" spans="2:65" s="1" customFormat="1" ht="22.5" customHeight="1">
      <c r="B323" s="167"/>
      <c r="C323" s="168" t="s">
        <v>791</v>
      </c>
      <c r="D323" s="168" t="s">
        <v>140</v>
      </c>
      <c r="E323" s="169" t="s">
        <v>792</v>
      </c>
      <c r="F323" s="170" t="s">
        <v>793</v>
      </c>
      <c r="G323" s="171" t="s">
        <v>794</v>
      </c>
      <c r="H323" s="172">
        <v>50</v>
      </c>
      <c r="I323" s="173"/>
      <c r="J323" s="174">
        <f t="shared" si="50"/>
        <v>0</v>
      </c>
      <c r="K323" s="170" t="s">
        <v>755</v>
      </c>
      <c r="L323" s="38"/>
      <c r="M323" s="175" t="s">
        <v>5</v>
      </c>
      <c r="N323" s="176" t="s">
        <v>42</v>
      </c>
      <c r="O323" s="39"/>
      <c r="P323" s="177">
        <f t="shared" si="51"/>
        <v>0</v>
      </c>
      <c r="Q323" s="177">
        <v>0</v>
      </c>
      <c r="R323" s="177">
        <f t="shared" si="52"/>
        <v>0</v>
      </c>
      <c r="S323" s="177">
        <v>0</v>
      </c>
      <c r="T323" s="178">
        <f t="shared" si="53"/>
        <v>0</v>
      </c>
      <c r="AR323" s="21" t="s">
        <v>431</v>
      </c>
      <c r="AT323" s="21" t="s">
        <v>140</v>
      </c>
      <c r="AU323" s="21" t="s">
        <v>81</v>
      </c>
      <c r="AY323" s="21" t="s">
        <v>137</v>
      </c>
      <c r="BE323" s="179">
        <f t="shared" si="54"/>
        <v>0</v>
      </c>
      <c r="BF323" s="179">
        <f t="shared" si="55"/>
        <v>0</v>
      </c>
      <c r="BG323" s="179">
        <f t="shared" si="56"/>
        <v>0</v>
      </c>
      <c r="BH323" s="179">
        <f t="shared" si="57"/>
        <v>0</v>
      </c>
      <c r="BI323" s="179">
        <f t="shared" si="58"/>
        <v>0</v>
      </c>
      <c r="BJ323" s="21" t="s">
        <v>79</v>
      </c>
      <c r="BK323" s="179">
        <f t="shared" si="59"/>
        <v>0</v>
      </c>
      <c r="BL323" s="21" t="s">
        <v>431</v>
      </c>
      <c r="BM323" s="21" t="s">
        <v>795</v>
      </c>
    </row>
    <row r="324" spans="2:65" s="1" customFormat="1" ht="22.5" customHeight="1">
      <c r="B324" s="167"/>
      <c r="C324" s="193" t="s">
        <v>796</v>
      </c>
      <c r="D324" s="193" t="s">
        <v>216</v>
      </c>
      <c r="E324" s="194" t="s">
        <v>797</v>
      </c>
      <c r="F324" s="195" t="s">
        <v>798</v>
      </c>
      <c r="G324" s="196" t="s">
        <v>785</v>
      </c>
      <c r="H324" s="197">
        <v>50</v>
      </c>
      <c r="I324" s="198"/>
      <c r="J324" s="199">
        <f t="shared" si="50"/>
        <v>0</v>
      </c>
      <c r="K324" s="195" t="s">
        <v>755</v>
      </c>
      <c r="L324" s="200"/>
      <c r="M324" s="201" t="s">
        <v>5</v>
      </c>
      <c r="N324" s="202" t="s">
        <v>42</v>
      </c>
      <c r="O324" s="39"/>
      <c r="P324" s="177">
        <f t="shared" si="51"/>
        <v>0</v>
      </c>
      <c r="Q324" s="177">
        <v>0</v>
      </c>
      <c r="R324" s="177">
        <f t="shared" si="52"/>
        <v>0</v>
      </c>
      <c r="S324" s="177">
        <v>0</v>
      </c>
      <c r="T324" s="178">
        <f t="shared" si="53"/>
        <v>0</v>
      </c>
      <c r="AR324" s="21" t="s">
        <v>760</v>
      </c>
      <c r="AT324" s="21" t="s">
        <v>216</v>
      </c>
      <c r="AU324" s="21" t="s">
        <v>81</v>
      </c>
      <c r="AY324" s="21" t="s">
        <v>137</v>
      </c>
      <c r="BE324" s="179">
        <f t="shared" si="54"/>
        <v>0</v>
      </c>
      <c r="BF324" s="179">
        <f t="shared" si="55"/>
        <v>0</v>
      </c>
      <c r="BG324" s="179">
        <f t="shared" si="56"/>
        <v>0</v>
      </c>
      <c r="BH324" s="179">
        <f t="shared" si="57"/>
        <v>0</v>
      </c>
      <c r="BI324" s="179">
        <f t="shared" si="58"/>
        <v>0</v>
      </c>
      <c r="BJ324" s="21" t="s">
        <v>79</v>
      </c>
      <c r="BK324" s="179">
        <f t="shared" si="59"/>
        <v>0</v>
      </c>
      <c r="BL324" s="21" t="s">
        <v>431</v>
      </c>
      <c r="BM324" s="21" t="s">
        <v>799</v>
      </c>
    </row>
    <row r="325" spans="2:65" s="1" customFormat="1" ht="22.5" customHeight="1">
      <c r="B325" s="167"/>
      <c r="C325" s="168" t="s">
        <v>800</v>
      </c>
      <c r="D325" s="168" t="s">
        <v>140</v>
      </c>
      <c r="E325" s="169" t="s">
        <v>801</v>
      </c>
      <c r="F325" s="170" t="s">
        <v>802</v>
      </c>
      <c r="G325" s="171" t="s">
        <v>794</v>
      </c>
      <c r="H325" s="172">
        <v>20</v>
      </c>
      <c r="I325" s="173"/>
      <c r="J325" s="174">
        <f t="shared" si="50"/>
        <v>0</v>
      </c>
      <c r="K325" s="170" t="s">
        <v>755</v>
      </c>
      <c r="L325" s="38"/>
      <c r="M325" s="175" t="s">
        <v>5</v>
      </c>
      <c r="N325" s="176" t="s">
        <v>42</v>
      </c>
      <c r="O325" s="39"/>
      <c r="P325" s="177">
        <f t="shared" si="51"/>
        <v>0</v>
      </c>
      <c r="Q325" s="177">
        <v>0</v>
      </c>
      <c r="R325" s="177">
        <f t="shared" si="52"/>
        <v>0</v>
      </c>
      <c r="S325" s="177">
        <v>0</v>
      </c>
      <c r="T325" s="178">
        <f t="shared" si="53"/>
        <v>0</v>
      </c>
      <c r="AR325" s="21" t="s">
        <v>431</v>
      </c>
      <c r="AT325" s="21" t="s">
        <v>140</v>
      </c>
      <c r="AU325" s="21" t="s">
        <v>81</v>
      </c>
      <c r="AY325" s="21" t="s">
        <v>137</v>
      </c>
      <c r="BE325" s="179">
        <f t="shared" si="54"/>
        <v>0</v>
      </c>
      <c r="BF325" s="179">
        <f t="shared" si="55"/>
        <v>0</v>
      </c>
      <c r="BG325" s="179">
        <f t="shared" si="56"/>
        <v>0</v>
      </c>
      <c r="BH325" s="179">
        <f t="shared" si="57"/>
        <v>0</v>
      </c>
      <c r="BI325" s="179">
        <f t="shared" si="58"/>
        <v>0</v>
      </c>
      <c r="BJ325" s="21" t="s">
        <v>79</v>
      </c>
      <c r="BK325" s="179">
        <f t="shared" si="59"/>
        <v>0</v>
      </c>
      <c r="BL325" s="21" t="s">
        <v>431</v>
      </c>
      <c r="BM325" s="21" t="s">
        <v>803</v>
      </c>
    </row>
    <row r="326" spans="2:65" s="1" customFormat="1" ht="22.5" customHeight="1">
      <c r="B326" s="167"/>
      <c r="C326" s="193" t="s">
        <v>804</v>
      </c>
      <c r="D326" s="193" t="s">
        <v>216</v>
      </c>
      <c r="E326" s="194" t="s">
        <v>805</v>
      </c>
      <c r="F326" s="195" t="s">
        <v>806</v>
      </c>
      <c r="G326" s="196" t="s">
        <v>785</v>
      </c>
      <c r="H326" s="197">
        <v>20</v>
      </c>
      <c r="I326" s="198"/>
      <c r="J326" s="199">
        <f t="shared" si="50"/>
        <v>0</v>
      </c>
      <c r="K326" s="195" t="s">
        <v>755</v>
      </c>
      <c r="L326" s="200"/>
      <c r="M326" s="201" t="s">
        <v>5</v>
      </c>
      <c r="N326" s="202" t="s">
        <v>42</v>
      </c>
      <c r="O326" s="39"/>
      <c r="P326" s="177">
        <f t="shared" si="51"/>
        <v>0</v>
      </c>
      <c r="Q326" s="177">
        <v>0</v>
      </c>
      <c r="R326" s="177">
        <f t="shared" si="52"/>
        <v>0</v>
      </c>
      <c r="S326" s="177">
        <v>0</v>
      </c>
      <c r="T326" s="178">
        <f t="shared" si="53"/>
        <v>0</v>
      </c>
      <c r="AR326" s="21" t="s">
        <v>760</v>
      </c>
      <c r="AT326" s="21" t="s">
        <v>216</v>
      </c>
      <c r="AU326" s="21" t="s">
        <v>81</v>
      </c>
      <c r="AY326" s="21" t="s">
        <v>137</v>
      </c>
      <c r="BE326" s="179">
        <f t="shared" si="54"/>
        <v>0</v>
      </c>
      <c r="BF326" s="179">
        <f t="shared" si="55"/>
        <v>0</v>
      </c>
      <c r="BG326" s="179">
        <f t="shared" si="56"/>
        <v>0</v>
      </c>
      <c r="BH326" s="179">
        <f t="shared" si="57"/>
        <v>0</v>
      </c>
      <c r="BI326" s="179">
        <f t="shared" si="58"/>
        <v>0</v>
      </c>
      <c r="BJ326" s="21" t="s">
        <v>79</v>
      </c>
      <c r="BK326" s="179">
        <f t="shared" si="59"/>
        <v>0</v>
      </c>
      <c r="BL326" s="21" t="s">
        <v>431</v>
      </c>
      <c r="BM326" s="21" t="s">
        <v>807</v>
      </c>
    </row>
    <row r="327" spans="2:65" s="1" customFormat="1" ht="22.5" customHeight="1">
      <c r="B327" s="167"/>
      <c r="C327" s="168" t="s">
        <v>808</v>
      </c>
      <c r="D327" s="168" t="s">
        <v>140</v>
      </c>
      <c r="E327" s="169" t="s">
        <v>809</v>
      </c>
      <c r="F327" s="170" t="s">
        <v>810</v>
      </c>
      <c r="G327" s="171" t="s">
        <v>794</v>
      </c>
      <c r="H327" s="172">
        <v>60</v>
      </c>
      <c r="I327" s="173"/>
      <c r="J327" s="174">
        <f t="shared" si="50"/>
        <v>0</v>
      </c>
      <c r="K327" s="170" t="s">
        <v>755</v>
      </c>
      <c r="L327" s="38"/>
      <c r="M327" s="175" t="s">
        <v>5</v>
      </c>
      <c r="N327" s="176" t="s">
        <v>42</v>
      </c>
      <c r="O327" s="39"/>
      <c r="P327" s="177">
        <f t="shared" si="51"/>
        <v>0</v>
      </c>
      <c r="Q327" s="177">
        <v>0</v>
      </c>
      <c r="R327" s="177">
        <f t="shared" si="52"/>
        <v>0</v>
      </c>
      <c r="S327" s="177">
        <v>0</v>
      </c>
      <c r="T327" s="178">
        <f t="shared" si="53"/>
        <v>0</v>
      </c>
      <c r="AR327" s="21" t="s">
        <v>431</v>
      </c>
      <c r="AT327" s="21" t="s">
        <v>140</v>
      </c>
      <c r="AU327" s="21" t="s">
        <v>81</v>
      </c>
      <c r="AY327" s="21" t="s">
        <v>137</v>
      </c>
      <c r="BE327" s="179">
        <f t="shared" si="54"/>
        <v>0</v>
      </c>
      <c r="BF327" s="179">
        <f t="shared" si="55"/>
        <v>0</v>
      </c>
      <c r="BG327" s="179">
        <f t="shared" si="56"/>
        <v>0</v>
      </c>
      <c r="BH327" s="179">
        <f t="shared" si="57"/>
        <v>0</v>
      </c>
      <c r="BI327" s="179">
        <f t="shared" si="58"/>
        <v>0</v>
      </c>
      <c r="BJ327" s="21" t="s">
        <v>79</v>
      </c>
      <c r="BK327" s="179">
        <f t="shared" si="59"/>
        <v>0</v>
      </c>
      <c r="BL327" s="21" t="s">
        <v>431</v>
      </c>
      <c r="BM327" s="21" t="s">
        <v>811</v>
      </c>
    </row>
    <row r="328" spans="2:65" s="1" customFormat="1" ht="22.5" customHeight="1">
      <c r="B328" s="167"/>
      <c r="C328" s="168" t="s">
        <v>812</v>
      </c>
      <c r="D328" s="168" t="s">
        <v>140</v>
      </c>
      <c r="E328" s="169" t="s">
        <v>813</v>
      </c>
      <c r="F328" s="170" t="s">
        <v>814</v>
      </c>
      <c r="G328" s="171" t="s">
        <v>794</v>
      </c>
      <c r="H328" s="172">
        <v>30</v>
      </c>
      <c r="I328" s="173"/>
      <c r="J328" s="174">
        <f t="shared" si="50"/>
        <v>0</v>
      </c>
      <c r="K328" s="170" t="s">
        <v>755</v>
      </c>
      <c r="L328" s="38"/>
      <c r="M328" s="175" t="s">
        <v>5</v>
      </c>
      <c r="N328" s="176" t="s">
        <v>42</v>
      </c>
      <c r="O328" s="39"/>
      <c r="P328" s="177">
        <f t="shared" si="51"/>
        <v>0</v>
      </c>
      <c r="Q328" s="177">
        <v>0</v>
      </c>
      <c r="R328" s="177">
        <f t="shared" si="52"/>
        <v>0</v>
      </c>
      <c r="S328" s="177">
        <v>0</v>
      </c>
      <c r="T328" s="178">
        <f t="shared" si="53"/>
        <v>0</v>
      </c>
      <c r="AR328" s="21" t="s">
        <v>431</v>
      </c>
      <c r="AT328" s="21" t="s">
        <v>140</v>
      </c>
      <c r="AU328" s="21" t="s">
        <v>81</v>
      </c>
      <c r="AY328" s="21" t="s">
        <v>137</v>
      </c>
      <c r="BE328" s="179">
        <f t="shared" si="54"/>
        <v>0</v>
      </c>
      <c r="BF328" s="179">
        <f t="shared" si="55"/>
        <v>0</v>
      </c>
      <c r="BG328" s="179">
        <f t="shared" si="56"/>
        <v>0</v>
      </c>
      <c r="BH328" s="179">
        <f t="shared" si="57"/>
        <v>0</v>
      </c>
      <c r="BI328" s="179">
        <f t="shared" si="58"/>
        <v>0</v>
      </c>
      <c r="BJ328" s="21" t="s">
        <v>79</v>
      </c>
      <c r="BK328" s="179">
        <f t="shared" si="59"/>
        <v>0</v>
      </c>
      <c r="BL328" s="21" t="s">
        <v>431</v>
      </c>
      <c r="BM328" s="21" t="s">
        <v>815</v>
      </c>
    </row>
    <row r="329" spans="2:65" s="1" customFormat="1" ht="22.5" customHeight="1">
      <c r="B329" s="167"/>
      <c r="C329" s="168" t="s">
        <v>816</v>
      </c>
      <c r="D329" s="168" t="s">
        <v>140</v>
      </c>
      <c r="E329" s="169" t="s">
        <v>817</v>
      </c>
      <c r="F329" s="170" t="s">
        <v>818</v>
      </c>
      <c r="G329" s="171" t="s">
        <v>794</v>
      </c>
      <c r="H329" s="172">
        <v>10</v>
      </c>
      <c r="I329" s="173"/>
      <c r="J329" s="174">
        <f t="shared" si="50"/>
        <v>0</v>
      </c>
      <c r="K329" s="170" t="s">
        <v>755</v>
      </c>
      <c r="L329" s="38"/>
      <c r="M329" s="175" t="s">
        <v>5</v>
      </c>
      <c r="N329" s="176" t="s">
        <v>42</v>
      </c>
      <c r="O329" s="39"/>
      <c r="P329" s="177">
        <f t="shared" si="51"/>
        <v>0</v>
      </c>
      <c r="Q329" s="177">
        <v>0</v>
      </c>
      <c r="R329" s="177">
        <f t="shared" si="52"/>
        <v>0</v>
      </c>
      <c r="S329" s="177">
        <v>0</v>
      </c>
      <c r="T329" s="178">
        <f t="shared" si="53"/>
        <v>0</v>
      </c>
      <c r="AR329" s="21" t="s">
        <v>431</v>
      </c>
      <c r="AT329" s="21" t="s">
        <v>140</v>
      </c>
      <c r="AU329" s="21" t="s">
        <v>81</v>
      </c>
      <c r="AY329" s="21" t="s">
        <v>137</v>
      </c>
      <c r="BE329" s="179">
        <f t="shared" si="54"/>
        <v>0</v>
      </c>
      <c r="BF329" s="179">
        <f t="shared" si="55"/>
        <v>0</v>
      </c>
      <c r="BG329" s="179">
        <f t="shared" si="56"/>
        <v>0</v>
      </c>
      <c r="BH329" s="179">
        <f t="shared" si="57"/>
        <v>0</v>
      </c>
      <c r="BI329" s="179">
        <f t="shared" si="58"/>
        <v>0</v>
      </c>
      <c r="BJ329" s="21" t="s">
        <v>79</v>
      </c>
      <c r="BK329" s="179">
        <f t="shared" si="59"/>
        <v>0</v>
      </c>
      <c r="BL329" s="21" t="s">
        <v>431</v>
      </c>
      <c r="BM329" s="21" t="s">
        <v>819</v>
      </c>
    </row>
    <row r="330" spans="2:65" s="1" customFormat="1" ht="22.5" customHeight="1">
      <c r="B330" s="167"/>
      <c r="C330" s="168" t="s">
        <v>820</v>
      </c>
      <c r="D330" s="168" t="s">
        <v>140</v>
      </c>
      <c r="E330" s="169" t="s">
        <v>821</v>
      </c>
      <c r="F330" s="170" t="s">
        <v>822</v>
      </c>
      <c r="G330" s="171" t="s">
        <v>794</v>
      </c>
      <c r="H330" s="172">
        <v>36</v>
      </c>
      <c r="I330" s="173"/>
      <c r="J330" s="174">
        <f t="shared" si="50"/>
        <v>0</v>
      </c>
      <c r="K330" s="170" t="s">
        <v>755</v>
      </c>
      <c r="L330" s="38"/>
      <c r="M330" s="175" t="s">
        <v>5</v>
      </c>
      <c r="N330" s="176" t="s">
        <v>42</v>
      </c>
      <c r="O330" s="39"/>
      <c r="P330" s="177">
        <f t="shared" si="51"/>
        <v>0</v>
      </c>
      <c r="Q330" s="177">
        <v>0</v>
      </c>
      <c r="R330" s="177">
        <f t="shared" si="52"/>
        <v>0</v>
      </c>
      <c r="S330" s="177">
        <v>0</v>
      </c>
      <c r="T330" s="178">
        <f t="shared" si="53"/>
        <v>0</v>
      </c>
      <c r="AR330" s="21" t="s">
        <v>431</v>
      </c>
      <c r="AT330" s="21" t="s">
        <v>140</v>
      </c>
      <c r="AU330" s="21" t="s">
        <v>81</v>
      </c>
      <c r="AY330" s="21" t="s">
        <v>137</v>
      </c>
      <c r="BE330" s="179">
        <f t="shared" si="54"/>
        <v>0</v>
      </c>
      <c r="BF330" s="179">
        <f t="shared" si="55"/>
        <v>0</v>
      </c>
      <c r="BG330" s="179">
        <f t="shared" si="56"/>
        <v>0</v>
      </c>
      <c r="BH330" s="179">
        <f t="shared" si="57"/>
        <v>0</v>
      </c>
      <c r="BI330" s="179">
        <f t="shared" si="58"/>
        <v>0</v>
      </c>
      <c r="BJ330" s="21" t="s">
        <v>79</v>
      </c>
      <c r="BK330" s="179">
        <f t="shared" si="59"/>
        <v>0</v>
      </c>
      <c r="BL330" s="21" t="s">
        <v>431</v>
      </c>
      <c r="BM330" s="21" t="s">
        <v>823</v>
      </c>
    </row>
    <row r="331" spans="2:65" s="1" customFormat="1" ht="22.5" customHeight="1">
      <c r="B331" s="167"/>
      <c r="C331" s="168" t="s">
        <v>824</v>
      </c>
      <c r="D331" s="168" t="s">
        <v>140</v>
      </c>
      <c r="E331" s="169" t="s">
        <v>825</v>
      </c>
      <c r="F331" s="170" t="s">
        <v>826</v>
      </c>
      <c r="G331" s="171" t="s">
        <v>794</v>
      </c>
      <c r="H331" s="172">
        <v>4</v>
      </c>
      <c r="I331" s="173"/>
      <c r="J331" s="174">
        <f t="shared" si="50"/>
        <v>0</v>
      </c>
      <c r="K331" s="170" t="s">
        <v>755</v>
      </c>
      <c r="L331" s="38"/>
      <c r="M331" s="175" t="s">
        <v>5</v>
      </c>
      <c r="N331" s="176" t="s">
        <v>42</v>
      </c>
      <c r="O331" s="39"/>
      <c r="P331" s="177">
        <f t="shared" si="51"/>
        <v>0</v>
      </c>
      <c r="Q331" s="177">
        <v>0</v>
      </c>
      <c r="R331" s="177">
        <f t="shared" si="52"/>
        <v>0</v>
      </c>
      <c r="S331" s="177">
        <v>0</v>
      </c>
      <c r="T331" s="178">
        <f t="shared" si="53"/>
        <v>0</v>
      </c>
      <c r="AR331" s="21" t="s">
        <v>431</v>
      </c>
      <c r="AT331" s="21" t="s">
        <v>140</v>
      </c>
      <c r="AU331" s="21" t="s">
        <v>81</v>
      </c>
      <c r="AY331" s="21" t="s">
        <v>137</v>
      </c>
      <c r="BE331" s="179">
        <f t="shared" si="54"/>
        <v>0</v>
      </c>
      <c r="BF331" s="179">
        <f t="shared" si="55"/>
        <v>0</v>
      </c>
      <c r="BG331" s="179">
        <f t="shared" si="56"/>
        <v>0</v>
      </c>
      <c r="BH331" s="179">
        <f t="shared" si="57"/>
        <v>0</v>
      </c>
      <c r="BI331" s="179">
        <f t="shared" si="58"/>
        <v>0</v>
      </c>
      <c r="BJ331" s="21" t="s">
        <v>79</v>
      </c>
      <c r="BK331" s="179">
        <f t="shared" si="59"/>
        <v>0</v>
      </c>
      <c r="BL331" s="21" t="s">
        <v>431</v>
      </c>
      <c r="BM331" s="21" t="s">
        <v>827</v>
      </c>
    </row>
    <row r="332" spans="2:65" s="1" customFormat="1" ht="22.5" customHeight="1">
      <c r="B332" s="167"/>
      <c r="C332" s="193" t="s">
        <v>828</v>
      </c>
      <c r="D332" s="193" t="s">
        <v>216</v>
      </c>
      <c r="E332" s="194" t="s">
        <v>829</v>
      </c>
      <c r="F332" s="195" t="s">
        <v>830</v>
      </c>
      <c r="G332" s="196" t="s">
        <v>785</v>
      </c>
      <c r="H332" s="197">
        <v>4</v>
      </c>
      <c r="I332" s="198"/>
      <c r="J332" s="199">
        <f t="shared" si="50"/>
        <v>0</v>
      </c>
      <c r="K332" s="195" t="s">
        <v>755</v>
      </c>
      <c r="L332" s="200"/>
      <c r="M332" s="201" t="s">
        <v>5</v>
      </c>
      <c r="N332" s="202" t="s">
        <v>42</v>
      </c>
      <c r="O332" s="39"/>
      <c r="P332" s="177">
        <f t="shared" si="51"/>
        <v>0</v>
      </c>
      <c r="Q332" s="177">
        <v>0</v>
      </c>
      <c r="R332" s="177">
        <f t="shared" si="52"/>
        <v>0</v>
      </c>
      <c r="S332" s="177">
        <v>0</v>
      </c>
      <c r="T332" s="178">
        <f t="shared" si="53"/>
        <v>0</v>
      </c>
      <c r="AR332" s="21" t="s">
        <v>760</v>
      </c>
      <c r="AT332" s="21" t="s">
        <v>216</v>
      </c>
      <c r="AU332" s="21" t="s">
        <v>81</v>
      </c>
      <c r="AY332" s="21" t="s">
        <v>137</v>
      </c>
      <c r="BE332" s="179">
        <f t="shared" si="54"/>
        <v>0</v>
      </c>
      <c r="BF332" s="179">
        <f t="shared" si="55"/>
        <v>0</v>
      </c>
      <c r="BG332" s="179">
        <f t="shared" si="56"/>
        <v>0</v>
      </c>
      <c r="BH332" s="179">
        <f t="shared" si="57"/>
        <v>0</v>
      </c>
      <c r="BI332" s="179">
        <f t="shared" si="58"/>
        <v>0</v>
      </c>
      <c r="BJ332" s="21" t="s">
        <v>79</v>
      </c>
      <c r="BK332" s="179">
        <f t="shared" si="59"/>
        <v>0</v>
      </c>
      <c r="BL332" s="21" t="s">
        <v>431</v>
      </c>
      <c r="BM332" s="21" t="s">
        <v>831</v>
      </c>
    </row>
    <row r="333" spans="2:65" s="1" customFormat="1" ht="22.5" customHeight="1">
      <c r="B333" s="167"/>
      <c r="C333" s="193" t="s">
        <v>832</v>
      </c>
      <c r="D333" s="193" t="s">
        <v>216</v>
      </c>
      <c r="E333" s="194" t="s">
        <v>833</v>
      </c>
      <c r="F333" s="195" t="s">
        <v>834</v>
      </c>
      <c r="G333" s="196" t="s">
        <v>785</v>
      </c>
      <c r="H333" s="197">
        <v>4</v>
      </c>
      <c r="I333" s="198"/>
      <c r="J333" s="199">
        <f t="shared" si="50"/>
        <v>0</v>
      </c>
      <c r="K333" s="195" t="s">
        <v>755</v>
      </c>
      <c r="L333" s="200"/>
      <c r="M333" s="201" t="s">
        <v>5</v>
      </c>
      <c r="N333" s="202" t="s">
        <v>42</v>
      </c>
      <c r="O333" s="39"/>
      <c r="P333" s="177">
        <f t="shared" si="51"/>
        <v>0</v>
      </c>
      <c r="Q333" s="177">
        <v>0</v>
      </c>
      <c r="R333" s="177">
        <f t="shared" si="52"/>
        <v>0</v>
      </c>
      <c r="S333" s="177">
        <v>0</v>
      </c>
      <c r="T333" s="178">
        <f t="shared" si="53"/>
        <v>0</v>
      </c>
      <c r="AR333" s="21" t="s">
        <v>760</v>
      </c>
      <c r="AT333" s="21" t="s">
        <v>216</v>
      </c>
      <c r="AU333" s="21" t="s">
        <v>81</v>
      </c>
      <c r="AY333" s="21" t="s">
        <v>137</v>
      </c>
      <c r="BE333" s="179">
        <f t="shared" si="54"/>
        <v>0</v>
      </c>
      <c r="BF333" s="179">
        <f t="shared" si="55"/>
        <v>0</v>
      </c>
      <c r="BG333" s="179">
        <f t="shared" si="56"/>
        <v>0</v>
      </c>
      <c r="BH333" s="179">
        <f t="shared" si="57"/>
        <v>0</v>
      </c>
      <c r="BI333" s="179">
        <f t="shared" si="58"/>
        <v>0</v>
      </c>
      <c r="BJ333" s="21" t="s">
        <v>79</v>
      </c>
      <c r="BK333" s="179">
        <f t="shared" si="59"/>
        <v>0</v>
      </c>
      <c r="BL333" s="21" t="s">
        <v>431</v>
      </c>
      <c r="BM333" s="21" t="s">
        <v>835</v>
      </c>
    </row>
    <row r="334" spans="2:65" s="1" customFormat="1" ht="22.5" customHeight="1">
      <c r="B334" s="167"/>
      <c r="C334" s="193" t="s">
        <v>836</v>
      </c>
      <c r="D334" s="193" t="s">
        <v>216</v>
      </c>
      <c r="E334" s="194" t="s">
        <v>837</v>
      </c>
      <c r="F334" s="195" t="s">
        <v>838</v>
      </c>
      <c r="G334" s="196" t="s">
        <v>785</v>
      </c>
      <c r="H334" s="197">
        <v>4</v>
      </c>
      <c r="I334" s="198"/>
      <c r="J334" s="199">
        <f t="shared" si="50"/>
        <v>0</v>
      </c>
      <c r="K334" s="195" t="s">
        <v>755</v>
      </c>
      <c r="L334" s="200"/>
      <c r="M334" s="201" t="s">
        <v>5</v>
      </c>
      <c r="N334" s="202" t="s">
        <v>42</v>
      </c>
      <c r="O334" s="39"/>
      <c r="P334" s="177">
        <f t="shared" si="51"/>
        <v>0</v>
      </c>
      <c r="Q334" s="177">
        <v>0</v>
      </c>
      <c r="R334" s="177">
        <f t="shared" si="52"/>
        <v>0</v>
      </c>
      <c r="S334" s="177">
        <v>0</v>
      </c>
      <c r="T334" s="178">
        <f t="shared" si="53"/>
        <v>0</v>
      </c>
      <c r="AR334" s="21" t="s">
        <v>760</v>
      </c>
      <c r="AT334" s="21" t="s">
        <v>216</v>
      </c>
      <c r="AU334" s="21" t="s">
        <v>81</v>
      </c>
      <c r="AY334" s="21" t="s">
        <v>137</v>
      </c>
      <c r="BE334" s="179">
        <f t="shared" si="54"/>
        <v>0</v>
      </c>
      <c r="BF334" s="179">
        <f t="shared" si="55"/>
        <v>0</v>
      </c>
      <c r="BG334" s="179">
        <f t="shared" si="56"/>
        <v>0</v>
      </c>
      <c r="BH334" s="179">
        <f t="shared" si="57"/>
        <v>0</v>
      </c>
      <c r="BI334" s="179">
        <f t="shared" si="58"/>
        <v>0</v>
      </c>
      <c r="BJ334" s="21" t="s">
        <v>79</v>
      </c>
      <c r="BK334" s="179">
        <f t="shared" si="59"/>
        <v>0</v>
      </c>
      <c r="BL334" s="21" t="s">
        <v>431</v>
      </c>
      <c r="BM334" s="21" t="s">
        <v>839</v>
      </c>
    </row>
    <row r="335" spans="2:65" s="1" customFormat="1" ht="22.5" customHeight="1">
      <c r="B335" s="167"/>
      <c r="C335" s="168" t="s">
        <v>840</v>
      </c>
      <c r="D335" s="168" t="s">
        <v>140</v>
      </c>
      <c r="E335" s="169" t="s">
        <v>841</v>
      </c>
      <c r="F335" s="170" t="s">
        <v>842</v>
      </c>
      <c r="G335" s="171" t="s">
        <v>794</v>
      </c>
      <c r="H335" s="172">
        <v>1</v>
      </c>
      <c r="I335" s="173"/>
      <c r="J335" s="174">
        <f t="shared" si="50"/>
        <v>0</v>
      </c>
      <c r="K335" s="170" t="s">
        <v>755</v>
      </c>
      <c r="L335" s="38"/>
      <c r="M335" s="175" t="s">
        <v>5</v>
      </c>
      <c r="N335" s="176" t="s">
        <v>42</v>
      </c>
      <c r="O335" s="39"/>
      <c r="P335" s="177">
        <f t="shared" si="51"/>
        <v>0</v>
      </c>
      <c r="Q335" s="177">
        <v>0</v>
      </c>
      <c r="R335" s="177">
        <f t="shared" si="52"/>
        <v>0</v>
      </c>
      <c r="S335" s="177">
        <v>0</v>
      </c>
      <c r="T335" s="178">
        <f t="shared" si="53"/>
        <v>0</v>
      </c>
      <c r="AR335" s="21" t="s">
        <v>431</v>
      </c>
      <c r="AT335" s="21" t="s">
        <v>140</v>
      </c>
      <c r="AU335" s="21" t="s">
        <v>81</v>
      </c>
      <c r="AY335" s="21" t="s">
        <v>137</v>
      </c>
      <c r="BE335" s="179">
        <f t="shared" si="54"/>
        <v>0</v>
      </c>
      <c r="BF335" s="179">
        <f t="shared" si="55"/>
        <v>0</v>
      </c>
      <c r="BG335" s="179">
        <f t="shared" si="56"/>
        <v>0</v>
      </c>
      <c r="BH335" s="179">
        <f t="shared" si="57"/>
        <v>0</v>
      </c>
      <c r="BI335" s="179">
        <f t="shared" si="58"/>
        <v>0</v>
      </c>
      <c r="BJ335" s="21" t="s">
        <v>79</v>
      </c>
      <c r="BK335" s="179">
        <f t="shared" si="59"/>
        <v>0</v>
      </c>
      <c r="BL335" s="21" t="s">
        <v>431</v>
      </c>
      <c r="BM335" s="21" t="s">
        <v>843</v>
      </c>
    </row>
    <row r="336" spans="2:65" s="1" customFormat="1" ht="22.5" customHeight="1">
      <c r="B336" s="167"/>
      <c r="C336" s="193" t="s">
        <v>844</v>
      </c>
      <c r="D336" s="193" t="s">
        <v>216</v>
      </c>
      <c r="E336" s="194" t="s">
        <v>845</v>
      </c>
      <c r="F336" s="195" t="s">
        <v>846</v>
      </c>
      <c r="G336" s="196" t="s">
        <v>785</v>
      </c>
      <c r="H336" s="197">
        <v>1</v>
      </c>
      <c r="I336" s="198"/>
      <c r="J336" s="199">
        <f t="shared" si="50"/>
        <v>0</v>
      </c>
      <c r="K336" s="195" t="s">
        <v>755</v>
      </c>
      <c r="L336" s="200"/>
      <c r="M336" s="201" t="s">
        <v>5</v>
      </c>
      <c r="N336" s="202" t="s">
        <v>42</v>
      </c>
      <c r="O336" s="39"/>
      <c r="P336" s="177">
        <f t="shared" si="51"/>
        <v>0</v>
      </c>
      <c r="Q336" s="177">
        <v>0</v>
      </c>
      <c r="R336" s="177">
        <f t="shared" si="52"/>
        <v>0</v>
      </c>
      <c r="S336" s="177">
        <v>0</v>
      </c>
      <c r="T336" s="178">
        <f t="shared" si="53"/>
        <v>0</v>
      </c>
      <c r="AR336" s="21" t="s">
        <v>760</v>
      </c>
      <c r="AT336" s="21" t="s">
        <v>216</v>
      </c>
      <c r="AU336" s="21" t="s">
        <v>81</v>
      </c>
      <c r="AY336" s="21" t="s">
        <v>137</v>
      </c>
      <c r="BE336" s="179">
        <f t="shared" si="54"/>
        <v>0</v>
      </c>
      <c r="BF336" s="179">
        <f t="shared" si="55"/>
        <v>0</v>
      </c>
      <c r="BG336" s="179">
        <f t="shared" si="56"/>
        <v>0</v>
      </c>
      <c r="BH336" s="179">
        <f t="shared" si="57"/>
        <v>0</v>
      </c>
      <c r="BI336" s="179">
        <f t="shared" si="58"/>
        <v>0</v>
      </c>
      <c r="BJ336" s="21" t="s">
        <v>79</v>
      </c>
      <c r="BK336" s="179">
        <f t="shared" si="59"/>
        <v>0</v>
      </c>
      <c r="BL336" s="21" t="s">
        <v>431</v>
      </c>
      <c r="BM336" s="21" t="s">
        <v>847</v>
      </c>
    </row>
    <row r="337" spans="2:65" s="1" customFormat="1" ht="22.5" customHeight="1">
      <c r="B337" s="167"/>
      <c r="C337" s="193" t="s">
        <v>848</v>
      </c>
      <c r="D337" s="193" t="s">
        <v>216</v>
      </c>
      <c r="E337" s="194" t="s">
        <v>833</v>
      </c>
      <c r="F337" s="195" t="s">
        <v>834</v>
      </c>
      <c r="G337" s="196" t="s">
        <v>785</v>
      </c>
      <c r="H337" s="197">
        <v>1</v>
      </c>
      <c r="I337" s="198"/>
      <c r="J337" s="199">
        <f t="shared" si="50"/>
        <v>0</v>
      </c>
      <c r="K337" s="195" t="s">
        <v>755</v>
      </c>
      <c r="L337" s="200"/>
      <c r="M337" s="201" t="s">
        <v>5</v>
      </c>
      <c r="N337" s="202" t="s">
        <v>42</v>
      </c>
      <c r="O337" s="39"/>
      <c r="P337" s="177">
        <f t="shared" si="51"/>
        <v>0</v>
      </c>
      <c r="Q337" s="177">
        <v>0</v>
      </c>
      <c r="R337" s="177">
        <f t="shared" si="52"/>
        <v>0</v>
      </c>
      <c r="S337" s="177">
        <v>0</v>
      </c>
      <c r="T337" s="178">
        <f t="shared" si="53"/>
        <v>0</v>
      </c>
      <c r="AR337" s="21" t="s">
        <v>760</v>
      </c>
      <c r="AT337" s="21" t="s">
        <v>216</v>
      </c>
      <c r="AU337" s="21" t="s">
        <v>81</v>
      </c>
      <c r="AY337" s="21" t="s">
        <v>137</v>
      </c>
      <c r="BE337" s="179">
        <f t="shared" si="54"/>
        <v>0</v>
      </c>
      <c r="BF337" s="179">
        <f t="shared" si="55"/>
        <v>0</v>
      </c>
      <c r="BG337" s="179">
        <f t="shared" si="56"/>
        <v>0</v>
      </c>
      <c r="BH337" s="179">
        <f t="shared" si="57"/>
        <v>0</v>
      </c>
      <c r="BI337" s="179">
        <f t="shared" si="58"/>
        <v>0</v>
      </c>
      <c r="BJ337" s="21" t="s">
        <v>79</v>
      </c>
      <c r="BK337" s="179">
        <f t="shared" si="59"/>
        <v>0</v>
      </c>
      <c r="BL337" s="21" t="s">
        <v>431</v>
      </c>
      <c r="BM337" s="21" t="s">
        <v>849</v>
      </c>
    </row>
    <row r="338" spans="2:65" s="1" customFormat="1" ht="22.5" customHeight="1">
      <c r="B338" s="167"/>
      <c r="C338" s="193" t="s">
        <v>850</v>
      </c>
      <c r="D338" s="193" t="s">
        <v>216</v>
      </c>
      <c r="E338" s="194" t="s">
        <v>837</v>
      </c>
      <c r="F338" s="195" t="s">
        <v>838</v>
      </c>
      <c r="G338" s="196" t="s">
        <v>785</v>
      </c>
      <c r="H338" s="197">
        <v>1</v>
      </c>
      <c r="I338" s="198"/>
      <c r="J338" s="199">
        <f t="shared" si="50"/>
        <v>0</v>
      </c>
      <c r="K338" s="195" t="s">
        <v>755</v>
      </c>
      <c r="L338" s="200"/>
      <c r="M338" s="201" t="s">
        <v>5</v>
      </c>
      <c r="N338" s="202" t="s">
        <v>42</v>
      </c>
      <c r="O338" s="39"/>
      <c r="P338" s="177">
        <f t="shared" si="51"/>
        <v>0</v>
      </c>
      <c r="Q338" s="177">
        <v>0</v>
      </c>
      <c r="R338" s="177">
        <f t="shared" si="52"/>
        <v>0</v>
      </c>
      <c r="S338" s="177">
        <v>0</v>
      </c>
      <c r="T338" s="178">
        <f t="shared" si="53"/>
        <v>0</v>
      </c>
      <c r="AR338" s="21" t="s">
        <v>760</v>
      </c>
      <c r="AT338" s="21" t="s">
        <v>216</v>
      </c>
      <c r="AU338" s="21" t="s">
        <v>81</v>
      </c>
      <c r="AY338" s="21" t="s">
        <v>137</v>
      </c>
      <c r="BE338" s="179">
        <f t="shared" si="54"/>
        <v>0</v>
      </c>
      <c r="BF338" s="179">
        <f t="shared" si="55"/>
        <v>0</v>
      </c>
      <c r="BG338" s="179">
        <f t="shared" si="56"/>
        <v>0</v>
      </c>
      <c r="BH338" s="179">
        <f t="shared" si="57"/>
        <v>0</v>
      </c>
      <c r="BI338" s="179">
        <f t="shared" si="58"/>
        <v>0</v>
      </c>
      <c r="BJ338" s="21" t="s">
        <v>79</v>
      </c>
      <c r="BK338" s="179">
        <f t="shared" si="59"/>
        <v>0</v>
      </c>
      <c r="BL338" s="21" t="s">
        <v>431</v>
      </c>
      <c r="BM338" s="21" t="s">
        <v>851</v>
      </c>
    </row>
    <row r="339" spans="2:65" s="1" customFormat="1" ht="22.5" customHeight="1">
      <c r="B339" s="167"/>
      <c r="C339" s="168" t="s">
        <v>852</v>
      </c>
      <c r="D339" s="168" t="s">
        <v>140</v>
      </c>
      <c r="E339" s="169" t="s">
        <v>853</v>
      </c>
      <c r="F339" s="170" t="s">
        <v>854</v>
      </c>
      <c r="G339" s="171" t="s">
        <v>794</v>
      </c>
      <c r="H339" s="172">
        <v>4</v>
      </c>
      <c r="I339" s="173"/>
      <c r="J339" s="174">
        <f t="shared" si="50"/>
        <v>0</v>
      </c>
      <c r="K339" s="170" t="s">
        <v>755</v>
      </c>
      <c r="L339" s="38"/>
      <c r="M339" s="175" t="s">
        <v>5</v>
      </c>
      <c r="N339" s="176" t="s">
        <v>42</v>
      </c>
      <c r="O339" s="39"/>
      <c r="P339" s="177">
        <f t="shared" si="51"/>
        <v>0</v>
      </c>
      <c r="Q339" s="177">
        <v>0</v>
      </c>
      <c r="R339" s="177">
        <f t="shared" si="52"/>
        <v>0</v>
      </c>
      <c r="S339" s="177">
        <v>0</v>
      </c>
      <c r="T339" s="178">
        <f t="shared" si="53"/>
        <v>0</v>
      </c>
      <c r="AR339" s="21" t="s">
        <v>431</v>
      </c>
      <c r="AT339" s="21" t="s">
        <v>140</v>
      </c>
      <c r="AU339" s="21" t="s">
        <v>81</v>
      </c>
      <c r="AY339" s="21" t="s">
        <v>137</v>
      </c>
      <c r="BE339" s="179">
        <f t="shared" si="54"/>
        <v>0</v>
      </c>
      <c r="BF339" s="179">
        <f t="shared" si="55"/>
        <v>0</v>
      </c>
      <c r="BG339" s="179">
        <f t="shared" si="56"/>
        <v>0</v>
      </c>
      <c r="BH339" s="179">
        <f t="shared" si="57"/>
        <v>0</v>
      </c>
      <c r="BI339" s="179">
        <f t="shared" si="58"/>
        <v>0</v>
      </c>
      <c r="BJ339" s="21" t="s">
        <v>79</v>
      </c>
      <c r="BK339" s="179">
        <f t="shared" si="59"/>
        <v>0</v>
      </c>
      <c r="BL339" s="21" t="s">
        <v>431</v>
      </c>
      <c r="BM339" s="21" t="s">
        <v>855</v>
      </c>
    </row>
    <row r="340" spans="2:65" s="1" customFormat="1" ht="22.5" customHeight="1">
      <c r="B340" s="167"/>
      <c r="C340" s="193" t="s">
        <v>856</v>
      </c>
      <c r="D340" s="193" t="s">
        <v>216</v>
      </c>
      <c r="E340" s="194" t="s">
        <v>837</v>
      </c>
      <c r="F340" s="195" t="s">
        <v>838</v>
      </c>
      <c r="G340" s="196" t="s">
        <v>785</v>
      </c>
      <c r="H340" s="197">
        <v>4</v>
      </c>
      <c r="I340" s="198"/>
      <c r="J340" s="199">
        <f t="shared" si="50"/>
        <v>0</v>
      </c>
      <c r="K340" s="195" t="s">
        <v>755</v>
      </c>
      <c r="L340" s="200"/>
      <c r="M340" s="201" t="s">
        <v>5</v>
      </c>
      <c r="N340" s="202" t="s">
        <v>42</v>
      </c>
      <c r="O340" s="39"/>
      <c r="P340" s="177">
        <f t="shared" si="51"/>
        <v>0</v>
      </c>
      <c r="Q340" s="177">
        <v>0</v>
      </c>
      <c r="R340" s="177">
        <f t="shared" si="52"/>
        <v>0</v>
      </c>
      <c r="S340" s="177">
        <v>0</v>
      </c>
      <c r="T340" s="178">
        <f t="shared" si="53"/>
        <v>0</v>
      </c>
      <c r="AR340" s="21" t="s">
        <v>760</v>
      </c>
      <c r="AT340" s="21" t="s">
        <v>216</v>
      </c>
      <c r="AU340" s="21" t="s">
        <v>81</v>
      </c>
      <c r="AY340" s="21" t="s">
        <v>137</v>
      </c>
      <c r="BE340" s="179">
        <f t="shared" si="54"/>
        <v>0</v>
      </c>
      <c r="BF340" s="179">
        <f t="shared" si="55"/>
        <v>0</v>
      </c>
      <c r="BG340" s="179">
        <f t="shared" si="56"/>
        <v>0</v>
      </c>
      <c r="BH340" s="179">
        <f t="shared" si="57"/>
        <v>0</v>
      </c>
      <c r="BI340" s="179">
        <f t="shared" si="58"/>
        <v>0</v>
      </c>
      <c r="BJ340" s="21" t="s">
        <v>79</v>
      </c>
      <c r="BK340" s="179">
        <f t="shared" si="59"/>
        <v>0</v>
      </c>
      <c r="BL340" s="21" t="s">
        <v>431</v>
      </c>
      <c r="BM340" s="21" t="s">
        <v>857</v>
      </c>
    </row>
    <row r="341" spans="2:65" s="1" customFormat="1" ht="22.5" customHeight="1">
      <c r="B341" s="167"/>
      <c r="C341" s="193" t="s">
        <v>858</v>
      </c>
      <c r="D341" s="193" t="s">
        <v>216</v>
      </c>
      <c r="E341" s="194" t="s">
        <v>859</v>
      </c>
      <c r="F341" s="195" t="s">
        <v>860</v>
      </c>
      <c r="G341" s="196" t="s">
        <v>785</v>
      </c>
      <c r="H341" s="197">
        <v>4</v>
      </c>
      <c r="I341" s="198"/>
      <c r="J341" s="199">
        <f t="shared" si="50"/>
        <v>0</v>
      </c>
      <c r="K341" s="195" t="s">
        <v>755</v>
      </c>
      <c r="L341" s="200"/>
      <c r="M341" s="201" t="s">
        <v>5</v>
      </c>
      <c r="N341" s="202" t="s">
        <v>42</v>
      </c>
      <c r="O341" s="39"/>
      <c r="P341" s="177">
        <f t="shared" si="51"/>
        <v>0</v>
      </c>
      <c r="Q341" s="177">
        <v>0</v>
      </c>
      <c r="R341" s="177">
        <f t="shared" si="52"/>
        <v>0</v>
      </c>
      <c r="S341" s="177">
        <v>0</v>
      </c>
      <c r="T341" s="178">
        <f t="shared" si="53"/>
        <v>0</v>
      </c>
      <c r="AR341" s="21" t="s">
        <v>760</v>
      </c>
      <c r="AT341" s="21" t="s">
        <v>216</v>
      </c>
      <c r="AU341" s="21" t="s">
        <v>81</v>
      </c>
      <c r="AY341" s="21" t="s">
        <v>137</v>
      </c>
      <c r="BE341" s="179">
        <f t="shared" si="54"/>
        <v>0</v>
      </c>
      <c r="BF341" s="179">
        <f t="shared" si="55"/>
        <v>0</v>
      </c>
      <c r="BG341" s="179">
        <f t="shared" si="56"/>
        <v>0</v>
      </c>
      <c r="BH341" s="179">
        <f t="shared" si="57"/>
        <v>0</v>
      </c>
      <c r="BI341" s="179">
        <f t="shared" si="58"/>
        <v>0</v>
      </c>
      <c r="BJ341" s="21" t="s">
        <v>79</v>
      </c>
      <c r="BK341" s="179">
        <f t="shared" si="59"/>
        <v>0</v>
      </c>
      <c r="BL341" s="21" t="s">
        <v>431</v>
      </c>
      <c r="BM341" s="21" t="s">
        <v>861</v>
      </c>
    </row>
    <row r="342" spans="2:65" s="1" customFormat="1" ht="22.5" customHeight="1">
      <c r="B342" s="167"/>
      <c r="C342" s="168" t="s">
        <v>862</v>
      </c>
      <c r="D342" s="168" t="s">
        <v>140</v>
      </c>
      <c r="E342" s="169" t="s">
        <v>863</v>
      </c>
      <c r="F342" s="170" t="s">
        <v>864</v>
      </c>
      <c r="G342" s="171" t="s">
        <v>794</v>
      </c>
      <c r="H342" s="172">
        <v>3</v>
      </c>
      <c r="I342" s="173"/>
      <c r="J342" s="174">
        <f t="shared" si="50"/>
        <v>0</v>
      </c>
      <c r="K342" s="170" t="s">
        <v>755</v>
      </c>
      <c r="L342" s="38"/>
      <c r="M342" s="175" t="s">
        <v>5</v>
      </c>
      <c r="N342" s="176" t="s">
        <v>42</v>
      </c>
      <c r="O342" s="39"/>
      <c r="P342" s="177">
        <f t="shared" si="51"/>
        <v>0</v>
      </c>
      <c r="Q342" s="177">
        <v>0</v>
      </c>
      <c r="R342" s="177">
        <f t="shared" si="52"/>
        <v>0</v>
      </c>
      <c r="S342" s="177">
        <v>0</v>
      </c>
      <c r="T342" s="178">
        <f t="shared" si="53"/>
        <v>0</v>
      </c>
      <c r="AR342" s="21" t="s">
        <v>431</v>
      </c>
      <c r="AT342" s="21" t="s">
        <v>140</v>
      </c>
      <c r="AU342" s="21" t="s">
        <v>81</v>
      </c>
      <c r="AY342" s="21" t="s">
        <v>137</v>
      </c>
      <c r="BE342" s="179">
        <f t="shared" si="54"/>
        <v>0</v>
      </c>
      <c r="BF342" s="179">
        <f t="shared" si="55"/>
        <v>0</v>
      </c>
      <c r="BG342" s="179">
        <f t="shared" si="56"/>
        <v>0</v>
      </c>
      <c r="BH342" s="179">
        <f t="shared" si="57"/>
        <v>0</v>
      </c>
      <c r="BI342" s="179">
        <f t="shared" si="58"/>
        <v>0</v>
      </c>
      <c r="BJ342" s="21" t="s">
        <v>79</v>
      </c>
      <c r="BK342" s="179">
        <f t="shared" si="59"/>
        <v>0</v>
      </c>
      <c r="BL342" s="21" t="s">
        <v>431</v>
      </c>
      <c r="BM342" s="21" t="s">
        <v>865</v>
      </c>
    </row>
    <row r="343" spans="2:65" s="1" customFormat="1" ht="22.5" customHeight="1">
      <c r="B343" s="167"/>
      <c r="C343" s="193" t="s">
        <v>866</v>
      </c>
      <c r="D343" s="193" t="s">
        <v>216</v>
      </c>
      <c r="E343" s="194" t="s">
        <v>867</v>
      </c>
      <c r="F343" s="195" t="s">
        <v>868</v>
      </c>
      <c r="G343" s="196" t="s">
        <v>785</v>
      </c>
      <c r="H343" s="197">
        <v>3</v>
      </c>
      <c r="I343" s="198"/>
      <c r="J343" s="199">
        <f t="shared" si="50"/>
        <v>0</v>
      </c>
      <c r="K343" s="195" t="s">
        <v>755</v>
      </c>
      <c r="L343" s="200"/>
      <c r="M343" s="201" t="s">
        <v>5</v>
      </c>
      <c r="N343" s="202" t="s">
        <v>42</v>
      </c>
      <c r="O343" s="39"/>
      <c r="P343" s="177">
        <f t="shared" si="51"/>
        <v>0</v>
      </c>
      <c r="Q343" s="177">
        <v>0</v>
      </c>
      <c r="R343" s="177">
        <f t="shared" si="52"/>
        <v>0</v>
      </c>
      <c r="S343" s="177">
        <v>0</v>
      </c>
      <c r="T343" s="178">
        <f t="shared" si="53"/>
        <v>0</v>
      </c>
      <c r="AR343" s="21" t="s">
        <v>760</v>
      </c>
      <c r="AT343" s="21" t="s">
        <v>216</v>
      </c>
      <c r="AU343" s="21" t="s">
        <v>81</v>
      </c>
      <c r="AY343" s="21" t="s">
        <v>137</v>
      </c>
      <c r="BE343" s="179">
        <f t="shared" si="54"/>
        <v>0</v>
      </c>
      <c r="BF343" s="179">
        <f t="shared" si="55"/>
        <v>0</v>
      </c>
      <c r="BG343" s="179">
        <f t="shared" si="56"/>
        <v>0</v>
      </c>
      <c r="BH343" s="179">
        <f t="shared" si="57"/>
        <v>0</v>
      </c>
      <c r="BI343" s="179">
        <f t="shared" si="58"/>
        <v>0</v>
      </c>
      <c r="BJ343" s="21" t="s">
        <v>79</v>
      </c>
      <c r="BK343" s="179">
        <f t="shared" si="59"/>
        <v>0</v>
      </c>
      <c r="BL343" s="21" t="s">
        <v>431</v>
      </c>
      <c r="BM343" s="21" t="s">
        <v>869</v>
      </c>
    </row>
    <row r="344" spans="2:65" s="1" customFormat="1" ht="22.5" customHeight="1">
      <c r="B344" s="167"/>
      <c r="C344" s="168" t="s">
        <v>870</v>
      </c>
      <c r="D344" s="168" t="s">
        <v>140</v>
      </c>
      <c r="E344" s="169" t="s">
        <v>871</v>
      </c>
      <c r="F344" s="170" t="s">
        <v>872</v>
      </c>
      <c r="G344" s="171" t="s">
        <v>794</v>
      </c>
      <c r="H344" s="172">
        <v>2</v>
      </c>
      <c r="I344" s="173"/>
      <c r="J344" s="174">
        <f t="shared" si="50"/>
        <v>0</v>
      </c>
      <c r="K344" s="170" t="s">
        <v>755</v>
      </c>
      <c r="L344" s="38"/>
      <c r="M344" s="175" t="s">
        <v>5</v>
      </c>
      <c r="N344" s="176" t="s">
        <v>42</v>
      </c>
      <c r="O344" s="39"/>
      <c r="P344" s="177">
        <f t="shared" si="51"/>
        <v>0</v>
      </c>
      <c r="Q344" s="177">
        <v>0</v>
      </c>
      <c r="R344" s="177">
        <f t="shared" si="52"/>
        <v>0</v>
      </c>
      <c r="S344" s="177">
        <v>0</v>
      </c>
      <c r="T344" s="178">
        <f t="shared" si="53"/>
        <v>0</v>
      </c>
      <c r="AR344" s="21" t="s">
        <v>431</v>
      </c>
      <c r="AT344" s="21" t="s">
        <v>140</v>
      </c>
      <c r="AU344" s="21" t="s">
        <v>81</v>
      </c>
      <c r="AY344" s="21" t="s">
        <v>137</v>
      </c>
      <c r="BE344" s="179">
        <f t="shared" si="54"/>
        <v>0</v>
      </c>
      <c r="BF344" s="179">
        <f t="shared" si="55"/>
        <v>0</v>
      </c>
      <c r="BG344" s="179">
        <f t="shared" si="56"/>
        <v>0</v>
      </c>
      <c r="BH344" s="179">
        <f t="shared" si="57"/>
        <v>0</v>
      </c>
      <c r="BI344" s="179">
        <f t="shared" si="58"/>
        <v>0</v>
      </c>
      <c r="BJ344" s="21" t="s">
        <v>79</v>
      </c>
      <c r="BK344" s="179">
        <f t="shared" si="59"/>
        <v>0</v>
      </c>
      <c r="BL344" s="21" t="s">
        <v>431</v>
      </c>
      <c r="BM344" s="21" t="s">
        <v>873</v>
      </c>
    </row>
    <row r="345" spans="2:65" s="1" customFormat="1" ht="22.5" customHeight="1">
      <c r="B345" s="167"/>
      <c r="C345" s="193" t="s">
        <v>874</v>
      </c>
      <c r="D345" s="193" t="s">
        <v>216</v>
      </c>
      <c r="E345" s="194" t="s">
        <v>875</v>
      </c>
      <c r="F345" s="195" t="s">
        <v>876</v>
      </c>
      <c r="G345" s="196" t="s">
        <v>785</v>
      </c>
      <c r="H345" s="197">
        <v>2</v>
      </c>
      <c r="I345" s="198"/>
      <c r="J345" s="199">
        <f t="shared" si="50"/>
        <v>0</v>
      </c>
      <c r="K345" s="195" t="s">
        <v>755</v>
      </c>
      <c r="L345" s="200"/>
      <c r="M345" s="201" t="s">
        <v>5</v>
      </c>
      <c r="N345" s="202" t="s">
        <v>42</v>
      </c>
      <c r="O345" s="39"/>
      <c r="P345" s="177">
        <f t="shared" si="51"/>
        <v>0</v>
      </c>
      <c r="Q345" s="177">
        <v>0</v>
      </c>
      <c r="R345" s="177">
        <f t="shared" si="52"/>
        <v>0</v>
      </c>
      <c r="S345" s="177">
        <v>0</v>
      </c>
      <c r="T345" s="178">
        <f t="shared" si="53"/>
        <v>0</v>
      </c>
      <c r="AR345" s="21" t="s">
        <v>760</v>
      </c>
      <c r="AT345" s="21" t="s">
        <v>216</v>
      </c>
      <c r="AU345" s="21" t="s">
        <v>81</v>
      </c>
      <c r="AY345" s="21" t="s">
        <v>137</v>
      </c>
      <c r="BE345" s="179">
        <f t="shared" si="54"/>
        <v>0</v>
      </c>
      <c r="BF345" s="179">
        <f t="shared" si="55"/>
        <v>0</v>
      </c>
      <c r="BG345" s="179">
        <f t="shared" si="56"/>
        <v>0</v>
      </c>
      <c r="BH345" s="179">
        <f t="shared" si="57"/>
        <v>0</v>
      </c>
      <c r="BI345" s="179">
        <f t="shared" si="58"/>
        <v>0</v>
      </c>
      <c r="BJ345" s="21" t="s">
        <v>79</v>
      </c>
      <c r="BK345" s="179">
        <f t="shared" si="59"/>
        <v>0</v>
      </c>
      <c r="BL345" s="21" t="s">
        <v>431</v>
      </c>
      <c r="BM345" s="21" t="s">
        <v>877</v>
      </c>
    </row>
    <row r="346" spans="2:65" s="1" customFormat="1" ht="22.5" customHeight="1">
      <c r="B346" s="167"/>
      <c r="C346" s="168" t="s">
        <v>878</v>
      </c>
      <c r="D346" s="168" t="s">
        <v>140</v>
      </c>
      <c r="E346" s="169" t="s">
        <v>879</v>
      </c>
      <c r="F346" s="170" t="s">
        <v>880</v>
      </c>
      <c r="G346" s="171" t="s">
        <v>794</v>
      </c>
      <c r="H346" s="172">
        <v>3</v>
      </c>
      <c r="I346" s="173"/>
      <c r="J346" s="174">
        <f aca="true" t="shared" si="60" ref="J346:J377">ROUND(I346*H346,2)</f>
        <v>0</v>
      </c>
      <c r="K346" s="170" t="s">
        <v>755</v>
      </c>
      <c r="L346" s="38"/>
      <c r="M346" s="175" t="s">
        <v>5</v>
      </c>
      <c r="N346" s="176" t="s">
        <v>42</v>
      </c>
      <c r="O346" s="39"/>
      <c r="P346" s="177">
        <f aca="true" t="shared" si="61" ref="P346:P377">O346*H346</f>
        <v>0</v>
      </c>
      <c r="Q346" s="177">
        <v>0</v>
      </c>
      <c r="R346" s="177">
        <f aca="true" t="shared" si="62" ref="R346:R377">Q346*H346</f>
        <v>0</v>
      </c>
      <c r="S346" s="177">
        <v>0</v>
      </c>
      <c r="T346" s="178">
        <f aca="true" t="shared" si="63" ref="T346:T377">S346*H346</f>
        <v>0</v>
      </c>
      <c r="AR346" s="21" t="s">
        <v>431</v>
      </c>
      <c r="AT346" s="21" t="s">
        <v>140</v>
      </c>
      <c r="AU346" s="21" t="s">
        <v>81</v>
      </c>
      <c r="AY346" s="21" t="s">
        <v>137</v>
      </c>
      <c r="BE346" s="179">
        <f aca="true" t="shared" si="64" ref="BE346:BE377">IF(N346="základní",J346,0)</f>
        <v>0</v>
      </c>
      <c r="BF346" s="179">
        <f aca="true" t="shared" si="65" ref="BF346:BF377">IF(N346="snížená",J346,0)</f>
        <v>0</v>
      </c>
      <c r="BG346" s="179">
        <f aca="true" t="shared" si="66" ref="BG346:BG377">IF(N346="zákl. přenesená",J346,0)</f>
        <v>0</v>
      </c>
      <c r="BH346" s="179">
        <f aca="true" t="shared" si="67" ref="BH346:BH377">IF(N346="sníž. přenesená",J346,0)</f>
        <v>0</v>
      </c>
      <c r="BI346" s="179">
        <f aca="true" t="shared" si="68" ref="BI346:BI377">IF(N346="nulová",J346,0)</f>
        <v>0</v>
      </c>
      <c r="BJ346" s="21" t="s">
        <v>79</v>
      </c>
      <c r="BK346" s="179">
        <f aca="true" t="shared" si="69" ref="BK346:BK377">ROUND(I346*H346,2)</f>
        <v>0</v>
      </c>
      <c r="BL346" s="21" t="s">
        <v>431</v>
      </c>
      <c r="BM346" s="21" t="s">
        <v>881</v>
      </c>
    </row>
    <row r="347" spans="2:65" s="1" customFormat="1" ht="22.5" customHeight="1">
      <c r="B347" s="167"/>
      <c r="C347" s="193" t="s">
        <v>882</v>
      </c>
      <c r="D347" s="193" t="s">
        <v>216</v>
      </c>
      <c r="E347" s="194" t="s">
        <v>883</v>
      </c>
      <c r="F347" s="195" t="s">
        <v>884</v>
      </c>
      <c r="G347" s="196" t="s">
        <v>785</v>
      </c>
      <c r="H347" s="197">
        <v>3</v>
      </c>
      <c r="I347" s="198"/>
      <c r="J347" s="199">
        <f t="shared" si="60"/>
        <v>0</v>
      </c>
      <c r="K347" s="195" t="s">
        <v>755</v>
      </c>
      <c r="L347" s="200"/>
      <c r="M347" s="201" t="s">
        <v>5</v>
      </c>
      <c r="N347" s="202" t="s">
        <v>42</v>
      </c>
      <c r="O347" s="39"/>
      <c r="P347" s="177">
        <f t="shared" si="61"/>
        <v>0</v>
      </c>
      <c r="Q347" s="177">
        <v>0</v>
      </c>
      <c r="R347" s="177">
        <f t="shared" si="62"/>
        <v>0</v>
      </c>
      <c r="S347" s="177">
        <v>0</v>
      </c>
      <c r="T347" s="178">
        <f t="shared" si="63"/>
        <v>0</v>
      </c>
      <c r="AR347" s="21" t="s">
        <v>760</v>
      </c>
      <c r="AT347" s="21" t="s">
        <v>216</v>
      </c>
      <c r="AU347" s="21" t="s">
        <v>81</v>
      </c>
      <c r="AY347" s="21" t="s">
        <v>137</v>
      </c>
      <c r="BE347" s="179">
        <f t="shared" si="64"/>
        <v>0</v>
      </c>
      <c r="BF347" s="179">
        <f t="shared" si="65"/>
        <v>0</v>
      </c>
      <c r="BG347" s="179">
        <f t="shared" si="66"/>
        <v>0</v>
      </c>
      <c r="BH347" s="179">
        <f t="shared" si="67"/>
        <v>0</v>
      </c>
      <c r="BI347" s="179">
        <f t="shared" si="68"/>
        <v>0</v>
      </c>
      <c r="BJ347" s="21" t="s">
        <v>79</v>
      </c>
      <c r="BK347" s="179">
        <f t="shared" si="69"/>
        <v>0</v>
      </c>
      <c r="BL347" s="21" t="s">
        <v>431</v>
      </c>
      <c r="BM347" s="21" t="s">
        <v>885</v>
      </c>
    </row>
    <row r="348" spans="2:65" s="1" customFormat="1" ht="22.5" customHeight="1">
      <c r="B348" s="167"/>
      <c r="C348" s="168" t="s">
        <v>886</v>
      </c>
      <c r="D348" s="168" t="s">
        <v>140</v>
      </c>
      <c r="E348" s="169" t="s">
        <v>887</v>
      </c>
      <c r="F348" s="170" t="s">
        <v>888</v>
      </c>
      <c r="G348" s="171" t="s">
        <v>794</v>
      </c>
      <c r="H348" s="172">
        <v>2</v>
      </c>
      <c r="I348" s="173"/>
      <c r="J348" s="174">
        <f t="shared" si="60"/>
        <v>0</v>
      </c>
      <c r="K348" s="170" t="s">
        <v>755</v>
      </c>
      <c r="L348" s="38"/>
      <c r="M348" s="175" t="s">
        <v>5</v>
      </c>
      <c r="N348" s="176" t="s">
        <v>42</v>
      </c>
      <c r="O348" s="39"/>
      <c r="P348" s="177">
        <f t="shared" si="61"/>
        <v>0</v>
      </c>
      <c r="Q348" s="177">
        <v>0</v>
      </c>
      <c r="R348" s="177">
        <f t="shared" si="62"/>
        <v>0</v>
      </c>
      <c r="S348" s="177">
        <v>0</v>
      </c>
      <c r="T348" s="178">
        <f t="shared" si="63"/>
        <v>0</v>
      </c>
      <c r="AR348" s="21" t="s">
        <v>431</v>
      </c>
      <c r="AT348" s="21" t="s">
        <v>140</v>
      </c>
      <c r="AU348" s="21" t="s">
        <v>81</v>
      </c>
      <c r="AY348" s="21" t="s">
        <v>137</v>
      </c>
      <c r="BE348" s="179">
        <f t="shared" si="64"/>
        <v>0</v>
      </c>
      <c r="BF348" s="179">
        <f t="shared" si="65"/>
        <v>0</v>
      </c>
      <c r="BG348" s="179">
        <f t="shared" si="66"/>
        <v>0</v>
      </c>
      <c r="BH348" s="179">
        <f t="shared" si="67"/>
        <v>0</v>
      </c>
      <c r="BI348" s="179">
        <f t="shared" si="68"/>
        <v>0</v>
      </c>
      <c r="BJ348" s="21" t="s">
        <v>79</v>
      </c>
      <c r="BK348" s="179">
        <f t="shared" si="69"/>
        <v>0</v>
      </c>
      <c r="BL348" s="21" t="s">
        <v>431</v>
      </c>
      <c r="BM348" s="21" t="s">
        <v>889</v>
      </c>
    </row>
    <row r="349" spans="2:65" s="1" customFormat="1" ht="22.5" customHeight="1">
      <c r="B349" s="167"/>
      <c r="C349" s="193" t="s">
        <v>890</v>
      </c>
      <c r="D349" s="193" t="s">
        <v>216</v>
      </c>
      <c r="E349" s="194" t="s">
        <v>891</v>
      </c>
      <c r="F349" s="195" t="s">
        <v>892</v>
      </c>
      <c r="G349" s="196" t="s">
        <v>785</v>
      </c>
      <c r="H349" s="197">
        <v>2</v>
      </c>
      <c r="I349" s="198"/>
      <c r="J349" s="199">
        <f t="shared" si="60"/>
        <v>0</v>
      </c>
      <c r="K349" s="195" t="s">
        <v>755</v>
      </c>
      <c r="L349" s="200"/>
      <c r="M349" s="201" t="s">
        <v>5</v>
      </c>
      <c r="N349" s="202" t="s">
        <v>42</v>
      </c>
      <c r="O349" s="39"/>
      <c r="P349" s="177">
        <f t="shared" si="61"/>
        <v>0</v>
      </c>
      <c r="Q349" s="177">
        <v>0</v>
      </c>
      <c r="R349" s="177">
        <f t="shared" si="62"/>
        <v>0</v>
      </c>
      <c r="S349" s="177">
        <v>0</v>
      </c>
      <c r="T349" s="178">
        <f t="shared" si="63"/>
        <v>0</v>
      </c>
      <c r="AR349" s="21" t="s">
        <v>760</v>
      </c>
      <c r="AT349" s="21" t="s">
        <v>216</v>
      </c>
      <c r="AU349" s="21" t="s">
        <v>81</v>
      </c>
      <c r="AY349" s="21" t="s">
        <v>137</v>
      </c>
      <c r="BE349" s="179">
        <f t="shared" si="64"/>
        <v>0</v>
      </c>
      <c r="BF349" s="179">
        <f t="shared" si="65"/>
        <v>0</v>
      </c>
      <c r="BG349" s="179">
        <f t="shared" si="66"/>
        <v>0</v>
      </c>
      <c r="BH349" s="179">
        <f t="shared" si="67"/>
        <v>0</v>
      </c>
      <c r="BI349" s="179">
        <f t="shared" si="68"/>
        <v>0</v>
      </c>
      <c r="BJ349" s="21" t="s">
        <v>79</v>
      </c>
      <c r="BK349" s="179">
        <f t="shared" si="69"/>
        <v>0</v>
      </c>
      <c r="BL349" s="21" t="s">
        <v>431</v>
      </c>
      <c r="BM349" s="21" t="s">
        <v>893</v>
      </c>
    </row>
    <row r="350" spans="2:65" s="1" customFormat="1" ht="22.5" customHeight="1">
      <c r="B350" s="167"/>
      <c r="C350" s="168" t="s">
        <v>894</v>
      </c>
      <c r="D350" s="168" t="s">
        <v>140</v>
      </c>
      <c r="E350" s="169" t="s">
        <v>895</v>
      </c>
      <c r="F350" s="170" t="s">
        <v>896</v>
      </c>
      <c r="G350" s="171" t="s">
        <v>794</v>
      </c>
      <c r="H350" s="172">
        <v>1</v>
      </c>
      <c r="I350" s="173"/>
      <c r="J350" s="174">
        <f t="shared" si="60"/>
        <v>0</v>
      </c>
      <c r="K350" s="170" t="s">
        <v>755</v>
      </c>
      <c r="L350" s="38"/>
      <c r="M350" s="175" t="s">
        <v>5</v>
      </c>
      <c r="N350" s="176" t="s">
        <v>42</v>
      </c>
      <c r="O350" s="39"/>
      <c r="P350" s="177">
        <f t="shared" si="61"/>
        <v>0</v>
      </c>
      <c r="Q350" s="177">
        <v>0</v>
      </c>
      <c r="R350" s="177">
        <f t="shared" si="62"/>
        <v>0</v>
      </c>
      <c r="S350" s="177">
        <v>0</v>
      </c>
      <c r="T350" s="178">
        <f t="shared" si="63"/>
        <v>0</v>
      </c>
      <c r="AR350" s="21" t="s">
        <v>431</v>
      </c>
      <c r="AT350" s="21" t="s">
        <v>140</v>
      </c>
      <c r="AU350" s="21" t="s">
        <v>81</v>
      </c>
      <c r="AY350" s="21" t="s">
        <v>137</v>
      </c>
      <c r="BE350" s="179">
        <f t="shared" si="64"/>
        <v>0</v>
      </c>
      <c r="BF350" s="179">
        <f t="shared" si="65"/>
        <v>0</v>
      </c>
      <c r="BG350" s="179">
        <f t="shared" si="66"/>
        <v>0</v>
      </c>
      <c r="BH350" s="179">
        <f t="shared" si="67"/>
        <v>0</v>
      </c>
      <c r="BI350" s="179">
        <f t="shared" si="68"/>
        <v>0</v>
      </c>
      <c r="BJ350" s="21" t="s">
        <v>79</v>
      </c>
      <c r="BK350" s="179">
        <f t="shared" si="69"/>
        <v>0</v>
      </c>
      <c r="BL350" s="21" t="s">
        <v>431</v>
      </c>
      <c r="BM350" s="21" t="s">
        <v>897</v>
      </c>
    </row>
    <row r="351" spans="2:65" s="1" customFormat="1" ht="22.5" customHeight="1">
      <c r="B351" s="167"/>
      <c r="C351" s="193" t="s">
        <v>898</v>
      </c>
      <c r="D351" s="193" t="s">
        <v>216</v>
      </c>
      <c r="E351" s="194" t="s">
        <v>899</v>
      </c>
      <c r="F351" s="195" t="s">
        <v>900</v>
      </c>
      <c r="G351" s="196" t="s">
        <v>785</v>
      </c>
      <c r="H351" s="197">
        <v>1</v>
      </c>
      <c r="I351" s="198"/>
      <c r="J351" s="199">
        <f t="shared" si="60"/>
        <v>0</v>
      </c>
      <c r="K351" s="195" t="s">
        <v>755</v>
      </c>
      <c r="L351" s="200"/>
      <c r="M351" s="201" t="s">
        <v>5</v>
      </c>
      <c r="N351" s="202" t="s">
        <v>42</v>
      </c>
      <c r="O351" s="39"/>
      <c r="P351" s="177">
        <f t="shared" si="61"/>
        <v>0</v>
      </c>
      <c r="Q351" s="177">
        <v>0</v>
      </c>
      <c r="R351" s="177">
        <f t="shared" si="62"/>
        <v>0</v>
      </c>
      <c r="S351" s="177">
        <v>0</v>
      </c>
      <c r="T351" s="178">
        <f t="shared" si="63"/>
        <v>0</v>
      </c>
      <c r="AR351" s="21" t="s">
        <v>760</v>
      </c>
      <c r="AT351" s="21" t="s">
        <v>216</v>
      </c>
      <c r="AU351" s="21" t="s">
        <v>81</v>
      </c>
      <c r="AY351" s="21" t="s">
        <v>137</v>
      </c>
      <c r="BE351" s="179">
        <f t="shared" si="64"/>
        <v>0</v>
      </c>
      <c r="BF351" s="179">
        <f t="shared" si="65"/>
        <v>0</v>
      </c>
      <c r="BG351" s="179">
        <f t="shared" si="66"/>
        <v>0</v>
      </c>
      <c r="BH351" s="179">
        <f t="shared" si="67"/>
        <v>0</v>
      </c>
      <c r="BI351" s="179">
        <f t="shared" si="68"/>
        <v>0</v>
      </c>
      <c r="BJ351" s="21" t="s">
        <v>79</v>
      </c>
      <c r="BK351" s="179">
        <f t="shared" si="69"/>
        <v>0</v>
      </c>
      <c r="BL351" s="21" t="s">
        <v>431</v>
      </c>
      <c r="BM351" s="21" t="s">
        <v>901</v>
      </c>
    </row>
    <row r="352" spans="2:65" s="1" customFormat="1" ht="22.5" customHeight="1">
      <c r="B352" s="167"/>
      <c r="C352" s="193" t="s">
        <v>902</v>
      </c>
      <c r="D352" s="193" t="s">
        <v>216</v>
      </c>
      <c r="E352" s="194" t="s">
        <v>903</v>
      </c>
      <c r="F352" s="195" t="s">
        <v>904</v>
      </c>
      <c r="G352" s="196" t="s">
        <v>785</v>
      </c>
      <c r="H352" s="197">
        <v>1</v>
      </c>
      <c r="I352" s="198"/>
      <c r="J352" s="199">
        <f t="shared" si="60"/>
        <v>0</v>
      </c>
      <c r="K352" s="195" t="s">
        <v>755</v>
      </c>
      <c r="L352" s="200"/>
      <c r="M352" s="201" t="s">
        <v>5</v>
      </c>
      <c r="N352" s="202" t="s">
        <v>42</v>
      </c>
      <c r="O352" s="39"/>
      <c r="P352" s="177">
        <f t="shared" si="61"/>
        <v>0</v>
      </c>
      <c r="Q352" s="177">
        <v>0</v>
      </c>
      <c r="R352" s="177">
        <f t="shared" si="62"/>
        <v>0</v>
      </c>
      <c r="S352" s="177">
        <v>0</v>
      </c>
      <c r="T352" s="178">
        <f t="shared" si="63"/>
        <v>0</v>
      </c>
      <c r="AR352" s="21" t="s">
        <v>760</v>
      </c>
      <c r="AT352" s="21" t="s">
        <v>216</v>
      </c>
      <c r="AU352" s="21" t="s">
        <v>81</v>
      </c>
      <c r="AY352" s="21" t="s">
        <v>137</v>
      </c>
      <c r="BE352" s="179">
        <f t="shared" si="64"/>
        <v>0</v>
      </c>
      <c r="BF352" s="179">
        <f t="shared" si="65"/>
        <v>0</v>
      </c>
      <c r="BG352" s="179">
        <f t="shared" si="66"/>
        <v>0</v>
      </c>
      <c r="BH352" s="179">
        <f t="shared" si="67"/>
        <v>0</v>
      </c>
      <c r="BI352" s="179">
        <f t="shared" si="68"/>
        <v>0</v>
      </c>
      <c r="BJ352" s="21" t="s">
        <v>79</v>
      </c>
      <c r="BK352" s="179">
        <f t="shared" si="69"/>
        <v>0</v>
      </c>
      <c r="BL352" s="21" t="s">
        <v>431</v>
      </c>
      <c r="BM352" s="21" t="s">
        <v>905</v>
      </c>
    </row>
    <row r="353" spans="2:65" s="1" customFormat="1" ht="22.5" customHeight="1">
      <c r="B353" s="167"/>
      <c r="C353" s="193" t="s">
        <v>906</v>
      </c>
      <c r="D353" s="193" t="s">
        <v>216</v>
      </c>
      <c r="E353" s="194" t="s">
        <v>837</v>
      </c>
      <c r="F353" s="195" t="s">
        <v>838</v>
      </c>
      <c r="G353" s="196" t="s">
        <v>785</v>
      </c>
      <c r="H353" s="197">
        <v>1</v>
      </c>
      <c r="I353" s="198"/>
      <c r="J353" s="199">
        <f t="shared" si="60"/>
        <v>0</v>
      </c>
      <c r="K353" s="195" t="s">
        <v>755</v>
      </c>
      <c r="L353" s="200"/>
      <c r="M353" s="201" t="s">
        <v>5</v>
      </c>
      <c r="N353" s="202" t="s">
        <v>42</v>
      </c>
      <c r="O353" s="39"/>
      <c r="P353" s="177">
        <f t="shared" si="61"/>
        <v>0</v>
      </c>
      <c r="Q353" s="177">
        <v>0</v>
      </c>
      <c r="R353" s="177">
        <f t="shared" si="62"/>
        <v>0</v>
      </c>
      <c r="S353" s="177">
        <v>0</v>
      </c>
      <c r="T353" s="178">
        <f t="shared" si="63"/>
        <v>0</v>
      </c>
      <c r="AR353" s="21" t="s">
        <v>760</v>
      </c>
      <c r="AT353" s="21" t="s">
        <v>216</v>
      </c>
      <c r="AU353" s="21" t="s">
        <v>81</v>
      </c>
      <c r="AY353" s="21" t="s">
        <v>137</v>
      </c>
      <c r="BE353" s="179">
        <f t="shared" si="64"/>
        <v>0</v>
      </c>
      <c r="BF353" s="179">
        <f t="shared" si="65"/>
        <v>0</v>
      </c>
      <c r="BG353" s="179">
        <f t="shared" si="66"/>
        <v>0</v>
      </c>
      <c r="BH353" s="179">
        <f t="shared" si="67"/>
        <v>0</v>
      </c>
      <c r="BI353" s="179">
        <f t="shared" si="68"/>
        <v>0</v>
      </c>
      <c r="BJ353" s="21" t="s">
        <v>79</v>
      </c>
      <c r="BK353" s="179">
        <f t="shared" si="69"/>
        <v>0</v>
      </c>
      <c r="BL353" s="21" t="s">
        <v>431</v>
      </c>
      <c r="BM353" s="21" t="s">
        <v>907</v>
      </c>
    </row>
    <row r="354" spans="2:65" s="1" customFormat="1" ht="22.5" customHeight="1">
      <c r="B354" s="167"/>
      <c r="C354" s="168" t="s">
        <v>908</v>
      </c>
      <c r="D354" s="168" t="s">
        <v>140</v>
      </c>
      <c r="E354" s="169" t="s">
        <v>909</v>
      </c>
      <c r="F354" s="170" t="s">
        <v>910</v>
      </c>
      <c r="G354" s="171" t="s">
        <v>794</v>
      </c>
      <c r="H354" s="172">
        <v>1</v>
      </c>
      <c r="I354" s="173"/>
      <c r="J354" s="174">
        <f t="shared" si="60"/>
        <v>0</v>
      </c>
      <c r="K354" s="170" t="s">
        <v>755</v>
      </c>
      <c r="L354" s="38"/>
      <c r="M354" s="175" t="s">
        <v>5</v>
      </c>
      <c r="N354" s="176" t="s">
        <v>42</v>
      </c>
      <c r="O354" s="39"/>
      <c r="P354" s="177">
        <f t="shared" si="61"/>
        <v>0</v>
      </c>
      <c r="Q354" s="177">
        <v>0</v>
      </c>
      <c r="R354" s="177">
        <f t="shared" si="62"/>
        <v>0</v>
      </c>
      <c r="S354" s="177">
        <v>0</v>
      </c>
      <c r="T354" s="178">
        <f t="shared" si="63"/>
        <v>0</v>
      </c>
      <c r="AR354" s="21" t="s">
        <v>431</v>
      </c>
      <c r="AT354" s="21" t="s">
        <v>140</v>
      </c>
      <c r="AU354" s="21" t="s">
        <v>81</v>
      </c>
      <c r="AY354" s="21" t="s">
        <v>137</v>
      </c>
      <c r="BE354" s="179">
        <f t="shared" si="64"/>
        <v>0</v>
      </c>
      <c r="BF354" s="179">
        <f t="shared" si="65"/>
        <v>0</v>
      </c>
      <c r="BG354" s="179">
        <f t="shared" si="66"/>
        <v>0</v>
      </c>
      <c r="BH354" s="179">
        <f t="shared" si="67"/>
        <v>0</v>
      </c>
      <c r="BI354" s="179">
        <f t="shared" si="68"/>
        <v>0</v>
      </c>
      <c r="BJ354" s="21" t="s">
        <v>79</v>
      </c>
      <c r="BK354" s="179">
        <f t="shared" si="69"/>
        <v>0</v>
      </c>
      <c r="BL354" s="21" t="s">
        <v>431</v>
      </c>
      <c r="BM354" s="21" t="s">
        <v>911</v>
      </c>
    </row>
    <row r="355" spans="2:65" s="1" customFormat="1" ht="22.5" customHeight="1">
      <c r="B355" s="167"/>
      <c r="C355" s="193" t="s">
        <v>912</v>
      </c>
      <c r="D355" s="193" t="s">
        <v>216</v>
      </c>
      <c r="E355" s="194" t="s">
        <v>891</v>
      </c>
      <c r="F355" s="195" t="s">
        <v>892</v>
      </c>
      <c r="G355" s="196" t="s">
        <v>785</v>
      </c>
      <c r="H355" s="197">
        <v>1</v>
      </c>
      <c r="I355" s="198"/>
      <c r="J355" s="199">
        <f t="shared" si="60"/>
        <v>0</v>
      </c>
      <c r="K355" s="195" t="s">
        <v>755</v>
      </c>
      <c r="L355" s="200"/>
      <c r="M355" s="201" t="s">
        <v>5</v>
      </c>
      <c r="N355" s="202" t="s">
        <v>42</v>
      </c>
      <c r="O355" s="39"/>
      <c r="P355" s="177">
        <f t="shared" si="61"/>
        <v>0</v>
      </c>
      <c r="Q355" s="177">
        <v>0</v>
      </c>
      <c r="R355" s="177">
        <f t="shared" si="62"/>
        <v>0</v>
      </c>
      <c r="S355" s="177">
        <v>0</v>
      </c>
      <c r="T355" s="178">
        <f t="shared" si="63"/>
        <v>0</v>
      </c>
      <c r="AR355" s="21" t="s">
        <v>760</v>
      </c>
      <c r="AT355" s="21" t="s">
        <v>216</v>
      </c>
      <c r="AU355" s="21" t="s">
        <v>81</v>
      </c>
      <c r="AY355" s="21" t="s">
        <v>137</v>
      </c>
      <c r="BE355" s="179">
        <f t="shared" si="64"/>
        <v>0</v>
      </c>
      <c r="BF355" s="179">
        <f t="shared" si="65"/>
        <v>0</v>
      </c>
      <c r="BG355" s="179">
        <f t="shared" si="66"/>
        <v>0</v>
      </c>
      <c r="BH355" s="179">
        <f t="shared" si="67"/>
        <v>0</v>
      </c>
      <c r="BI355" s="179">
        <f t="shared" si="68"/>
        <v>0</v>
      </c>
      <c r="BJ355" s="21" t="s">
        <v>79</v>
      </c>
      <c r="BK355" s="179">
        <f t="shared" si="69"/>
        <v>0</v>
      </c>
      <c r="BL355" s="21" t="s">
        <v>431</v>
      </c>
      <c r="BM355" s="21" t="s">
        <v>913</v>
      </c>
    </row>
    <row r="356" spans="2:65" s="1" customFormat="1" ht="22.5" customHeight="1">
      <c r="B356" s="167"/>
      <c r="C356" s="168" t="s">
        <v>914</v>
      </c>
      <c r="D356" s="168" t="s">
        <v>140</v>
      </c>
      <c r="E356" s="169" t="s">
        <v>915</v>
      </c>
      <c r="F356" s="170" t="s">
        <v>916</v>
      </c>
      <c r="G356" s="171" t="s">
        <v>794</v>
      </c>
      <c r="H356" s="172">
        <v>2</v>
      </c>
      <c r="I356" s="173"/>
      <c r="J356" s="174">
        <f t="shared" si="60"/>
        <v>0</v>
      </c>
      <c r="K356" s="170" t="s">
        <v>755</v>
      </c>
      <c r="L356" s="38"/>
      <c r="M356" s="175" t="s">
        <v>5</v>
      </c>
      <c r="N356" s="176" t="s">
        <v>42</v>
      </c>
      <c r="O356" s="39"/>
      <c r="P356" s="177">
        <f t="shared" si="61"/>
        <v>0</v>
      </c>
      <c r="Q356" s="177">
        <v>0</v>
      </c>
      <c r="R356" s="177">
        <f t="shared" si="62"/>
        <v>0</v>
      </c>
      <c r="S356" s="177">
        <v>0</v>
      </c>
      <c r="T356" s="178">
        <f t="shared" si="63"/>
        <v>0</v>
      </c>
      <c r="AR356" s="21" t="s">
        <v>431</v>
      </c>
      <c r="AT356" s="21" t="s">
        <v>140</v>
      </c>
      <c r="AU356" s="21" t="s">
        <v>81</v>
      </c>
      <c r="AY356" s="21" t="s">
        <v>137</v>
      </c>
      <c r="BE356" s="179">
        <f t="shared" si="64"/>
        <v>0</v>
      </c>
      <c r="BF356" s="179">
        <f t="shared" si="65"/>
        <v>0</v>
      </c>
      <c r="BG356" s="179">
        <f t="shared" si="66"/>
        <v>0</v>
      </c>
      <c r="BH356" s="179">
        <f t="shared" si="67"/>
        <v>0</v>
      </c>
      <c r="BI356" s="179">
        <f t="shared" si="68"/>
        <v>0</v>
      </c>
      <c r="BJ356" s="21" t="s">
        <v>79</v>
      </c>
      <c r="BK356" s="179">
        <f t="shared" si="69"/>
        <v>0</v>
      </c>
      <c r="BL356" s="21" t="s">
        <v>431</v>
      </c>
      <c r="BM356" s="21" t="s">
        <v>917</v>
      </c>
    </row>
    <row r="357" spans="2:65" s="1" customFormat="1" ht="22.5" customHeight="1">
      <c r="B357" s="167"/>
      <c r="C357" s="193" t="s">
        <v>918</v>
      </c>
      <c r="D357" s="193" t="s">
        <v>216</v>
      </c>
      <c r="E357" s="194" t="s">
        <v>919</v>
      </c>
      <c r="F357" s="195" t="s">
        <v>920</v>
      </c>
      <c r="G357" s="196" t="s">
        <v>785</v>
      </c>
      <c r="H357" s="197">
        <v>2</v>
      </c>
      <c r="I357" s="198"/>
      <c r="J357" s="199">
        <f t="shared" si="60"/>
        <v>0</v>
      </c>
      <c r="K357" s="195" t="s">
        <v>755</v>
      </c>
      <c r="L357" s="200"/>
      <c r="M357" s="201" t="s">
        <v>5</v>
      </c>
      <c r="N357" s="202" t="s">
        <v>42</v>
      </c>
      <c r="O357" s="39"/>
      <c r="P357" s="177">
        <f t="shared" si="61"/>
        <v>0</v>
      </c>
      <c r="Q357" s="177">
        <v>0</v>
      </c>
      <c r="R357" s="177">
        <f t="shared" si="62"/>
        <v>0</v>
      </c>
      <c r="S357" s="177">
        <v>0</v>
      </c>
      <c r="T357" s="178">
        <f t="shared" si="63"/>
        <v>0</v>
      </c>
      <c r="AR357" s="21" t="s">
        <v>760</v>
      </c>
      <c r="AT357" s="21" t="s">
        <v>216</v>
      </c>
      <c r="AU357" s="21" t="s">
        <v>81</v>
      </c>
      <c r="AY357" s="21" t="s">
        <v>137</v>
      </c>
      <c r="BE357" s="179">
        <f t="shared" si="64"/>
        <v>0</v>
      </c>
      <c r="BF357" s="179">
        <f t="shared" si="65"/>
        <v>0</v>
      </c>
      <c r="BG357" s="179">
        <f t="shared" si="66"/>
        <v>0</v>
      </c>
      <c r="BH357" s="179">
        <f t="shared" si="67"/>
        <v>0</v>
      </c>
      <c r="BI357" s="179">
        <f t="shared" si="68"/>
        <v>0</v>
      </c>
      <c r="BJ357" s="21" t="s">
        <v>79</v>
      </c>
      <c r="BK357" s="179">
        <f t="shared" si="69"/>
        <v>0</v>
      </c>
      <c r="BL357" s="21" t="s">
        <v>431</v>
      </c>
      <c r="BM357" s="21" t="s">
        <v>921</v>
      </c>
    </row>
    <row r="358" spans="2:65" s="1" customFormat="1" ht="22.5" customHeight="1">
      <c r="B358" s="167"/>
      <c r="C358" s="168" t="s">
        <v>922</v>
      </c>
      <c r="D358" s="168" t="s">
        <v>140</v>
      </c>
      <c r="E358" s="169" t="s">
        <v>923</v>
      </c>
      <c r="F358" s="170" t="s">
        <v>924</v>
      </c>
      <c r="G358" s="171" t="s">
        <v>794</v>
      </c>
      <c r="H358" s="172">
        <v>8</v>
      </c>
      <c r="I358" s="173"/>
      <c r="J358" s="174">
        <f t="shared" si="60"/>
        <v>0</v>
      </c>
      <c r="K358" s="170" t="s">
        <v>755</v>
      </c>
      <c r="L358" s="38"/>
      <c r="M358" s="175" t="s">
        <v>5</v>
      </c>
      <c r="N358" s="176" t="s">
        <v>42</v>
      </c>
      <c r="O358" s="39"/>
      <c r="P358" s="177">
        <f t="shared" si="61"/>
        <v>0</v>
      </c>
      <c r="Q358" s="177">
        <v>0</v>
      </c>
      <c r="R358" s="177">
        <f t="shared" si="62"/>
        <v>0</v>
      </c>
      <c r="S358" s="177">
        <v>0</v>
      </c>
      <c r="T358" s="178">
        <f t="shared" si="63"/>
        <v>0</v>
      </c>
      <c r="AR358" s="21" t="s">
        <v>431</v>
      </c>
      <c r="AT358" s="21" t="s">
        <v>140</v>
      </c>
      <c r="AU358" s="21" t="s">
        <v>81</v>
      </c>
      <c r="AY358" s="21" t="s">
        <v>137</v>
      </c>
      <c r="BE358" s="179">
        <f t="shared" si="64"/>
        <v>0</v>
      </c>
      <c r="BF358" s="179">
        <f t="shared" si="65"/>
        <v>0</v>
      </c>
      <c r="BG358" s="179">
        <f t="shared" si="66"/>
        <v>0</v>
      </c>
      <c r="BH358" s="179">
        <f t="shared" si="67"/>
        <v>0</v>
      </c>
      <c r="BI358" s="179">
        <f t="shared" si="68"/>
        <v>0</v>
      </c>
      <c r="BJ358" s="21" t="s">
        <v>79</v>
      </c>
      <c r="BK358" s="179">
        <f t="shared" si="69"/>
        <v>0</v>
      </c>
      <c r="BL358" s="21" t="s">
        <v>431</v>
      </c>
      <c r="BM358" s="21" t="s">
        <v>925</v>
      </c>
    </row>
    <row r="359" spans="2:65" s="1" customFormat="1" ht="22.5" customHeight="1">
      <c r="B359" s="167"/>
      <c r="C359" s="193" t="s">
        <v>926</v>
      </c>
      <c r="D359" s="193" t="s">
        <v>216</v>
      </c>
      <c r="E359" s="194" t="s">
        <v>837</v>
      </c>
      <c r="F359" s="195" t="s">
        <v>838</v>
      </c>
      <c r="G359" s="196" t="s">
        <v>785</v>
      </c>
      <c r="H359" s="197">
        <v>8</v>
      </c>
      <c r="I359" s="198"/>
      <c r="J359" s="199">
        <f t="shared" si="60"/>
        <v>0</v>
      </c>
      <c r="K359" s="195" t="s">
        <v>755</v>
      </c>
      <c r="L359" s="200"/>
      <c r="M359" s="201" t="s">
        <v>5</v>
      </c>
      <c r="N359" s="202" t="s">
        <v>42</v>
      </c>
      <c r="O359" s="39"/>
      <c r="P359" s="177">
        <f t="shared" si="61"/>
        <v>0</v>
      </c>
      <c r="Q359" s="177">
        <v>0</v>
      </c>
      <c r="R359" s="177">
        <f t="shared" si="62"/>
        <v>0</v>
      </c>
      <c r="S359" s="177">
        <v>0</v>
      </c>
      <c r="T359" s="178">
        <f t="shared" si="63"/>
        <v>0</v>
      </c>
      <c r="AR359" s="21" t="s">
        <v>760</v>
      </c>
      <c r="AT359" s="21" t="s">
        <v>216</v>
      </c>
      <c r="AU359" s="21" t="s">
        <v>81</v>
      </c>
      <c r="AY359" s="21" t="s">
        <v>137</v>
      </c>
      <c r="BE359" s="179">
        <f t="shared" si="64"/>
        <v>0</v>
      </c>
      <c r="BF359" s="179">
        <f t="shared" si="65"/>
        <v>0</v>
      </c>
      <c r="BG359" s="179">
        <f t="shared" si="66"/>
        <v>0</v>
      </c>
      <c r="BH359" s="179">
        <f t="shared" si="67"/>
        <v>0</v>
      </c>
      <c r="BI359" s="179">
        <f t="shared" si="68"/>
        <v>0</v>
      </c>
      <c r="BJ359" s="21" t="s">
        <v>79</v>
      </c>
      <c r="BK359" s="179">
        <f t="shared" si="69"/>
        <v>0</v>
      </c>
      <c r="BL359" s="21" t="s">
        <v>431</v>
      </c>
      <c r="BM359" s="21" t="s">
        <v>927</v>
      </c>
    </row>
    <row r="360" spans="2:65" s="1" customFormat="1" ht="22.5" customHeight="1">
      <c r="B360" s="167"/>
      <c r="C360" s="193" t="s">
        <v>928</v>
      </c>
      <c r="D360" s="193" t="s">
        <v>216</v>
      </c>
      <c r="E360" s="194" t="s">
        <v>929</v>
      </c>
      <c r="F360" s="195" t="s">
        <v>930</v>
      </c>
      <c r="G360" s="196" t="s">
        <v>785</v>
      </c>
      <c r="H360" s="197">
        <v>8</v>
      </c>
      <c r="I360" s="198"/>
      <c r="J360" s="199">
        <f t="shared" si="60"/>
        <v>0</v>
      </c>
      <c r="K360" s="195" t="s">
        <v>755</v>
      </c>
      <c r="L360" s="200"/>
      <c r="M360" s="201" t="s">
        <v>5</v>
      </c>
      <c r="N360" s="202" t="s">
        <v>42</v>
      </c>
      <c r="O360" s="39"/>
      <c r="P360" s="177">
        <f t="shared" si="61"/>
        <v>0</v>
      </c>
      <c r="Q360" s="177">
        <v>0</v>
      </c>
      <c r="R360" s="177">
        <f t="shared" si="62"/>
        <v>0</v>
      </c>
      <c r="S360" s="177">
        <v>0</v>
      </c>
      <c r="T360" s="178">
        <f t="shared" si="63"/>
        <v>0</v>
      </c>
      <c r="AR360" s="21" t="s">
        <v>760</v>
      </c>
      <c r="AT360" s="21" t="s">
        <v>216</v>
      </c>
      <c r="AU360" s="21" t="s">
        <v>81</v>
      </c>
      <c r="AY360" s="21" t="s">
        <v>137</v>
      </c>
      <c r="BE360" s="179">
        <f t="shared" si="64"/>
        <v>0</v>
      </c>
      <c r="BF360" s="179">
        <f t="shared" si="65"/>
        <v>0</v>
      </c>
      <c r="BG360" s="179">
        <f t="shared" si="66"/>
        <v>0</v>
      </c>
      <c r="BH360" s="179">
        <f t="shared" si="67"/>
        <v>0</v>
      </c>
      <c r="BI360" s="179">
        <f t="shared" si="68"/>
        <v>0</v>
      </c>
      <c r="BJ360" s="21" t="s">
        <v>79</v>
      </c>
      <c r="BK360" s="179">
        <f t="shared" si="69"/>
        <v>0</v>
      </c>
      <c r="BL360" s="21" t="s">
        <v>431</v>
      </c>
      <c r="BM360" s="21" t="s">
        <v>931</v>
      </c>
    </row>
    <row r="361" spans="2:65" s="1" customFormat="1" ht="22.5" customHeight="1">
      <c r="B361" s="167"/>
      <c r="C361" s="168" t="s">
        <v>932</v>
      </c>
      <c r="D361" s="168" t="s">
        <v>140</v>
      </c>
      <c r="E361" s="169" t="s">
        <v>933</v>
      </c>
      <c r="F361" s="170" t="s">
        <v>934</v>
      </c>
      <c r="G361" s="171" t="s">
        <v>794</v>
      </c>
      <c r="H361" s="172">
        <v>21</v>
      </c>
      <c r="I361" s="173"/>
      <c r="J361" s="174">
        <f t="shared" si="60"/>
        <v>0</v>
      </c>
      <c r="K361" s="170" t="s">
        <v>755</v>
      </c>
      <c r="L361" s="38"/>
      <c r="M361" s="175" t="s">
        <v>5</v>
      </c>
      <c r="N361" s="176" t="s">
        <v>42</v>
      </c>
      <c r="O361" s="39"/>
      <c r="P361" s="177">
        <f t="shared" si="61"/>
        <v>0</v>
      </c>
      <c r="Q361" s="177">
        <v>0</v>
      </c>
      <c r="R361" s="177">
        <f t="shared" si="62"/>
        <v>0</v>
      </c>
      <c r="S361" s="177">
        <v>0</v>
      </c>
      <c r="T361" s="178">
        <f t="shared" si="63"/>
        <v>0</v>
      </c>
      <c r="AR361" s="21" t="s">
        <v>431</v>
      </c>
      <c r="AT361" s="21" t="s">
        <v>140</v>
      </c>
      <c r="AU361" s="21" t="s">
        <v>81</v>
      </c>
      <c r="AY361" s="21" t="s">
        <v>137</v>
      </c>
      <c r="BE361" s="179">
        <f t="shared" si="64"/>
        <v>0</v>
      </c>
      <c r="BF361" s="179">
        <f t="shared" si="65"/>
        <v>0</v>
      </c>
      <c r="BG361" s="179">
        <f t="shared" si="66"/>
        <v>0</v>
      </c>
      <c r="BH361" s="179">
        <f t="shared" si="67"/>
        <v>0</v>
      </c>
      <c r="BI361" s="179">
        <f t="shared" si="68"/>
        <v>0</v>
      </c>
      <c r="BJ361" s="21" t="s">
        <v>79</v>
      </c>
      <c r="BK361" s="179">
        <f t="shared" si="69"/>
        <v>0</v>
      </c>
      <c r="BL361" s="21" t="s">
        <v>431</v>
      </c>
      <c r="BM361" s="21" t="s">
        <v>935</v>
      </c>
    </row>
    <row r="362" spans="2:65" s="1" customFormat="1" ht="22.5" customHeight="1">
      <c r="B362" s="167"/>
      <c r="C362" s="193" t="s">
        <v>936</v>
      </c>
      <c r="D362" s="193" t="s">
        <v>216</v>
      </c>
      <c r="E362" s="194" t="s">
        <v>937</v>
      </c>
      <c r="F362" s="195" t="s">
        <v>938</v>
      </c>
      <c r="G362" s="196" t="s">
        <v>785</v>
      </c>
      <c r="H362" s="197">
        <v>21</v>
      </c>
      <c r="I362" s="198"/>
      <c r="J362" s="199">
        <f t="shared" si="60"/>
        <v>0</v>
      </c>
      <c r="K362" s="195" t="s">
        <v>755</v>
      </c>
      <c r="L362" s="200"/>
      <c r="M362" s="201" t="s">
        <v>5</v>
      </c>
      <c r="N362" s="202" t="s">
        <v>42</v>
      </c>
      <c r="O362" s="39"/>
      <c r="P362" s="177">
        <f t="shared" si="61"/>
        <v>0</v>
      </c>
      <c r="Q362" s="177">
        <v>0</v>
      </c>
      <c r="R362" s="177">
        <f t="shared" si="62"/>
        <v>0</v>
      </c>
      <c r="S362" s="177">
        <v>0</v>
      </c>
      <c r="T362" s="178">
        <f t="shared" si="63"/>
        <v>0</v>
      </c>
      <c r="AR362" s="21" t="s">
        <v>760</v>
      </c>
      <c r="AT362" s="21" t="s">
        <v>216</v>
      </c>
      <c r="AU362" s="21" t="s">
        <v>81</v>
      </c>
      <c r="AY362" s="21" t="s">
        <v>137</v>
      </c>
      <c r="BE362" s="179">
        <f t="shared" si="64"/>
        <v>0</v>
      </c>
      <c r="BF362" s="179">
        <f t="shared" si="65"/>
        <v>0</v>
      </c>
      <c r="BG362" s="179">
        <f t="shared" si="66"/>
        <v>0</v>
      </c>
      <c r="BH362" s="179">
        <f t="shared" si="67"/>
        <v>0</v>
      </c>
      <c r="BI362" s="179">
        <f t="shared" si="68"/>
        <v>0</v>
      </c>
      <c r="BJ362" s="21" t="s">
        <v>79</v>
      </c>
      <c r="BK362" s="179">
        <f t="shared" si="69"/>
        <v>0</v>
      </c>
      <c r="BL362" s="21" t="s">
        <v>431</v>
      </c>
      <c r="BM362" s="21" t="s">
        <v>939</v>
      </c>
    </row>
    <row r="363" spans="2:65" s="1" customFormat="1" ht="22.5" customHeight="1">
      <c r="B363" s="167"/>
      <c r="C363" s="168" t="s">
        <v>940</v>
      </c>
      <c r="D363" s="168" t="s">
        <v>140</v>
      </c>
      <c r="E363" s="169" t="s">
        <v>941</v>
      </c>
      <c r="F363" s="170" t="s">
        <v>942</v>
      </c>
      <c r="G363" s="171" t="s">
        <v>794</v>
      </c>
      <c r="H363" s="172">
        <v>1</v>
      </c>
      <c r="I363" s="173"/>
      <c r="J363" s="174">
        <f t="shared" si="60"/>
        <v>0</v>
      </c>
      <c r="K363" s="170" t="s">
        <v>755</v>
      </c>
      <c r="L363" s="38"/>
      <c r="M363" s="175" t="s">
        <v>5</v>
      </c>
      <c r="N363" s="176" t="s">
        <v>42</v>
      </c>
      <c r="O363" s="39"/>
      <c r="P363" s="177">
        <f t="shared" si="61"/>
        <v>0</v>
      </c>
      <c r="Q363" s="177">
        <v>0</v>
      </c>
      <c r="R363" s="177">
        <f t="shared" si="62"/>
        <v>0</v>
      </c>
      <c r="S363" s="177">
        <v>0</v>
      </c>
      <c r="T363" s="178">
        <f t="shared" si="63"/>
        <v>0</v>
      </c>
      <c r="AR363" s="21" t="s">
        <v>431</v>
      </c>
      <c r="AT363" s="21" t="s">
        <v>140</v>
      </c>
      <c r="AU363" s="21" t="s">
        <v>81</v>
      </c>
      <c r="AY363" s="21" t="s">
        <v>137</v>
      </c>
      <c r="BE363" s="179">
        <f t="shared" si="64"/>
        <v>0</v>
      </c>
      <c r="BF363" s="179">
        <f t="shared" si="65"/>
        <v>0</v>
      </c>
      <c r="BG363" s="179">
        <f t="shared" si="66"/>
        <v>0</v>
      </c>
      <c r="BH363" s="179">
        <f t="shared" si="67"/>
        <v>0</v>
      </c>
      <c r="BI363" s="179">
        <f t="shared" si="68"/>
        <v>0</v>
      </c>
      <c r="BJ363" s="21" t="s">
        <v>79</v>
      </c>
      <c r="BK363" s="179">
        <f t="shared" si="69"/>
        <v>0</v>
      </c>
      <c r="BL363" s="21" t="s">
        <v>431</v>
      </c>
      <c r="BM363" s="21" t="s">
        <v>943</v>
      </c>
    </row>
    <row r="364" spans="2:65" s="1" customFormat="1" ht="22.5" customHeight="1">
      <c r="B364" s="167"/>
      <c r="C364" s="193" t="s">
        <v>944</v>
      </c>
      <c r="D364" s="193" t="s">
        <v>216</v>
      </c>
      <c r="E364" s="194" t="s">
        <v>945</v>
      </c>
      <c r="F364" s="195" t="s">
        <v>946</v>
      </c>
      <c r="G364" s="196" t="s">
        <v>785</v>
      </c>
      <c r="H364" s="197">
        <v>1</v>
      </c>
      <c r="I364" s="198"/>
      <c r="J364" s="199">
        <f t="shared" si="60"/>
        <v>0</v>
      </c>
      <c r="K364" s="195" t="s">
        <v>755</v>
      </c>
      <c r="L364" s="200"/>
      <c r="M364" s="201" t="s">
        <v>5</v>
      </c>
      <c r="N364" s="202" t="s">
        <v>42</v>
      </c>
      <c r="O364" s="39"/>
      <c r="P364" s="177">
        <f t="shared" si="61"/>
        <v>0</v>
      </c>
      <c r="Q364" s="177">
        <v>0</v>
      </c>
      <c r="R364" s="177">
        <f t="shared" si="62"/>
        <v>0</v>
      </c>
      <c r="S364" s="177">
        <v>0</v>
      </c>
      <c r="T364" s="178">
        <f t="shared" si="63"/>
        <v>0</v>
      </c>
      <c r="AR364" s="21" t="s">
        <v>760</v>
      </c>
      <c r="AT364" s="21" t="s">
        <v>216</v>
      </c>
      <c r="AU364" s="21" t="s">
        <v>81</v>
      </c>
      <c r="AY364" s="21" t="s">
        <v>137</v>
      </c>
      <c r="BE364" s="179">
        <f t="shared" si="64"/>
        <v>0</v>
      </c>
      <c r="BF364" s="179">
        <f t="shared" si="65"/>
        <v>0</v>
      </c>
      <c r="BG364" s="179">
        <f t="shared" si="66"/>
        <v>0</v>
      </c>
      <c r="BH364" s="179">
        <f t="shared" si="67"/>
        <v>0</v>
      </c>
      <c r="BI364" s="179">
        <f t="shared" si="68"/>
        <v>0</v>
      </c>
      <c r="BJ364" s="21" t="s">
        <v>79</v>
      </c>
      <c r="BK364" s="179">
        <f t="shared" si="69"/>
        <v>0</v>
      </c>
      <c r="BL364" s="21" t="s">
        <v>431</v>
      </c>
      <c r="BM364" s="21" t="s">
        <v>947</v>
      </c>
    </row>
    <row r="365" spans="2:65" s="1" customFormat="1" ht="22.5" customHeight="1">
      <c r="B365" s="167"/>
      <c r="C365" s="193" t="s">
        <v>948</v>
      </c>
      <c r="D365" s="193" t="s">
        <v>216</v>
      </c>
      <c r="E365" s="194" t="s">
        <v>837</v>
      </c>
      <c r="F365" s="195" t="s">
        <v>838</v>
      </c>
      <c r="G365" s="196" t="s">
        <v>785</v>
      </c>
      <c r="H365" s="197">
        <v>1</v>
      </c>
      <c r="I365" s="198"/>
      <c r="J365" s="199">
        <f t="shared" si="60"/>
        <v>0</v>
      </c>
      <c r="K365" s="195" t="s">
        <v>755</v>
      </c>
      <c r="L365" s="200"/>
      <c r="M365" s="201" t="s">
        <v>5</v>
      </c>
      <c r="N365" s="202" t="s">
        <v>42</v>
      </c>
      <c r="O365" s="39"/>
      <c r="P365" s="177">
        <f t="shared" si="61"/>
        <v>0</v>
      </c>
      <c r="Q365" s="177">
        <v>0</v>
      </c>
      <c r="R365" s="177">
        <f t="shared" si="62"/>
        <v>0</v>
      </c>
      <c r="S365" s="177">
        <v>0</v>
      </c>
      <c r="T365" s="178">
        <f t="shared" si="63"/>
        <v>0</v>
      </c>
      <c r="AR365" s="21" t="s">
        <v>760</v>
      </c>
      <c r="AT365" s="21" t="s">
        <v>216</v>
      </c>
      <c r="AU365" s="21" t="s">
        <v>81</v>
      </c>
      <c r="AY365" s="21" t="s">
        <v>137</v>
      </c>
      <c r="BE365" s="179">
        <f t="shared" si="64"/>
        <v>0</v>
      </c>
      <c r="BF365" s="179">
        <f t="shared" si="65"/>
        <v>0</v>
      </c>
      <c r="BG365" s="179">
        <f t="shared" si="66"/>
        <v>0</v>
      </c>
      <c r="BH365" s="179">
        <f t="shared" si="67"/>
        <v>0</v>
      </c>
      <c r="BI365" s="179">
        <f t="shared" si="68"/>
        <v>0</v>
      </c>
      <c r="BJ365" s="21" t="s">
        <v>79</v>
      </c>
      <c r="BK365" s="179">
        <f t="shared" si="69"/>
        <v>0</v>
      </c>
      <c r="BL365" s="21" t="s">
        <v>431</v>
      </c>
      <c r="BM365" s="21" t="s">
        <v>949</v>
      </c>
    </row>
    <row r="366" spans="2:65" s="1" customFormat="1" ht="22.5" customHeight="1">
      <c r="B366" s="167"/>
      <c r="C366" s="193" t="s">
        <v>950</v>
      </c>
      <c r="D366" s="193" t="s">
        <v>216</v>
      </c>
      <c r="E366" s="194" t="s">
        <v>951</v>
      </c>
      <c r="F366" s="195" t="s">
        <v>952</v>
      </c>
      <c r="G366" s="196" t="s">
        <v>785</v>
      </c>
      <c r="H366" s="197">
        <v>1</v>
      </c>
      <c r="I366" s="198"/>
      <c r="J366" s="199">
        <f t="shared" si="60"/>
        <v>0</v>
      </c>
      <c r="K366" s="195" t="s">
        <v>755</v>
      </c>
      <c r="L366" s="200"/>
      <c r="M366" s="201" t="s">
        <v>5</v>
      </c>
      <c r="N366" s="202" t="s">
        <v>42</v>
      </c>
      <c r="O366" s="39"/>
      <c r="P366" s="177">
        <f t="shared" si="61"/>
        <v>0</v>
      </c>
      <c r="Q366" s="177">
        <v>0</v>
      </c>
      <c r="R366" s="177">
        <f t="shared" si="62"/>
        <v>0</v>
      </c>
      <c r="S366" s="177">
        <v>0</v>
      </c>
      <c r="T366" s="178">
        <f t="shared" si="63"/>
        <v>0</v>
      </c>
      <c r="AR366" s="21" t="s">
        <v>760</v>
      </c>
      <c r="AT366" s="21" t="s">
        <v>216</v>
      </c>
      <c r="AU366" s="21" t="s">
        <v>81</v>
      </c>
      <c r="AY366" s="21" t="s">
        <v>137</v>
      </c>
      <c r="BE366" s="179">
        <f t="shared" si="64"/>
        <v>0</v>
      </c>
      <c r="BF366" s="179">
        <f t="shared" si="65"/>
        <v>0</v>
      </c>
      <c r="BG366" s="179">
        <f t="shared" si="66"/>
        <v>0</v>
      </c>
      <c r="BH366" s="179">
        <f t="shared" si="67"/>
        <v>0</v>
      </c>
      <c r="BI366" s="179">
        <f t="shared" si="68"/>
        <v>0</v>
      </c>
      <c r="BJ366" s="21" t="s">
        <v>79</v>
      </c>
      <c r="BK366" s="179">
        <f t="shared" si="69"/>
        <v>0</v>
      </c>
      <c r="BL366" s="21" t="s">
        <v>431</v>
      </c>
      <c r="BM366" s="21" t="s">
        <v>953</v>
      </c>
    </row>
    <row r="367" spans="2:65" s="1" customFormat="1" ht="22.5" customHeight="1">
      <c r="B367" s="167"/>
      <c r="C367" s="193" t="s">
        <v>954</v>
      </c>
      <c r="D367" s="193" t="s">
        <v>216</v>
      </c>
      <c r="E367" s="194" t="s">
        <v>955</v>
      </c>
      <c r="F367" s="195" t="s">
        <v>956</v>
      </c>
      <c r="G367" s="196" t="s">
        <v>785</v>
      </c>
      <c r="H367" s="197">
        <v>1</v>
      </c>
      <c r="I367" s="198"/>
      <c r="J367" s="199">
        <f t="shared" si="60"/>
        <v>0</v>
      </c>
      <c r="K367" s="195" t="s">
        <v>755</v>
      </c>
      <c r="L367" s="200"/>
      <c r="M367" s="201" t="s">
        <v>5</v>
      </c>
      <c r="N367" s="202" t="s">
        <v>42</v>
      </c>
      <c r="O367" s="39"/>
      <c r="P367" s="177">
        <f t="shared" si="61"/>
        <v>0</v>
      </c>
      <c r="Q367" s="177">
        <v>0</v>
      </c>
      <c r="R367" s="177">
        <f t="shared" si="62"/>
        <v>0</v>
      </c>
      <c r="S367" s="177">
        <v>0</v>
      </c>
      <c r="T367" s="178">
        <f t="shared" si="63"/>
        <v>0</v>
      </c>
      <c r="AR367" s="21" t="s">
        <v>760</v>
      </c>
      <c r="AT367" s="21" t="s">
        <v>216</v>
      </c>
      <c r="AU367" s="21" t="s">
        <v>81</v>
      </c>
      <c r="AY367" s="21" t="s">
        <v>137</v>
      </c>
      <c r="BE367" s="179">
        <f t="shared" si="64"/>
        <v>0</v>
      </c>
      <c r="BF367" s="179">
        <f t="shared" si="65"/>
        <v>0</v>
      </c>
      <c r="BG367" s="179">
        <f t="shared" si="66"/>
        <v>0</v>
      </c>
      <c r="BH367" s="179">
        <f t="shared" si="67"/>
        <v>0</v>
      </c>
      <c r="BI367" s="179">
        <f t="shared" si="68"/>
        <v>0</v>
      </c>
      <c r="BJ367" s="21" t="s">
        <v>79</v>
      </c>
      <c r="BK367" s="179">
        <f t="shared" si="69"/>
        <v>0</v>
      </c>
      <c r="BL367" s="21" t="s">
        <v>431</v>
      </c>
      <c r="BM367" s="21" t="s">
        <v>957</v>
      </c>
    </row>
    <row r="368" spans="2:65" s="1" customFormat="1" ht="22.5" customHeight="1">
      <c r="B368" s="167"/>
      <c r="C368" s="168" t="s">
        <v>958</v>
      </c>
      <c r="D368" s="168" t="s">
        <v>140</v>
      </c>
      <c r="E368" s="169" t="s">
        <v>959</v>
      </c>
      <c r="F368" s="170" t="s">
        <v>960</v>
      </c>
      <c r="G368" s="171" t="s">
        <v>794</v>
      </c>
      <c r="H368" s="172">
        <v>2</v>
      </c>
      <c r="I368" s="173"/>
      <c r="J368" s="174">
        <f t="shared" si="60"/>
        <v>0</v>
      </c>
      <c r="K368" s="170" t="s">
        <v>755</v>
      </c>
      <c r="L368" s="38"/>
      <c r="M368" s="175" t="s">
        <v>5</v>
      </c>
      <c r="N368" s="176" t="s">
        <v>42</v>
      </c>
      <c r="O368" s="39"/>
      <c r="P368" s="177">
        <f t="shared" si="61"/>
        <v>0</v>
      </c>
      <c r="Q368" s="177">
        <v>0</v>
      </c>
      <c r="R368" s="177">
        <f t="shared" si="62"/>
        <v>0</v>
      </c>
      <c r="S368" s="177">
        <v>0</v>
      </c>
      <c r="T368" s="178">
        <f t="shared" si="63"/>
        <v>0</v>
      </c>
      <c r="AR368" s="21" t="s">
        <v>431</v>
      </c>
      <c r="AT368" s="21" t="s">
        <v>140</v>
      </c>
      <c r="AU368" s="21" t="s">
        <v>81</v>
      </c>
      <c r="AY368" s="21" t="s">
        <v>137</v>
      </c>
      <c r="BE368" s="179">
        <f t="shared" si="64"/>
        <v>0</v>
      </c>
      <c r="BF368" s="179">
        <f t="shared" si="65"/>
        <v>0</v>
      </c>
      <c r="BG368" s="179">
        <f t="shared" si="66"/>
        <v>0</v>
      </c>
      <c r="BH368" s="179">
        <f t="shared" si="67"/>
        <v>0</v>
      </c>
      <c r="BI368" s="179">
        <f t="shared" si="68"/>
        <v>0</v>
      </c>
      <c r="BJ368" s="21" t="s">
        <v>79</v>
      </c>
      <c r="BK368" s="179">
        <f t="shared" si="69"/>
        <v>0</v>
      </c>
      <c r="BL368" s="21" t="s">
        <v>431</v>
      </c>
      <c r="BM368" s="21" t="s">
        <v>961</v>
      </c>
    </row>
    <row r="369" spans="2:65" s="1" customFormat="1" ht="22.5" customHeight="1">
      <c r="B369" s="167"/>
      <c r="C369" s="193" t="s">
        <v>962</v>
      </c>
      <c r="D369" s="193" t="s">
        <v>216</v>
      </c>
      <c r="E369" s="194" t="s">
        <v>963</v>
      </c>
      <c r="F369" s="195" t="s">
        <v>964</v>
      </c>
      <c r="G369" s="196" t="s">
        <v>785</v>
      </c>
      <c r="H369" s="197">
        <v>4</v>
      </c>
      <c r="I369" s="198"/>
      <c r="J369" s="199">
        <f t="shared" si="60"/>
        <v>0</v>
      </c>
      <c r="K369" s="195" t="s">
        <v>755</v>
      </c>
      <c r="L369" s="200"/>
      <c r="M369" s="201" t="s">
        <v>5</v>
      </c>
      <c r="N369" s="202" t="s">
        <v>42</v>
      </c>
      <c r="O369" s="39"/>
      <c r="P369" s="177">
        <f t="shared" si="61"/>
        <v>0</v>
      </c>
      <c r="Q369" s="177">
        <v>0</v>
      </c>
      <c r="R369" s="177">
        <f t="shared" si="62"/>
        <v>0</v>
      </c>
      <c r="S369" s="177">
        <v>0</v>
      </c>
      <c r="T369" s="178">
        <f t="shared" si="63"/>
        <v>0</v>
      </c>
      <c r="AR369" s="21" t="s">
        <v>760</v>
      </c>
      <c r="AT369" s="21" t="s">
        <v>216</v>
      </c>
      <c r="AU369" s="21" t="s">
        <v>81</v>
      </c>
      <c r="AY369" s="21" t="s">
        <v>137</v>
      </c>
      <c r="BE369" s="179">
        <f t="shared" si="64"/>
        <v>0</v>
      </c>
      <c r="BF369" s="179">
        <f t="shared" si="65"/>
        <v>0</v>
      </c>
      <c r="BG369" s="179">
        <f t="shared" si="66"/>
        <v>0</v>
      </c>
      <c r="BH369" s="179">
        <f t="shared" si="67"/>
        <v>0</v>
      </c>
      <c r="BI369" s="179">
        <f t="shared" si="68"/>
        <v>0</v>
      </c>
      <c r="BJ369" s="21" t="s">
        <v>79</v>
      </c>
      <c r="BK369" s="179">
        <f t="shared" si="69"/>
        <v>0</v>
      </c>
      <c r="BL369" s="21" t="s">
        <v>431</v>
      </c>
      <c r="BM369" s="21" t="s">
        <v>965</v>
      </c>
    </row>
    <row r="370" spans="2:65" s="1" customFormat="1" ht="22.5" customHeight="1">
      <c r="B370" s="167"/>
      <c r="C370" s="193" t="s">
        <v>966</v>
      </c>
      <c r="D370" s="193" t="s">
        <v>216</v>
      </c>
      <c r="E370" s="194" t="s">
        <v>837</v>
      </c>
      <c r="F370" s="195" t="s">
        <v>838</v>
      </c>
      <c r="G370" s="196" t="s">
        <v>785</v>
      </c>
      <c r="H370" s="197">
        <v>2</v>
      </c>
      <c r="I370" s="198"/>
      <c r="J370" s="199">
        <f t="shared" si="60"/>
        <v>0</v>
      </c>
      <c r="K370" s="195" t="s">
        <v>755</v>
      </c>
      <c r="L370" s="200"/>
      <c r="M370" s="201" t="s">
        <v>5</v>
      </c>
      <c r="N370" s="202" t="s">
        <v>42</v>
      </c>
      <c r="O370" s="39"/>
      <c r="P370" s="177">
        <f t="shared" si="61"/>
        <v>0</v>
      </c>
      <c r="Q370" s="177">
        <v>0</v>
      </c>
      <c r="R370" s="177">
        <f t="shared" si="62"/>
        <v>0</v>
      </c>
      <c r="S370" s="177">
        <v>0</v>
      </c>
      <c r="T370" s="178">
        <f t="shared" si="63"/>
        <v>0</v>
      </c>
      <c r="AR370" s="21" t="s">
        <v>760</v>
      </c>
      <c r="AT370" s="21" t="s">
        <v>216</v>
      </c>
      <c r="AU370" s="21" t="s">
        <v>81</v>
      </c>
      <c r="AY370" s="21" t="s">
        <v>137</v>
      </c>
      <c r="BE370" s="179">
        <f t="shared" si="64"/>
        <v>0</v>
      </c>
      <c r="BF370" s="179">
        <f t="shared" si="65"/>
        <v>0</v>
      </c>
      <c r="BG370" s="179">
        <f t="shared" si="66"/>
        <v>0</v>
      </c>
      <c r="BH370" s="179">
        <f t="shared" si="67"/>
        <v>0</v>
      </c>
      <c r="BI370" s="179">
        <f t="shared" si="68"/>
        <v>0</v>
      </c>
      <c r="BJ370" s="21" t="s">
        <v>79</v>
      </c>
      <c r="BK370" s="179">
        <f t="shared" si="69"/>
        <v>0</v>
      </c>
      <c r="BL370" s="21" t="s">
        <v>431</v>
      </c>
      <c r="BM370" s="21" t="s">
        <v>967</v>
      </c>
    </row>
    <row r="371" spans="2:65" s="1" customFormat="1" ht="22.5" customHeight="1">
      <c r="B371" s="167"/>
      <c r="C371" s="193" t="s">
        <v>968</v>
      </c>
      <c r="D371" s="193" t="s">
        <v>216</v>
      </c>
      <c r="E371" s="194" t="s">
        <v>951</v>
      </c>
      <c r="F371" s="195" t="s">
        <v>952</v>
      </c>
      <c r="G371" s="196" t="s">
        <v>785</v>
      </c>
      <c r="H371" s="197">
        <v>2</v>
      </c>
      <c r="I371" s="198"/>
      <c r="J371" s="199">
        <f t="shared" si="60"/>
        <v>0</v>
      </c>
      <c r="K371" s="195" t="s">
        <v>755</v>
      </c>
      <c r="L371" s="200"/>
      <c r="M371" s="201" t="s">
        <v>5</v>
      </c>
      <c r="N371" s="202" t="s">
        <v>42</v>
      </c>
      <c r="O371" s="39"/>
      <c r="P371" s="177">
        <f t="shared" si="61"/>
        <v>0</v>
      </c>
      <c r="Q371" s="177">
        <v>0</v>
      </c>
      <c r="R371" s="177">
        <f t="shared" si="62"/>
        <v>0</v>
      </c>
      <c r="S371" s="177">
        <v>0</v>
      </c>
      <c r="T371" s="178">
        <f t="shared" si="63"/>
        <v>0</v>
      </c>
      <c r="AR371" s="21" t="s">
        <v>760</v>
      </c>
      <c r="AT371" s="21" t="s">
        <v>216</v>
      </c>
      <c r="AU371" s="21" t="s">
        <v>81</v>
      </c>
      <c r="AY371" s="21" t="s">
        <v>137</v>
      </c>
      <c r="BE371" s="179">
        <f t="shared" si="64"/>
        <v>0</v>
      </c>
      <c r="BF371" s="179">
        <f t="shared" si="65"/>
        <v>0</v>
      </c>
      <c r="BG371" s="179">
        <f t="shared" si="66"/>
        <v>0</v>
      </c>
      <c r="BH371" s="179">
        <f t="shared" si="67"/>
        <v>0</v>
      </c>
      <c r="BI371" s="179">
        <f t="shared" si="68"/>
        <v>0</v>
      </c>
      <c r="BJ371" s="21" t="s">
        <v>79</v>
      </c>
      <c r="BK371" s="179">
        <f t="shared" si="69"/>
        <v>0</v>
      </c>
      <c r="BL371" s="21" t="s">
        <v>431</v>
      </c>
      <c r="BM371" s="21" t="s">
        <v>969</v>
      </c>
    </row>
    <row r="372" spans="2:65" s="1" customFormat="1" ht="22.5" customHeight="1">
      <c r="B372" s="167"/>
      <c r="C372" s="193" t="s">
        <v>970</v>
      </c>
      <c r="D372" s="193" t="s">
        <v>216</v>
      </c>
      <c r="E372" s="194" t="s">
        <v>971</v>
      </c>
      <c r="F372" s="195" t="s">
        <v>972</v>
      </c>
      <c r="G372" s="196" t="s">
        <v>785</v>
      </c>
      <c r="H372" s="197">
        <v>2</v>
      </c>
      <c r="I372" s="198"/>
      <c r="J372" s="199">
        <f t="shared" si="60"/>
        <v>0</v>
      </c>
      <c r="K372" s="195" t="s">
        <v>755</v>
      </c>
      <c r="L372" s="200"/>
      <c r="M372" s="201" t="s">
        <v>5</v>
      </c>
      <c r="N372" s="202" t="s">
        <v>42</v>
      </c>
      <c r="O372" s="39"/>
      <c r="P372" s="177">
        <f t="shared" si="61"/>
        <v>0</v>
      </c>
      <c r="Q372" s="177">
        <v>0</v>
      </c>
      <c r="R372" s="177">
        <f t="shared" si="62"/>
        <v>0</v>
      </c>
      <c r="S372" s="177">
        <v>0</v>
      </c>
      <c r="T372" s="178">
        <f t="shared" si="63"/>
        <v>0</v>
      </c>
      <c r="AR372" s="21" t="s">
        <v>760</v>
      </c>
      <c r="AT372" s="21" t="s">
        <v>216</v>
      </c>
      <c r="AU372" s="21" t="s">
        <v>81</v>
      </c>
      <c r="AY372" s="21" t="s">
        <v>137</v>
      </c>
      <c r="BE372" s="179">
        <f t="shared" si="64"/>
        <v>0</v>
      </c>
      <c r="BF372" s="179">
        <f t="shared" si="65"/>
        <v>0</v>
      </c>
      <c r="BG372" s="179">
        <f t="shared" si="66"/>
        <v>0</v>
      </c>
      <c r="BH372" s="179">
        <f t="shared" si="67"/>
        <v>0</v>
      </c>
      <c r="BI372" s="179">
        <f t="shared" si="68"/>
        <v>0</v>
      </c>
      <c r="BJ372" s="21" t="s">
        <v>79</v>
      </c>
      <c r="BK372" s="179">
        <f t="shared" si="69"/>
        <v>0</v>
      </c>
      <c r="BL372" s="21" t="s">
        <v>431</v>
      </c>
      <c r="BM372" s="21" t="s">
        <v>973</v>
      </c>
    </row>
    <row r="373" spans="2:65" s="1" customFormat="1" ht="22.5" customHeight="1">
      <c r="B373" s="167"/>
      <c r="C373" s="168" t="s">
        <v>974</v>
      </c>
      <c r="D373" s="168" t="s">
        <v>140</v>
      </c>
      <c r="E373" s="169" t="s">
        <v>975</v>
      </c>
      <c r="F373" s="170" t="s">
        <v>976</v>
      </c>
      <c r="G373" s="171" t="s">
        <v>794</v>
      </c>
      <c r="H373" s="172">
        <v>1</v>
      </c>
      <c r="I373" s="173"/>
      <c r="J373" s="174">
        <f t="shared" si="60"/>
        <v>0</v>
      </c>
      <c r="K373" s="170" t="s">
        <v>755</v>
      </c>
      <c r="L373" s="38"/>
      <c r="M373" s="175" t="s">
        <v>5</v>
      </c>
      <c r="N373" s="176" t="s">
        <v>42</v>
      </c>
      <c r="O373" s="39"/>
      <c r="P373" s="177">
        <f t="shared" si="61"/>
        <v>0</v>
      </c>
      <c r="Q373" s="177">
        <v>0</v>
      </c>
      <c r="R373" s="177">
        <f t="shared" si="62"/>
        <v>0</v>
      </c>
      <c r="S373" s="177">
        <v>0</v>
      </c>
      <c r="T373" s="178">
        <f t="shared" si="63"/>
        <v>0</v>
      </c>
      <c r="AR373" s="21" t="s">
        <v>431</v>
      </c>
      <c r="AT373" s="21" t="s">
        <v>140</v>
      </c>
      <c r="AU373" s="21" t="s">
        <v>81</v>
      </c>
      <c r="AY373" s="21" t="s">
        <v>137</v>
      </c>
      <c r="BE373" s="179">
        <f t="shared" si="64"/>
        <v>0</v>
      </c>
      <c r="BF373" s="179">
        <f t="shared" si="65"/>
        <v>0</v>
      </c>
      <c r="BG373" s="179">
        <f t="shared" si="66"/>
        <v>0</v>
      </c>
      <c r="BH373" s="179">
        <f t="shared" si="67"/>
        <v>0</v>
      </c>
      <c r="BI373" s="179">
        <f t="shared" si="68"/>
        <v>0</v>
      </c>
      <c r="BJ373" s="21" t="s">
        <v>79</v>
      </c>
      <c r="BK373" s="179">
        <f t="shared" si="69"/>
        <v>0</v>
      </c>
      <c r="BL373" s="21" t="s">
        <v>431</v>
      </c>
      <c r="BM373" s="21" t="s">
        <v>977</v>
      </c>
    </row>
    <row r="374" spans="2:65" s="1" customFormat="1" ht="22.5" customHeight="1">
      <c r="B374" s="167"/>
      <c r="C374" s="168" t="s">
        <v>978</v>
      </c>
      <c r="D374" s="168" t="s">
        <v>140</v>
      </c>
      <c r="E374" s="169" t="s">
        <v>979</v>
      </c>
      <c r="F374" s="170" t="s">
        <v>980</v>
      </c>
      <c r="G374" s="171" t="s">
        <v>794</v>
      </c>
      <c r="H374" s="172">
        <v>1</v>
      </c>
      <c r="I374" s="173"/>
      <c r="J374" s="174">
        <f t="shared" si="60"/>
        <v>0</v>
      </c>
      <c r="K374" s="170" t="s">
        <v>755</v>
      </c>
      <c r="L374" s="38"/>
      <c r="M374" s="175" t="s">
        <v>5</v>
      </c>
      <c r="N374" s="176" t="s">
        <v>42</v>
      </c>
      <c r="O374" s="39"/>
      <c r="P374" s="177">
        <f t="shared" si="61"/>
        <v>0</v>
      </c>
      <c r="Q374" s="177">
        <v>0</v>
      </c>
      <c r="R374" s="177">
        <f t="shared" si="62"/>
        <v>0</v>
      </c>
      <c r="S374" s="177">
        <v>0</v>
      </c>
      <c r="T374" s="178">
        <f t="shared" si="63"/>
        <v>0</v>
      </c>
      <c r="AR374" s="21" t="s">
        <v>431</v>
      </c>
      <c r="AT374" s="21" t="s">
        <v>140</v>
      </c>
      <c r="AU374" s="21" t="s">
        <v>81</v>
      </c>
      <c r="AY374" s="21" t="s">
        <v>137</v>
      </c>
      <c r="BE374" s="179">
        <f t="shared" si="64"/>
        <v>0</v>
      </c>
      <c r="BF374" s="179">
        <f t="shared" si="65"/>
        <v>0</v>
      </c>
      <c r="BG374" s="179">
        <f t="shared" si="66"/>
        <v>0</v>
      </c>
      <c r="BH374" s="179">
        <f t="shared" si="67"/>
        <v>0</v>
      </c>
      <c r="BI374" s="179">
        <f t="shared" si="68"/>
        <v>0</v>
      </c>
      <c r="BJ374" s="21" t="s">
        <v>79</v>
      </c>
      <c r="BK374" s="179">
        <f t="shared" si="69"/>
        <v>0</v>
      </c>
      <c r="BL374" s="21" t="s">
        <v>431</v>
      </c>
      <c r="BM374" s="21" t="s">
        <v>981</v>
      </c>
    </row>
    <row r="375" spans="2:65" s="1" customFormat="1" ht="22.5" customHeight="1">
      <c r="B375" s="167"/>
      <c r="C375" s="193" t="s">
        <v>982</v>
      </c>
      <c r="D375" s="193" t="s">
        <v>216</v>
      </c>
      <c r="E375" s="194" t="s">
        <v>983</v>
      </c>
      <c r="F375" s="195" t="s">
        <v>984</v>
      </c>
      <c r="G375" s="196" t="s">
        <v>785</v>
      </c>
      <c r="H375" s="197">
        <v>1</v>
      </c>
      <c r="I375" s="198"/>
      <c r="J375" s="199">
        <f t="shared" si="60"/>
        <v>0</v>
      </c>
      <c r="K375" s="195" t="s">
        <v>755</v>
      </c>
      <c r="L375" s="200"/>
      <c r="M375" s="201" t="s">
        <v>5</v>
      </c>
      <c r="N375" s="202" t="s">
        <v>42</v>
      </c>
      <c r="O375" s="39"/>
      <c r="P375" s="177">
        <f t="shared" si="61"/>
        <v>0</v>
      </c>
      <c r="Q375" s="177">
        <v>0</v>
      </c>
      <c r="R375" s="177">
        <f t="shared" si="62"/>
        <v>0</v>
      </c>
      <c r="S375" s="177">
        <v>0</v>
      </c>
      <c r="T375" s="178">
        <f t="shared" si="63"/>
        <v>0</v>
      </c>
      <c r="AR375" s="21" t="s">
        <v>760</v>
      </c>
      <c r="AT375" s="21" t="s">
        <v>216</v>
      </c>
      <c r="AU375" s="21" t="s">
        <v>81</v>
      </c>
      <c r="AY375" s="21" t="s">
        <v>137</v>
      </c>
      <c r="BE375" s="179">
        <f t="shared" si="64"/>
        <v>0</v>
      </c>
      <c r="BF375" s="179">
        <f t="shared" si="65"/>
        <v>0</v>
      </c>
      <c r="BG375" s="179">
        <f t="shared" si="66"/>
        <v>0</v>
      </c>
      <c r="BH375" s="179">
        <f t="shared" si="67"/>
        <v>0</v>
      </c>
      <c r="BI375" s="179">
        <f t="shared" si="68"/>
        <v>0</v>
      </c>
      <c r="BJ375" s="21" t="s">
        <v>79</v>
      </c>
      <c r="BK375" s="179">
        <f t="shared" si="69"/>
        <v>0</v>
      </c>
      <c r="BL375" s="21" t="s">
        <v>431</v>
      </c>
      <c r="BM375" s="21" t="s">
        <v>985</v>
      </c>
    </row>
    <row r="376" spans="2:65" s="1" customFormat="1" ht="22.5" customHeight="1">
      <c r="B376" s="167"/>
      <c r="C376" s="168" t="s">
        <v>986</v>
      </c>
      <c r="D376" s="168" t="s">
        <v>140</v>
      </c>
      <c r="E376" s="169" t="s">
        <v>987</v>
      </c>
      <c r="F376" s="170" t="s">
        <v>988</v>
      </c>
      <c r="G376" s="171" t="s">
        <v>794</v>
      </c>
      <c r="H376" s="172">
        <v>1</v>
      </c>
      <c r="I376" s="173"/>
      <c r="J376" s="174">
        <f t="shared" si="60"/>
        <v>0</v>
      </c>
      <c r="K376" s="170" t="s">
        <v>755</v>
      </c>
      <c r="L376" s="38"/>
      <c r="M376" s="175" t="s">
        <v>5</v>
      </c>
      <c r="N376" s="176" t="s">
        <v>42</v>
      </c>
      <c r="O376" s="39"/>
      <c r="P376" s="177">
        <f t="shared" si="61"/>
        <v>0</v>
      </c>
      <c r="Q376" s="177">
        <v>0</v>
      </c>
      <c r="R376" s="177">
        <f t="shared" si="62"/>
        <v>0</v>
      </c>
      <c r="S376" s="177">
        <v>0</v>
      </c>
      <c r="T376" s="178">
        <f t="shared" si="63"/>
        <v>0</v>
      </c>
      <c r="AR376" s="21" t="s">
        <v>431</v>
      </c>
      <c r="AT376" s="21" t="s">
        <v>140</v>
      </c>
      <c r="AU376" s="21" t="s">
        <v>81</v>
      </c>
      <c r="AY376" s="21" t="s">
        <v>137</v>
      </c>
      <c r="BE376" s="179">
        <f t="shared" si="64"/>
        <v>0</v>
      </c>
      <c r="BF376" s="179">
        <f t="shared" si="65"/>
        <v>0</v>
      </c>
      <c r="BG376" s="179">
        <f t="shared" si="66"/>
        <v>0</v>
      </c>
      <c r="BH376" s="179">
        <f t="shared" si="67"/>
        <v>0</v>
      </c>
      <c r="BI376" s="179">
        <f t="shared" si="68"/>
        <v>0</v>
      </c>
      <c r="BJ376" s="21" t="s">
        <v>79</v>
      </c>
      <c r="BK376" s="179">
        <f t="shared" si="69"/>
        <v>0</v>
      </c>
      <c r="BL376" s="21" t="s">
        <v>431</v>
      </c>
      <c r="BM376" s="21" t="s">
        <v>989</v>
      </c>
    </row>
    <row r="377" spans="2:65" s="1" customFormat="1" ht="22.5" customHeight="1">
      <c r="B377" s="167"/>
      <c r="C377" s="193" t="s">
        <v>990</v>
      </c>
      <c r="D377" s="193" t="s">
        <v>216</v>
      </c>
      <c r="E377" s="194" t="s">
        <v>991</v>
      </c>
      <c r="F377" s="195" t="s">
        <v>992</v>
      </c>
      <c r="G377" s="196" t="s">
        <v>785</v>
      </c>
      <c r="H377" s="197">
        <v>1</v>
      </c>
      <c r="I377" s="198"/>
      <c r="J377" s="199">
        <f t="shared" si="60"/>
        <v>0</v>
      </c>
      <c r="K377" s="195" t="s">
        <v>755</v>
      </c>
      <c r="L377" s="200"/>
      <c r="M377" s="201" t="s">
        <v>5</v>
      </c>
      <c r="N377" s="202" t="s">
        <v>42</v>
      </c>
      <c r="O377" s="39"/>
      <c r="P377" s="177">
        <f t="shared" si="61"/>
        <v>0</v>
      </c>
      <c r="Q377" s="177">
        <v>0</v>
      </c>
      <c r="R377" s="177">
        <f t="shared" si="62"/>
        <v>0</v>
      </c>
      <c r="S377" s="177">
        <v>0</v>
      </c>
      <c r="T377" s="178">
        <f t="shared" si="63"/>
        <v>0</v>
      </c>
      <c r="AR377" s="21" t="s">
        <v>760</v>
      </c>
      <c r="AT377" s="21" t="s">
        <v>216</v>
      </c>
      <c r="AU377" s="21" t="s">
        <v>81</v>
      </c>
      <c r="AY377" s="21" t="s">
        <v>137</v>
      </c>
      <c r="BE377" s="179">
        <f t="shared" si="64"/>
        <v>0</v>
      </c>
      <c r="BF377" s="179">
        <f t="shared" si="65"/>
        <v>0</v>
      </c>
      <c r="BG377" s="179">
        <f t="shared" si="66"/>
        <v>0</v>
      </c>
      <c r="BH377" s="179">
        <f t="shared" si="67"/>
        <v>0</v>
      </c>
      <c r="BI377" s="179">
        <f t="shared" si="68"/>
        <v>0</v>
      </c>
      <c r="BJ377" s="21" t="s">
        <v>79</v>
      </c>
      <c r="BK377" s="179">
        <f t="shared" si="69"/>
        <v>0</v>
      </c>
      <c r="BL377" s="21" t="s">
        <v>431</v>
      </c>
      <c r="BM377" s="21" t="s">
        <v>993</v>
      </c>
    </row>
    <row r="378" spans="2:65" s="1" customFormat="1" ht="22.5" customHeight="1">
      <c r="B378" s="167"/>
      <c r="C378" s="168" t="s">
        <v>994</v>
      </c>
      <c r="D378" s="168" t="s">
        <v>140</v>
      </c>
      <c r="E378" s="169" t="s">
        <v>995</v>
      </c>
      <c r="F378" s="170" t="s">
        <v>996</v>
      </c>
      <c r="G378" s="171" t="s">
        <v>794</v>
      </c>
      <c r="H378" s="172">
        <v>1</v>
      </c>
      <c r="I378" s="173"/>
      <c r="J378" s="174">
        <f aca="true" t="shared" si="70" ref="J378:J409">ROUND(I378*H378,2)</f>
        <v>0</v>
      </c>
      <c r="K378" s="170" t="s">
        <v>755</v>
      </c>
      <c r="L378" s="38"/>
      <c r="M378" s="175" t="s">
        <v>5</v>
      </c>
      <c r="N378" s="176" t="s">
        <v>42</v>
      </c>
      <c r="O378" s="39"/>
      <c r="P378" s="177">
        <f aca="true" t="shared" si="71" ref="P378:P409">O378*H378</f>
        <v>0</v>
      </c>
      <c r="Q378" s="177">
        <v>0</v>
      </c>
      <c r="R378" s="177">
        <f aca="true" t="shared" si="72" ref="R378:R409">Q378*H378</f>
        <v>0</v>
      </c>
      <c r="S378" s="177">
        <v>0</v>
      </c>
      <c r="T378" s="178">
        <f aca="true" t="shared" si="73" ref="T378:T409">S378*H378</f>
        <v>0</v>
      </c>
      <c r="AR378" s="21" t="s">
        <v>431</v>
      </c>
      <c r="AT378" s="21" t="s">
        <v>140</v>
      </c>
      <c r="AU378" s="21" t="s">
        <v>81</v>
      </c>
      <c r="AY378" s="21" t="s">
        <v>137</v>
      </c>
      <c r="BE378" s="179">
        <f aca="true" t="shared" si="74" ref="BE378:BE409">IF(N378="základní",J378,0)</f>
        <v>0</v>
      </c>
      <c r="BF378" s="179">
        <f aca="true" t="shared" si="75" ref="BF378:BF409">IF(N378="snížená",J378,0)</f>
        <v>0</v>
      </c>
      <c r="BG378" s="179">
        <f aca="true" t="shared" si="76" ref="BG378:BG409">IF(N378="zákl. přenesená",J378,0)</f>
        <v>0</v>
      </c>
      <c r="BH378" s="179">
        <f aca="true" t="shared" si="77" ref="BH378:BH409">IF(N378="sníž. přenesená",J378,0)</f>
        <v>0</v>
      </c>
      <c r="BI378" s="179">
        <f aca="true" t="shared" si="78" ref="BI378:BI409">IF(N378="nulová",J378,0)</f>
        <v>0</v>
      </c>
      <c r="BJ378" s="21" t="s">
        <v>79</v>
      </c>
      <c r="BK378" s="179">
        <f aca="true" t="shared" si="79" ref="BK378:BK409">ROUND(I378*H378,2)</f>
        <v>0</v>
      </c>
      <c r="BL378" s="21" t="s">
        <v>431</v>
      </c>
      <c r="BM378" s="21" t="s">
        <v>997</v>
      </c>
    </row>
    <row r="379" spans="2:65" s="1" customFormat="1" ht="22.5" customHeight="1">
      <c r="B379" s="167"/>
      <c r="C379" s="168" t="s">
        <v>998</v>
      </c>
      <c r="D379" s="168" t="s">
        <v>140</v>
      </c>
      <c r="E379" s="169" t="s">
        <v>999</v>
      </c>
      <c r="F379" s="170" t="s">
        <v>1000</v>
      </c>
      <c r="G379" s="171" t="s">
        <v>794</v>
      </c>
      <c r="H379" s="172">
        <v>1</v>
      </c>
      <c r="I379" s="173"/>
      <c r="J379" s="174">
        <f t="shared" si="70"/>
        <v>0</v>
      </c>
      <c r="K379" s="170" t="s">
        <v>755</v>
      </c>
      <c r="L379" s="38"/>
      <c r="M379" s="175" t="s">
        <v>5</v>
      </c>
      <c r="N379" s="176" t="s">
        <v>42</v>
      </c>
      <c r="O379" s="39"/>
      <c r="P379" s="177">
        <f t="shared" si="71"/>
        <v>0</v>
      </c>
      <c r="Q379" s="177">
        <v>0</v>
      </c>
      <c r="R379" s="177">
        <f t="shared" si="72"/>
        <v>0</v>
      </c>
      <c r="S379" s="177">
        <v>0</v>
      </c>
      <c r="T379" s="178">
        <f t="shared" si="73"/>
        <v>0</v>
      </c>
      <c r="AR379" s="21" t="s">
        <v>431</v>
      </c>
      <c r="AT379" s="21" t="s">
        <v>140</v>
      </c>
      <c r="AU379" s="21" t="s">
        <v>81</v>
      </c>
      <c r="AY379" s="21" t="s">
        <v>137</v>
      </c>
      <c r="BE379" s="179">
        <f t="shared" si="74"/>
        <v>0</v>
      </c>
      <c r="BF379" s="179">
        <f t="shared" si="75"/>
        <v>0</v>
      </c>
      <c r="BG379" s="179">
        <f t="shared" si="76"/>
        <v>0</v>
      </c>
      <c r="BH379" s="179">
        <f t="shared" si="77"/>
        <v>0</v>
      </c>
      <c r="BI379" s="179">
        <f t="shared" si="78"/>
        <v>0</v>
      </c>
      <c r="BJ379" s="21" t="s">
        <v>79</v>
      </c>
      <c r="BK379" s="179">
        <f t="shared" si="79"/>
        <v>0</v>
      </c>
      <c r="BL379" s="21" t="s">
        <v>431</v>
      </c>
      <c r="BM379" s="21" t="s">
        <v>1001</v>
      </c>
    </row>
    <row r="380" spans="2:65" s="1" customFormat="1" ht="22.5" customHeight="1">
      <c r="B380" s="167"/>
      <c r="C380" s="168" t="s">
        <v>1002</v>
      </c>
      <c r="D380" s="168" t="s">
        <v>140</v>
      </c>
      <c r="E380" s="169" t="s">
        <v>1003</v>
      </c>
      <c r="F380" s="170" t="s">
        <v>1004</v>
      </c>
      <c r="G380" s="171" t="s">
        <v>794</v>
      </c>
      <c r="H380" s="172">
        <v>7</v>
      </c>
      <c r="I380" s="173"/>
      <c r="J380" s="174">
        <f t="shared" si="70"/>
        <v>0</v>
      </c>
      <c r="K380" s="170" t="s">
        <v>755</v>
      </c>
      <c r="L380" s="38"/>
      <c r="M380" s="175" t="s">
        <v>5</v>
      </c>
      <c r="N380" s="176" t="s">
        <v>42</v>
      </c>
      <c r="O380" s="39"/>
      <c r="P380" s="177">
        <f t="shared" si="71"/>
        <v>0</v>
      </c>
      <c r="Q380" s="177">
        <v>0</v>
      </c>
      <c r="R380" s="177">
        <f t="shared" si="72"/>
        <v>0</v>
      </c>
      <c r="S380" s="177">
        <v>0</v>
      </c>
      <c r="T380" s="178">
        <f t="shared" si="73"/>
        <v>0</v>
      </c>
      <c r="AR380" s="21" t="s">
        <v>431</v>
      </c>
      <c r="AT380" s="21" t="s">
        <v>140</v>
      </c>
      <c r="AU380" s="21" t="s">
        <v>81</v>
      </c>
      <c r="AY380" s="21" t="s">
        <v>137</v>
      </c>
      <c r="BE380" s="179">
        <f t="shared" si="74"/>
        <v>0</v>
      </c>
      <c r="BF380" s="179">
        <f t="shared" si="75"/>
        <v>0</v>
      </c>
      <c r="BG380" s="179">
        <f t="shared" si="76"/>
        <v>0</v>
      </c>
      <c r="BH380" s="179">
        <f t="shared" si="77"/>
        <v>0</v>
      </c>
      <c r="BI380" s="179">
        <f t="shared" si="78"/>
        <v>0</v>
      </c>
      <c r="BJ380" s="21" t="s">
        <v>79</v>
      </c>
      <c r="BK380" s="179">
        <f t="shared" si="79"/>
        <v>0</v>
      </c>
      <c r="BL380" s="21" t="s">
        <v>431</v>
      </c>
      <c r="BM380" s="21" t="s">
        <v>1005</v>
      </c>
    </row>
    <row r="381" spans="2:65" s="1" customFormat="1" ht="22.5" customHeight="1">
      <c r="B381" s="167"/>
      <c r="C381" s="193" t="s">
        <v>1006</v>
      </c>
      <c r="D381" s="193" t="s">
        <v>216</v>
      </c>
      <c r="E381" s="194" t="s">
        <v>1007</v>
      </c>
      <c r="F381" s="195" t="s">
        <v>1008</v>
      </c>
      <c r="G381" s="196" t="s">
        <v>785</v>
      </c>
      <c r="H381" s="197">
        <v>7</v>
      </c>
      <c r="I381" s="198"/>
      <c r="J381" s="199">
        <f t="shared" si="70"/>
        <v>0</v>
      </c>
      <c r="K381" s="195" t="s">
        <v>755</v>
      </c>
      <c r="L381" s="200"/>
      <c r="M381" s="201" t="s">
        <v>5</v>
      </c>
      <c r="N381" s="202" t="s">
        <v>42</v>
      </c>
      <c r="O381" s="39"/>
      <c r="P381" s="177">
        <f t="shared" si="71"/>
        <v>0</v>
      </c>
      <c r="Q381" s="177">
        <v>0</v>
      </c>
      <c r="R381" s="177">
        <f t="shared" si="72"/>
        <v>0</v>
      </c>
      <c r="S381" s="177">
        <v>0</v>
      </c>
      <c r="T381" s="178">
        <f t="shared" si="73"/>
        <v>0</v>
      </c>
      <c r="AR381" s="21" t="s">
        <v>760</v>
      </c>
      <c r="AT381" s="21" t="s">
        <v>216</v>
      </c>
      <c r="AU381" s="21" t="s">
        <v>81</v>
      </c>
      <c r="AY381" s="21" t="s">
        <v>137</v>
      </c>
      <c r="BE381" s="179">
        <f t="shared" si="74"/>
        <v>0</v>
      </c>
      <c r="BF381" s="179">
        <f t="shared" si="75"/>
        <v>0</v>
      </c>
      <c r="BG381" s="179">
        <f t="shared" si="76"/>
        <v>0</v>
      </c>
      <c r="BH381" s="179">
        <f t="shared" si="77"/>
        <v>0</v>
      </c>
      <c r="BI381" s="179">
        <f t="shared" si="78"/>
        <v>0</v>
      </c>
      <c r="BJ381" s="21" t="s">
        <v>79</v>
      </c>
      <c r="BK381" s="179">
        <f t="shared" si="79"/>
        <v>0</v>
      </c>
      <c r="BL381" s="21" t="s">
        <v>431</v>
      </c>
      <c r="BM381" s="21" t="s">
        <v>1009</v>
      </c>
    </row>
    <row r="382" spans="2:65" s="1" customFormat="1" ht="22.5" customHeight="1">
      <c r="B382" s="167"/>
      <c r="C382" s="193" t="s">
        <v>1010</v>
      </c>
      <c r="D382" s="193" t="s">
        <v>216</v>
      </c>
      <c r="E382" s="194" t="s">
        <v>1011</v>
      </c>
      <c r="F382" s="195" t="s">
        <v>1012</v>
      </c>
      <c r="G382" s="196" t="s">
        <v>785</v>
      </c>
      <c r="H382" s="197">
        <v>7</v>
      </c>
      <c r="I382" s="198"/>
      <c r="J382" s="199">
        <f t="shared" si="70"/>
        <v>0</v>
      </c>
      <c r="K382" s="195" t="s">
        <v>755</v>
      </c>
      <c r="L382" s="200"/>
      <c r="M382" s="201" t="s">
        <v>5</v>
      </c>
      <c r="N382" s="202" t="s">
        <v>42</v>
      </c>
      <c r="O382" s="39"/>
      <c r="P382" s="177">
        <f t="shared" si="71"/>
        <v>0</v>
      </c>
      <c r="Q382" s="177">
        <v>0</v>
      </c>
      <c r="R382" s="177">
        <f t="shared" si="72"/>
        <v>0</v>
      </c>
      <c r="S382" s="177">
        <v>0</v>
      </c>
      <c r="T382" s="178">
        <f t="shared" si="73"/>
        <v>0</v>
      </c>
      <c r="AR382" s="21" t="s">
        <v>760</v>
      </c>
      <c r="AT382" s="21" t="s">
        <v>216</v>
      </c>
      <c r="AU382" s="21" t="s">
        <v>81</v>
      </c>
      <c r="AY382" s="21" t="s">
        <v>137</v>
      </c>
      <c r="BE382" s="179">
        <f t="shared" si="74"/>
        <v>0</v>
      </c>
      <c r="BF382" s="179">
        <f t="shared" si="75"/>
        <v>0</v>
      </c>
      <c r="BG382" s="179">
        <f t="shared" si="76"/>
        <v>0</v>
      </c>
      <c r="BH382" s="179">
        <f t="shared" si="77"/>
        <v>0</v>
      </c>
      <c r="BI382" s="179">
        <f t="shared" si="78"/>
        <v>0</v>
      </c>
      <c r="BJ382" s="21" t="s">
        <v>79</v>
      </c>
      <c r="BK382" s="179">
        <f t="shared" si="79"/>
        <v>0</v>
      </c>
      <c r="BL382" s="21" t="s">
        <v>431</v>
      </c>
      <c r="BM382" s="21" t="s">
        <v>1013</v>
      </c>
    </row>
    <row r="383" spans="2:65" s="1" customFormat="1" ht="22.5" customHeight="1">
      <c r="B383" s="167"/>
      <c r="C383" s="168" t="s">
        <v>1014</v>
      </c>
      <c r="D383" s="168" t="s">
        <v>140</v>
      </c>
      <c r="E383" s="169" t="s">
        <v>1015</v>
      </c>
      <c r="F383" s="170" t="s">
        <v>1016</v>
      </c>
      <c r="G383" s="171" t="s">
        <v>794</v>
      </c>
      <c r="H383" s="172">
        <v>7</v>
      </c>
      <c r="I383" s="173"/>
      <c r="J383" s="174">
        <f t="shared" si="70"/>
        <v>0</v>
      </c>
      <c r="K383" s="170" t="s">
        <v>755</v>
      </c>
      <c r="L383" s="38"/>
      <c r="M383" s="175" t="s">
        <v>5</v>
      </c>
      <c r="N383" s="176" t="s">
        <v>42</v>
      </c>
      <c r="O383" s="39"/>
      <c r="P383" s="177">
        <f t="shared" si="71"/>
        <v>0</v>
      </c>
      <c r="Q383" s="177">
        <v>0</v>
      </c>
      <c r="R383" s="177">
        <f t="shared" si="72"/>
        <v>0</v>
      </c>
      <c r="S383" s="177">
        <v>0</v>
      </c>
      <c r="T383" s="178">
        <f t="shared" si="73"/>
        <v>0</v>
      </c>
      <c r="AR383" s="21" t="s">
        <v>431</v>
      </c>
      <c r="AT383" s="21" t="s">
        <v>140</v>
      </c>
      <c r="AU383" s="21" t="s">
        <v>81</v>
      </c>
      <c r="AY383" s="21" t="s">
        <v>137</v>
      </c>
      <c r="BE383" s="179">
        <f t="shared" si="74"/>
        <v>0</v>
      </c>
      <c r="BF383" s="179">
        <f t="shared" si="75"/>
        <v>0</v>
      </c>
      <c r="BG383" s="179">
        <f t="shared" si="76"/>
        <v>0</v>
      </c>
      <c r="BH383" s="179">
        <f t="shared" si="77"/>
        <v>0</v>
      </c>
      <c r="BI383" s="179">
        <f t="shared" si="78"/>
        <v>0</v>
      </c>
      <c r="BJ383" s="21" t="s">
        <v>79</v>
      </c>
      <c r="BK383" s="179">
        <f t="shared" si="79"/>
        <v>0</v>
      </c>
      <c r="BL383" s="21" t="s">
        <v>431</v>
      </c>
      <c r="BM383" s="21" t="s">
        <v>1017</v>
      </c>
    </row>
    <row r="384" spans="2:65" s="1" customFormat="1" ht="22.5" customHeight="1">
      <c r="B384" s="167"/>
      <c r="C384" s="168" t="s">
        <v>1018</v>
      </c>
      <c r="D384" s="168" t="s">
        <v>140</v>
      </c>
      <c r="E384" s="169" t="s">
        <v>1019</v>
      </c>
      <c r="F384" s="170" t="s">
        <v>1020</v>
      </c>
      <c r="G384" s="171" t="s">
        <v>794</v>
      </c>
      <c r="H384" s="172">
        <v>7</v>
      </c>
      <c r="I384" s="173"/>
      <c r="J384" s="174">
        <f t="shared" si="70"/>
        <v>0</v>
      </c>
      <c r="K384" s="170" t="s">
        <v>755</v>
      </c>
      <c r="L384" s="38"/>
      <c r="M384" s="175" t="s">
        <v>5</v>
      </c>
      <c r="N384" s="176" t="s">
        <v>42</v>
      </c>
      <c r="O384" s="39"/>
      <c r="P384" s="177">
        <f t="shared" si="71"/>
        <v>0</v>
      </c>
      <c r="Q384" s="177">
        <v>0</v>
      </c>
      <c r="R384" s="177">
        <f t="shared" si="72"/>
        <v>0</v>
      </c>
      <c r="S384" s="177">
        <v>0</v>
      </c>
      <c r="T384" s="178">
        <f t="shared" si="73"/>
        <v>0</v>
      </c>
      <c r="AR384" s="21" t="s">
        <v>431</v>
      </c>
      <c r="AT384" s="21" t="s">
        <v>140</v>
      </c>
      <c r="AU384" s="21" t="s">
        <v>81</v>
      </c>
      <c r="AY384" s="21" t="s">
        <v>137</v>
      </c>
      <c r="BE384" s="179">
        <f t="shared" si="74"/>
        <v>0</v>
      </c>
      <c r="BF384" s="179">
        <f t="shared" si="75"/>
        <v>0</v>
      </c>
      <c r="BG384" s="179">
        <f t="shared" si="76"/>
        <v>0</v>
      </c>
      <c r="BH384" s="179">
        <f t="shared" si="77"/>
        <v>0</v>
      </c>
      <c r="BI384" s="179">
        <f t="shared" si="78"/>
        <v>0</v>
      </c>
      <c r="BJ384" s="21" t="s">
        <v>79</v>
      </c>
      <c r="BK384" s="179">
        <f t="shared" si="79"/>
        <v>0</v>
      </c>
      <c r="BL384" s="21" t="s">
        <v>431</v>
      </c>
      <c r="BM384" s="21" t="s">
        <v>1021</v>
      </c>
    </row>
    <row r="385" spans="2:65" s="1" customFormat="1" ht="22.5" customHeight="1">
      <c r="B385" s="167"/>
      <c r="C385" s="168" t="s">
        <v>1022</v>
      </c>
      <c r="D385" s="168" t="s">
        <v>140</v>
      </c>
      <c r="E385" s="169" t="s">
        <v>1023</v>
      </c>
      <c r="F385" s="170" t="s">
        <v>1024</v>
      </c>
      <c r="G385" s="171" t="s">
        <v>794</v>
      </c>
      <c r="H385" s="172">
        <v>3</v>
      </c>
      <c r="I385" s="173"/>
      <c r="J385" s="174">
        <f t="shared" si="70"/>
        <v>0</v>
      </c>
      <c r="K385" s="170" t="s">
        <v>755</v>
      </c>
      <c r="L385" s="38"/>
      <c r="M385" s="175" t="s">
        <v>5</v>
      </c>
      <c r="N385" s="176" t="s">
        <v>42</v>
      </c>
      <c r="O385" s="39"/>
      <c r="P385" s="177">
        <f t="shared" si="71"/>
        <v>0</v>
      </c>
      <c r="Q385" s="177">
        <v>0</v>
      </c>
      <c r="R385" s="177">
        <f t="shared" si="72"/>
        <v>0</v>
      </c>
      <c r="S385" s="177">
        <v>0</v>
      </c>
      <c r="T385" s="178">
        <f t="shared" si="73"/>
        <v>0</v>
      </c>
      <c r="AR385" s="21" t="s">
        <v>431</v>
      </c>
      <c r="AT385" s="21" t="s">
        <v>140</v>
      </c>
      <c r="AU385" s="21" t="s">
        <v>81</v>
      </c>
      <c r="AY385" s="21" t="s">
        <v>137</v>
      </c>
      <c r="BE385" s="179">
        <f t="shared" si="74"/>
        <v>0</v>
      </c>
      <c r="BF385" s="179">
        <f t="shared" si="75"/>
        <v>0</v>
      </c>
      <c r="BG385" s="179">
        <f t="shared" si="76"/>
        <v>0</v>
      </c>
      <c r="BH385" s="179">
        <f t="shared" si="77"/>
        <v>0</v>
      </c>
      <c r="BI385" s="179">
        <f t="shared" si="78"/>
        <v>0</v>
      </c>
      <c r="BJ385" s="21" t="s">
        <v>79</v>
      </c>
      <c r="BK385" s="179">
        <f t="shared" si="79"/>
        <v>0</v>
      </c>
      <c r="BL385" s="21" t="s">
        <v>431</v>
      </c>
      <c r="BM385" s="21" t="s">
        <v>1025</v>
      </c>
    </row>
    <row r="386" spans="2:65" s="1" customFormat="1" ht="22.5" customHeight="1">
      <c r="B386" s="167"/>
      <c r="C386" s="193" t="s">
        <v>1026</v>
      </c>
      <c r="D386" s="193" t="s">
        <v>216</v>
      </c>
      <c r="E386" s="194" t="s">
        <v>1027</v>
      </c>
      <c r="F386" s="195" t="s">
        <v>1028</v>
      </c>
      <c r="G386" s="196" t="s">
        <v>785</v>
      </c>
      <c r="H386" s="197">
        <v>12</v>
      </c>
      <c r="I386" s="198"/>
      <c r="J386" s="199">
        <f t="shared" si="70"/>
        <v>0</v>
      </c>
      <c r="K386" s="195" t="s">
        <v>755</v>
      </c>
      <c r="L386" s="200"/>
      <c r="M386" s="201" t="s">
        <v>5</v>
      </c>
      <c r="N386" s="202" t="s">
        <v>42</v>
      </c>
      <c r="O386" s="39"/>
      <c r="P386" s="177">
        <f t="shared" si="71"/>
        <v>0</v>
      </c>
      <c r="Q386" s="177">
        <v>0</v>
      </c>
      <c r="R386" s="177">
        <f t="shared" si="72"/>
        <v>0</v>
      </c>
      <c r="S386" s="177">
        <v>0</v>
      </c>
      <c r="T386" s="178">
        <f t="shared" si="73"/>
        <v>0</v>
      </c>
      <c r="AR386" s="21" t="s">
        <v>760</v>
      </c>
      <c r="AT386" s="21" t="s">
        <v>216</v>
      </c>
      <c r="AU386" s="21" t="s">
        <v>81</v>
      </c>
      <c r="AY386" s="21" t="s">
        <v>137</v>
      </c>
      <c r="BE386" s="179">
        <f t="shared" si="74"/>
        <v>0</v>
      </c>
      <c r="BF386" s="179">
        <f t="shared" si="75"/>
        <v>0</v>
      </c>
      <c r="BG386" s="179">
        <f t="shared" si="76"/>
        <v>0</v>
      </c>
      <c r="BH386" s="179">
        <f t="shared" si="77"/>
        <v>0</v>
      </c>
      <c r="BI386" s="179">
        <f t="shared" si="78"/>
        <v>0</v>
      </c>
      <c r="BJ386" s="21" t="s">
        <v>79</v>
      </c>
      <c r="BK386" s="179">
        <f t="shared" si="79"/>
        <v>0</v>
      </c>
      <c r="BL386" s="21" t="s">
        <v>431</v>
      </c>
      <c r="BM386" s="21" t="s">
        <v>1029</v>
      </c>
    </row>
    <row r="387" spans="2:65" s="1" customFormat="1" ht="22.5" customHeight="1">
      <c r="B387" s="167"/>
      <c r="C387" s="193" t="s">
        <v>1030</v>
      </c>
      <c r="D387" s="193" t="s">
        <v>216</v>
      </c>
      <c r="E387" s="194" t="s">
        <v>1031</v>
      </c>
      <c r="F387" s="195" t="s">
        <v>1032</v>
      </c>
      <c r="G387" s="196" t="s">
        <v>785</v>
      </c>
      <c r="H387" s="197">
        <v>3</v>
      </c>
      <c r="I387" s="198"/>
      <c r="J387" s="199">
        <f t="shared" si="70"/>
        <v>0</v>
      </c>
      <c r="K387" s="195" t="s">
        <v>755</v>
      </c>
      <c r="L387" s="200"/>
      <c r="M387" s="201" t="s">
        <v>5</v>
      </c>
      <c r="N387" s="202" t="s">
        <v>42</v>
      </c>
      <c r="O387" s="39"/>
      <c r="P387" s="177">
        <f t="shared" si="71"/>
        <v>0</v>
      </c>
      <c r="Q387" s="177">
        <v>0</v>
      </c>
      <c r="R387" s="177">
        <f t="shared" si="72"/>
        <v>0</v>
      </c>
      <c r="S387" s="177">
        <v>0</v>
      </c>
      <c r="T387" s="178">
        <f t="shared" si="73"/>
        <v>0</v>
      </c>
      <c r="AR387" s="21" t="s">
        <v>760</v>
      </c>
      <c r="AT387" s="21" t="s">
        <v>216</v>
      </c>
      <c r="AU387" s="21" t="s">
        <v>81</v>
      </c>
      <c r="AY387" s="21" t="s">
        <v>137</v>
      </c>
      <c r="BE387" s="179">
        <f t="shared" si="74"/>
        <v>0</v>
      </c>
      <c r="BF387" s="179">
        <f t="shared" si="75"/>
        <v>0</v>
      </c>
      <c r="BG387" s="179">
        <f t="shared" si="76"/>
        <v>0</v>
      </c>
      <c r="BH387" s="179">
        <f t="shared" si="77"/>
        <v>0</v>
      </c>
      <c r="BI387" s="179">
        <f t="shared" si="78"/>
        <v>0</v>
      </c>
      <c r="BJ387" s="21" t="s">
        <v>79</v>
      </c>
      <c r="BK387" s="179">
        <f t="shared" si="79"/>
        <v>0</v>
      </c>
      <c r="BL387" s="21" t="s">
        <v>431</v>
      </c>
      <c r="BM387" s="21" t="s">
        <v>1033</v>
      </c>
    </row>
    <row r="388" spans="2:65" s="1" customFormat="1" ht="22.5" customHeight="1">
      <c r="B388" s="167"/>
      <c r="C388" s="168" t="s">
        <v>1034</v>
      </c>
      <c r="D388" s="168" t="s">
        <v>140</v>
      </c>
      <c r="E388" s="169" t="s">
        <v>1015</v>
      </c>
      <c r="F388" s="170" t="s">
        <v>1016</v>
      </c>
      <c r="G388" s="171" t="s">
        <v>794</v>
      </c>
      <c r="H388" s="172">
        <v>3</v>
      </c>
      <c r="I388" s="173"/>
      <c r="J388" s="174">
        <f t="shared" si="70"/>
        <v>0</v>
      </c>
      <c r="K388" s="170" t="s">
        <v>755</v>
      </c>
      <c r="L388" s="38"/>
      <c r="M388" s="175" t="s">
        <v>5</v>
      </c>
      <c r="N388" s="176" t="s">
        <v>42</v>
      </c>
      <c r="O388" s="39"/>
      <c r="P388" s="177">
        <f t="shared" si="71"/>
        <v>0</v>
      </c>
      <c r="Q388" s="177">
        <v>0</v>
      </c>
      <c r="R388" s="177">
        <f t="shared" si="72"/>
        <v>0</v>
      </c>
      <c r="S388" s="177">
        <v>0</v>
      </c>
      <c r="T388" s="178">
        <f t="shared" si="73"/>
        <v>0</v>
      </c>
      <c r="AR388" s="21" t="s">
        <v>431</v>
      </c>
      <c r="AT388" s="21" t="s">
        <v>140</v>
      </c>
      <c r="AU388" s="21" t="s">
        <v>81</v>
      </c>
      <c r="AY388" s="21" t="s">
        <v>137</v>
      </c>
      <c r="BE388" s="179">
        <f t="shared" si="74"/>
        <v>0</v>
      </c>
      <c r="BF388" s="179">
        <f t="shared" si="75"/>
        <v>0</v>
      </c>
      <c r="BG388" s="179">
        <f t="shared" si="76"/>
        <v>0</v>
      </c>
      <c r="BH388" s="179">
        <f t="shared" si="77"/>
        <v>0</v>
      </c>
      <c r="BI388" s="179">
        <f t="shared" si="78"/>
        <v>0</v>
      </c>
      <c r="BJ388" s="21" t="s">
        <v>79</v>
      </c>
      <c r="BK388" s="179">
        <f t="shared" si="79"/>
        <v>0</v>
      </c>
      <c r="BL388" s="21" t="s">
        <v>431</v>
      </c>
      <c r="BM388" s="21" t="s">
        <v>1035</v>
      </c>
    </row>
    <row r="389" spans="2:65" s="1" customFormat="1" ht="22.5" customHeight="1">
      <c r="B389" s="167"/>
      <c r="C389" s="168" t="s">
        <v>1036</v>
      </c>
      <c r="D389" s="168" t="s">
        <v>140</v>
      </c>
      <c r="E389" s="169" t="s">
        <v>1019</v>
      </c>
      <c r="F389" s="170" t="s">
        <v>1020</v>
      </c>
      <c r="G389" s="171" t="s">
        <v>794</v>
      </c>
      <c r="H389" s="172">
        <v>12</v>
      </c>
      <c r="I389" s="173"/>
      <c r="J389" s="174">
        <f t="shared" si="70"/>
        <v>0</v>
      </c>
      <c r="K389" s="170" t="s">
        <v>755</v>
      </c>
      <c r="L389" s="38"/>
      <c r="M389" s="175" t="s">
        <v>5</v>
      </c>
      <c r="N389" s="176" t="s">
        <v>42</v>
      </c>
      <c r="O389" s="39"/>
      <c r="P389" s="177">
        <f t="shared" si="71"/>
        <v>0</v>
      </c>
      <c r="Q389" s="177">
        <v>0</v>
      </c>
      <c r="R389" s="177">
        <f t="shared" si="72"/>
        <v>0</v>
      </c>
      <c r="S389" s="177">
        <v>0</v>
      </c>
      <c r="T389" s="178">
        <f t="shared" si="73"/>
        <v>0</v>
      </c>
      <c r="AR389" s="21" t="s">
        <v>431</v>
      </c>
      <c r="AT389" s="21" t="s">
        <v>140</v>
      </c>
      <c r="AU389" s="21" t="s">
        <v>81</v>
      </c>
      <c r="AY389" s="21" t="s">
        <v>137</v>
      </c>
      <c r="BE389" s="179">
        <f t="shared" si="74"/>
        <v>0</v>
      </c>
      <c r="BF389" s="179">
        <f t="shared" si="75"/>
        <v>0</v>
      </c>
      <c r="BG389" s="179">
        <f t="shared" si="76"/>
        <v>0</v>
      </c>
      <c r="BH389" s="179">
        <f t="shared" si="77"/>
        <v>0</v>
      </c>
      <c r="BI389" s="179">
        <f t="shared" si="78"/>
        <v>0</v>
      </c>
      <c r="BJ389" s="21" t="s">
        <v>79</v>
      </c>
      <c r="BK389" s="179">
        <f t="shared" si="79"/>
        <v>0</v>
      </c>
      <c r="BL389" s="21" t="s">
        <v>431</v>
      </c>
      <c r="BM389" s="21" t="s">
        <v>1037</v>
      </c>
    </row>
    <row r="390" spans="2:65" s="1" customFormat="1" ht="22.5" customHeight="1">
      <c r="B390" s="167"/>
      <c r="C390" s="168" t="s">
        <v>1038</v>
      </c>
      <c r="D390" s="168" t="s">
        <v>140</v>
      </c>
      <c r="E390" s="169" t="s">
        <v>1039</v>
      </c>
      <c r="F390" s="170" t="s">
        <v>1040</v>
      </c>
      <c r="G390" s="171" t="s">
        <v>794</v>
      </c>
      <c r="H390" s="172">
        <v>17</v>
      </c>
      <c r="I390" s="173"/>
      <c r="J390" s="174">
        <f t="shared" si="70"/>
        <v>0</v>
      </c>
      <c r="K390" s="170" t="s">
        <v>755</v>
      </c>
      <c r="L390" s="38"/>
      <c r="M390" s="175" t="s">
        <v>5</v>
      </c>
      <c r="N390" s="176" t="s">
        <v>42</v>
      </c>
      <c r="O390" s="39"/>
      <c r="P390" s="177">
        <f t="shared" si="71"/>
        <v>0</v>
      </c>
      <c r="Q390" s="177">
        <v>0</v>
      </c>
      <c r="R390" s="177">
        <f t="shared" si="72"/>
        <v>0</v>
      </c>
      <c r="S390" s="177">
        <v>0</v>
      </c>
      <c r="T390" s="178">
        <f t="shared" si="73"/>
        <v>0</v>
      </c>
      <c r="AR390" s="21" t="s">
        <v>431</v>
      </c>
      <c r="AT390" s="21" t="s">
        <v>140</v>
      </c>
      <c r="AU390" s="21" t="s">
        <v>81</v>
      </c>
      <c r="AY390" s="21" t="s">
        <v>137</v>
      </c>
      <c r="BE390" s="179">
        <f t="shared" si="74"/>
        <v>0</v>
      </c>
      <c r="BF390" s="179">
        <f t="shared" si="75"/>
        <v>0</v>
      </c>
      <c r="BG390" s="179">
        <f t="shared" si="76"/>
        <v>0</v>
      </c>
      <c r="BH390" s="179">
        <f t="shared" si="77"/>
        <v>0</v>
      </c>
      <c r="BI390" s="179">
        <f t="shared" si="78"/>
        <v>0</v>
      </c>
      <c r="BJ390" s="21" t="s">
        <v>79</v>
      </c>
      <c r="BK390" s="179">
        <f t="shared" si="79"/>
        <v>0</v>
      </c>
      <c r="BL390" s="21" t="s">
        <v>431</v>
      </c>
      <c r="BM390" s="21" t="s">
        <v>1041</v>
      </c>
    </row>
    <row r="391" spans="2:65" s="1" customFormat="1" ht="22.5" customHeight="1">
      <c r="B391" s="167"/>
      <c r="C391" s="193" t="s">
        <v>1042</v>
      </c>
      <c r="D391" s="193" t="s">
        <v>216</v>
      </c>
      <c r="E391" s="194" t="s">
        <v>1007</v>
      </c>
      <c r="F391" s="195" t="s">
        <v>1008</v>
      </c>
      <c r="G391" s="196" t="s">
        <v>785</v>
      </c>
      <c r="H391" s="197">
        <v>34</v>
      </c>
      <c r="I391" s="198"/>
      <c r="J391" s="199">
        <f t="shared" si="70"/>
        <v>0</v>
      </c>
      <c r="K391" s="195" t="s">
        <v>755</v>
      </c>
      <c r="L391" s="200"/>
      <c r="M391" s="201" t="s">
        <v>5</v>
      </c>
      <c r="N391" s="202" t="s">
        <v>42</v>
      </c>
      <c r="O391" s="39"/>
      <c r="P391" s="177">
        <f t="shared" si="71"/>
        <v>0</v>
      </c>
      <c r="Q391" s="177">
        <v>0</v>
      </c>
      <c r="R391" s="177">
        <f t="shared" si="72"/>
        <v>0</v>
      </c>
      <c r="S391" s="177">
        <v>0</v>
      </c>
      <c r="T391" s="178">
        <f t="shared" si="73"/>
        <v>0</v>
      </c>
      <c r="AR391" s="21" t="s">
        <v>760</v>
      </c>
      <c r="AT391" s="21" t="s">
        <v>216</v>
      </c>
      <c r="AU391" s="21" t="s">
        <v>81</v>
      </c>
      <c r="AY391" s="21" t="s">
        <v>137</v>
      </c>
      <c r="BE391" s="179">
        <f t="shared" si="74"/>
        <v>0</v>
      </c>
      <c r="BF391" s="179">
        <f t="shared" si="75"/>
        <v>0</v>
      </c>
      <c r="BG391" s="179">
        <f t="shared" si="76"/>
        <v>0</v>
      </c>
      <c r="BH391" s="179">
        <f t="shared" si="77"/>
        <v>0</v>
      </c>
      <c r="BI391" s="179">
        <f t="shared" si="78"/>
        <v>0</v>
      </c>
      <c r="BJ391" s="21" t="s">
        <v>79</v>
      </c>
      <c r="BK391" s="179">
        <f t="shared" si="79"/>
        <v>0</v>
      </c>
      <c r="BL391" s="21" t="s">
        <v>431</v>
      </c>
      <c r="BM391" s="21" t="s">
        <v>1043</v>
      </c>
    </row>
    <row r="392" spans="2:65" s="1" customFormat="1" ht="22.5" customHeight="1">
      <c r="B392" s="167"/>
      <c r="C392" s="193" t="s">
        <v>1044</v>
      </c>
      <c r="D392" s="193" t="s">
        <v>216</v>
      </c>
      <c r="E392" s="194" t="s">
        <v>1045</v>
      </c>
      <c r="F392" s="195" t="s">
        <v>1046</v>
      </c>
      <c r="G392" s="196" t="s">
        <v>785</v>
      </c>
      <c r="H392" s="197">
        <v>17</v>
      </c>
      <c r="I392" s="198"/>
      <c r="J392" s="199">
        <f t="shared" si="70"/>
        <v>0</v>
      </c>
      <c r="K392" s="195" t="s">
        <v>755</v>
      </c>
      <c r="L392" s="200"/>
      <c r="M392" s="201" t="s">
        <v>5</v>
      </c>
      <c r="N392" s="202" t="s">
        <v>42</v>
      </c>
      <c r="O392" s="39"/>
      <c r="P392" s="177">
        <f t="shared" si="71"/>
        <v>0</v>
      </c>
      <c r="Q392" s="177">
        <v>0</v>
      </c>
      <c r="R392" s="177">
        <f t="shared" si="72"/>
        <v>0</v>
      </c>
      <c r="S392" s="177">
        <v>0</v>
      </c>
      <c r="T392" s="178">
        <f t="shared" si="73"/>
        <v>0</v>
      </c>
      <c r="AR392" s="21" t="s">
        <v>760</v>
      </c>
      <c r="AT392" s="21" t="s">
        <v>216</v>
      </c>
      <c r="AU392" s="21" t="s">
        <v>81</v>
      </c>
      <c r="AY392" s="21" t="s">
        <v>137</v>
      </c>
      <c r="BE392" s="179">
        <f t="shared" si="74"/>
        <v>0</v>
      </c>
      <c r="BF392" s="179">
        <f t="shared" si="75"/>
        <v>0</v>
      </c>
      <c r="BG392" s="179">
        <f t="shared" si="76"/>
        <v>0</v>
      </c>
      <c r="BH392" s="179">
        <f t="shared" si="77"/>
        <v>0</v>
      </c>
      <c r="BI392" s="179">
        <f t="shared" si="78"/>
        <v>0</v>
      </c>
      <c r="BJ392" s="21" t="s">
        <v>79</v>
      </c>
      <c r="BK392" s="179">
        <f t="shared" si="79"/>
        <v>0</v>
      </c>
      <c r="BL392" s="21" t="s">
        <v>431</v>
      </c>
      <c r="BM392" s="21" t="s">
        <v>1047</v>
      </c>
    </row>
    <row r="393" spans="2:65" s="1" customFormat="1" ht="22.5" customHeight="1">
      <c r="B393" s="167"/>
      <c r="C393" s="168" t="s">
        <v>1048</v>
      </c>
      <c r="D393" s="168" t="s">
        <v>140</v>
      </c>
      <c r="E393" s="169" t="s">
        <v>1015</v>
      </c>
      <c r="F393" s="170" t="s">
        <v>1016</v>
      </c>
      <c r="G393" s="171" t="s">
        <v>794</v>
      </c>
      <c r="H393" s="172">
        <v>17</v>
      </c>
      <c r="I393" s="173"/>
      <c r="J393" s="174">
        <f t="shared" si="70"/>
        <v>0</v>
      </c>
      <c r="K393" s="170" t="s">
        <v>755</v>
      </c>
      <c r="L393" s="38"/>
      <c r="M393" s="175" t="s">
        <v>5</v>
      </c>
      <c r="N393" s="176" t="s">
        <v>42</v>
      </c>
      <c r="O393" s="39"/>
      <c r="P393" s="177">
        <f t="shared" si="71"/>
        <v>0</v>
      </c>
      <c r="Q393" s="177">
        <v>0</v>
      </c>
      <c r="R393" s="177">
        <f t="shared" si="72"/>
        <v>0</v>
      </c>
      <c r="S393" s="177">
        <v>0</v>
      </c>
      <c r="T393" s="178">
        <f t="shared" si="73"/>
        <v>0</v>
      </c>
      <c r="AR393" s="21" t="s">
        <v>431</v>
      </c>
      <c r="AT393" s="21" t="s">
        <v>140</v>
      </c>
      <c r="AU393" s="21" t="s">
        <v>81</v>
      </c>
      <c r="AY393" s="21" t="s">
        <v>137</v>
      </c>
      <c r="BE393" s="179">
        <f t="shared" si="74"/>
        <v>0</v>
      </c>
      <c r="BF393" s="179">
        <f t="shared" si="75"/>
        <v>0</v>
      </c>
      <c r="BG393" s="179">
        <f t="shared" si="76"/>
        <v>0</v>
      </c>
      <c r="BH393" s="179">
        <f t="shared" si="77"/>
        <v>0</v>
      </c>
      <c r="BI393" s="179">
        <f t="shared" si="78"/>
        <v>0</v>
      </c>
      <c r="BJ393" s="21" t="s">
        <v>79</v>
      </c>
      <c r="BK393" s="179">
        <f t="shared" si="79"/>
        <v>0</v>
      </c>
      <c r="BL393" s="21" t="s">
        <v>431</v>
      </c>
      <c r="BM393" s="21" t="s">
        <v>1049</v>
      </c>
    </row>
    <row r="394" spans="2:65" s="1" customFormat="1" ht="22.5" customHeight="1">
      <c r="B394" s="167"/>
      <c r="C394" s="168" t="s">
        <v>1050</v>
      </c>
      <c r="D394" s="168" t="s">
        <v>140</v>
      </c>
      <c r="E394" s="169" t="s">
        <v>1019</v>
      </c>
      <c r="F394" s="170" t="s">
        <v>1020</v>
      </c>
      <c r="G394" s="171" t="s">
        <v>794</v>
      </c>
      <c r="H394" s="172">
        <v>34</v>
      </c>
      <c r="I394" s="173"/>
      <c r="J394" s="174">
        <f t="shared" si="70"/>
        <v>0</v>
      </c>
      <c r="K394" s="170" t="s">
        <v>755</v>
      </c>
      <c r="L394" s="38"/>
      <c r="M394" s="175" t="s">
        <v>5</v>
      </c>
      <c r="N394" s="176" t="s">
        <v>42</v>
      </c>
      <c r="O394" s="39"/>
      <c r="P394" s="177">
        <f t="shared" si="71"/>
        <v>0</v>
      </c>
      <c r="Q394" s="177">
        <v>0</v>
      </c>
      <c r="R394" s="177">
        <f t="shared" si="72"/>
        <v>0</v>
      </c>
      <c r="S394" s="177">
        <v>0</v>
      </c>
      <c r="T394" s="178">
        <f t="shared" si="73"/>
        <v>0</v>
      </c>
      <c r="AR394" s="21" t="s">
        <v>431</v>
      </c>
      <c r="AT394" s="21" t="s">
        <v>140</v>
      </c>
      <c r="AU394" s="21" t="s">
        <v>81</v>
      </c>
      <c r="AY394" s="21" t="s">
        <v>137</v>
      </c>
      <c r="BE394" s="179">
        <f t="shared" si="74"/>
        <v>0</v>
      </c>
      <c r="BF394" s="179">
        <f t="shared" si="75"/>
        <v>0</v>
      </c>
      <c r="BG394" s="179">
        <f t="shared" si="76"/>
        <v>0</v>
      </c>
      <c r="BH394" s="179">
        <f t="shared" si="77"/>
        <v>0</v>
      </c>
      <c r="BI394" s="179">
        <f t="shared" si="78"/>
        <v>0</v>
      </c>
      <c r="BJ394" s="21" t="s">
        <v>79</v>
      </c>
      <c r="BK394" s="179">
        <f t="shared" si="79"/>
        <v>0</v>
      </c>
      <c r="BL394" s="21" t="s">
        <v>431</v>
      </c>
      <c r="BM394" s="21" t="s">
        <v>1051</v>
      </c>
    </row>
    <row r="395" spans="2:65" s="1" customFormat="1" ht="22.5" customHeight="1">
      <c r="B395" s="167"/>
      <c r="C395" s="168" t="s">
        <v>1052</v>
      </c>
      <c r="D395" s="168" t="s">
        <v>140</v>
      </c>
      <c r="E395" s="169" t="s">
        <v>1053</v>
      </c>
      <c r="F395" s="170" t="s">
        <v>1054</v>
      </c>
      <c r="G395" s="171" t="s">
        <v>794</v>
      </c>
      <c r="H395" s="172">
        <v>6</v>
      </c>
      <c r="I395" s="173"/>
      <c r="J395" s="174">
        <f t="shared" si="70"/>
        <v>0</v>
      </c>
      <c r="K395" s="170" t="s">
        <v>755</v>
      </c>
      <c r="L395" s="38"/>
      <c r="M395" s="175" t="s">
        <v>5</v>
      </c>
      <c r="N395" s="176" t="s">
        <v>42</v>
      </c>
      <c r="O395" s="39"/>
      <c r="P395" s="177">
        <f t="shared" si="71"/>
        <v>0</v>
      </c>
      <c r="Q395" s="177">
        <v>0</v>
      </c>
      <c r="R395" s="177">
        <f t="shared" si="72"/>
        <v>0</v>
      </c>
      <c r="S395" s="177">
        <v>0</v>
      </c>
      <c r="T395" s="178">
        <f t="shared" si="73"/>
        <v>0</v>
      </c>
      <c r="AR395" s="21" t="s">
        <v>431</v>
      </c>
      <c r="AT395" s="21" t="s">
        <v>140</v>
      </c>
      <c r="AU395" s="21" t="s">
        <v>81</v>
      </c>
      <c r="AY395" s="21" t="s">
        <v>137</v>
      </c>
      <c r="BE395" s="179">
        <f t="shared" si="74"/>
        <v>0</v>
      </c>
      <c r="BF395" s="179">
        <f t="shared" si="75"/>
        <v>0</v>
      </c>
      <c r="BG395" s="179">
        <f t="shared" si="76"/>
        <v>0</v>
      </c>
      <c r="BH395" s="179">
        <f t="shared" si="77"/>
        <v>0</v>
      </c>
      <c r="BI395" s="179">
        <f t="shared" si="78"/>
        <v>0</v>
      </c>
      <c r="BJ395" s="21" t="s">
        <v>79</v>
      </c>
      <c r="BK395" s="179">
        <f t="shared" si="79"/>
        <v>0</v>
      </c>
      <c r="BL395" s="21" t="s">
        <v>431</v>
      </c>
      <c r="BM395" s="21" t="s">
        <v>1055</v>
      </c>
    </row>
    <row r="396" spans="2:65" s="1" customFormat="1" ht="22.5" customHeight="1">
      <c r="B396" s="167"/>
      <c r="C396" s="193" t="s">
        <v>1056</v>
      </c>
      <c r="D396" s="193" t="s">
        <v>216</v>
      </c>
      <c r="E396" s="194" t="s">
        <v>1057</v>
      </c>
      <c r="F396" s="195" t="s">
        <v>1058</v>
      </c>
      <c r="G396" s="196" t="s">
        <v>785</v>
      </c>
      <c r="H396" s="197">
        <v>6</v>
      </c>
      <c r="I396" s="198"/>
      <c r="J396" s="199">
        <f t="shared" si="70"/>
        <v>0</v>
      </c>
      <c r="K396" s="195" t="s">
        <v>755</v>
      </c>
      <c r="L396" s="200"/>
      <c r="M396" s="201" t="s">
        <v>5</v>
      </c>
      <c r="N396" s="202" t="s">
        <v>42</v>
      </c>
      <c r="O396" s="39"/>
      <c r="P396" s="177">
        <f t="shared" si="71"/>
        <v>0</v>
      </c>
      <c r="Q396" s="177">
        <v>0</v>
      </c>
      <c r="R396" s="177">
        <f t="shared" si="72"/>
        <v>0</v>
      </c>
      <c r="S396" s="177">
        <v>0</v>
      </c>
      <c r="T396" s="178">
        <f t="shared" si="73"/>
        <v>0</v>
      </c>
      <c r="AR396" s="21" t="s">
        <v>760</v>
      </c>
      <c r="AT396" s="21" t="s">
        <v>216</v>
      </c>
      <c r="AU396" s="21" t="s">
        <v>81</v>
      </c>
      <c r="AY396" s="21" t="s">
        <v>137</v>
      </c>
      <c r="BE396" s="179">
        <f t="shared" si="74"/>
        <v>0</v>
      </c>
      <c r="BF396" s="179">
        <f t="shared" si="75"/>
        <v>0</v>
      </c>
      <c r="BG396" s="179">
        <f t="shared" si="76"/>
        <v>0</v>
      </c>
      <c r="BH396" s="179">
        <f t="shared" si="77"/>
        <v>0</v>
      </c>
      <c r="BI396" s="179">
        <f t="shared" si="78"/>
        <v>0</v>
      </c>
      <c r="BJ396" s="21" t="s">
        <v>79</v>
      </c>
      <c r="BK396" s="179">
        <f t="shared" si="79"/>
        <v>0</v>
      </c>
      <c r="BL396" s="21" t="s">
        <v>431</v>
      </c>
      <c r="BM396" s="21" t="s">
        <v>1059</v>
      </c>
    </row>
    <row r="397" spans="2:65" s="1" customFormat="1" ht="22.5" customHeight="1">
      <c r="B397" s="167"/>
      <c r="C397" s="193" t="s">
        <v>1060</v>
      </c>
      <c r="D397" s="193" t="s">
        <v>216</v>
      </c>
      <c r="E397" s="194" t="s">
        <v>1061</v>
      </c>
      <c r="F397" s="195" t="s">
        <v>1016</v>
      </c>
      <c r="G397" s="196" t="s">
        <v>794</v>
      </c>
      <c r="H397" s="197">
        <v>6</v>
      </c>
      <c r="I397" s="198"/>
      <c r="J397" s="199">
        <f t="shared" si="70"/>
        <v>0</v>
      </c>
      <c r="K397" s="195" t="s">
        <v>755</v>
      </c>
      <c r="L397" s="200"/>
      <c r="M397" s="201" t="s">
        <v>5</v>
      </c>
      <c r="N397" s="202" t="s">
        <v>42</v>
      </c>
      <c r="O397" s="39"/>
      <c r="P397" s="177">
        <f t="shared" si="71"/>
        <v>0</v>
      </c>
      <c r="Q397" s="177">
        <v>0</v>
      </c>
      <c r="R397" s="177">
        <f t="shared" si="72"/>
        <v>0</v>
      </c>
      <c r="S397" s="177">
        <v>0</v>
      </c>
      <c r="T397" s="178">
        <f t="shared" si="73"/>
        <v>0</v>
      </c>
      <c r="AR397" s="21" t="s">
        <v>760</v>
      </c>
      <c r="AT397" s="21" t="s">
        <v>216</v>
      </c>
      <c r="AU397" s="21" t="s">
        <v>81</v>
      </c>
      <c r="AY397" s="21" t="s">
        <v>137</v>
      </c>
      <c r="BE397" s="179">
        <f t="shared" si="74"/>
        <v>0</v>
      </c>
      <c r="BF397" s="179">
        <f t="shared" si="75"/>
        <v>0</v>
      </c>
      <c r="BG397" s="179">
        <f t="shared" si="76"/>
        <v>0</v>
      </c>
      <c r="BH397" s="179">
        <f t="shared" si="77"/>
        <v>0</v>
      </c>
      <c r="BI397" s="179">
        <f t="shared" si="78"/>
        <v>0</v>
      </c>
      <c r="BJ397" s="21" t="s">
        <v>79</v>
      </c>
      <c r="BK397" s="179">
        <f t="shared" si="79"/>
        <v>0</v>
      </c>
      <c r="BL397" s="21" t="s">
        <v>431</v>
      </c>
      <c r="BM397" s="21" t="s">
        <v>1062</v>
      </c>
    </row>
    <row r="398" spans="2:65" s="1" customFormat="1" ht="22.5" customHeight="1">
      <c r="B398" s="167"/>
      <c r="C398" s="193" t="s">
        <v>1063</v>
      </c>
      <c r="D398" s="193" t="s">
        <v>216</v>
      </c>
      <c r="E398" s="194" t="s">
        <v>1064</v>
      </c>
      <c r="F398" s="195" t="s">
        <v>1020</v>
      </c>
      <c r="G398" s="196" t="s">
        <v>794</v>
      </c>
      <c r="H398" s="197">
        <v>6</v>
      </c>
      <c r="I398" s="198"/>
      <c r="J398" s="199">
        <f t="shared" si="70"/>
        <v>0</v>
      </c>
      <c r="K398" s="195" t="s">
        <v>755</v>
      </c>
      <c r="L398" s="200"/>
      <c r="M398" s="201" t="s">
        <v>5</v>
      </c>
      <c r="N398" s="202" t="s">
        <v>42</v>
      </c>
      <c r="O398" s="39"/>
      <c r="P398" s="177">
        <f t="shared" si="71"/>
        <v>0</v>
      </c>
      <c r="Q398" s="177">
        <v>0</v>
      </c>
      <c r="R398" s="177">
        <f t="shared" si="72"/>
        <v>0</v>
      </c>
      <c r="S398" s="177">
        <v>0</v>
      </c>
      <c r="T398" s="178">
        <f t="shared" si="73"/>
        <v>0</v>
      </c>
      <c r="AR398" s="21" t="s">
        <v>760</v>
      </c>
      <c r="AT398" s="21" t="s">
        <v>216</v>
      </c>
      <c r="AU398" s="21" t="s">
        <v>81</v>
      </c>
      <c r="AY398" s="21" t="s">
        <v>137</v>
      </c>
      <c r="BE398" s="179">
        <f t="shared" si="74"/>
        <v>0</v>
      </c>
      <c r="BF398" s="179">
        <f t="shared" si="75"/>
        <v>0</v>
      </c>
      <c r="BG398" s="179">
        <f t="shared" si="76"/>
        <v>0</v>
      </c>
      <c r="BH398" s="179">
        <f t="shared" si="77"/>
        <v>0</v>
      </c>
      <c r="BI398" s="179">
        <f t="shared" si="78"/>
        <v>0</v>
      </c>
      <c r="BJ398" s="21" t="s">
        <v>79</v>
      </c>
      <c r="BK398" s="179">
        <f t="shared" si="79"/>
        <v>0</v>
      </c>
      <c r="BL398" s="21" t="s">
        <v>431</v>
      </c>
      <c r="BM398" s="21" t="s">
        <v>1065</v>
      </c>
    </row>
    <row r="399" spans="2:65" s="1" customFormat="1" ht="22.5" customHeight="1">
      <c r="B399" s="167"/>
      <c r="C399" s="168" t="s">
        <v>1066</v>
      </c>
      <c r="D399" s="168" t="s">
        <v>140</v>
      </c>
      <c r="E399" s="169" t="s">
        <v>1067</v>
      </c>
      <c r="F399" s="170" t="s">
        <v>1068</v>
      </c>
      <c r="G399" s="171" t="s">
        <v>794</v>
      </c>
      <c r="H399" s="172">
        <v>3</v>
      </c>
      <c r="I399" s="173"/>
      <c r="J399" s="174">
        <f t="shared" si="70"/>
        <v>0</v>
      </c>
      <c r="K399" s="170" t="s">
        <v>755</v>
      </c>
      <c r="L399" s="38"/>
      <c r="M399" s="175" t="s">
        <v>5</v>
      </c>
      <c r="N399" s="176" t="s">
        <v>42</v>
      </c>
      <c r="O399" s="39"/>
      <c r="P399" s="177">
        <f t="shared" si="71"/>
        <v>0</v>
      </c>
      <c r="Q399" s="177">
        <v>0</v>
      </c>
      <c r="R399" s="177">
        <f t="shared" si="72"/>
        <v>0</v>
      </c>
      <c r="S399" s="177">
        <v>0</v>
      </c>
      <c r="T399" s="178">
        <f t="shared" si="73"/>
        <v>0</v>
      </c>
      <c r="AR399" s="21" t="s">
        <v>431</v>
      </c>
      <c r="AT399" s="21" t="s">
        <v>140</v>
      </c>
      <c r="AU399" s="21" t="s">
        <v>81</v>
      </c>
      <c r="AY399" s="21" t="s">
        <v>137</v>
      </c>
      <c r="BE399" s="179">
        <f t="shared" si="74"/>
        <v>0</v>
      </c>
      <c r="BF399" s="179">
        <f t="shared" si="75"/>
        <v>0</v>
      </c>
      <c r="BG399" s="179">
        <f t="shared" si="76"/>
        <v>0</v>
      </c>
      <c r="BH399" s="179">
        <f t="shared" si="77"/>
        <v>0</v>
      </c>
      <c r="BI399" s="179">
        <f t="shared" si="78"/>
        <v>0</v>
      </c>
      <c r="BJ399" s="21" t="s">
        <v>79</v>
      </c>
      <c r="BK399" s="179">
        <f t="shared" si="79"/>
        <v>0</v>
      </c>
      <c r="BL399" s="21" t="s">
        <v>431</v>
      </c>
      <c r="BM399" s="21" t="s">
        <v>1069</v>
      </c>
    </row>
    <row r="400" spans="2:65" s="1" customFormat="1" ht="22.5" customHeight="1">
      <c r="B400" s="167"/>
      <c r="C400" s="193" t="s">
        <v>1070</v>
      </c>
      <c r="D400" s="193" t="s">
        <v>216</v>
      </c>
      <c r="E400" s="194" t="s">
        <v>1071</v>
      </c>
      <c r="F400" s="195" t="s">
        <v>1072</v>
      </c>
      <c r="G400" s="196" t="s">
        <v>785</v>
      </c>
      <c r="H400" s="197">
        <v>3</v>
      </c>
      <c r="I400" s="198"/>
      <c r="J400" s="199">
        <f t="shared" si="70"/>
        <v>0</v>
      </c>
      <c r="K400" s="195" t="s">
        <v>755</v>
      </c>
      <c r="L400" s="200"/>
      <c r="M400" s="201" t="s">
        <v>5</v>
      </c>
      <c r="N400" s="202" t="s">
        <v>42</v>
      </c>
      <c r="O400" s="39"/>
      <c r="P400" s="177">
        <f t="shared" si="71"/>
        <v>0</v>
      </c>
      <c r="Q400" s="177">
        <v>0</v>
      </c>
      <c r="R400" s="177">
        <f t="shared" si="72"/>
        <v>0</v>
      </c>
      <c r="S400" s="177">
        <v>0</v>
      </c>
      <c r="T400" s="178">
        <f t="shared" si="73"/>
        <v>0</v>
      </c>
      <c r="AR400" s="21" t="s">
        <v>760</v>
      </c>
      <c r="AT400" s="21" t="s">
        <v>216</v>
      </c>
      <c r="AU400" s="21" t="s">
        <v>81</v>
      </c>
      <c r="AY400" s="21" t="s">
        <v>137</v>
      </c>
      <c r="BE400" s="179">
        <f t="shared" si="74"/>
        <v>0</v>
      </c>
      <c r="BF400" s="179">
        <f t="shared" si="75"/>
        <v>0</v>
      </c>
      <c r="BG400" s="179">
        <f t="shared" si="76"/>
        <v>0</v>
      </c>
      <c r="BH400" s="179">
        <f t="shared" si="77"/>
        <v>0</v>
      </c>
      <c r="BI400" s="179">
        <f t="shared" si="78"/>
        <v>0</v>
      </c>
      <c r="BJ400" s="21" t="s">
        <v>79</v>
      </c>
      <c r="BK400" s="179">
        <f t="shared" si="79"/>
        <v>0</v>
      </c>
      <c r="BL400" s="21" t="s">
        <v>431</v>
      </c>
      <c r="BM400" s="21" t="s">
        <v>1073</v>
      </c>
    </row>
    <row r="401" spans="2:65" s="1" customFormat="1" ht="22.5" customHeight="1">
      <c r="B401" s="167"/>
      <c r="C401" s="193" t="s">
        <v>1074</v>
      </c>
      <c r="D401" s="193" t="s">
        <v>216</v>
      </c>
      <c r="E401" s="194" t="s">
        <v>1075</v>
      </c>
      <c r="F401" s="195" t="s">
        <v>1076</v>
      </c>
      <c r="G401" s="196" t="s">
        <v>785</v>
      </c>
      <c r="H401" s="197">
        <v>3</v>
      </c>
      <c r="I401" s="198"/>
      <c r="J401" s="199">
        <f t="shared" si="70"/>
        <v>0</v>
      </c>
      <c r="K401" s="195" t="s">
        <v>755</v>
      </c>
      <c r="L401" s="200"/>
      <c r="M401" s="201" t="s">
        <v>5</v>
      </c>
      <c r="N401" s="202" t="s">
        <v>42</v>
      </c>
      <c r="O401" s="39"/>
      <c r="P401" s="177">
        <f t="shared" si="71"/>
        <v>0</v>
      </c>
      <c r="Q401" s="177">
        <v>0</v>
      </c>
      <c r="R401" s="177">
        <f t="shared" si="72"/>
        <v>0</v>
      </c>
      <c r="S401" s="177">
        <v>0</v>
      </c>
      <c r="T401" s="178">
        <f t="shared" si="73"/>
        <v>0</v>
      </c>
      <c r="AR401" s="21" t="s">
        <v>760</v>
      </c>
      <c r="AT401" s="21" t="s">
        <v>216</v>
      </c>
      <c r="AU401" s="21" t="s">
        <v>81</v>
      </c>
      <c r="AY401" s="21" t="s">
        <v>137</v>
      </c>
      <c r="BE401" s="179">
        <f t="shared" si="74"/>
        <v>0</v>
      </c>
      <c r="BF401" s="179">
        <f t="shared" si="75"/>
        <v>0</v>
      </c>
      <c r="BG401" s="179">
        <f t="shared" si="76"/>
        <v>0</v>
      </c>
      <c r="BH401" s="179">
        <f t="shared" si="77"/>
        <v>0</v>
      </c>
      <c r="BI401" s="179">
        <f t="shared" si="78"/>
        <v>0</v>
      </c>
      <c r="BJ401" s="21" t="s">
        <v>79</v>
      </c>
      <c r="BK401" s="179">
        <f t="shared" si="79"/>
        <v>0</v>
      </c>
      <c r="BL401" s="21" t="s">
        <v>431</v>
      </c>
      <c r="BM401" s="21" t="s">
        <v>1077</v>
      </c>
    </row>
    <row r="402" spans="2:65" s="1" customFormat="1" ht="22.5" customHeight="1">
      <c r="B402" s="167"/>
      <c r="C402" s="168" t="s">
        <v>1078</v>
      </c>
      <c r="D402" s="168" t="s">
        <v>140</v>
      </c>
      <c r="E402" s="169" t="s">
        <v>1079</v>
      </c>
      <c r="F402" s="170" t="s">
        <v>1080</v>
      </c>
      <c r="G402" s="171" t="s">
        <v>794</v>
      </c>
      <c r="H402" s="172">
        <v>2</v>
      </c>
      <c r="I402" s="173"/>
      <c r="J402" s="174">
        <f t="shared" si="70"/>
        <v>0</v>
      </c>
      <c r="K402" s="170" t="s">
        <v>755</v>
      </c>
      <c r="L402" s="38"/>
      <c r="M402" s="175" t="s">
        <v>5</v>
      </c>
      <c r="N402" s="176" t="s">
        <v>42</v>
      </c>
      <c r="O402" s="39"/>
      <c r="P402" s="177">
        <f t="shared" si="71"/>
        <v>0</v>
      </c>
      <c r="Q402" s="177">
        <v>0</v>
      </c>
      <c r="R402" s="177">
        <f t="shared" si="72"/>
        <v>0</v>
      </c>
      <c r="S402" s="177">
        <v>0</v>
      </c>
      <c r="T402" s="178">
        <f t="shared" si="73"/>
        <v>0</v>
      </c>
      <c r="AR402" s="21" t="s">
        <v>431</v>
      </c>
      <c r="AT402" s="21" t="s">
        <v>140</v>
      </c>
      <c r="AU402" s="21" t="s">
        <v>81</v>
      </c>
      <c r="AY402" s="21" t="s">
        <v>137</v>
      </c>
      <c r="BE402" s="179">
        <f t="shared" si="74"/>
        <v>0</v>
      </c>
      <c r="BF402" s="179">
        <f t="shared" si="75"/>
        <v>0</v>
      </c>
      <c r="BG402" s="179">
        <f t="shared" si="76"/>
        <v>0</v>
      </c>
      <c r="BH402" s="179">
        <f t="shared" si="77"/>
        <v>0</v>
      </c>
      <c r="BI402" s="179">
        <f t="shared" si="78"/>
        <v>0</v>
      </c>
      <c r="BJ402" s="21" t="s">
        <v>79</v>
      </c>
      <c r="BK402" s="179">
        <f t="shared" si="79"/>
        <v>0</v>
      </c>
      <c r="BL402" s="21" t="s">
        <v>431</v>
      </c>
      <c r="BM402" s="21" t="s">
        <v>1081</v>
      </c>
    </row>
    <row r="403" spans="2:65" s="1" customFormat="1" ht="22.5" customHeight="1">
      <c r="B403" s="167"/>
      <c r="C403" s="193" t="s">
        <v>1082</v>
      </c>
      <c r="D403" s="193" t="s">
        <v>216</v>
      </c>
      <c r="E403" s="194" t="s">
        <v>1083</v>
      </c>
      <c r="F403" s="195" t="s">
        <v>1084</v>
      </c>
      <c r="G403" s="196" t="s">
        <v>785</v>
      </c>
      <c r="H403" s="197">
        <v>2</v>
      </c>
      <c r="I403" s="198"/>
      <c r="J403" s="199">
        <f t="shared" si="70"/>
        <v>0</v>
      </c>
      <c r="K403" s="195" t="s">
        <v>755</v>
      </c>
      <c r="L403" s="200"/>
      <c r="M403" s="201" t="s">
        <v>5</v>
      </c>
      <c r="N403" s="202" t="s">
        <v>42</v>
      </c>
      <c r="O403" s="39"/>
      <c r="P403" s="177">
        <f t="shared" si="71"/>
        <v>0</v>
      </c>
      <c r="Q403" s="177">
        <v>0</v>
      </c>
      <c r="R403" s="177">
        <f t="shared" si="72"/>
        <v>0</v>
      </c>
      <c r="S403" s="177">
        <v>0</v>
      </c>
      <c r="T403" s="178">
        <f t="shared" si="73"/>
        <v>0</v>
      </c>
      <c r="AR403" s="21" t="s">
        <v>760</v>
      </c>
      <c r="AT403" s="21" t="s">
        <v>216</v>
      </c>
      <c r="AU403" s="21" t="s">
        <v>81</v>
      </c>
      <c r="AY403" s="21" t="s">
        <v>137</v>
      </c>
      <c r="BE403" s="179">
        <f t="shared" si="74"/>
        <v>0</v>
      </c>
      <c r="BF403" s="179">
        <f t="shared" si="75"/>
        <v>0</v>
      </c>
      <c r="BG403" s="179">
        <f t="shared" si="76"/>
        <v>0</v>
      </c>
      <c r="BH403" s="179">
        <f t="shared" si="77"/>
        <v>0</v>
      </c>
      <c r="BI403" s="179">
        <f t="shared" si="78"/>
        <v>0</v>
      </c>
      <c r="BJ403" s="21" t="s">
        <v>79</v>
      </c>
      <c r="BK403" s="179">
        <f t="shared" si="79"/>
        <v>0</v>
      </c>
      <c r="BL403" s="21" t="s">
        <v>431</v>
      </c>
      <c r="BM403" s="21" t="s">
        <v>1085</v>
      </c>
    </row>
    <row r="404" spans="2:65" s="1" customFormat="1" ht="22.5" customHeight="1">
      <c r="B404" s="167"/>
      <c r="C404" s="168" t="s">
        <v>1086</v>
      </c>
      <c r="D404" s="168" t="s">
        <v>140</v>
      </c>
      <c r="E404" s="169" t="s">
        <v>1087</v>
      </c>
      <c r="F404" s="170" t="s">
        <v>1088</v>
      </c>
      <c r="G404" s="171" t="s">
        <v>794</v>
      </c>
      <c r="H404" s="172">
        <v>6</v>
      </c>
      <c r="I404" s="173"/>
      <c r="J404" s="174">
        <f t="shared" si="70"/>
        <v>0</v>
      </c>
      <c r="K404" s="170" t="s">
        <v>755</v>
      </c>
      <c r="L404" s="38"/>
      <c r="M404" s="175" t="s">
        <v>5</v>
      </c>
      <c r="N404" s="176" t="s">
        <v>42</v>
      </c>
      <c r="O404" s="39"/>
      <c r="P404" s="177">
        <f t="shared" si="71"/>
        <v>0</v>
      </c>
      <c r="Q404" s="177">
        <v>0</v>
      </c>
      <c r="R404" s="177">
        <f t="shared" si="72"/>
        <v>0</v>
      </c>
      <c r="S404" s="177">
        <v>0</v>
      </c>
      <c r="T404" s="178">
        <f t="shared" si="73"/>
        <v>0</v>
      </c>
      <c r="AR404" s="21" t="s">
        <v>431</v>
      </c>
      <c r="AT404" s="21" t="s">
        <v>140</v>
      </c>
      <c r="AU404" s="21" t="s">
        <v>81</v>
      </c>
      <c r="AY404" s="21" t="s">
        <v>137</v>
      </c>
      <c r="BE404" s="179">
        <f t="shared" si="74"/>
        <v>0</v>
      </c>
      <c r="BF404" s="179">
        <f t="shared" si="75"/>
        <v>0</v>
      </c>
      <c r="BG404" s="179">
        <f t="shared" si="76"/>
        <v>0</v>
      </c>
      <c r="BH404" s="179">
        <f t="shared" si="77"/>
        <v>0</v>
      </c>
      <c r="BI404" s="179">
        <f t="shared" si="78"/>
        <v>0</v>
      </c>
      <c r="BJ404" s="21" t="s">
        <v>79</v>
      </c>
      <c r="BK404" s="179">
        <f t="shared" si="79"/>
        <v>0</v>
      </c>
      <c r="BL404" s="21" t="s">
        <v>431</v>
      </c>
      <c r="BM404" s="21" t="s">
        <v>1089</v>
      </c>
    </row>
    <row r="405" spans="2:65" s="1" customFormat="1" ht="22.5" customHeight="1">
      <c r="B405" s="167"/>
      <c r="C405" s="193" t="s">
        <v>1090</v>
      </c>
      <c r="D405" s="193" t="s">
        <v>216</v>
      </c>
      <c r="E405" s="194" t="s">
        <v>1091</v>
      </c>
      <c r="F405" s="195" t="s">
        <v>1092</v>
      </c>
      <c r="G405" s="196" t="s">
        <v>785</v>
      </c>
      <c r="H405" s="197">
        <v>6</v>
      </c>
      <c r="I405" s="198"/>
      <c r="J405" s="199">
        <f t="shared" si="70"/>
        <v>0</v>
      </c>
      <c r="K405" s="195" t="s">
        <v>755</v>
      </c>
      <c r="L405" s="200"/>
      <c r="M405" s="201" t="s">
        <v>5</v>
      </c>
      <c r="N405" s="202" t="s">
        <v>42</v>
      </c>
      <c r="O405" s="39"/>
      <c r="P405" s="177">
        <f t="shared" si="71"/>
        <v>0</v>
      </c>
      <c r="Q405" s="177">
        <v>0</v>
      </c>
      <c r="R405" s="177">
        <f t="shared" si="72"/>
        <v>0</v>
      </c>
      <c r="S405" s="177">
        <v>0</v>
      </c>
      <c r="T405" s="178">
        <f t="shared" si="73"/>
        <v>0</v>
      </c>
      <c r="AR405" s="21" t="s">
        <v>760</v>
      </c>
      <c r="AT405" s="21" t="s">
        <v>216</v>
      </c>
      <c r="AU405" s="21" t="s">
        <v>81</v>
      </c>
      <c r="AY405" s="21" t="s">
        <v>137</v>
      </c>
      <c r="BE405" s="179">
        <f t="shared" si="74"/>
        <v>0</v>
      </c>
      <c r="BF405" s="179">
        <f t="shared" si="75"/>
        <v>0</v>
      </c>
      <c r="BG405" s="179">
        <f t="shared" si="76"/>
        <v>0</v>
      </c>
      <c r="BH405" s="179">
        <f t="shared" si="77"/>
        <v>0</v>
      </c>
      <c r="BI405" s="179">
        <f t="shared" si="78"/>
        <v>0</v>
      </c>
      <c r="BJ405" s="21" t="s">
        <v>79</v>
      </c>
      <c r="BK405" s="179">
        <f t="shared" si="79"/>
        <v>0</v>
      </c>
      <c r="BL405" s="21" t="s">
        <v>431</v>
      </c>
      <c r="BM405" s="21" t="s">
        <v>1093</v>
      </c>
    </row>
    <row r="406" spans="2:65" s="1" customFormat="1" ht="22.5" customHeight="1">
      <c r="B406" s="167"/>
      <c r="C406" s="193" t="s">
        <v>1094</v>
      </c>
      <c r="D406" s="193" t="s">
        <v>216</v>
      </c>
      <c r="E406" s="194" t="s">
        <v>1095</v>
      </c>
      <c r="F406" s="195" t="s">
        <v>1096</v>
      </c>
      <c r="G406" s="196" t="s">
        <v>785</v>
      </c>
      <c r="H406" s="197">
        <v>6</v>
      </c>
      <c r="I406" s="198"/>
      <c r="J406" s="199">
        <f t="shared" si="70"/>
        <v>0</v>
      </c>
      <c r="K406" s="195" t="s">
        <v>755</v>
      </c>
      <c r="L406" s="200"/>
      <c r="M406" s="201" t="s">
        <v>5</v>
      </c>
      <c r="N406" s="202" t="s">
        <v>42</v>
      </c>
      <c r="O406" s="39"/>
      <c r="P406" s="177">
        <f t="shared" si="71"/>
        <v>0</v>
      </c>
      <c r="Q406" s="177">
        <v>0</v>
      </c>
      <c r="R406" s="177">
        <f t="shared" si="72"/>
        <v>0</v>
      </c>
      <c r="S406" s="177">
        <v>0</v>
      </c>
      <c r="T406" s="178">
        <f t="shared" si="73"/>
        <v>0</v>
      </c>
      <c r="AR406" s="21" t="s">
        <v>760</v>
      </c>
      <c r="AT406" s="21" t="s">
        <v>216</v>
      </c>
      <c r="AU406" s="21" t="s">
        <v>81</v>
      </c>
      <c r="AY406" s="21" t="s">
        <v>137</v>
      </c>
      <c r="BE406" s="179">
        <f t="shared" si="74"/>
        <v>0</v>
      </c>
      <c r="BF406" s="179">
        <f t="shared" si="75"/>
        <v>0</v>
      </c>
      <c r="BG406" s="179">
        <f t="shared" si="76"/>
        <v>0</v>
      </c>
      <c r="BH406" s="179">
        <f t="shared" si="77"/>
        <v>0</v>
      </c>
      <c r="BI406" s="179">
        <f t="shared" si="78"/>
        <v>0</v>
      </c>
      <c r="BJ406" s="21" t="s">
        <v>79</v>
      </c>
      <c r="BK406" s="179">
        <f t="shared" si="79"/>
        <v>0</v>
      </c>
      <c r="BL406" s="21" t="s">
        <v>431</v>
      </c>
      <c r="BM406" s="21" t="s">
        <v>1097</v>
      </c>
    </row>
    <row r="407" spans="2:65" s="1" customFormat="1" ht="22.5" customHeight="1">
      <c r="B407" s="167"/>
      <c r="C407" s="168" t="s">
        <v>1098</v>
      </c>
      <c r="D407" s="168" t="s">
        <v>140</v>
      </c>
      <c r="E407" s="169" t="s">
        <v>1099</v>
      </c>
      <c r="F407" s="170" t="s">
        <v>1100</v>
      </c>
      <c r="G407" s="171" t="s">
        <v>268</v>
      </c>
      <c r="H407" s="172">
        <v>51</v>
      </c>
      <c r="I407" s="173"/>
      <c r="J407" s="174">
        <f t="shared" si="70"/>
        <v>0</v>
      </c>
      <c r="K407" s="170" t="s">
        <v>755</v>
      </c>
      <c r="L407" s="38"/>
      <c r="M407" s="175" t="s">
        <v>5</v>
      </c>
      <c r="N407" s="176" t="s">
        <v>42</v>
      </c>
      <c r="O407" s="39"/>
      <c r="P407" s="177">
        <f t="shared" si="71"/>
        <v>0</v>
      </c>
      <c r="Q407" s="177">
        <v>0</v>
      </c>
      <c r="R407" s="177">
        <f t="shared" si="72"/>
        <v>0</v>
      </c>
      <c r="S407" s="177">
        <v>0</v>
      </c>
      <c r="T407" s="178">
        <f t="shared" si="73"/>
        <v>0</v>
      </c>
      <c r="AR407" s="21" t="s">
        <v>431</v>
      </c>
      <c r="AT407" s="21" t="s">
        <v>140</v>
      </c>
      <c r="AU407" s="21" t="s">
        <v>81</v>
      </c>
      <c r="AY407" s="21" t="s">
        <v>137</v>
      </c>
      <c r="BE407" s="179">
        <f t="shared" si="74"/>
        <v>0</v>
      </c>
      <c r="BF407" s="179">
        <f t="shared" si="75"/>
        <v>0</v>
      </c>
      <c r="BG407" s="179">
        <f t="shared" si="76"/>
        <v>0</v>
      </c>
      <c r="BH407" s="179">
        <f t="shared" si="77"/>
        <v>0</v>
      </c>
      <c r="BI407" s="179">
        <f t="shared" si="78"/>
        <v>0</v>
      </c>
      <c r="BJ407" s="21" t="s">
        <v>79</v>
      </c>
      <c r="BK407" s="179">
        <f t="shared" si="79"/>
        <v>0</v>
      </c>
      <c r="BL407" s="21" t="s">
        <v>431</v>
      </c>
      <c r="BM407" s="21" t="s">
        <v>1101</v>
      </c>
    </row>
    <row r="408" spans="2:65" s="1" customFormat="1" ht="22.5" customHeight="1">
      <c r="B408" s="167"/>
      <c r="C408" s="193" t="s">
        <v>1102</v>
      </c>
      <c r="D408" s="193" t="s">
        <v>216</v>
      </c>
      <c r="E408" s="194" t="s">
        <v>1103</v>
      </c>
      <c r="F408" s="195" t="s">
        <v>1104</v>
      </c>
      <c r="G408" s="196" t="s">
        <v>216</v>
      </c>
      <c r="H408" s="197">
        <v>51</v>
      </c>
      <c r="I408" s="198"/>
      <c r="J408" s="199">
        <f t="shared" si="70"/>
        <v>0</v>
      </c>
      <c r="K408" s="195" t="s">
        <v>755</v>
      </c>
      <c r="L408" s="200"/>
      <c r="M408" s="201" t="s">
        <v>5</v>
      </c>
      <c r="N408" s="202" t="s">
        <v>42</v>
      </c>
      <c r="O408" s="39"/>
      <c r="P408" s="177">
        <f t="shared" si="71"/>
        <v>0</v>
      </c>
      <c r="Q408" s="177">
        <v>0</v>
      </c>
      <c r="R408" s="177">
        <f t="shared" si="72"/>
        <v>0</v>
      </c>
      <c r="S408" s="177">
        <v>0</v>
      </c>
      <c r="T408" s="178">
        <f t="shared" si="73"/>
        <v>0</v>
      </c>
      <c r="AR408" s="21" t="s">
        <v>760</v>
      </c>
      <c r="AT408" s="21" t="s">
        <v>216</v>
      </c>
      <c r="AU408" s="21" t="s">
        <v>81</v>
      </c>
      <c r="AY408" s="21" t="s">
        <v>137</v>
      </c>
      <c r="BE408" s="179">
        <f t="shared" si="74"/>
        <v>0</v>
      </c>
      <c r="BF408" s="179">
        <f t="shared" si="75"/>
        <v>0</v>
      </c>
      <c r="BG408" s="179">
        <f t="shared" si="76"/>
        <v>0</v>
      </c>
      <c r="BH408" s="179">
        <f t="shared" si="77"/>
        <v>0</v>
      </c>
      <c r="BI408" s="179">
        <f t="shared" si="78"/>
        <v>0</v>
      </c>
      <c r="BJ408" s="21" t="s">
        <v>79</v>
      </c>
      <c r="BK408" s="179">
        <f t="shared" si="79"/>
        <v>0</v>
      </c>
      <c r="BL408" s="21" t="s">
        <v>431</v>
      </c>
      <c r="BM408" s="21" t="s">
        <v>1105</v>
      </c>
    </row>
    <row r="409" spans="2:65" s="1" customFormat="1" ht="22.5" customHeight="1">
      <c r="B409" s="167"/>
      <c r="C409" s="168" t="s">
        <v>1106</v>
      </c>
      <c r="D409" s="168" t="s">
        <v>140</v>
      </c>
      <c r="E409" s="169" t="s">
        <v>1107</v>
      </c>
      <c r="F409" s="170" t="s">
        <v>1108</v>
      </c>
      <c r="G409" s="171" t="s">
        <v>794</v>
      </c>
      <c r="H409" s="172">
        <v>1</v>
      </c>
      <c r="I409" s="173"/>
      <c r="J409" s="174">
        <f t="shared" si="70"/>
        <v>0</v>
      </c>
      <c r="K409" s="170" t="s">
        <v>755</v>
      </c>
      <c r="L409" s="38"/>
      <c r="M409" s="175" t="s">
        <v>5</v>
      </c>
      <c r="N409" s="176" t="s">
        <v>42</v>
      </c>
      <c r="O409" s="39"/>
      <c r="P409" s="177">
        <f t="shared" si="71"/>
        <v>0</v>
      </c>
      <c r="Q409" s="177">
        <v>0</v>
      </c>
      <c r="R409" s="177">
        <f t="shared" si="72"/>
        <v>0</v>
      </c>
      <c r="S409" s="177">
        <v>0</v>
      </c>
      <c r="T409" s="178">
        <f t="shared" si="73"/>
        <v>0</v>
      </c>
      <c r="AR409" s="21" t="s">
        <v>431</v>
      </c>
      <c r="AT409" s="21" t="s">
        <v>140</v>
      </c>
      <c r="AU409" s="21" t="s">
        <v>81</v>
      </c>
      <c r="AY409" s="21" t="s">
        <v>137</v>
      </c>
      <c r="BE409" s="179">
        <f t="shared" si="74"/>
        <v>0</v>
      </c>
      <c r="BF409" s="179">
        <f t="shared" si="75"/>
        <v>0</v>
      </c>
      <c r="BG409" s="179">
        <f t="shared" si="76"/>
        <v>0</v>
      </c>
      <c r="BH409" s="179">
        <f t="shared" si="77"/>
        <v>0</v>
      </c>
      <c r="BI409" s="179">
        <f t="shared" si="78"/>
        <v>0</v>
      </c>
      <c r="BJ409" s="21" t="s">
        <v>79</v>
      </c>
      <c r="BK409" s="179">
        <f t="shared" si="79"/>
        <v>0</v>
      </c>
      <c r="BL409" s="21" t="s">
        <v>431</v>
      </c>
      <c r="BM409" s="21" t="s">
        <v>1109</v>
      </c>
    </row>
    <row r="410" spans="2:65" s="1" customFormat="1" ht="22.5" customHeight="1">
      <c r="B410" s="167"/>
      <c r="C410" s="193" t="s">
        <v>1110</v>
      </c>
      <c r="D410" s="193" t="s">
        <v>216</v>
      </c>
      <c r="E410" s="194" t="s">
        <v>1111</v>
      </c>
      <c r="F410" s="195" t="s">
        <v>1112</v>
      </c>
      <c r="G410" s="196" t="s">
        <v>785</v>
      </c>
      <c r="H410" s="197">
        <v>1</v>
      </c>
      <c r="I410" s="198"/>
      <c r="J410" s="199">
        <f aca="true" t="shared" si="80" ref="J410:J441">ROUND(I410*H410,2)</f>
        <v>0</v>
      </c>
      <c r="K410" s="195" t="s">
        <v>755</v>
      </c>
      <c r="L410" s="200"/>
      <c r="M410" s="201" t="s">
        <v>5</v>
      </c>
      <c r="N410" s="202" t="s">
        <v>42</v>
      </c>
      <c r="O410" s="39"/>
      <c r="P410" s="177">
        <f aca="true" t="shared" si="81" ref="P410:P441">O410*H410</f>
        <v>0</v>
      </c>
      <c r="Q410" s="177">
        <v>0</v>
      </c>
      <c r="R410" s="177">
        <f aca="true" t="shared" si="82" ref="R410:R441">Q410*H410</f>
        <v>0</v>
      </c>
      <c r="S410" s="177">
        <v>0</v>
      </c>
      <c r="T410" s="178">
        <f aca="true" t="shared" si="83" ref="T410:T441">S410*H410</f>
        <v>0</v>
      </c>
      <c r="AR410" s="21" t="s">
        <v>760</v>
      </c>
      <c r="AT410" s="21" t="s">
        <v>216</v>
      </c>
      <c r="AU410" s="21" t="s">
        <v>81</v>
      </c>
      <c r="AY410" s="21" t="s">
        <v>137</v>
      </c>
      <c r="BE410" s="179">
        <f aca="true" t="shared" si="84" ref="BE410:BE441">IF(N410="základní",J410,0)</f>
        <v>0</v>
      </c>
      <c r="BF410" s="179">
        <f aca="true" t="shared" si="85" ref="BF410:BF441">IF(N410="snížená",J410,0)</f>
        <v>0</v>
      </c>
      <c r="BG410" s="179">
        <f aca="true" t="shared" si="86" ref="BG410:BG441">IF(N410="zákl. přenesená",J410,0)</f>
        <v>0</v>
      </c>
      <c r="BH410" s="179">
        <f aca="true" t="shared" si="87" ref="BH410:BH441">IF(N410="sníž. přenesená",J410,0)</f>
        <v>0</v>
      </c>
      <c r="BI410" s="179">
        <f aca="true" t="shared" si="88" ref="BI410:BI441">IF(N410="nulová",J410,0)</f>
        <v>0</v>
      </c>
      <c r="BJ410" s="21" t="s">
        <v>79</v>
      </c>
      <c r="BK410" s="179">
        <f aca="true" t="shared" si="89" ref="BK410:BK441">ROUND(I410*H410,2)</f>
        <v>0</v>
      </c>
      <c r="BL410" s="21" t="s">
        <v>431</v>
      </c>
      <c r="BM410" s="21" t="s">
        <v>1113</v>
      </c>
    </row>
    <row r="411" spans="2:65" s="1" customFormat="1" ht="22.5" customHeight="1">
      <c r="B411" s="167"/>
      <c r="C411" s="193" t="s">
        <v>1114</v>
      </c>
      <c r="D411" s="193" t="s">
        <v>216</v>
      </c>
      <c r="E411" s="194" t="s">
        <v>1115</v>
      </c>
      <c r="F411" s="195" t="s">
        <v>1116</v>
      </c>
      <c r="G411" s="196" t="s">
        <v>785</v>
      </c>
      <c r="H411" s="197">
        <v>1</v>
      </c>
      <c r="I411" s="198"/>
      <c r="J411" s="199">
        <f t="shared" si="80"/>
        <v>0</v>
      </c>
      <c r="K411" s="195" t="s">
        <v>755</v>
      </c>
      <c r="L411" s="200"/>
      <c r="M411" s="201" t="s">
        <v>5</v>
      </c>
      <c r="N411" s="202" t="s">
        <v>42</v>
      </c>
      <c r="O411" s="39"/>
      <c r="P411" s="177">
        <f t="shared" si="81"/>
        <v>0</v>
      </c>
      <c r="Q411" s="177">
        <v>0</v>
      </c>
      <c r="R411" s="177">
        <f t="shared" si="82"/>
        <v>0</v>
      </c>
      <c r="S411" s="177">
        <v>0</v>
      </c>
      <c r="T411" s="178">
        <f t="shared" si="83"/>
        <v>0</v>
      </c>
      <c r="AR411" s="21" t="s">
        <v>760</v>
      </c>
      <c r="AT411" s="21" t="s">
        <v>216</v>
      </c>
      <c r="AU411" s="21" t="s">
        <v>81</v>
      </c>
      <c r="AY411" s="21" t="s">
        <v>137</v>
      </c>
      <c r="BE411" s="179">
        <f t="shared" si="84"/>
        <v>0</v>
      </c>
      <c r="BF411" s="179">
        <f t="shared" si="85"/>
        <v>0</v>
      </c>
      <c r="BG411" s="179">
        <f t="shared" si="86"/>
        <v>0</v>
      </c>
      <c r="BH411" s="179">
        <f t="shared" si="87"/>
        <v>0</v>
      </c>
      <c r="BI411" s="179">
        <f t="shared" si="88"/>
        <v>0</v>
      </c>
      <c r="BJ411" s="21" t="s">
        <v>79</v>
      </c>
      <c r="BK411" s="179">
        <f t="shared" si="89"/>
        <v>0</v>
      </c>
      <c r="BL411" s="21" t="s">
        <v>431</v>
      </c>
      <c r="BM411" s="21" t="s">
        <v>1117</v>
      </c>
    </row>
    <row r="412" spans="2:65" s="1" customFormat="1" ht="22.5" customHeight="1">
      <c r="B412" s="167"/>
      <c r="C412" s="168" t="s">
        <v>1118</v>
      </c>
      <c r="D412" s="168" t="s">
        <v>140</v>
      </c>
      <c r="E412" s="169" t="s">
        <v>1119</v>
      </c>
      <c r="F412" s="170" t="s">
        <v>1120</v>
      </c>
      <c r="G412" s="171" t="s">
        <v>268</v>
      </c>
      <c r="H412" s="172">
        <v>12</v>
      </c>
      <c r="I412" s="173"/>
      <c r="J412" s="174">
        <f t="shared" si="80"/>
        <v>0</v>
      </c>
      <c r="K412" s="170" t="s">
        <v>755</v>
      </c>
      <c r="L412" s="38"/>
      <c r="M412" s="175" t="s">
        <v>5</v>
      </c>
      <c r="N412" s="176" t="s">
        <v>42</v>
      </c>
      <c r="O412" s="39"/>
      <c r="P412" s="177">
        <f t="shared" si="81"/>
        <v>0</v>
      </c>
      <c r="Q412" s="177">
        <v>0</v>
      </c>
      <c r="R412" s="177">
        <f t="shared" si="82"/>
        <v>0</v>
      </c>
      <c r="S412" s="177">
        <v>0</v>
      </c>
      <c r="T412" s="178">
        <f t="shared" si="83"/>
        <v>0</v>
      </c>
      <c r="AR412" s="21" t="s">
        <v>431</v>
      </c>
      <c r="AT412" s="21" t="s">
        <v>140</v>
      </c>
      <c r="AU412" s="21" t="s">
        <v>81</v>
      </c>
      <c r="AY412" s="21" t="s">
        <v>137</v>
      </c>
      <c r="BE412" s="179">
        <f t="shared" si="84"/>
        <v>0</v>
      </c>
      <c r="BF412" s="179">
        <f t="shared" si="85"/>
        <v>0</v>
      </c>
      <c r="BG412" s="179">
        <f t="shared" si="86"/>
        <v>0</v>
      </c>
      <c r="BH412" s="179">
        <f t="shared" si="87"/>
        <v>0</v>
      </c>
      <c r="BI412" s="179">
        <f t="shared" si="88"/>
        <v>0</v>
      </c>
      <c r="BJ412" s="21" t="s">
        <v>79</v>
      </c>
      <c r="BK412" s="179">
        <f t="shared" si="89"/>
        <v>0</v>
      </c>
      <c r="BL412" s="21" t="s">
        <v>431</v>
      </c>
      <c r="BM412" s="21" t="s">
        <v>1121</v>
      </c>
    </row>
    <row r="413" spans="2:65" s="1" customFormat="1" ht="22.5" customHeight="1">
      <c r="B413" s="167"/>
      <c r="C413" s="193" t="s">
        <v>1122</v>
      </c>
      <c r="D413" s="193" t="s">
        <v>216</v>
      </c>
      <c r="E413" s="194" t="s">
        <v>1103</v>
      </c>
      <c r="F413" s="195" t="s">
        <v>1104</v>
      </c>
      <c r="G413" s="196" t="s">
        <v>216</v>
      </c>
      <c r="H413" s="197">
        <v>12</v>
      </c>
      <c r="I413" s="198"/>
      <c r="J413" s="199">
        <f t="shared" si="80"/>
        <v>0</v>
      </c>
      <c r="K413" s="195" t="s">
        <v>755</v>
      </c>
      <c r="L413" s="200"/>
      <c r="M413" s="201" t="s">
        <v>5</v>
      </c>
      <c r="N413" s="202" t="s">
        <v>42</v>
      </c>
      <c r="O413" s="39"/>
      <c r="P413" s="177">
        <f t="shared" si="81"/>
        <v>0</v>
      </c>
      <c r="Q413" s="177">
        <v>0</v>
      </c>
      <c r="R413" s="177">
        <f t="shared" si="82"/>
        <v>0</v>
      </c>
      <c r="S413" s="177">
        <v>0</v>
      </c>
      <c r="T413" s="178">
        <f t="shared" si="83"/>
        <v>0</v>
      </c>
      <c r="AR413" s="21" t="s">
        <v>760</v>
      </c>
      <c r="AT413" s="21" t="s">
        <v>216</v>
      </c>
      <c r="AU413" s="21" t="s">
        <v>81</v>
      </c>
      <c r="AY413" s="21" t="s">
        <v>137</v>
      </c>
      <c r="BE413" s="179">
        <f t="shared" si="84"/>
        <v>0</v>
      </c>
      <c r="BF413" s="179">
        <f t="shared" si="85"/>
        <v>0</v>
      </c>
      <c r="BG413" s="179">
        <f t="shared" si="86"/>
        <v>0</v>
      </c>
      <c r="BH413" s="179">
        <f t="shared" si="87"/>
        <v>0</v>
      </c>
      <c r="BI413" s="179">
        <f t="shared" si="88"/>
        <v>0</v>
      </c>
      <c r="BJ413" s="21" t="s">
        <v>79</v>
      </c>
      <c r="BK413" s="179">
        <f t="shared" si="89"/>
        <v>0</v>
      </c>
      <c r="BL413" s="21" t="s">
        <v>431</v>
      </c>
      <c r="BM413" s="21" t="s">
        <v>1123</v>
      </c>
    </row>
    <row r="414" spans="2:65" s="1" customFormat="1" ht="22.5" customHeight="1">
      <c r="B414" s="167"/>
      <c r="C414" s="168" t="s">
        <v>1124</v>
      </c>
      <c r="D414" s="168" t="s">
        <v>140</v>
      </c>
      <c r="E414" s="169" t="s">
        <v>1119</v>
      </c>
      <c r="F414" s="170" t="s">
        <v>1120</v>
      </c>
      <c r="G414" s="171" t="s">
        <v>268</v>
      </c>
      <c r="H414" s="172">
        <v>70</v>
      </c>
      <c r="I414" s="173"/>
      <c r="J414" s="174">
        <f t="shared" si="80"/>
        <v>0</v>
      </c>
      <c r="K414" s="170" t="s">
        <v>755</v>
      </c>
      <c r="L414" s="38"/>
      <c r="M414" s="175" t="s">
        <v>5</v>
      </c>
      <c r="N414" s="176" t="s">
        <v>42</v>
      </c>
      <c r="O414" s="39"/>
      <c r="P414" s="177">
        <f t="shared" si="81"/>
        <v>0</v>
      </c>
      <c r="Q414" s="177">
        <v>0</v>
      </c>
      <c r="R414" s="177">
        <f t="shared" si="82"/>
        <v>0</v>
      </c>
      <c r="S414" s="177">
        <v>0</v>
      </c>
      <c r="T414" s="178">
        <f t="shared" si="83"/>
        <v>0</v>
      </c>
      <c r="AR414" s="21" t="s">
        <v>431</v>
      </c>
      <c r="AT414" s="21" t="s">
        <v>140</v>
      </c>
      <c r="AU414" s="21" t="s">
        <v>81</v>
      </c>
      <c r="AY414" s="21" t="s">
        <v>137</v>
      </c>
      <c r="BE414" s="179">
        <f t="shared" si="84"/>
        <v>0</v>
      </c>
      <c r="BF414" s="179">
        <f t="shared" si="85"/>
        <v>0</v>
      </c>
      <c r="BG414" s="179">
        <f t="shared" si="86"/>
        <v>0</v>
      </c>
      <c r="BH414" s="179">
        <f t="shared" si="87"/>
        <v>0</v>
      </c>
      <c r="BI414" s="179">
        <f t="shared" si="88"/>
        <v>0</v>
      </c>
      <c r="BJ414" s="21" t="s">
        <v>79</v>
      </c>
      <c r="BK414" s="179">
        <f t="shared" si="89"/>
        <v>0</v>
      </c>
      <c r="BL414" s="21" t="s">
        <v>431</v>
      </c>
      <c r="BM414" s="21" t="s">
        <v>1125</v>
      </c>
    </row>
    <row r="415" spans="2:65" s="1" customFormat="1" ht="22.5" customHeight="1">
      <c r="B415" s="167"/>
      <c r="C415" s="193" t="s">
        <v>1126</v>
      </c>
      <c r="D415" s="193" t="s">
        <v>216</v>
      </c>
      <c r="E415" s="194" t="s">
        <v>1127</v>
      </c>
      <c r="F415" s="195" t="s">
        <v>1128</v>
      </c>
      <c r="G415" s="196" t="s">
        <v>216</v>
      </c>
      <c r="H415" s="197">
        <v>70</v>
      </c>
      <c r="I415" s="198"/>
      <c r="J415" s="199">
        <f t="shared" si="80"/>
        <v>0</v>
      </c>
      <c r="K415" s="195" t="s">
        <v>755</v>
      </c>
      <c r="L415" s="200"/>
      <c r="M415" s="201" t="s">
        <v>5</v>
      </c>
      <c r="N415" s="202" t="s">
        <v>42</v>
      </c>
      <c r="O415" s="39"/>
      <c r="P415" s="177">
        <f t="shared" si="81"/>
        <v>0</v>
      </c>
      <c r="Q415" s="177">
        <v>0</v>
      </c>
      <c r="R415" s="177">
        <f t="shared" si="82"/>
        <v>0</v>
      </c>
      <c r="S415" s="177">
        <v>0</v>
      </c>
      <c r="T415" s="178">
        <f t="shared" si="83"/>
        <v>0</v>
      </c>
      <c r="AR415" s="21" t="s">
        <v>760</v>
      </c>
      <c r="AT415" s="21" t="s">
        <v>216</v>
      </c>
      <c r="AU415" s="21" t="s">
        <v>81</v>
      </c>
      <c r="AY415" s="21" t="s">
        <v>137</v>
      </c>
      <c r="BE415" s="179">
        <f t="shared" si="84"/>
        <v>0</v>
      </c>
      <c r="BF415" s="179">
        <f t="shared" si="85"/>
        <v>0</v>
      </c>
      <c r="BG415" s="179">
        <f t="shared" si="86"/>
        <v>0</v>
      </c>
      <c r="BH415" s="179">
        <f t="shared" si="87"/>
        <v>0</v>
      </c>
      <c r="BI415" s="179">
        <f t="shared" si="88"/>
        <v>0</v>
      </c>
      <c r="BJ415" s="21" t="s">
        <v>79</v>
      </c>
      <c r="BK415" s="179">
        <f t="shared" si="89"/>
        <v>0</v>
      </c>
      <c r="BL415" s="21" t="s">
        <v>431</v>
      </c>
      <c r="BM415" s="21" t="s">
        <v>1129</v>
      </c>
    </row>
    <row r="416" spans="2:65" s="1" customFormat="1" ht="22.5" customHeight="1">
      <c r="B416" s="167"/>
      <c r="C416" s="168" t="s">
        <v>1130</v>
      </c>
      <c r="D416" s="168" t="s">
        <v>140</v>
      </c>
      <c r="E416" s="169" t="s">
        <v>1131</v>
      </c>
      <c r="F416" s="170" t="s">
        <v>1132</v>
      </c>
      <c r="G416" s="171" t="s">
        <v>268</v>
      </c>
      <c r="H416" s="172">
        <v>98</v>
      </c>
      <c r="I416" s="173"/>
      <c r="J416" s="174">
        <f t="shared" si="80"/>
        <v>0</v>
      </c>
      <c r="K416" s="170" t="s">
        <v>755</v>
      </c>
      <c r="L416" s="38"/>
      <c r="M416" s="175" t="s">
        <v>5</v>
      </c>
      <c r="N416" s="176" t="s">
        <v>42</v>
      </c>
      <c r="O416" s="39"/>
      <c r="P416" s="177">
        <f t="shared" si="81"/>
        <v>0</v>
      </c>
      <c r="Q416" s="177">
        <v>0</v>
      </c>
      <c r="R416" s="177">
        <f t="shared" si="82"/>
        <v>0</v>
      </c>
      <c r="S416" s="177">
        <v>0</v>
      </c>
      <c r="T416" s="178">
        <f t="shared" si="83"/>
        <v>0</v>
      </c>
      <c r="AR416" s="21" t="s">
        <v>431</v>
      </c>
      <c r="AT416" s="21" t="s">
        <v>140</v>
      </c>
      <c r="AU416" s="21" t="s">
        <v>81</v>
      </c>
      <c r="AY416" s="21" t="s">
        <v>137</v>
      </c>
      <c r="BE416" s="179">
        <f t="shared" si="84"/>
        <v>0</v>
      </c>
      <c r="BF416" s="179">
        <f t="shared" si="85"/>
        <v>0</v>
      </c>
      <c r="BG416" s="179">
        <f t="shared" si="86"/>
        <v>0</v>
      </c>
      <c r="BH416" s="179">
        <f t="shared" si="87"/>
        <v>0</v>
      </c>
      <c r="BI416" s="179">
        <f t="shared" si="88"/>
        <v>0</v>
      </c>
      <c r="BJ416" s="21" t="s">
        <v>79</v>
      </c>
      <c r="BK416" s="179">
        <f t="shared" si="89"/>
        <v>0</v>
      </c>
      <c r="BL416" s="21" t="s">
        <v>431</v>
      </c>
      <c r="BM416" s="21" t="s">
        <v>1133</v>
      </c>
    </row>
    <row r="417" spans="2:65" s="1" customFormat="1" ht="22.5" customHeight="1">
      <c r="B417" s="167"/>
      <c r="C417" s="193" t="s">
        <v>1134</v>
      </c>
      <c r="D417" s="193" t="s">
        <v>216</v>
      </c>
      <c r="E417" s="194" t="s">
        <v>1135</v>
      </c>
      <c r="F417" s="195" t="s">
        <v>1136</v>
      </c>
      <c r="G417" s="196" t="s">
        <v>216</v>
      </c>
      <c r="H417" s="197">
        <v>98</v>
      </c>
      <c r="I417" s="198"/>
      <c r="J417" s="199">
        <f t="shared" si="80"/>
        <v>0</v>
      </c>
      <c r="K417" s="195" t="s">
        <v>755</v>
      </c>
      <c r="L417" s="200"/>
      <c r="M417" s="201" t="s">
        <v>5</v>
      </c>
      <c r="N417" s="202" t="s">
        <v>42</v>
      </c>
      <c r="O417" s="39"/>
      <c r="P417" s="177">
        <f t="shared" si="81"/>
        <v>0</v>
      </c>
      <c r="Q417" s="177">
        <v>0</v>
      </c>
      <c r="R417" s="177">
        <f t="shared" si="82"/>
        <v>0</v>
      </c>
      <c r="S417" s="177">
        <v>0</v>
      </c>
      <c r="T417" s="178">
        <f t="shared" si="83"/>
        <v>0</v>
      </c>
      <c r="AR417" s="21" t="s">
        <v>760</v>
      </c>
      <c r="AT417" s="21" t="s">
        <v>216</v>
      </c>
      <c r="AU417" s="21" t="s">
        <v>81</v>
      </c>
      <c r="AY417" s="21" t="s">
        <v>137</v>
      </c>
      <c r="BE417" s="179">
        <f t="shared" si="84"/>
        <v>0</v>
      </c>
      <c r="BF417" s="179">
        <f t="shared" si="85"/>
        <v>0</v>
      </c>
      <c r="BG417" s="179">
        <f t="shared" si="86"/>
        <v>0</v>
      </c>
      <c r="BH417" s="179">
        <f t="shared" si="87"/>
        <v>0</v>
      </c>
      <c r="BI417" s="179">
        <f t="shared" si="88"/>
        <v>0</v>
      </c>
      <c r="BJ417" s="21" t="s">
        <v>79</v>
      </c>
      <c r="BK417" s="179">
        <f t="shared" si="89"/>
        <v>0</v>
      </c>
      <c r="BL417" s="21" t="s">
        <v>431</v>
      </c>
      <c r="BM417" s="21" t="s">
        <v>1137</v>
      </c>
    </row>
    <row r="418" spans="2:65" s="1" customFormat="1" ht="22.5" customHeight="1">
      <c r="B418" s="167"/>
      <c r="C418" s="168" t="s">
        <v>1138</v>
      </c>
      <c r="D418" s="168" t="s">
        <v>140</v>
      </c>
      <c r="E418" s="169" t="s">
        <v>1139</v>
      </c>
      <c r="F418" s="170" t="s">
        <v>1140</v>
      </c>
      <c r="G418" s="171" t="s">
        <v>268</v>
      </c>
      <c r="H418" s="172">
        <v>29</v>
      </c>
      <c r="I418" s="173"/>
      <c r="J418" s="174">
        <f t="shared" si="80"/>
        <v>0</v>
      </c>
      <c r="K418" s="170" t="s">
        <v>755</v>
      </c>
      <c r="L418" s="38"/>
      <c r="M418" s="175" t="s">
        <v>5</v>
      </c>
      <c r="N418" s="176" t="s">
        <v>42</v>
      </c>
      <c r="O418" s="39"/>
      <c r="P418" s="177">
        <f t="shared" si="81"/>
        <v>0</v>
      </c>
      <c r="Q418" s="177">
        <v>0</v>
      </c>
      <c r="R418" s="177">
        <f t="shared" si="82"/>
        <v>0</v>
      </c>
      <c r="S418" s="177">
        <v>0</v>
      </c>
      <c r="T418" s="178">
        <f t="shared" si="83"/>
        <v>0</v>
      </c>
      <c r="AR418" s="21" t="s">
        <v>431</v>
      </c>
      <c r="AT418" s="21" t="s">
        <v>140</v>
      </c>
      <c r="AU418" s="21" t="s">
        <v>81</v>
      </c>
      <c r="AY418" s="21" t="s">
        <v>137</v>
      </c>
      <c r="BE418" s="179">
        <f t="shared" si="84"/>
        <v>0</v>
      </c>
      <c r="BF418" s="179">
        <f t="shared" si="85"/>
        <v>0</v>
      </c>
      <c r="BG418" s="179">
        <f t="shared" si="86"/>
        <v>0</v>
      </c>
      <c r="BH418" s="179">
        <f t="shared" si="87"/>
        <v>0</v>
      </c>
      <c r="BI418" s="179">
        <f t="shared" si="88"/>
        <v>0</v>
      </c>
      <c r="BJ418" s="21" t="s">
        <v>79</v>
      </c>
      <c r="BK418" s="179">
        <f t="shared" si="89"/>
        <v>0</v>
      </c>
      <c r="BL418" s="21" t="s">
        <v>431</v>
      </c>
      <c r="BM418" s="21" t="s">
        <v>1141</v>
      </c>
    </row>
    <row r="419" spans="2:65" s="1" customFormat="1" ht="22.5" customHeight="1">
      <c r="B419" s="167"/>
      <c r="C419" s="193" t="s">
        <v>1142</v>
      </c>
      <c r="D419" s="193" t="s">
        <v>216</v>
      </c>
      <c r="E419" s="194" t="s">
        <v>1143</v>
      </c>
      <c r="F419" s="195" t="s">
        <v>1144</v>
      </c>
      <c r="G419" s="196" t="s">
        <v>216</v>
      </c>
      <c r="H419" s="197">
        <v>29</v>
      </c>
      <c r="I419" s="198"/>
      <c r="J419" s="199">
        <f t="shared" si="80"/>
        <v>0</v>
      </c>
      <c r="K419" s="195" t="s">
        <v>755</v>
      </c>
      <c r="L419" s="200"/>
      <c r="M419" s="201" t="s">
        <v>5</v>
      </c>
      <c r="N419" s="202" t="s">
        <v>42</v>
      </c>
      <c r="O419" s="39"/>
      <c r="P419" s="177">
        <f t="shared" si="81"/>
        <v>0</v>
      </c>
      <c r="Q419" s="177">
        <v>0</v>
      </c>
      <c r="R419" s="177">
        <f t="shared" si="82"/>
        <v>0</v>
      </c>
      <c r="S419" s="177">
        <v>0</v>
      </c>
      <c r="T419" s="178">
        <f t="shared" si="83"/>
        <v>0</v>
      </c>
      <c r="AR419" s="21" t="s">
        <v>760</v>
      </c>
      <c r="AT419" s="21" t="s">
        <v>216</v>
      </c>
      <c r="AU419" s="21" t="s">
        <v>81</v>
      </c>
      <c r="AY419" s="21" t="s">
        <v>137</v>
      </c>
      <c r="BE419" s="179">
        <f t="shared" si="84"/>
        <v>0</v>
      </c>
      <c r="BF419" s="179">
        <f t="shared" si="85"/>
        <v>0</v>
      </c>
      <c r="BG419" s="179">
        <f t="shared" si="86"/>
        <v>0</v>
      </c>
      <c r="BH419" s="179">
        <f t="shared" si="87"/>
        <v>0</v>
      </c>
      <c r="BI419" s="179">
        <f t="shared" si="88"/>
        <v>0</v>
      </c>
      <c r="BJ419" s="21" t="s">
        <v>79</v>
      </c>
      <c r="BK419" s="179">
        <f t="shared" si="89"/>
        <v>0</v>
      </c>
      <c r="BL419" s="21" t="s">
        <v>431</v>
      </c>
      <c r="BM419" s="21" t="s">
        <v>1145</v>
      </c>
    </row>
    <row r="420" spans="2:65" s="1" customFormat="1" ht="22.5" customHeight="1">
      <c r="B420" s="167"/>
      <c r="C420" s="168" t="s">
        <v>1146</v>
      </c>
      <c r="D420" s="168" t="s">
        <v>140</v>
      </c>
      <c r="E420" s="169" t="s">
        <v>1147</v>
      </c>
      <c r="F420" s="170" t="s">
        <v>1148</v>
      </c>
      <c r="G420" s="171" t="s">
        <v>268</v>
      </c>
      <c r="H420" s="172">
        <v>247</v>
      </c>
      <c r="I420" s="173"/>
      <c r="J420" s="174">
        <f t="shared" si="80"/>
        <v>0</v>
      </c>
      <c r="K420" s="170" t="s">
        <v>755</v>
      </c>
      <c r="L420" s="38"/>
      <c r="M420" s="175" t="s">
        <v>5</v>
      </c>
      <c r="N420" s="176" t="s">
        <v>42</v>
      </c>
      <c r="O420" s="39"/>
      <c r="P420" s="177">
        <f t="shared" si="81"/>
        <v>0</v>
      </c>
      <c r="Q420" s="177">
        <v>0</v>
      </c>
      <c r="R420" s="177">
        <f t="shared" si="82"/>
        <v>0</v>
      </c>
      <c r="S420" s="177">
        <v>0</v>
      </c>
      <c r="T420" s="178">
        <f t="shared" si="83"/>
        <v>0</v>
      </c>
      <c r="AR420" s="21" t="s">
        <v>431</v>
      </c>
      <c r="AT420" s="21" t="s">
        <v>140</v>
      </c>
      <c r="AU420" s="21" t="s">
        <v>81</v>
      </c>
      <c r="AY420" s="21" t="s">
        <v>137</v>
      </c>
      <c r="BE420" s="179">
        <f t="shared" si="84"/>
        <v>0</v>
      </c>
      <c r="BF420" s="179">
        <f t="shared" si="85"/>
        <v>0</v>
      </c>
      <c r="BG420" s="179">
        <f t="shared" si="86"/>
        <v>0</v>
      </c>
      <c r="BH420" s="179">
        <f t="shared" si="87"/>
        <v>0</v>
      </c>
      <c r="BI420" s="179">
        <f t="shared" si="88"/>
        <v>0</v>
      </c>
      <c r="BJ420" s="21" t="s">
        <v>79</v>
      </c>
      <c r="BK420" s="179">
        <f t="shared" si="89"/>
        <v>0</v>
      </c>
      <c r="BL420" s="21" t="s">
        <v>431</v>
      </c>
      <c r="BM420" s="21" t="s">
        <v>1149</v>
      </c>
    </row>
    <row r="421" spans="2:65" s="1" customFormat="1" ht="22.5" customHeight="1">
      <c r="B421" s="167"/>
      <c r="C421" s="193" t="s">
        <v>1150</v>
      </c>
      <c r="D421" s="193" t="s">
        <v>216</v>
      </c>
      <c r="E421" s="194" t="s">
        <v>1151</v>
      </c>
      <c r="F421" s="195" t="s">
        <v>1152</v>
      </c>
      <c r="G421" s="196" t="s">
        <v>216</v>
      </c>
      <c r="H421" s="197">
        <v>247</v>
      </c>
      <c r="I421" s="198"/>
      <c r="J421" s="199">
        <f t="shared" si="80"/>
        <v>0</v>
      </c>
      <c r="K421" s="195" t="s">
        <v>755</v>
      </c>
      <c r="L421" s="200"/>
      <c r="M421" s="201" t="s">
        <v>5</v>
      </c>
      <c r="N421" s="202" t="s">
        <v>42</v>
      </c>
      <c r="O421" s="39"/>
      <c r="P421" s="177">
        <f t="shared" si="81"/>
        <v>0</v>
      </c>
      <c r="Q421" s="177">
        <v>0</v>
      </c>
      <c r="R421" s="177">
        <f t="shared" si="82"/>
        <v>0</v>
      </c>
      <c r="S421" s="177">
        <v>0</v>
      </c>
      <c r="T421" s="178">
        <f t="shared" si="83"/>
        <v>0</v>
      </c>
      <c r="AR421" s="21" t="s">
        <v>760</v>
      </c>
      <c r="AT421" s="21" t="s">
        <v>216</v>
      </c>
      <c r="AU421" s="21" t="s">
        <v>81</v>
      </c>
      <c r="AY421" s="21" t="s">
        <v>137</v>
      </c>
      <c r="BE421" s="179">
        <f t="shared" si="84"/>
        <v>0</v>
      </c>
      <c r="BF421" s="179">
        <f t="shared" si="85"/>
        <v>0</v>
      </c>
      <c r="BG421" s="179">
        <f t="shared" si="86"/>
        <v>0</v>
      </c>
      <c r="BH421" s="179">
        <f t="shared" si="87"/>
        <v>0</v>
      </c>
      <c r="BI421" s="179">
        <f t="shared" si="88"/>
        <v>0</v>
      </c>
      <c r="BJ421" s="21" t="s">
        <v>79</v>
      </c>
      <c r="BK421" s="179">
        <f t="shared" si="89"/>
        <v>0</v>
      </c>
      <c r="BL421" s="21" t="s">
        <v>431</v>
      </c>
      <c r="BM421" s="21" t="s">
        <v>1153</v>
      </c>
    </row>
    <row r="422" spans="2:65" s="1" customFormat="1" ht="22.5" customHeight="1">
      <c r="B422" s="167"/>
      <c r="C422" s="168" t="s">
        <v>1154</v>
      </c>
      <c r="D422" s="168" t="s">
        <v>140</v>
      </c>
      <c r="E422" s="169" t="s">
        <v>1155</v>
      </c>
      <c r="F422" s="170" t="s">
        <v>1156</v>
      </c>
      <c r="G422" s="171" t="s">
        <v>268</v>
      </c>
      <c r="H422" s="172">
        <v>300</v>
      </c>
      <c r="I422" s="173"/>
      <c r="J422" s="174">
        <f t="shared" si="80"/>
        <v>0</v>
      </c>
      <c r="K422" s="170" t="s">
        <v>755</v>
      </c>
      <c r="L422" s="38"/>
      <c r="M422" s="175" t="s">
        <v>5</v>
      </c>
      <c r="N422" s="176" t="s">
        <v>42</v>
      </c>
      <c r="O422" s="39"/>
      <c r="P422" s="177">
        <f t="shared" si="81"/>
        <v>0</v>
      </c>
      <c r="Q422" s="177">
        <v>0</v>
      </c>
      <c r="R422" s="177">
        <f t="shared" si="82"/>
        <v>0</v>
      </c>
      <c r="S422" s="177">
        <v>0</v>
      </c>
      <c r="T422" s="178">
        <f t="shared" si="83"/>
        <v>0</v>
      </c>
      <c r="AR422" s="21" t="s">
        <v>431</v>
      </c>
      <c r="AT422" s="21" t="s">
        <v>140</v>
      </c>
      <c r="AU422" s="21" t="s">
        <v>81</v>
      </c>
      <c r="AY422" s="21" t="s">
        <v>137</v>
      </c>
      <c r="BE422" s="179">
        <f t="shared" si="84"/>
        <v>0</v>
      </c>
      <c r="BF422" s="179">
        <f t="shared" si="85"/>
        <v>0</v>
      </c>
      <c r="BG422" s="179">
        <f t="shared" si="86"/>
        <v>0</v>
      </c>
      <c r="BH422" s="179">
        <f t="shared" si="87"/>
        <v>0</v>
      </c>
      <c r="BI422" s="179">
        <f t="shared" si="88"/>
        <v>0</v>
      </c>
      <c r="BJ422" s="21" t="s">
        <v>79</v>
      </c>
      <c r="BK422" s="179">
        <f t="shared" si="89"/>
        <v>0</v>
      </c>
      <c r="BL422" s="21" t="s">
        <v>431</v>
      </c>
      <c r="BM422" s="21" t="s">
        <v>1157</v>
      </c>
    </row>
    <row r="423" spans="2:65" s="1" customFormat="1" ht="22.5" customHeight="1">
      <c r="B423" s="167"/>
      <c r="C423" s="193" t="s">
        <v>1158</v>
      </c>
      <c r="D423" s="193" t="s">
        <v>216</v>
      </c>
      <c r="E423" s="194" t="s">
        <v>1159</v>
      </c>
      <c r="F423" s="195" t="s">
        <v>1160</v>
      </c>
      <c r="G423" s="196" t="s">
        <v>216</v>
      </c>
      <c r="H423" s="197">
        <v>300</v>
      </c>
      <c r="I423" s="198"/>
      <c r="J423" s="199">
        <f t="shared" si="80"/>
        <v>0</v>
      </c>
      <c r="K423" s="195" t="s">
        <v>755</v>
      </c>
      <c r="L423" s="200"/>
      <c r="M423" s="201" t="s">
        <v>5</v>
      </c>
      <c r="N423" s="202" t="s">
        <v>42</v>
      </c>
      <c r="O423" s="39"/>
      <c r="P423" s="177">
        <f t="shared" si="81"/>
        <v>0</v>
      </c>
      <c r="Q423" s="177">
        <v>0</v>
      </c>
      <c r="R423" s="177">
        <f t="shared" si="82"/>
        <v>0</v>
      </c>
      <c r="S423" s="177">
        <v>0</v>
      </c>
      <c r="T423" s="178">
        <f t="shared" si="83"/>
        <v>0</v>
      </c>
      <c r="AR423" s="21" t="s">
        <v>760</v>
      </c>
      <c r="AT423" s="21" t="s">
        <v>216</v>
      </c>
      <c r="AU423" s="21" t="s">
        <v>81</v>
      </c>
      <c r="AY423" s="21" t="s">
        <v>137</v>
      </c>
      <c r="BE423" s="179">
        <f t="shared" si="84"/>
        <v>0</v>
      </c>
      <c r="BF423" s="179">
        <f t="shared" si="85"/>
        <v>0</v>
      </c>
      <c r="BG423" s="179">
        <f t="shared" si="86"/>
        <v>0</v>
      </c>
      <c r="BH423" s="179">
        <f t="shared" si="87"/>
        <v>0</v>
      </c>
      <c r="BI423" s="179">
        <f t="shared" si="88"/>
        <v>0</v>
      </c>
      <c r="BJ423" s="21" t="s">
        <v>79</v>
      </c>
      <c r="BK423" s="179">
        <f t="shared" si="89"/>
        <v>0</v>
      </c>
      <c r="BL423" s="21" t="s">
        <v>431</v>
      </c>
      <c r="BM423" s="21" t="s">
        <v>1161</v>
      </c>
    </row>
    <row r="424" spans="2:65" s="1" customFormat="1" ht="22.5" customHeight="1">
      <c r="B424" s="167"/>
      <c r="C424" s="168" t="s">
        <v>1162</v>
      </c>
      <c r="D424" s="168" t="s">
        <v>140</v>
      </c>
      <c r="E424" s="169" t="s">
        <v>1163</v>
      </c>
      <c r="F424" s="170" t="s">
        <v>1164</v>
      </c>
      <c r="G424" s="171" t="s">
        <v>268</v>
      </c>
      <c r="H424" s="172">
        <v>52</v>
      </c>
      <c r="I424" s="173"/>
      <c r="J424" s="174">
        <f t="shared" si="80"/>
        <v>0</v>
      </c>
      <c r="K424" s="170" t="s">
        <v>755</v>
      </c>
      <c r="L424" s="38"/>
      <c r="M424" s="175" t="s">
        <v>5</v>
      </c>
      <c r="N424" s="176" t="s">
        <v>42</v>
      </c>
      <c r="O424" s="39"/>
      <c r="P424" s="177">
        <f t="shared" si="81"/>
        <v>0</v>
      </c>
      <c r="Q424" s="177">
        <v>0</v>
      </c>
      <c r="R424" s="177">
        <f t="shared" si="82"/>
        <v>0</v>
      </c>
      <c r="S424" s="177">
        <v>0</v>
      </c>
      <c r="T424" s="178">
        <f t="shared" si="83"/>
        <v>0</v>
      </c>
      <c r="AR424" s="21" t="s">
        <v>431</v>
      </c>
      <c r="AT424" s="21" t="s">
        <v>140</v>
      </c>
      <c r="AU424" s="21" t="s">
        <v>81</v>
      </c>
      <c r="AY424" s="21" t="s">
        <v>137</v>
      </c>
      <c r="BE424" s="179">
        <f t="shared" si="84"/>
        <v>0</v>
      </c>
      <c r="BF424" s="179">
        <f t="shared" si="85"/>
        <v>0</v>
      </c>
      <c r="BG424" s="179">
        <f t="shared" si="86"/>
        <v>0</v>
      </c>
      <c r="BH424" s="179">
        <f t="shared" si="87"/>
        <v>0</v>
      </c>
      <c r="BI424" s="179">
        <f t="shared" si="88"/>
        <v>0</v>
      </c>
      <c r="BJ424" s="21" t="s">
        <v>79</v>
      </c>
      <c r="BK424" s="179">
        <f t="shared" si="89"/>
        <v>0</v>
      </c>
      <c r="BL424" s="21" t="s">
        <v>431</v>
      </c>
      <c r="BM424" s="21" t="s">
        <v>1165</v>
      </c>
    </row>
    <row r="425" spans="2:65" s="1" customFormat="1" ht="22.5" customHeight="1">
      <c r="B425" s="167"/>
      <c r="C425" s="193" t="s">
        <v>1166</v>
      </c>
      <c r="D425" s="193" t="s">
        <v>216</v>
      </c>
      <c r="E425" s="194" t="s">
        <v>1167</v>
      </c>
      <c r="F425" s="195" t="s">
        <v>1168</v>
      </c>
      <c r="G425" s="196" t="s">
        <v>216</v>
      </c>
      <c r="H425" s="197">
        <v>52</v>
      </c>
      <c r="I425" s="198"/>
      <c r="J425" s="199">
        <f t="shared" si="80"/>
        <v>0</v>
      </c>
      <c r="K425" s="195" t="s">
        <v>755</v>
      </c>
      <c r="L425" s="200"/>
      <c r="M425" s="201" t="s">
        <v>5</v>
      </c>
      <c r="N425" s="202" t="s">
        <v>42</v>
      </c>
      <c r="O425" s="39"/>
      <c r="P425" s="177">
        <f t="shared" si="81"/>
        <v>0</v>
      </c>
      <c r="Q425" s="177">
        <v>0</v>
      </c>
      <c r="R425" s="177">
        <f t="shared" si="82"/>
        <v>0</v>
      </c>
      <c r="S425" s="177">
        <v>0</v>
      </c>
      <c r="T425" s="178">
        <f t="shared" si="83"/>
        <v>0</v>
      </c>
      <c r="AR425" s="21" t="s">
        <v>760</v>
      </c>
      <c r="AT425" s="21" t="s">
        <v>216</v>
      </c>
      <c r="AU425" s="21" t="s">
        <v>81</v>
      </c>
      <c r="AY425" s="21" t="s">
        <v>137</v>
      </c>
      <c r="BE425" s="179">
        <f t="shared" si="84"/>
        <v>0</v>
      </c>
      <c r="BF425" s="179">
        <f t="shared" si="85"/>
        <v>0</v>
      </c>
      <c r="BG425" s="179">
        <f t="shared" si="86"/>
        <v>0</v>
      </c>
      <c r="BH425" s="179">
        <f t="shared" si="87"/>
        <v>0</v>
      </c>
      <c r="BI425" s="179">
        <f t="shared" si="88"/>
        <v>0</v>
      </c>
      <c r="BJ425" s="21" t="s">
        <v>79</v>
      </c>
      <c r="BK425" s="179">
        <f t="shared" si="89"/>
        <v>0</v>
      </c>
      <c r="BL425" s="21" t="s">
        <v>431</v>
      </c>
      <c r="BM425" s="21" t="s">
        <v>1169</v>
      </c>
    </row>
    <row r="426" spans="2:65" s="1" customFormat="1" ht="22.5" customHeight="1">
      <c r="B426" s="167"/>
      <c r="C426" s="168" t="s">
        <v>1170</v>
      </c>
      <c r="D426" s="168" t="s">
        <v>140</v>
      </c>
      <c r="E426" s="169" t="s">
        <v>1171</v>
      </c>
      <c r="F426" s="170" t="s">
        <v>1172</v>
      </c>
      <c r="G426" s="171" t="s">
        <v>268</v>
      </c>
      <c r="H426" s="172">
        <v>63</v>
      </c>
      <c r="I426" s="173"/>
      <c r="J426" s="174">
        <f t="shared" si="80"/>
        <v>0</v>
      </c>
      <c r="K426" s="170" t="s">
        <v>755</v>
      </c>
      <c r="L426" s="38"/>
      <c r="M426" s="175" t="s">
        <v>5</v>
      </c>
      <c r="N426" s="176" t="s">
        <v>42</v>
      </c>
      <c r="O426" s="39"/>
      <c r="P426" s="177">
        <f t="shared" si="81"/>
        <v>0</v>
      </c>
      <c r="Q426" s="177">
        <v>0</v>
      </c>
      <c r="R426" s="177">
        <f t="shared" si="82"/>
        <v>0</v>
      </c>
      <c r="S426" s="177">
        <v>0</v>
      </c>
      <c r="T426" s="178">
        <f t="shared" si="83"/>
        <v>0</v>
      </c>
      <c r="AR426" s="21" t="s">
        <v>431</v>
      </c>
      <c r="AT426" s="21" t="s">
        <v>140</v>
      </c>
      <c r="AU426" s="21" t="s">
        <v>81</v>
      </c>
      <c r="AY426" s="21" t="s">
        <v>137</v>
      </c>
      <c r="BE426" s="179">
        <f t="shared" si="84"/>
        <v>0</v>
      </c>
      <c r="BF426" s="179">
        <f t="shared" si="85"/>
        <v>0</v>
      </c>
      <c r="BG426" s="179">
        <f t="shared" si="86"/>
        <v>0</v>
      </c>
      <c r="BH426" s="179">
        <f t="shared" si="87"/>
        <v>0</v>
      </c>
      <c r="BI426" s="179">
        <f t="shared" si="88"/>
        <v>0</v>
      </c>
      <c r="BJ426" s="21" t="s">
        <v>79</v>
      </c>
      <c r="BK426" s="179">
        <f t="shared" si="89"/>
        <v>0</v>
      </c>
      <c r="BL426" s="21" t="s">
        <v>431</v>
      </c>
      <c r="BM426" s="21" t="s">
        <v>1173</v>
      </c>
    </row>
    <row r="427" spans="2:65" s="1" customFormat="1" ht="22.5" customHeight="1">
      <c r="B427" s="167"/>
      <c r="C427" s="193" t="s">
        <v>1174</v>
      </c>
      <c r="D427" s="193" t="s">
        <v>216</v>
      </c>
      <c r="E427" s="194" t="s">
        <v>1175</v>
      </c>
      <c r="F427" s="195" t="s">
        <v>1176</v>
      </c>
      <c r="G427" s="196" t="s">
        <v>216</v>
      </c>
      <c r="H427" s="197">
        <v>63</v>
      </c>
      <c r="I427" s="198"/>
      <c r="J427" s="199">
        <f t="shared" si="80"/>
        <v>0</v>
      </c>
      <c r="K427" s="195" t="s">
        <v>755</v>
      </c>
      <c r="L427" s="200"/>
      <c r="M427" s="201" t="s">
        <v>5</v>
      </c>
      <c r="N427" s="202" t="s">
        <v>42</v>
      </c>
      <c r="O427" s="39"/>
      <c r="P427" s="177">
        <f t="shared" si="81"/>
        <v>0</v>
      </c>
      <c r="Q427" s="177">
        <v>0</v>
      </c>
      <c r="R427" s="177">
        <f t="shared" si="82"/>
        <v>0</v>
      </c>
      <c r="S427" s="177">
        <v>0</v>
      </c>
      <c r="T427" s="178">
        <f t="shared" si="83"/>
        <v>0</v>
      </c>
      <c r="AR427" s="21" t="s">
        <v>760</v>
      </c>
      <c r="AT427" s="21" t="s">
        <v>216</v>
      </c>
      <c r="AU427" s="21" t="s">
        <v>81</v>
      </c>
      <c r="AY427" s="21" t="s">
        <v>137</v>
      </c>
      <c r="BE427" s="179">
        <f t="shared" si="84"/>
        <v>0</v>
      </c>
      <c r="BF427" s="179">
        <f t="shared" si="85"/>
        <v>0</v>
      </c>
      <c r="BG427" s="179">
        <f t="shared" si="86"/>
        <v>0</v>
      </c>
      <c r="BH427" s="179">
        <f t="shared" si="87"/>
        <v>0</v>
      </c>
      <c r="BI427" s="179">
        <f t="shared" si="88"/>
        <v>0</v>
      </c>
      <c r="BJ427" s="21" t="s">
        <v>79</v>
      </c>
      <c r="BK427" s="179">
        <f t="shared" si="89"/>
        <v>0</v>
      </c>
      <c r="BL427" s="21" t="s">
        <v>431</v>
      </c>
      <c r="BM427" s="21" t="s">
        <v>1177</v>
      </c>
    </row>
    <row r="428" spans="2:65" s="1" customFormat="1" ht="22.5" customHeight="1">
      <c r="B428" s="167"/>
      <c r="C428" s="168" t="s">
        <v>1178</v>
      </c>
      <c r="D428" s="168" t="s">
        <v>140</v>
      </c>
      <c r="E428" s="169" t="s">
        <v>1179</v>
      </c>
      <c r="F428" s="170" t="s">
        <v>1180</v>
      </c>
      <c r="G428" s="171" t="s">
        <v>268</v>
      </c>
      <c r="H428" s="172">
        <v>40</v>
      </c>
      <c r="I428" s="173"/>
      <c r="J428" s="174">
        <f t="shared" si="80"/>
        <v>0</v>
      </c>
      <c r="K428" s="170" t="s">
        <v>755</v>
      </c>
      <c r="L428" s="38"/>
      <c r="M428" s="175" t="s">
        <v>5</v>
      </c>
      <c r="N428" s="176" t="s">
        <v>42</v>
      </c>
      <c r="O428" s="39"/>
      <c r="P428" s="177">
        <f t="shared" si="81"/>
        <v>0</v>
      </c>
      <c r="Q428" s="177">
        <v>0</v>
      </c>
      <c r="R428" s="177">
        <f t="shared" si="82"/>
        <v>0</v>
      </c>
      <c r="S428" s="177">
        <v>0</v>
      </c>
      <c r="T428" s="178">
        <f t="shared" si="83"/>
        <v>0</v>
      </c>
      <c r="AR428" s="21" t="s">
        <v>431</v>
      </c>
      <c r="AT428" s="21" t="s">
        <v>140</v>
      </c>
      <c r="AU428" s="21" t="s">
        <v>81</v>
      </c>
      <c r="AY428" s="21" t="s">
        <v>137</v>
      </c>
      <c r="BE428" s="179">
        <f t="shared" si="84"/>
        <v>0</v>
      </c>
      <c r="BF428" s="179">
        <f t="shared" si="85"/>
        <v>0</v>
      </c>
      <c r="BG428" s="179">
        <f t="shared" si="86"/>
        <v>0</v>
      </c>
      <c r="BH428" s="179">
        <f t="shared" si="87"/>
        <v>0</v>
      </c>
      <c r="BI428" s="179">
        <f t="shared" si="88"/>
        <v>0</v>
      </c>
      <c r="BJ428" s="21" t="s">
        <v>79</v>
      </c>
      <c r="BK428" s="179">
        <f t="shared" si="89"/>
        <v>0</v>
      </c>
      <c r="BL428" s="21" t="s">
        <v>431</v>
      </c>
      <c r="BM428" s="21" t="s">
        <v>1181</v>
      </c>
    </row>
    <row r="429" spans="2:65" s="1" customFormat="1" ht="22.5" customHeight="1">
      <c r="B429" s="167"/>
      <c r="C429" s="193" t="s">
        <v>1182</v>
      </c>
      <c r="D429" s="193" t="s">
        <v>216</v>
      </c>
      <c r="E429" s="194" t="s">
        <v>1183</v>
      </c>
      <c r="F429" s="195" t="s">
        <v>1184</v>
      </c>
      <c r="G429" s="196" t="s">
        <v>216</v>
      </c>
      <c r="H429" s="197">
        <v>40</v>
      </c>
      <c r="I429" s="198"/>
      <c r="J429" s="199">
        <f t="shared" si="80"/>
        <v>0</v>
      </c>
      <c r="K429" s="195" t="s">
        <v>755</v>
      </c>
      <c r="L429" s="200"/>
      <c r="M429" s="201" t="s">
        <v>5</v>
      </c>
      <c r="N429" s="202" t="s">
        <v>42</v>
      </c>
      <c r="O429" s="39"/>
      <c r="P429" s="177">
        <f t="shared" si="81"/>
        <v>0</v>
      </c>
      <c r="Q429" s="177">
        <v>0</v>
      </c>
      <c r="R429" s="177">
        <f t="shared" si="82"/>
        <v>0</v>
      </c>
      <c r="S429" s="177">
        <v>0</v>
      </c>
      <c r="T429" s="178">
        <f t="shared" si="83"/>
        <v>0</v>
      </c>
      <c r="AR429" s="21" t="s">
        <v>760</v>
      </c>
      <c r="AT429" s="21" t="s">
        <v>216</v>
      </c>
      <c r="AU429" s="21" t="s">
        <v>81</v>
      </c>
      <c r="AY429" s="21" t="s">
        <v>137</v>
      </c>
      <c r="BE429" s="179">
        <f t="shared" si="84"/>
        <v>0</v>
      </c>
      <c r="BF429" s="179">
        <f t="shared" si="85"/>
        <v>0</v>
      </c>
      <c r="BG429" s="179">
        <f t="shared" si="86"/>
        <v>0</v>
      </c>
      <c r="BH429" s="179">
        <f t="shared" si="87"/>
        <v>0</v>
      </c>
      <c r="BI429" s="179">
        <f t="shared" si="88"/>
        <v>0</v>
      </c>
      <c r="BJ429" s="21" t="s">
        <v>79</v>
      </c>
      <c r="BK429" s="179">
        <f t="shared" si="89"/>
        <v>0</v>
      </c>
      <c r="BL429" s="21" t="s">
        <v>431</v>
      </c>
      <c r="BM429" s="21" t="s">
        <v>1185</v>
      </c>
    </row>
    <row r="430" spans="2:65" s="1" customFormat="1" ht="22.5" customHeight="1">
      <c r="B430" s="167"/>
      <c r="C430" s="168" t="s">
        <v>1186</v>
      </c>
      <c r="D430" s="168" t="s">
        <v>140</v>
      </c>
      <c r="E430" s="169" t="s">
        <v>1187</v>
      </c>
      <c r="F430" s="170" t="s">
        <v>1188</v>
      </c>
      <c r="G430" s="171" t="s">
        <v>268</v>
      </c>
      <c r="H430" s="172">
        <v>16</v>
      </c>
      <c r="I430" s="173"/>
      <c r="J430" s="174">
        <f t="shared" si="80"/>
        <v>0</v>
      </c>
      <c r="K430" s="170" t="s">
        <v>755</v>
      </c>
      <c r="L430" s="38"/>
      <c r="M430" s="175" t="s">
        <v>5</v>
      </c>
      <c r="N430" s="176" t="s">
        <v>42</v>
      </c>
      <c r="O430" s="39"/>
      <c r="P430" s="177">
        <f t="shared" si="81"/>
        <v>0</v>
      </c>
      <c r="Q430" s="177">
        <v>0</v>
      </c>
      <c r="R430" s="177">
        <f t="shared" si="82"/>
        <v>0</v>
      </c>
      <c r="S430" s="177">
        <v>0</v>
      </c>
      <c r="T430" s="178">
        <f t="shared" si="83"/>
        <v>0</v>
      </c>
      <c r="AR430" s="21" t="s">
        <v>431</v>
      </c>
      <c r="AT430" s="21" t="s">
        <v>140</v>
      </c>
      <c r="AU430" s="21" t="s">
        <v>81</v>
      </c>
      <c r="AY430" s="21" t="s">
        <v>137</v>
      </c>
      <c r="BE430" s="179">
        <f t="shared" si="84"/>
        <v>0</v>
      </c>
      <c r="BF430" s="179">
        <f t="shared" si="85"/>
        <v>0</v>
      </c>
      <c r="BG430" s="179">
        <f t="shared" si="86"/>
        <v>0</v>
      </c>
      <c r="BH430" s="179">
        <f t="shared" si="87"/>
        <v>0</v>
      </c>
      <c r="BI430" s="179">
        <f t="shared" si="88"/>
        <v>0</v>
      </c>
      <c r="BJ430" s="21" t="s">
        <v>79</v>
      </c>
      <c r="BK430" s="179">
        <f t="shared" si="89"/>
        <v>0</v>
      </c>
      <c r="BL430" s="21" t="s">
        <v>431</v>
      </c>
      <c r="BM430" s="21" t="s">
        <v>1189</v>
      </c>
    </row>
    <row r="431" spans="2:65" s="1" customFormat="1" ht="22.5" customHeight="1">
      <c r="B431" s="167"/>
      <c r="C431" s="193" t="s">
        <v>1190</v>
      </c>
      <c r="D431" s="193" t="s">
        <v>216</v>
      </c>
      <c r="E431" s="194" t="s">
        <v>1191</v>
      </c>
      <c r="F431" s="195" t="s">
        <v>1192</v>
      </c>
      <c r="G431" s="196" t="s">
        <v>216</v>
      </c>
      <c r="H431" s="197">
        <v>16</v>
      </c>
      <c r="I431" s="198"/>
      <c r="J431" s="199">
        <f t="shared" si="80"/>
        <v>0</v>
      </c>
      <c r="K431" s="195" t="s">
        <v>755</v>
      </c>
      <c r="L431" s="200"/>
      <c r="M431" s="201" t="s">
        <v>5</v>
      </c>
      <c r="N431" s="202" t="s">
        <v>42</v>
      </c>
      <c r="O431" s="39"/>
      <c r="P431" s="177">
        <f t="shared" si="81"/>
        <v>0</v>
      </c>
      <c r="Q431" s="177">
        <v>0</v>
      </c>
      <c r="R431" s="177">
        <f t="shared" si="82"/>
        <v>0</v>
      </c>
      <c r="S431" s="177">
        <v>0</v>
      </c>
      <c r="T431" s="178">
        <f t="shared" si="83"/>
        <v>0</v>
      </c>
      <c r="AR431" s="21" t="s">
        <v>760</v>
      </c>
      <c r="AT431" s="21" t="s">
        <v>216</v>
      </c>
      <c r="AU431" s="21" t="s">
        <v>81</v>
      </c>
      <c r="AY431" s="21" t="s">
        <v>137</v>
      </c>
      <c r="BE431" s="179">
        <f t="shared" si="84"/>
        <v>0</v>
      </c>
      <c r="BF431" s="179">
        <f t="shared" si="85"/>
        <v>0</v>
      </c>
      <c r="BG431" s="179">
        <f t="shared" si="86"/>
        <v>0</v>
      </c>
      <c r="BH431" s="179">
        <f t="shared" si="87"/>
        <v>0</v>
      </c>
      <c r="BI431" s="179">
        <f t="shared" si="88"/>
        <v>0</v>
      </c>
      <c r="BJ431" s="21" t="s">
        <v>79</v>
      </c>
      <c r="BK431" s="179">
        <f t="shared" si="89"/>
        <v>0</v>
      </c>
      <c r="BL431" s="21" t="s">
        <v>431</v>
      </c>
      <c r="BM431" s="21" t="s">
        <v>1193</v>
      </c>
    </row>
    <row r="432" spans="2:65" s="1" customFormat="1" ht="22.5" customHeight="1">
      <c r="B432" s="167"/>
      <c r="C432" s="168" t="s">
        <v>1194</v>
      </c>
      <c r="D432" s="168" t="s">
        <v>140</v>
      </c>
      <c r="E432" s="169" t="s">
        <v>1195</v>
      </c>
      <c r="F432" s="170" t="s">
        <v>1196</v>
      </c>
      <c r="G432" s="171" t="s">
        <v>268</v>
      </c>
      <c r="H432" s="172">
        <v>14</v>
      </c>
      <c r="I432" s="173"/>
      <c r="J432" s="174">
        <f t="shared" si="80"/>
        <v>0</v>
      </c>
      <c r="K432" s="170" t="s">
        <v>755</v>
      </c>
      <c r="L432" s="38"/>
      <c r="M432" s="175" t="s">
        <v>5</v>
      </c>
      <c r="N432" s="176" t="s">
        <v>42</v>
      </c>
      <c r="O432" s="39"/>
      <c r="P432" s="177">
        <f t="shared" si="81"/>
        <v>0</v>
      </c>
      <c r="Q432" s="177">
        <v>0</v>
      </c>
      <c r="R432" s="177">
        <f t="shared" si="82"/>
        <v>0</v>
      </c>
      <c r="S432" s="177">
        <v>0</v>
      </c>
      <c r="T432" s="178">
        <f t="shared" si="83"/>
        <v>0</v>
      </c>
      <c r="AR432" s="21" t="s">
        <v>431</v>
      </c>
      <c r="AT432" s="21" t="s">
        <v>140</v>
      </c>
      <c r="AU432" s="21" t="s">
        <v>81</v>
      </c>
      <c r="AY432" s="21" t="s">
        <v>137</v>
      </c>
      <c r="BE432" s="179">
        <f t="shared" si="84"/>
        <v>0</v>
      </c>
      <c r="BF432" s="179">
        <f t="shared" si="85"/>
        <v>0</v>
      </c>
      <c r="BG432" s="179">
        <f t="shared" si="86"/>
        <v>0</v>
      </c>
      <c r="BH432" s="179">
        <f t="shared" si="87"/>
        <v>0</v>
      </c>
      <c r="BI432" s="179">
        <f t="shared" si="88"/>
        <v>0</v>
      </c>
      <c r="BJ432" s="21" t="s">
        <v>79</v>
      </c>
      <c r="BK432" s="179">
        <f t="shared" si="89"/>
        <v>0</v>
      </c>
      <c r="BL432" s="21" t="s">
        <v>431</v>
      </c>
      <c r="BM432" s="21" t="s">
        <v>1197</v>
      </c>
    </row>
    <row r="433" spans="2:65" s="1" customFormat="1" ht="22.5" customHeight="1">
      <c r="B433" s="167"/>
      <c r="C433" s="193" t="s">
        <v>1198</v>
      </c>
      <c r="D433" s="193" t="s">
        <v>216</v>
      </c>
      <c r="E433" s="194" t="s">
        <v>1199</v>
      </c>
      <c r="F433" s="195" t="s">
        <v>1200</v>
      </c>
      <c r="G433" s="196" t="s">
        <v>216</v>
      </c>
      <c r="H433" s="197">
        <v>14</v>
      </c>
      <c r="I433" s="198"/>
      <c r="J433" s="199">
        <f t="shared" si="80"/>
        <v>0</v>
      </c>
      <c r="K433" s="195" t="s">
        <v>755</v>
      </c>
      <c r="L433" s="200"/>
      <c r="M433" s="201" t="s">
        <v>5</v>
      </c>
      <c r="N433" s="202" t="s">
        <v>42</v>
      </c>
      <c r="O433" s="39"/>
      <c r="P433" s="177">
        <f t="shared" si="81"/>
        <v>0</v>
      </c>
      <c r="Q433" s="177">
        <v>0</v>
      </c>
      <c r="R433" s="177">
        <f t="shared" si="82"/>
        <v>0</v>
      </c>
      <c r="S433" s="177">
        <v>0</v>
      </c>
      <c r="T433" s="178">
        <f t="shared" si="83"/>
        <v>0</v>
      </c>
      <c r="AR433" s="21" t="s">
        <v>760</v>
      </c>
      <c r="AT433" s="21" t="s">
        <v>216</v>
      </c>
      <c r="AU433" s="21" t="s">
        <v>81</v>
      </c>
      <c r="AY433" s="21" t="s">
        <v>137</v>
      </c>
      <c r="BE433" s="179">
        <f t="shared" si="84"/>
        <v>0</v>
      </c>
      <c r="BF433" s="179">
        <f t="shared" si="85"/>
        <v>0</v>
      </c>
      <c r="BG433" s="179">
        <f t="shared" si="86"/>
        <v>0</v>
      </c>
      <c r="BH433" s="179">
        <f t="shared" si="87"/>
        <v>0</v>
      </c>
      <c r="BI433" s="179">
        <f t="shared" si="88"/>
        <v>0</v>
      </c>
      <c r="BJ433" s="21" t="s">
        <v>79</v>
      </c>
      <c r="BK433" s="179">
        <f t="shared" si="89"/>
        <v>0</v>
      </c>
      <c r="BL433" s="21" t="s">
        <v>431</v>
      </c>
      <c r="BM433" s="21" t="s">
        <v>1201</v>
      </c>
    </row>
    <row r="434" spans="2:65" s="1" customFormat="1" ht="22.5" customHeight="1">
      <c r="B434" s="167"/>
      <c r="C434" s="168" t="s">
        <v>1202</v>
      </c>
      <c r="D434" s="168" t="s">
        <v>140</v>
      </c>
      <c r="E434" s="169" t="s">
        <v>1203</v>
      </c>
      <c r="F434" s="170" t="s">
        <v>1204</v>
      </c>
      <c r="G434" s="171" t="s">
        <v>268</v>
      </c>
      <c r="H434" s="172">
        <v>13</v>
      </c>
      <c r="I434" s="173"/>
      <c r="J434" s="174">
        <f t="shared" si="80"/>
        <v>0</v>
      </c>
      <c r="K434" s="170" t="s">
        <v>755</v>
      </c>
      <c r="L434" s="38"/>
      <c r="M434" s="175" t="s">
        <v>5</v>
      </c>
      <c r="N434" s="176" t="s">
        <v>42</v>
      </c>
      <c r="O434" s="39"/>
      <c r="P434" s="177">
        <f t="shared" si="81"/>
        <v>0</v>
      </c>
      <c r="Q434" s="177">
        <v>0</v>
      </c>
      <c r="R434" s="177">
        <f t="shared" si="82"/>
        <v>0</v>
      </c>
      <c r="S434" s="177">
        <v>0</v>
      </c>
      <c r="T434" s="178">
        <f t="shared" si="83"/>
        <v>0</v>
      </c>
      <c r="AR434" s="21" t="s">
        <v>431</v>
      </c>
      <c r="AT434" s="21" t="s">
        <v>140</v>
      </c>
      <c r="AU434" s="21" t="s">
        <v>81</v>
      </c>
      <c r="AY434" s="21" t="s">
        <v>137</v>
      </c>
      <c r="BE434" s="179">
        <f t="shared" si="84"/>
        <v>0</v>
      </c>
      <c r="BF434" s="179">
        <f t="shared" si="85"/>
        <v>0</v>
      </c>
      <c r="BG434" s="179">
        <f t="shared" si="86"/>
        <v>0</v>
      </c>
      <c r="BH434" s="179">
        <f t="shared" si="87"/>
        <v>0</v>
      </c>
      <c r="BI434" s="179">
        <f t="shared" si="88"/>
        <v>0</v>
      </c>
      <c r="BJ434" s="21" t="s">
        <v>79</v>
      </c>
      <c r="BK434" s="179">
        <f t="shared" si="89"/>
        <v>0</v>
      </c>
      <c r="BL434" s="21" t="s">
        <v>431</v>
      </c>
      <c r="BM434" s="21" t="s">
        <v>1205</v>
      </c>
    </row>
    <row r="435" spans="2:65" s="1" customFormat="1" ht="22.5" customHeight="1">
      <c r="B435" s="167"/>
      <c r="C435" s="193" t="s">
        <v>1206</v>
      </c>
      <c r="D435" s="193" t="s">
        <v>216</v>
      </c>
      <c r="E435" s="194" t="s">
        <v>1207</v>
      </c>
      <c r="F435" s="195" t="s">
        <v>1208</v>
      </c>
      <c r="G435" s="196" t="s">
        <v>216</v>
      </c>
      <c r="H435" s="197">
        <v>13</v>
      </c>
      <c r="I435" s="198"/>
      <c r="J435" s="199">
        <f t="shared" si="80"/>
        <v>0</v>
      </c>
      <c r="K435" s="195" t="s">
        <v>755</v>
      </c>
      <c r="L435" s="200"/>
      <c r="M435" s="201" t="s">
        <v>5</v>
      </c>
      <c r="N435" s="202" t="s">
        <v>42</v>
      </c>
      <c r="O435" s="39"/>
      <c r="P435" s="177">
        <f t="shared" si="81"/>
        <v>0</v>
      </c>
      <c r="Q435" s="177">
        <v>0</v>
      </c>
      <c r="R435" s="177">
        <f t="shared" si="82"/>
        <v>0</v>
      </c>
      <c r="S435" s="177">
        <v>0</v>
      </c>
      <c r="T435" s="178">
        <f t="shared" si="83"/>
        <v>0</v>
      </c>
      <c r="AR435" s="21" t="s">
        <v>760</v>
      </c>
      <c r="AT435" s="21" t="s">
        <v>216</v>
      </c>
      <c r="AU435" s="21" t="s">
        <v>81</v>
      </c>
      <c r="AY435" s="21" t="s">
        <v>137</v>
      </c>
      <c r="BE435" s="179">
        <f t="shared" si="84"/>
        <v>0</v>
      </c>
      <c r="BF435" s="179">
        <f t="shared" si="85"/>
        <v>0</v>
      </c>
      <c r="BG435" s="179">
        <f t="shared" si="86"/>
        <v>0</v>
      </c>
      <c r="BH435" s="179">
        <f t="shared" si="87"/>
        <v>0</v>
      </c>
      <c r="BI435" s="179">
        <f t="shared" si="88"/>
        <v>0</v>
      </c>
      <c r="BJ435" s="21" t="s">
        <v>79</v>
      </c>
      <c r="BK435" s="179">
        <f t="shared" si="89"/>
        <v>0</v>
      </c>
      <c r="BL435" s="21" t="s">
        <v>431</v>
      </c>
      <c r="BM435" s="21" t="s">
        <v>1209</v>
      </c>
    </row>
    <row r="436" spans="2:65" s="1" customFormat="1" ht="22.5" customHeight="1">
      <c r="B436" s="167"/>
      <c r="C436" s="168" t="s">
        <v>1210</v>
      </c>
      <c r="D436" s="168" t="s">
        <v>140</v>
      </c>
      <c r="E436" s="169" t="s">
        <v>1211</v>
      </c>
      <c r="F436" s="170" t="s">
        <v>1212</v>
      </c>
      <c r="G436" s="171" t="s">
        <v>268</v>
      </c>
      <c r="H436" s="172">
        <v>13</v>
      </c>
      <c r="I436" s="173"/>
      <c r="J436" s="174">
        <f t="shared" si="80"/>
        <v>0</v>
      </c>
      <c r="K436" s="170" t="s">
        <v>755</v>
      </c>
      <c r="L436" s="38"/>
      <c r="M436" s="175" t="s">
        <v>5</v>
      </c>
      <c r="N436" s="176" t="s">
        <v>42</v>
      </c>
      <c r="O436" s="39"/>
      <c r="P436" s="177">
        <f t="shared" si="81"/>
        <v>0</v>
      </c>
      <c r="Q436" s="177">
        <v>0</v>
      </c>
      <c r="R436" s="177">
        <f t="shared" si="82"/>
        <v>0</v>
      </c>
      <c r="S436" s="177">
        <v>0</v>
      </c>
      <c r="T436" s="178">
        <f t="shared" si="83"/>
        <v>0</v>
      </c>
      <c r="AR436" s="21" t="s">
        <v>431</v>
      </c>
      <c r="AT436" s="21" t="s">
        <v>140</v>
      </c>
      <c r="AU436" s="21" t="s">
        <v>81</v>
      </c>
      <c r="AY436" s="21" t="s">
        <v>137</v>
      </c>
      <c r="BE436" s="179">
        <f t="shared" si="84"/>
        <v>0</v>
      </c>
      <c r="BF436" s="179">
        <f t="shared" si="85"/>
        <v>0</v>
      </c>
      <c r="BG436" s="179">
        <f t="shared" si="86"/>
        <v>0</v>
      </c>
      <c r="BH436" s="179">
        <f t="shared" si="87"/>
        <v>0</v>
      </c>
      <c r="BI436" s="179">
        <f t="shared" si="88"/>
        <v>0</v>
      </c>
      <c r="BJ436" s="21" t="s">
        <v>79</v>
      </c>
      <c r="BK436" s="179">
        <f t="shared" si="89"/>
        <v>0</v>
      </c>
      <c r="BL436" s="21" t="s">
        <v>431</v>
      </c>
      <c r="BM436" s="21" t="s">
        <v>1213</v>
      </c>
    </row>
    <row r="437" spans="2:65" s="1" customFormat="1" ht="22.5" customHeight="1">
      <c r="B437" s="167"/>
      <c r="C437" s="193" t="s">
        <v>1214</v>
      </c>
      <c r="D437" s="193" t="s">
        <v>216</v>
      </c>
      <c r="E437" s="194" t="s">
        <v>1215</v>
      </c>
      <c r="F437" s="195" t="s">
        <v>1216</v>
      </c>
      <c r="G437" s="196" t="s">
        <v>216</v>
      </c>
      <c r="H437" s="197">
        <v>13</v>
      </c>
      <c r="I437" s="198"/>
      <c r="J437" s="199">
        <f t="shared" si="80"/>
        <v>0</v>
      </c>
      <c r="K437" s="195" t="s">
        <v>755</v>
      </c>
      <c r="L437" s="200"/>
      <c r="M437" s="201" t="s">
        <v>5</v>
      </c>
      <c r="N437" s="202" t="s">
        <v>42</v>
      </c>
      <c r="O437" s="39"/>
      <c r="P437" s="177">
        <f t="shared" si="81"/>
        <v>0</v>
      </c>
      <c r="Q437" s="177">
        <v>0</v>
      </c>
      <c r="R437" s="177">
        <f t="shared" si="82"/>
        <v>0</v>
      </c>
      <c r="S437" s="177">
        <v>0</v>
      </c>
      <c r="T437" s="178">
        <f t="shared" si="83"/>
        <v>0</v>
      </c>
      <c r="AR437" s="21" t="s">
        <v>760</v>
      </c>
      <c r="AT437" s="21" t="s">
        <v>216</v>
      </c>
      <c r="AU437" s="21" t="s">
        <v>81</v>
      </c>
      <c r="AY437" s="21" t="s">
        <v>137</v>
      </c>
      <c r="BE437" s="179">
        <f t="shared" si="84"/>
        <v>0</v>
      </c>
      <c r="BF437" s="179">
        <f t="shared" si="85"/>
        <v>0</v>
      </c>
      <c r="BG437" s="179">
        <f t="shared" si="86"/>
        <v>0</v>
      </c>
      <c r="BH437" s="179">
        <f t="shared" si="87"/>
        <v>0</v>
      </c>
      <c r="BI437" s="179">
        <f t="shared" si="88"/>
        <v>0</v>
      </c>
      <c r="BJ437" s="21" t="s">
        <v>79</v>
      </c>
      <c r="BK437" s="179">
        <f t="shared" si="89"/>
        <v>0</v>
      </c>
      <c r="BL437" s="21" t="s">
        <v>431</v>
      </c>
      <c r="BM437" s="21" t="s">
        <v>1217</v>
      </c>
    </row>
    <row r="438" spans="2:65" s="1" customFormat="1" ht="22.5" customHeight="1">
      <c r="B438" s="167"/>
      <c r="C438" s="168" t="s">
        <v>760</v>
      </c>
      <c r="D438" s="168" t="s">
        <v>140</v>
      </c>
      <c r="E438" s="169" t="s">
        <v>1218</v>
      </c>
      <c r="F438" s="170" t="s">
        <v>1219</v>
      </c>
      <c r="G438" s="171" t="s">
        <v>268</v>
      </c>
      <c r="H438" s="172">
        <v>30</v>
      </c>
      <c r="I438" s="173"/>
      <c r="J438" s="174">
        <f t="shared" si="80"/>
        <v>0</v>
      </c>
      <c r="K438" s="170" t="s">
        <v>755</v>
      </c>
      <c r="L438" s="38"/>
      <c r="M438" s="175" t="s">
        <v>5</v>
      </c>
      <c r="N438" s="176" t="s">
        <v>42</v>
      </c>
      <c r="O438" s="39"/>
      <c r="P438" s="177">
        <f t="shared" si="81"/>
        <v>0</v>
      </c>
      <c r="Q438" s="177">
        <v>0</v>
      </c>
      <c r="R438" s="177">
        <f t="shared" si="82"/>
        <v>0</v>
      </c>
      <c r="S438" s="177">
        <v>0</v>
      </c>
      <c r="T438" s="178">
        <f t="shared" si="83"/>
        <v>0</v>
      </c>
      <c r="AR438" s="21" t="s">
        <v>431</v>
      </c>
      <c r="AT438" s="21" t="s">
        <v>140</v>
      </c>
      <c r="AU438" s="21" t="s">
        <v>81</v>
      </c>
      <c r="AY438" s="21" t="s">
        <v>137</v>
      </c>
      <c r="BE438" s="179">
        <f t="shared" si="84"/>
        <v>0</v>
      </c>
      <c r="BF438" s="179">
        <f t="shared" si="85"/>
        <v>0</v>
      </c>
      <c r="BG438" s="179">
        <f t="shared" si="86"/>
        <v>0</v>
      </c>
      <c r="BH438" s="179">
        <f t="shared" si="87"/>
        <v>0</v>
      </c>
      <c r="BI438" s="179">
        <f t="shared" si="88"/>
        <v>0</v>
      </c>
      <c r="BJ438" s="21" t="s">
        <v>79</v>
      </c>
      <c r="BK438" s="179">
        <f t="shared" si="89"/>
        <v>0</v>
      </c>
      <c r="BL438" s="21" t="s">
        <v>431</v>
      </c>
      <c r="BM438" s="21" t="s">
        <v>1220</v>
      </c>
    </row>
    <row r="439" spans="2:65" s="1" customFormat="1" ht="22.5" customHeight="1">
      <c r="B439" s="167"/>
      <c r="C439" s="193" t="s">
        <v>1221</v>
      </c>
      <c r="D439" s="193" t="s">
        <v>216</v>
      </c>
      <c r="E439" s="194" t="s">
        <v>1222</v>
      </c>
      <c r="F439" s="195" t="s">
        <v>1223</v>
      </c>
      <c r="G439" s="196" t="s">
        <v>216</v>
      </c>
      <c r="H439" s="197">
        <v>30</v>
      </c>
      <c r="I439" s="198"/>
      <c r="J439" s="199">
        <f t="shared" si="80"/>
        <v>0</v>
      </c>
      <c r="K439" s="195" t="s">
        <v>755</v>
      </c>
      <c r="L439" s="200"/>
      <c r="M439" s="201" t="s">
        <v>5</v>
      </c>
      <c r="N439" s="202" t="s">
        <v>42</v>
      </c>
      <c r="O439" s="39"/>
      <c r="P439" s="177">
        <f t="shared" si="81"/>
        <v>0</v>
      </c>
      <c r="Q439" s="177">
        <v>0</v>
      </c>
      <c r="R439" s="177">
        <f t="shared" si="82"/>
        <v>0</v>
      </c>
      <c r="S439" s="177">
        <v>0</v>
      </c>
      <c r="T439" s="178">
        <f t="shared" si="83"/>
        <v>0</v>
      </c>
      <c r="AR439" s="21" t="s">
        <v>760</v>
      </c>
      <c r="AT439" s="21" t="s">
        <v>216</v>
      </c>
      <c r="AU439" s="21" t="s">
        <v>81</v>
      </c>
      <c r="AY439" s="21" t="s">
        <v>137</v>
      </c>
      <c r="BE439" s="179">
        <f t="shared" si="84"/>
        <v>0</v>
      </c>
      <c r="BF439" s="179">
        <f t="shared" si="85"/>
        <v>0</v>
      </c>
      <c r="BG439" s="179">
        <f t="shared" si="86"/>
        <v>0</v>
      </c>
      <c r="BH439" s="179">
        <f t="shared" si="87"/>
        <v>0</v>
      </c>
      <c r="BI439" s="179">
        <f t="shared" si="88"/>
        <v>0</v>
      </c>
      <c r="BJ439" s="21" t="s">
        <v>79</v>
      </c>
      <c r="BK439" s="179">
        <f t="shared" si="89"/>
        <v>0</v>
      </c>
      <c r="BL439" s="21" t="s">
        <v>431</v>
      </c>
      <c r="BM439" s="21" t="s">
        <v>1224</v>
      </c>
    </row>
    <row r="440" spans="2:65" s="1" customFormat="1" ht="22.5" customHeight="1">
      <c r="B440" s="167"/>
      <c r="C440" s="168" t="s">
        <v>1225</v>
      </c>
      <c r="D440" s="168" t="s">
        <v>140</v>
      </c>
      <c r="E440" s="169" t="s">
        <v>1226</v>
      </c>
      <c r="F440" s="170" t="s">
        <v>1227</v>
      </c>
      <c r="G440" s="171" t="s">
        <v>794</v>
      </c>
      <c r="H440" s="172">
        <v>160</v>
      </c>
      <c r="I440" s="173"/>
      <c r="J440" s="174">
        <f t="shared" si="80"/>
        <v>0</v>
      </c>
      <c r="K440" s="170" t="s">
        <v>755</v>
      </c>
      <c r="L440" s="38"/>
      <c r="M440" s="175" t="s">
        <v>5</v>
      </c>
      <c r="N440" s="176" t="s">
        <v>42</v>
      </c>
      <c r="O440" s="39"/>
      <c r="P440" s="177">
        <f t="shared" si="81"/>
        <v>0</v>
      </c>
      <c r="Q440" s="177">
        <v>0</v>
      </c>
      <c r="R440" s="177">
        <f t="shared" si="82"/>
        <v>0</v>
      </c>
      <c r="S440" s="177">
        <v>0</v>
      </c>
      <c r="T440" s="178">
        <f t="shared" si="83"/>
        <v>0</v>
      </c>
      <c r="AR440" s="21" t="s">
        <v>431</v>
      </c>
      <c r="AT440" s="21" t="s">
        <v>140</v>
      </c>
      <c r="AU440" s="21" t="s">
        <v>81</v>
      </c>
      <c r="AY440" s="21" t="s">
        <v>137</v>
      </c>
      <c r="BE440" s="179">
        <f t="shared" si="84"/>
        <v>0</v>
      </c>
      <c r="BF440" s="179">
        <f t="shared" si="85"/>
        <v>0</v>
      </c>
      <c r="BG440" s="179">
        <f t="shared" si="86"/>
        <v>0</v>
      </c>
      <c r="BH440" s="179">
        <f t="shared" si="87"/>
        <v>0</v>
      </c>
      <c r="BI440" s="179">
        <f t="shared" si="88"/>
        <v>0</v>
      </c>
      <c r="BJ440" s="21" t="s">
        <v>79</v>
      </c>
      <c r="BK440" s="179">
        <f t="shared" si="89"/>
        <v>0</v>
      </c>
      <c r="BL440" s="21" t="s">
        <v>431</v>
      </c>
      <c r="BM440" s="21" t="s">
        <v>1228</v>
      </c>
    </row>
    <row r="441" spans="2:65" s="1" customFormat="1" ht="22.5" customHeight="1">
      <c r="B441" s="167"/>
      <c r="C441" s="193" t="s">
        <v>1229</v>
      </c>
      <c r="D441" s="193" t="s">
        <v>216</v>
      </c>
      <c r="E441" s="194" t="s">
        <v>1230</v>
      </c>
      <c r="F441" s="195" t="s">
        <v>1231</v>
      </c>
      <c r="G441" s="196" t="s">
        <v>785</v>
      </c>
      <c r="H441" s="197">
        <v>160</v>
      </c>
      <c r="I441" s="198"/>
      <c r="J441" s="199">
        <f t="shared" si="80"/>
        <v>0</v>
      </c>
      <c r="K441" s="195" t="s">
        <v>755</v>
      </c>
      <c r="L441" s="200"/>
      <c r="M441" s="201" t="s">
        <v>5</v>
      </c>
      <c r="N441" s="202" t="s">
        <v>42</v>
      </c>
      <c r="O441" s="39"/>
      <c r="P441" s="177">
        <f t="shared" si="81"/>
        <v>0</v>
      </c>
      <c r="Q441" s="177">
        <v>0</v>
      </c>
      <c r="R441" s="177">
        <f t="shared" si="82"/>
        <v>0</v>
      </c>
      <c r="S441" s="177">
        <v>0</v>
      </c>
      <c r="T441" s="178">
        <f t="shared" si="83"/>
        <v>0</v>
      </c>
      <c r="AR441" s="21" t="s">
        <v>760</v>
      </c>
      <c r="AT441" s="21" t="s">
        <v>216</v>
      </c>
      <c r="AU441" s="21" t="s">
        <v>81</v>
      </c>
      <c r="AY441" s="21" t="s">
        <v>137</v>
      </c>
      <c r="BE441" s="179">
        <f t="shared" si="84"/>
        <v>0</v>
      </c>
      <c r="BF441" s="179">
        <f t="shared" si="85"/>
        <v>0</v>
      </c>
      <c r="BG441" s="179">
        <f t="shared" si="86"/>
        <v>0</v>
      </c>
      <c r="BH441" s="179">
        <f t="shared" si="87"/>
        <v>0</v>
      </c>
      <c r="BI441" s="179">
        <f t="shared" si="88"/>
        <v>0</v>
      </c>
      <c r="BJ441" s="21" t="s">
        <v>79</v>
      </c>
      <c r="BK441" s="179">
        <f t="shared" si="89"/>
        <v>0</v>
      </c>
      <c r="BL441" s="21" t="s">
        <v>431</v>
      </c>
      <c r="BM441" s="21" t="s">
        <v>1232</v>
      </c>
    </row>
    <row r="442" spans="2:65" s="1" customFormat="1" ht="22.5" customHeight="1">
      <c r="B442" s="167"/>
      <c r="C442" s="168" t="s">
        <v>1233</v>
      </c>
      <c r="D442" s="168" t="s">
        <v>140</v>
      </c>
      <c r="E442" s="169" t="s">
        <v>1234</v>
      </c>
      <c r="F442" s="170" t="s">
        <v>1235</v>
      </c>
      <c r="G442" s="171" t="s">
        <v>794</v>
      </c>
      <c r="H442" s="172">
        <v>6</v>
      </c>
      <c r="I442" s="173"/>
      <c r="J442" s="174">
        <f aca="true" t="shared" si="90" ref="J442:J464">ROUND(I442*H442,2)</f>
        <v>0</v>
      </c>
      <c r="K442" s="170" t="s">
        <v>755</v>
      </c>
      <c r="L442" s="38"/>
      <c r="M442" s="175" t="s">
        <v>5</v>
      </c>
      <c r="N442" s="176" t="s">
        <v>42</v>
      </c>
      <c r="O442" s="39"/>
      <c r="P442" s="177">
        <f aca="true" t="shared" si="91" ref="P442:P464">O442*H442</f>
        <v>0</v>
      </c>
      <c r="Q442" s="177">
        <v>0</v>
      </c>
      <c r="R442" s="177">
        <f aca="true" t="shared" si="92" ref="R442:R464">Q442*H442</f>
        <v>0</v>
      </c>
      <c r="S442" s="177">
        <v>0</v>
      </c>
      <c r="T442" s="178">
        <f aca="true" t="shared" si="93" ref="T442:T464">S442*H442</f>
        <v>0</v>
      </c>
      <c r="AR442" s="21" t="s">
        <v>431</v>
      </c>
      <c r="AT442" s="21" t="s">
        <v>140</v>
      </c>
      <c r="AU442" s="21" t="s">
        <v>81</v>
      </c>
      <c r="AY442" s="21" t="s">
        <v>137</v>
      </c>
      <c r="BE442" s="179">
        <f aca="true" t="shared" si="94" ref="BE442:BE464">IF(N442="základní",J442,0)</f>
        <v>0</v>
      </c>
      <c r="BF442" s="179">
        <f aca="true" t="shared" si="95" ref="BF442:BF464">IF(N442="snížená",J442,0)</f>
        <v>0</v>
      </c>
      <c r="BG442" s="179">
        <f aca="true" t="shared" si="96" ref="BG442:BG464">IF(N442="zákl. přenesená",J442,0)</f>
        <v>0</v>
      </c>
      <c r="BH442" s="179">
        <f aca="true" t="shared" si="97" ref="BH442:BH464">IF(N442="sníž. přenesená",J442,0)</f>
        <v>0</v>
      </c>
      <c r="BI442" s="179">
        <f aca="true" t="shared" si="98" ref="BI442:BI464">IF(N442="nulová",J442,0)</f>
        <v>0</v>
      </c>
      <c r="BJ442" s="21" t="s">
        <v>79</v>
      </c>
      <c r="BK442" s="179">
        <f aca="true" t="shared" si="99" ref="BK442:BK464">ROUND(I442*H442,2)</f>
        <v>0</v>
      </c>
      <c r="BL442" s="21" t="s">
        <v>431</v>
      </c>
      <c r="BM442" s="21" t="s">
        <v>1236</v>
      </c>
    </row>
    <row r="443" spans="2:65" s="1" customFormat="1" ht="22.5" customHeight="1">
      <c r="B443" s="167"/>
      <c r="C443" s="193" t="s">
        <v>1237</v>
      </c>
      <c r="D443" s="193" t="s">
        <v>216</v>
      </c>
      <c r="E443" s="194" t="s">
        <v>1238</v>
      </c>
      <c r="F443" s="195" t="s">
        <v>1239</v>
      </c>
      <c r="G443" s="196" t="s">
        <v>785</v>
      </c>
      <c r="H443" s="197">
        <v>6</v>
      </c>
      <c r="I443" s="198"/>
      <c r="J443" s="199">
        <f t="shared" si="90"/>
        <v>0</v>
      </c>
      <c r="K443" s="195" t="s">
        <v>755</v>
      </c>
      <c r="L443" s="200"/>
      <c r="M443" s="201" t="s">
        <v>5</v>
      </c>
      <c r="N443" s="202" t="s">
        <v>42</v>
      </c>
      <c r="O443" s="39"/>
      <c r="P443" s="177">
        <f t="shared" si="91"/>
        <v>0</v>
      </c>
      <c r="Q443" s="177">
        <v>0</v>
      </c>
      <c r="R443" s="177">
        <f t="shared" si="92"/>
        <v>0</v>
      </c>
      <c r="S443" s="177">
        <v>0</v>
      </c>
      <c r="T443" s="178">
        <f t="shared" si="93"/>
        <v>0</v>
      </c>
      <c r="AR443" s="21" t="s">
        <v>760</v>
      </c>
      <c r="AT443" s="21" t="s">
        <v>216</v>
      </c>
      <c r="AU443" s="21" t="s">
        <v>81</v>
      </c>
      <c r="AY443" s="21" t="s">
        <v>137</v>
      </c>
      <c r="BE443" s="179">
        <f t="shared" si="94"/>
        <v>0</v>
      </c>
      <c r="BF443" s="179">
        <f t="shared" si="95"/>
        <v>0</v>
      </c>
      <c r="BG443" s="179">
        <f t="shared" si="96"/>
        <v>0</v>
      </c>
      <c r="BH443" s="179">
        <f t="shared" si="97"/>
        <v>0</v>
      </c>
      <c r="BI443" s="179">
        <f t="shared" si="98"/>
        <v>0</v>
      </c>
      <c r="BJ443" s="21" t="s">
        <v>79</v>
      </c>
      <c r="BK443" s="179">
        <f t="shared" si="99"/>
        <v>0</v>
      </c>
      <c r="BL443" s="21" t="s">
        <v>431</v>
      </c>
      <c r="BM443" s="21" t="s">
        <v>1240</v>
      </c>
    </row>
    <row r="444" spans="2:65" s="1" customFormat="1" ht="22.5" customHeight="1">
      <c r="B444" s="167"/>
      <c r="C444" s="168" t="s">
        <v>1241</v>
      </c>
      <c r="D444" s="168" t="s">
        <v>140</v>
      </c>
      <c r="E444" s="169" t="s">
        <v>1242</v>
      </c>
      <c r="F444" s="170" t="s">
        <v>1243</v>
      </c>
      <c r="G444" s="171" t="s">
        <v>794</v>
      </c>
      <c r="H444" s="172">
        <v>4</v>
      </c>
      <c r="I444" s="173"/>
      <c r="J444" s="174">
        <f t="shared" si="90"/>
        <v>0</v>
      </c>
      <c r="K444" s="170" t="s">
        <v>755</v>
      </c>
      <c r="L444" s="38"/>
      <c r="M444" s="175" t="s">
        <v>5</v>
      </c>
      <c r="N444" s="176" t="s">
        <v>42</v>
      </c>
      <c r="O444" s="39"/>
      <c r="P444" s="177">
        <f t="shared" si="91"/>
        <v>0</v>
      </c>
      <c r="Q444" s="177">
        <v>0</v>
      </c>
      <c r="R444" s="177">
        <f t="shared" si="92"/>
        <v>0</v>
      </c>
      <c r="S444" s="177">
        <v>0</v>
      </c>
      <c r="T444" s="178">
        <f t="shared" si="93"/>
        <v>0</v>
      </c>
      <c r="AR444" s="21" t="s">
        <v>431</v>
      </c>
      <c r="AT444" s="21" t="s">
        <v>140</v>
      </c>
      <c r="AU444" s="21" t="s">
        <v>81</v>
      </c>
      <c r="AY444" s="21" t="s">
        <v>137</v>
      </c>
      <c r="BE444" s="179">
        <f t="shared" si="94"/>
        <v>0</v>
      </c>
      <c r="BF444" s="179">
        <f t="shared" si="95"/>
        <v>0</v>
      </c>
      <c r="BG444" s="179">
        <f t="shared" si="96"/>
        <v>0</v>
      </c>
      <c r="BH444" s="179">
        <f t="shared" si="97"/>
        <v>0</v>
      </c>
      <c r="BI444" s="179">
        <f t="shared" si="98"/>
        <v>0</v>
      </c>
      <c r="BJ444" s="21" t="s">
        <v>79</v>
      </c>
      <c r="BK444" s="179">
        <f t="shared" si="99"/>
        <v>0</v>
      </c>
      <c r="BL444" s="21" t="s">
        <v>431</v>
      </c>
      <c r="BM444" s="21" t="s">
        <v>1244</v>
      </c>
    </row>
    <row r="445" spans="2:65" s="1" customFormat="1" ht="22.5" customHeight="1">
      <c r="B445" s="167"/>
      <c r="C445" s="193" t="s">
        <v>1245</v>
      </c>
      <c r="D445" s="193" t="s">
        <v>216</v>
      </c>
      <c r="E445" s="194" t="s">
        <v>1246</v>
      </c>
      <c r="F445" s="195" t="s">
        <v>1247</v>
      </c>
      <c r="G445" s="196" t="s">
        <v>785</v>
      </c>
      <c r="H445" s="197">
        <v>4</v>
      </c>
      <c r="I445" s="198"/>
      <c r="J445" s="199">
        <f t="shared" si="90"/>
        <v>0</v>
      </c>
      <c r="K445" s="195" t="s">
        <v>755</v>
      </c>
      <c r="L445" s="200"/>
      <c r="M445" s="201" t="s">
        <v>5</v>
      </c>
      <c r="N445" s="202" t="s">
        <v>42</v>
      </c>
      <c r="O445" s="39"/>
      <c r="P445" s="177">
        <f t="shared" si="91"/>
        <v>0</v>
      </c>
      <c r="Q445" s="177">
        <v>0</v>
      </c>
      <c r="R445" s="177">
        <f t="shared" si="92"/>
        <v>0</v>
      </c>
      <c r="S445" s="177">
        <v>0</v>
      </c>
      <c r="T445" s="178">
        <f t="shared" si="93"/>
        <v>0</v>
      </c>
      <c r="AR445" s="21" t="s">
        <v>760</v>
      </c>
      <c r="AT445" s="21" t="s">
        <v>216</v>
      </c>
      <c r="AU445" s="21" t="s">
        <v>81</v>
      </c>
      <c r="AY445" s="21" t="s">
        <v>137</v>
      </c>
      <c r="BE445" s="179">
        <f t="shared" si="94"/>
        <v>0</v>
      </c>
      <c r="BF445" s="179">
        <f t="shared" si="95"/>
        <v>0</v>
      </c>
      <c r="BG445" s="179">
        <f t="shared" si="96"/>
        <v>0</v>
      </c>
      <c r="BH445" s="179">
        <f t="shared" si="97"/>
        <v>0</v>
      </c>
      <c r="BI445" s="179">
        <f t="shared" si="98"/>
        <v>0</v>
      </c>
      <c r="BJ445" s="21" t="s">
        <v>79</v>
      </c>
      <c r="BK445" s="179">
        <f t="shared" si="99"/>
        <v>0</v>
      </c>
      <c r="BL445" s="21" t="s">
        <v>431</v>
      </c>
      <c r="BM445" s="21" t="s">
        <v>1248</v>
      </c>
    </row>
    <row r="446" spans="2:65" s="1" customFormat="1" ht="22.5" customHeight="1">
      <c r="B446" s="167"/>
      <c r="C446" s="193" t="s">
        <v>1249</v>
      </c>
      <c r="D446" s="193" t="s">
        <v>216</v>
      </c>
      <c r="E446" s="194" t="s">
        <v>1250</v>
      </c>
      <c r="F446" s="195" t="s">
        <v>1251</v>
      </c>
      <c r="G446" s="196" t="s">
        <v>785</v>
      </c>
      <c r="H446" s="197">
        <v>4</v>
      </c>
      <c r="I446" s="198"/>
      <c r="J446" s="199">
        <f t="shared" si="90"/>
        <v>0</v>
      </c>
      <c r="K446" s="195" t="s">
        <v>755</v>
      </c>
      <c r="L446" s="200"/>
      <c r="M446" s="201" t="s">
        <v>5</v>
      </c>
      <c r="N446" s="202" t="s">
        <v>42</v>
      </c>
      <c r="O446" s="39"/>
      <c r="P446" s="177">
        <f t="shared" si="91"/>
        <v>0</v>
      </c>
      <c r="Q446" s="177">
        <v>0</v>
      </c>
      <c r="R446" s="177">
        <f t="shared" si="92"/>
        <v>0</v>
      </c>
      <c r="S446" s="177">
        <v>0</v>
      </c>
      <c r="T446" s="178">
        <f t="shared" si="93"/>
        <v>0</v>
      </c>
      <c r="AR446" s="21" t="s">
        <v>760</v>
      </c>
      <c r="AT446" s="21" t="s">
        <v>216</v>
      </c>
      <c r="AU446" s="21" t="s">
        <v>81</v>
      </c>
      <c r="AY446" s="21" t="s">
        <v>137</v>
      </c>
      <c r="BE446" s="179">
        <f t="shared" si="94"/>
        <v>0</v>
      </c>
      <c r="BF446" s="179">
        <f t="shared" si="95"/>
        <v>0</v>
      </c>
      <c r="BG446" s="179">
        <f t="shared" si="96"/>
        <v>0</v>
      </c>
      <c r="BH446" s="179">
        <f t="shared" si="97"/>
        <v>0</v>
      </c>
      <c r="BI446" s="179">
        <f t="shared" si="98"/>
        <v>0</v>
      </c>
      <c r="BJ446" s="21" t="s">
        <v>79</v>
      </c>
      <c r="BK446" s="179">
        <f t="shared" si="99"/>
        <v>0</v>
      </c>
      <c r="BL446" s="21" t="s">
        <v>431</v>
      </c>
      <c r="BM446" s="21" t="s">
        <v>1252</v>
      </c>
    </row>
    <row r="447" spans="2:65" s="1" customFormat="1" ht="22.5" customHeight="1">
      <c r="B447" s="167"/>
      <c r="C447" s="193" t="s">
        <v>1253</v>
      </c>
      <c r="D447" s="193" t="s">
        <v>216</v>
      </c>
      <c r="E447" s="194" t="s">
        <v>837</v>
      </c>
      <c r="F447" s="195" t="s">
        <v>838</v>
      </c>
      <c r="G447" s="196" t="s">
        <v>785</v>
      </c>
      <c r="H447" s="197">
        <v>4</v>
      </c>
      <c r="I447" s="198"/>
      <c r="J447" s="199">
        <f t="shared" si="90"/>
        <v>0</v>
      </c>
      <c r="K447" s="195" t="s">
        <v>755</v>
      </c>
      <c r="L447" s="200"/>
      <c r="M447" s="201" t="s">
        <v>5</v>
      </c>
      <c r="N447" s="202" t="s">
        <v>42</v>
      </c>
      <c r="O447" s="39"/>
      <c r="P447" s="177">
        <f t="shared" si="91"/>
        <v>0</v>
      </c>
      <c r="Q447" s="177">
        <v>0</v>
      </c>
      <c r="R447" s="177">
        <f t="shared" si="92"/>
        <v>0</v>
      </c>
      <c r="S447" s="177">
        <v>0</v>
      </c>
      <c r="T447" s="178">
        <f t="shared" si="93"/>
        <v>0</v>
      </c>
      <c r="AR447" s="21" t="s">
        <v>760</v>
      </c>
      <c r="AT447" s="21" t="s">
        <v>216</v>
      </c>
      <c r="AU447" s="21" t="s">
        <v>81</v>
      </c>
      <c r="AY447" s="21" t="s">
        <v>137</v>
      </c>
      <c r="BE447" s="179">
        <f t="shared" si="94"/>
        <v>0</v>
      </c>
      <c r="BF447" s="179">
        <f t="shared" si="95"/>
        <v>0</v>
      </c>
      <c r="BG447" s="179">
        <f t="shared" si="96"/>
        <v>0</v>
      </c>
      <c r="BH447" s="179">
        <f t="shared" si="97"/>
        <v>0</v>
      </c>
      <c r="BI447" s="179">
        <f t="shared" si="98"/>
        <v>0</v>
      </c>
      <c r="BJ447" s="21" t="s">
        <v>79</v>
      </c>
      <c r="BK447" s="179">
        <f t="shared" si="99"/>
        <v>0</v>
      </c>
      <c r="BL447" s="21" t="s">
        <v>431</v>
      </c>
      <c r="BM447" s="21" t="s">
        <v>1254</v>
      </c>
    </row>
    <row r="448" spans="2:65" s="1" customFormat="1" ht="22.5" customHeight="1">
      <c r="B448" s="167"/>
      <c r="C448" s="193" t="s">
        <v>1255</v>
      </c>
      <c r="D448" s="193" t="s">
        <v>216</v>
      </c>
      <c r="E448" s="194" t="s">
        <v>1256</v>
      </c>
      <c r="F448" s="195" t="s">
        <v>1257</v>
      </c>
      <c r="G448" s="196" t="s">
        <v>785</v>
      </c>
      <c r="H448" s="197">
        <v>4</v>
      </c>
      <c r="I448" s="198"/>
      <c r="J448" s="199">
        <f t="shared" si="90"/>
        <v>0</v>
      </c>
      <c r="K448" s="195" t="s">
        <v>755</v>
      </c>
      <c r="L448" s="200"/>
      <c r="M448" s="201" t="s">
        <v>5</v>
      </c>
      <c r="N448" s="202" t="s">
        <v>42</v>
      </c>
      <c r="O448" s="39"/>
      <c r="P448" s="177">
        <f t="shared" si="91"/>
        <v>0</v>
      </c>
      <c r="Q448" s="177">
        <v>0</v>
      </c>
      <c r="R448" s="177">
        <f t="shared" si="92"/>
        <v>0</v>
      </c>
      <c r="S448" s="177">
        <v>0</v>
      </c>
      <c r="T448" s="178">
        <f t="shared" si="93"/>
        <v>0</v>
      </c>
      <c r="AR448" s="21" t="s">
        <v>760</v>
      </c>
      <c r="AT448" s="21" t="s">
        <v>216</v>
      </c>
      <c r="AU448" s="21" t="s">
        <v>81</v>
      </c>
      <c r="AY448" s="21" t="s">
        <v>137</v>
      </c>
      <c r="BE448" s="179">
        <f t="shared" si="94"/>
        <v>0</v>
      </c>
      <c r="BF448" s="179">
        <f t="shared" si="95"/>
        <v>0</v>
      </c>
      <c r="BG448" s="179">
        <f t="shared" si="96"/>
        <v>0</v>
      </c>
      <c r="BH448" s="179">
        <f t="shared" si="97"/>
        <v>0</v>
      </c>
      <c r="BI448" s="179">
        <f t="shared" si="98"/>
        <v>0</v>
      </c>
      <c r="BJ448" s="21" t="s">
        <v>79</v>
      </c>
      <c r="BK448" s="179">
        <f t="shared" si="99"/>
        <v>0</v>
      </c>
      <c r="BL448" s="21" t="s">
        <v>431</v>
      </c>
      <c r="BM448" s="21" t="s">
        <v>1258</v>
      </c>
    </row>
    <row r="449" spans="2:65" s="1" customFormat="1" ht="22.5" customHeight="1">
      <c r="B449" s="167"/>
      <c r="C449" s="168" t="s">
        <v>1259</v>
      </c>
      <c r="D449" s="168" t="s">
        <v>140</v>
      </c>
      <c r="E449" s="169" t="s">
        <v>1260</v>
      </c>
      <c r="F449" s="170" t="s">
        <v>1261</v>
      </c>
      <c r="G449" s="171" t="s">
        <v>794</v>
      </c>
      <c r="H449" s="172">
        <v>1</v>
      </c>
      <c r="I449" s="173"/>
      <c r="J449" s="174">
        <f t="shared" si="90"/>
        <v>0</v>
      </c>
      <c r="K449" s="170" t="s">
        <v>755</v>
      </c>
      <c r="L449" s="38"/>
      <c r="M449" s="175" t="s">
        <v>5</v>
      </c>
      <c r="N449" s="176" t="s">
        <v>42</v>
      </c>
      <c r="O449" s="39"/>
      <c r="P449" s="177">
        <f t="shared" si="91"/>
        <v>0</v>
      </c>
      <c r="Q449" s="177">
        <v>0</v>
      </c>
      <c r="R449" s="177">
        <f t="shared" si="92"/>
        <v>0</v>
      </c>
      <c r="S449" s="177">
        <v>0</v>
      </c>
      <c r="T449" s="178">
        <f t="shared" si="93"/>
        <v>0</v>
      </c>
      <c r="AR449" s="21" t="s">
        <v>431</v>
      </c>
      <c r="AT449" s="21" t="s">
        <v>140</v>
      </c>
      <c r="AU449" s="21" t="s">
        <v>81</v>
      </c>
      <c r="AY449" s="21" t="s">
        <v>137</v>
      </c>
      <c r="BE449" s="179">
        <f t="shared" si="94"/>
        <v>0</v>
      </c>
      <c r="BF449" s="179">
        <f t="shared" si="95"/>
        <v>0</v>
      </c>
      <c r="BG449" s="179">
        <f t="shared" si="96"/>
        <v>0</v>
      </c>
      <c r="BH449" s="179">
        <f t="shared" si="97"/>
        <v>0</v>
      </c>
      <c r="BI449" s="179">
        <f t="shared" si="98"/>
        <v>0</v>
      </c>
      <c r="BJ449" s="21" t="s">
        <v>79</v>
      </c>
      <c r="BK449" s="179">
        <f t="shared" si="99"/>
        <v>0</v>
      </c>
      <c r="BL449" s="21" t="s">
        <v>431</v>
      </c>
      <c r="BM449" s="21" t="s">
        <v>1262</v>
      </c>
    </row>
    <row r="450" spans="2:65" s="1" customFormat="1" ht="22.5" customHeight="1">
      <c r="B450" s="167"/>
      <c r="C450" s="168" t="s">
        <v>1263</v>
      </c>
      <c r="D450" s="168" t="s">
        <v>140</v>
      </c>
      <c r="E450" s="169" t="s">
        <v>79</v>
      </c>
      <c r="F450" s="170" t="s">
        <v>1264</v>
      </c>
      <c r="G450" s="171" t="s">
        <v>332</v>
      </c>
      <c r="H450" s="203"/>
      <c r="I450" s="173"/>
      <c r="J450" s="174">
        <f t="shared" si="90"/>
        <v>0</v>
      </c>
      <c r="K450" s="170" t="s">
        <v>755</v>
      </c>
      <c r="L450" s="38"/>
      <c r="M450" s="175" t="s">
        <v>5</v>
      </c>
      <c r="N450" s="176" t="s">
        <v>42</v>
      </c>
      <c r="O450" s="39"/>
      <c r="P450" s="177">
        <f t="shared" si="91"/>
        <v>0</v>
      </c>
      <c r="Q450" s="177">
        <v>0</v>
      </c>
      <c r="R450" s="177">
        <f t="shared" si="92"/>
        <v>0</v>
      </c>
      <c r="S450" s="177">
        <v>0</v>
      </c>
      <c r="T450" s="178">
        <f t="shared" si="93"/>
        <v>0</v>
      </c>
      <c r="AR450" s="21" t="s">
        <v>431</v>
      </c>
      <c r="AT450" s="21" t="s">
        <v>140</v>
      </c>
      <c r="AU450" s="21" t="s">
        <v>81</v>
      </c>
      <c r="AY450" s="21" t="s">
        <v>137</v>
      </c>
      <c r="BE450" s="179">
        <f t="shared" si="94"/>
        <v>0</v>
      </c>
      <c r="BF450" s="179">
        <f t="shared" si="95"/>
        <v>0</v>
      </c>
      <c r="BG450" s="179">
        <f t="shared" si="96"/>
        <v>0</v>
      </c>
      <c r="BH450" s="179">
        <f t="shared" si="97"/>
        <v>0</v>
      </c>
      <c r="BI450" s="179">
        <f t="shared" si="98"/>
        <v>0</v>
      </c>
      <c r="BJ450" s="21" t="s">
        <v>79</v>
      </c>
      <c r="BK450" s="179">
        <f t="shared" si="99"/>
        <v>0</v>
      </c>
      <c r="BL450" s="21" t="s">
        <v>431</v>
      </c>
      <c r="BM450" s="21" t="s">
        <v>1265</v>
      </c>
    </row>
    <row r="451" spans="2:65" s="1" customFormat="1" ht="22.5" customHeight="1">
      <c r="B451" s="167"/>
      <c r="C451" s="168" t="s">
        <v>1266</v>
      </c>
      <c r="D451" s="168" t="s">
        <v>140</v>
      </c>
      <c r="E451" s="169" t="s">
        <v>81</v>
      </c>
      <c r="F451" s="170" t="s">
        <v>1267</v>
      </c>
      <c r="G451" s="171" t="s">
        <v>332</v>
      </c>
      <c r="H451" s="203"/>
      <c r="I451" s="173"/>
      <c r="J451" s="174">
        <f t="shared" si="90"/>
        <v>0</v>
      </c>
      <c r="K451" s="170" t="s">
        <v>755</v>
      </c>
      <c r="L451" s="38"/>
      <c r="M451" s="175" t="s">
        <v>5</v>
      </c>
      <c r="N451" s="176" t="s">
        <v>42</v>
      </c>
      <c r="O451" s="39"/>
      <c r="P451" s="177">
        <f t="shared" si="91"/>
        <v>0</v>
      </c>
      <c r="Q451" s="177">
        <v>0</v>
      </c>
      <c r="R451" s="177">
        <f t="shared" si="92"/>
        <v>0</v>
      </c>
      <c r="S451" s="177">
        <v>0</v>
      </c>
      <c r="T451" s="178">
        <f t="shared" si="93"/>
        <v>0</v>
      </c>
      <c r="AR451" s="21" t="s">
        <v>431</v>
      </c>
      <c r="AT451" s="21" t="s">
        <v>140</v>
      </c>
      <c r="AU451" s="21" t="s">
        <v>81</v>
      </c>
      <c r="AY451" s="21" t="s">
        <v>137</v>
      </c>
      <c r="BE451" s="179">
        <f t="shared" si="94"/>
        <v>0</v>
      </c>
      <c r="BF451" s="179">
        <f t="shared" si="95"/>
        <v>0</v>
      </c>
      <c r="BG451" s="179">
        <f t="shared" si="96"/>
        <v>0</v>
      </c>
      <c r="BH451" s="179">
        <f t="shared" si="97"/>
        <v>0</v>
      </c>
      <c r="BI451" s="179">
        <f t="shared" si="98"/>
        <v>0</v>
      </c>
      <c r="BJ451" s="21" t="s">
        <v>79</v>
      </c>
      <c r="BK451" s="179">
        <f t="shared" si="99"/>
        <v>0</v>
      </c>
      <c r="BL451" s="21" t="s">
        <v>431</v>
      </c>
      <c r="BM451" s="21" t="s">
        <v>1268</v>
      </c>
    </row>
    <row r="452" spans="2:65" s="1" customFormat="1" ht="22.5" customHeight="1">
      <c r="B452" s="167"/>
      <c r="C452" s="168" t="s">
        <v>1269</v>
      </c>
      <c r="D452" s="168" t="s">
        <v>140</v>
      </c>
      <c r="E452" s="169" t="s">
        <v>138</v>
      </c>
      <c r="F452" s="170" t="s">
        <v>1270</v>
      </c>
      <c r="G452" s="171" t="s">
        <v>332</v>
      </c>
      <c r="H452" s="203"/>
      <c r="I452" s="173"/>
      <c r="J452" s="174">
        <f t="shared" si="90"/>
        <v>0</v>
      </c>
      <c r="K452" s="170" t="s">
        <v>755</v>
      </c>
      <c r="L452" s="38"/>
      <c r="M452" s="175" t="s">
        <v>5</v>
      </c>
      <c r="N452" s="176" t="s">
        <v>42</v>
      </c>
      <c r="O452" s="39"/>
      <c r="P452" s="177">
        <f t="shared" si="91"/>
        <v>0</v>
      </c>
      <c r="Q452" s="177">
        <v>0</v>
      </c>
      <c r="R452" s="177">
        <f t="shared" si="92"/>
        <v>0</v>
      </c>
      <c r="S452" s="177">
        <v>0</v>
      </c>
      <c r="T452" s="178">
        <f t="shared" si="93"/>
        <v>0</v>
      </c>
      <c r="AR452" s="21" t="s">
        <v>431</v>
      </c>
      <c r="AT452" s="21" t="s">
        <v>140</v>
      </c>
      <c r="AU452" s="21" t="s">
        <v>81</v>
      </c>
      <c r="AY452" s="21" t="s">
        <v>137</v>
      </c>
      <c r="BE452" s="179">
        <f t="shared" si="94"/>
        <v>0</v>
      </c>
      <c r="BF452" s="179">
        <f t="shared" si="95"/>
        <v>0</v>
      </c>
      <c r="BG452" s="179">
        <f t="shared" si="96"/>
        <v>0</v>
      </c>
      <c r="BH452" s="179">
        <f t="shared" si="97"/>
        <v>0</v>
      </c>
      <c r="BI452" s="179">
        <f t="shared" si="98"/>
        <v>0</v>
      </c>
      <c r="BJ452" s="21" t="s">
        <v>79</v>
      </c>
      <c r="BK452" s="179">
        <f t="shared" si="99"/>
        <v>0</v>
      </c>
      <c r="BL452" s="21" t="s">
        <v>431</v>
      </c>
      <c r="BM452" s="21" t="s">
        <v>1271</v>
      </c>
    </row>
    <row r="453" spans="2:65" s="1" customFormat="1" ht="22.5" customHeight="1">
      <c r="B453" s="167"/>
      <c r="C453" s="168" t="s">
        <v>1272</v>
      </c>
      <c r="D453" s="168" t="s">
        <v>140</v>
      </c>
      <c r="E453" s="169" t="s">
        <v>1273</v>
      </c>
      <c r="F453" s="170" t="s">
        <v>1274</v>
      </c>
      <c r="G453" s="171" t="s">
        <v>794</v>
      </c>
      <c r="H453" s="172">
        <v>1</v>
      </c>
      <c r="I453" s="173"/>
      <c r="J453" s="174">
        <f t="shared" si="90"/>
        <v>0</v>
      </c>
      <c r="K453" s="170" t="s">
        <v>755</v>
      </c>
      <c r="L453" s="38"/>
      <c r="M453" s="175" t="s">
        <v>5</v>
      </c>
      <c r="N453" s="176" t="s">
        <v>42</v>
      </c>
      <c r="O453" s="39"/>
      <c r="P453" s="177">
        <f t="shared" si="91"/>
        <v>0</v>
      </c>
      <c r="Q453" s="177">
        <v>0</v>
      </c>
      <c r="R453" s="177">
        <f t="shared" si="92"/>
        <v>0</v>
      </c>
      <c r="S453" s="177">
        <v>0</v>
      </c>
      <c r="T453" s="178">
        <f t="shared" si="93"/>
        <v>0</v>
      </c>
      <c r="AR453" s="21" t="s">
        <v>431</v>
      </c>
      <c r="AT453" s="21" t="s">
        <v>140</v>
      </c>
      <c r="AU453" s="21" t="s">
        <v>81</v>
      </c>
      <c r="AY453" s="21" t="s">
        <v>137</v>
      </c>
      <c r="BE453" s="179">
        <f t="shared" si="94"/>
        <v>0</v>
      </c>
      <c r="BF453" s="179">
        <f t="shared" si="95"/>
        <v>0</v>
      </c>
      <c r="BG453" s="179">
        <f t="shared" si="96"/>
        <v>0</v>
      </c>
      <c r="BH453" s="179">
        <f t="shared" si="97"/>
        <v>0</v>
      </c>
      <c r="BI453" s="179">
        <f t="shared" si="98"/>
        <v>0</v>
      </c>
      <c r="BJ453" s="21" t="s">
        <v>79</v>
      </c>
      <c r="BK453" s="179">
        <f t="shared" si="99"/>
        <v>0</v>
      </c>
      <c r="BL453" s="21" t="s">
        <v>431</v>
      </c>
      <c r="BM453" s="21" t="s">
        <v>1275</v>
      </c>
    </row>
    <row r="454" spans="2:65" s="1" customFormat="1" ht="22.5" customHeight="1">
      <c r="B454" s="167"/>
      <c r="C454" s="168" t="s">
        <v>1276</v>
      </c>
      <c r="D454" s="168" t="s">
        <v>140</v>
      </c>
      <c r="E454" s="169" t="s">
        <v>145</v>
      </c>
      <c r="F454" s="170" t="s">
        <v>1277</v>
      </c>
      <c r="G454" s="171" t="s">
        <v>332</v>
      </c>
      <c r="H454" s="203"/>
      <c r="I454" s="173"/>
      <c r="J454" s="174">
        <f t="shared" si="90"/>
        <v>0</v>
      </c>
      <c r="K454" s="170" t="s">
        <v>755</v>
      </c>
      <c r="L454" s="38"/>
      <c r="M454" s="175" t="s">
        <v>5</v>
      </c>
      <c r="N454" s="176" t="s">
        <v>42</v>
      </c>
      <c r="O454" s="39"/>
      <c r="P454" s="177">
        <f t="shared" si="91"/>
        <v>0</v>
      </c>
      <c r="Q454" s="177">
        <v>0</v>
      </c>
      <c r="R454" s="177">
        <f t="shared" si="92"/>
        <v>0</v>
      </c>
      <c r="S454" s="177">
        <v>0</v>
      </c>
      <c r="T454" s="178">
        <f t="shared" si="93"/>
        <v>0</v>
      </c>
      <c r="AR454" s="21" t="s">
        <v>431</v>
      </c>
      <c r="AT454" s="21" t="s">
        <v>140</v>
      </c>
      <c r="AU454" s="21" t="s">
        <v>81</v>
      </c>
      <c r="AY454" s="21" t="s">
        <v>137</v>
      </c>
      <c r="BE454" s="179">
        <f t="shared" si="94"/>
        <v>0</v>
      </c>
      <c r="BF454" s="179">
        <f t="shared" si="95"/>
        <v>0</v>
      </c>
      <c r="BG454" s="179">
        <f t="shared" si="96"/>
        <v>0</v>
      </c>
      <c r="BH454" s="179">
        <f t="shared" si="97"/>
        <v>0</v>
      </c>
      <c r="BI454" s="179">
        <f t="shared" si="98"/>
        <v>0</v>
      </c>
      <c r="BJ454" s="21" t="s">
        <v>79</v>
      </c>
      <c r="BK454" s="179">
        <f t="shared" si="99"/>
        <v>0</v>
      </c>
      <c r="BL454" s="21" t="s">
        <v>431</v>
      </c>
      <c r="BM454" s="21" t="s">
        <v>1278</v>
      </c>
    </row>
    <row r="455" spans="2:65" s="1" customFormat="1" ht="22.5" customHeight="1">
      <c r="B455" s="167"/>
      <c r="C455" s="168" t="s">
        <v>1279</v>
      </c>
      <c r="D455" s="168" t="s">
        <v>140</v>
      </c>
      <c r="E455" s="169" t="s">
        <v>160</v>
      </c>
      <c r="F455" s="170" t="s">
        <v>1280</v>
      </c>
      <c r="G455" s="171" t="s">
        <v>332</v>
      </c>
      <c r="H455" s="203"/>
      <c r="I455" s="173"/>
      <c r="J455" s="174">
        <f t="shared" si="90"/>
        <v>0</v>
      </c>
      <c r="K455" s="170" t="s">
        <v>755</v>
      </c>
      <c r="L455" s="38"/>
      <c r="M455" s="175" t="s">
        <v>5</v>
      </c>
      <c r="N455" s="176" t="s">
        <v>42</v>
      </c>
      <c r="O455" s="39"/>
      <c r="P455" s="177">
        <f t="shared" si="91"/>
        <v>0</v>
      </c>
      <c r="Q455" s="177">
        <v>0</v>
      </c>
      <c r="R455" s="177">
        <f t="shared" si="92"/>
        <v>0</v>
      </c>
      <c r="S455" s="177">
        <v>0</v>
      </c>
      <c r="T455" s="178">
        <f t="shared" si="93"/>
        <v>0</v>
      </c>
      <c r="AR455" s="21" t="s">
        <v>431</v>
      </c>
      <c r="AT455" s="21" t="s">
        <v>140</v>
      </c>
      <c r="AU455" s="21" t="s">
        <v>81</v>
      </c>
      <c r="AY455" s="21" t="s">
        <v>137</v>
      </c>
      <c r="BE455" s="179">
        <f t="shared" si="94"/>
        <v>0</v>
      </c>
      <c r="BF455" s="179">
        <f t="shared" si="95"/>
        <v>0</v>
      </c>
      <c r="BG455" s="179">
        <f t="shared" si="96"/>
        <v>0</v>
      </c>
      <c r="BH455" s="179">
        <f t="shared" si="97"/>
        <v>0</v>
      </c>
      <c r="BI455" s="179">
        <f t="shared" si="98"/>
        <v>0</v>
      </c>
      <c r="BJ455" s="21" t="s">
        <v>79</v>
      </c>
      <c r="BK455" s="179">
        <f t="shared" si="99"/>
        <v>0</v>
      </c>
      <c r="BL455" s="21" t="s">
        <v>431</v>
      </c>
      <c r="BM455" s="21" t="s">
        <v>1281</v>
      </c>
    </row>
    <row r="456" spans="2:65" s="1" customFormat="1" ht="22.5" customHeight="1">
      <c r="B456" s="167"/>
      <c r="C456" s="168" t="s">
        <v>1282</v>
      </c>
      <c r="D456" s="168" t="s">
        <v>140</v>
      </c>
      <c r="E456" s="169" t="s">
        <v>1283</v>
      </c>
      <c r="F456" s="170" t="s">
        <v>1284</v>
      </c>
      <c r="G456" s="171" t="s">
        <v>1285</v>
      </c>
      <c r="H456" s="172">
        <v>8</v>
      </c>
      <c r="I456" s="173"/>
      <c r="J456" s="174">
        <f t="shared" si="90"/>
        <v>0</v>
      </c>
      <c r="K456" s="170" t="s">
        <v>755</v>
      </c>
      <c r="L456" s="38"/>
      <c r="M456" s="175" t="s">
        <v>5</v>
      </c>
      <c r="N456" s="176" t="s">
        <v>42</v>
      </c>
      <c r="O456" s="39"/>
      <c r="P456" s="177">
        <f t="shared" si="91"/>
        <v>0</v>
      </c>
      <c r="Q456" s="177">
        <v>0</v>
      </c>
      <c r="R456" s="177">
        <f t="shared" si="92"/>
        <v>0</v>
      </c>
      <c r="S456" s="177">
        <v>0</v>
      </c>
      <c r="T456" s="178">
        <f t="shared" si="93"/>
        <v>0</v>
      </c>
      <c r="AR456" s="21" t="s">
        <v>431</v>
      </c>
      <c r="AT456" s="21" t="s">
        <v>140</v>
      </c>
      <c r="AU456" s="21" t="s">
        <v>81</v>
      </c>
      <c r="AY456" s="21" t="s">
        <v>137</v>
      </c>
      <c r="BE456" s="179">
        <f t="shared" si="94"/>
        <v>0</v>
      </c>
      <c r="BF456" s="179">
        <f t="shared" si="95"/>
        <v>0</v>
      </c>
      <c r="BG456" s="179">
        <f t="shared" si="96"/>
        <v>0</v>
      </c>
      <c r="BH456" s="179">
        <f t="shared" si="97"/>
        <v>0</v>
      </c>
      <c r="BI456" s="179">
        <f t="shared" si="98"/>
        <v>0</v>
      </c>
      <c r="BJ456" s="21" t="s">
        <v>79</v>
      </c>
      <c r="BK456" s="179">
        <f t="shared" si="99"/>
        <v>0</v>
      </c>
      <c r="BL456" s="21" t="s">
        <v>431</v>
      </c>
      <c r="BM456" s="21" t="s">
        <v>1286</v>
      </c>
    </row>
    <row r="457" spans="2:65" s="1" customFormat="1" ht="22.5" customHeight="1">
      <c r="B457" s="167"/>
      <c r="C457" s="168" t="s">
        <v>1287</v>
      </c>
      <c r="D457" s="168" t="s">
        <v>140</v>
      </c>
      <c r="E457" s="169" t="s">
        <v>1288</v>
      </c>
      <c r="F457" s="170" t="s">
        <v>1289</v>
      </c>
      <c r="G457" s="171" t="s">
        <v>1285</v>
      </c>
      <c r="H457" s="172">
        <v>8</v>
      </c>
      <c r="I457" s="173"/>
      <c r="J457" s="174">
        <f t="shared" si="90"/>
        <v>0</v>
      </c>
      <c r="K457" s="170" t="s">
        <v>755</v>
      </c>
      <c r="L457" s="38"/>
      <c r="M457" s="175" t="s">
        <v>5</v>
      </c>
      <c r="N457" s="176" t="s">
        <v>42</v>
      </c>
      <c r="O457" s="39"/>
      <c r="P457" s="177">
        <f t="shared" si="91"/>
        <v>0</v>
      </c>
      <c r="Q457" s="177">
        <v>0</v>
      </c>
      <c r="R457" s="177">
        <f t="shared" si="92"/>
        <v>0</v>
      </c>
      <c r="S457" s="177">
        <v>0</v>
      </c>
      <c r="T457" s="178">
        <f t="shared" si="93"/>
        <v>0</v>
      </c>
      <c r="AR457" s="21" t="s">
        <v>431</v>
      </c>
      <c r="AT457" s="21" t="s">
        <v>140</v>
      </c>
      <c r="AU457" s="21" t="s">
        <v>81</v>
      </c>
      <c r="AY457" s="21" t="s">
        <v>137</v>
      </c>
      <c r="BE457" s="179">
        <f t="shared" si="94"/>
        <v>0</v>
      </c>
      <c r="BF457" s="179">
        <f t="shared" si="95"/>
        <v>0</v>
      </c>
      <c r="BG457" s="179">
        <f t="shared" si="96"/>
        <v>0</v>
      </c>
      <c r="BH457" s="179">
        <f t="shared" si="97"/>
        <v>0</v>
      </c>
      <c r="BI457" s="179">
        <f t="shared" si="98"/>
        <v>0</v>
      </c>
      <c r="BJ457" s="21" t="s">
        <v>79</v>
      </c>
      <c r="BK457" s="179">
        <f t="shared" si="99"/>
        <v>0</v>
      </c>
      <c r="BL457" s="21" t="s">
        <v>431</v>
      </c>
      <c r="BM457" s="21" t="s">
        <v>1290</v>
      </c>
    </row>
    <row r="458" spans="2:65" s="1" customFormat="1" ht="22.5" customHeight="1">
      <c r="B458" s="167"/>
      <c r="C458" s="168" t="s">
        <v>1291</v>
      </c>
      <c r="D458" s="168" t="s">
        <v>140</v>
      </c>
      <c r="E458" s="169" t="s">
        <v>1292</v>
      </c>
      <c r="F458" s="170" t="s">
        <v>1293</v>
      </c>
      <c r="G458" s="171" t="s">
        <v>1285</v>
      </c>
      <c r="H458" s="172">
        <v>10</v>
      </c>
      <c r="I458" s="173"/>
      <c r="J458" s="174">
        <f t="shared" si="90"/>
        <v>0</v>
      </c>
      <c r="K458" s="170" t="s">
        <v>755</v>
      </c>
      <c r="L458" s="38"/>
      <c r="M458" s="175" t="s">
        <v>5</v>
      </c>
      <c r="N458" s="176" t="s">
        <v>42</v>
      </c>
      <c r="O458" s="39"/>
      <c r="P458" s="177">
        <f t="shared" si="91"/>
        <v>0</v>
      </c>
      <c r="Q458" s="177">
        <v>0</v>
      </c>
      <c r="R458" s="177">
        <f t="shared" si="92"/>
        <v>0</v>
      </c>
      <c r="S458" s="177">
        <v>0</v>
      </c>
      <c r="T458" s="178">
        <f t="shared" si="93"/>
        <v>0</v>
      </c>
      <c r="AR458" s="21" t="s">
        <v>431</v>
      </c>
      <c r="AT458" s="21" t="s">
        <v>140</v>
      </c>
      <c r="AU458" s="21" t="s">
        <v>81</v>
      </c>
      <c r="AY458" s="21" t="s">
        <v>137</v>
      </c>
      <c r="BE458" s="179">
        <f t="shared" si="94"/>
        <v>0</v>
      </c>
      <c r="BF458" s="179">
        <f t="shared" si="95"/>
        <v>0</v>
      </c>
      <c r="BG458" s="179">
        <f t="shared" si="96"/>
        <v>0</v>
      </c>
      <c r="BH458" s="179">
        <f t="shared" si="97"/>
        <v>0</v>
      </c>
      <c r="BI458" s="179">
        <f t="shared" si="98"/>
        <v>0</v>
      </c>
      <c r="BJ458" s="21" t="s">
        <v>79</v>
      </c>
      <c r="BK458" s="179">
        <f t="shared" si="99"/>
        <v>0</v>
      </c>
      <c r="BL458" s="21" t="s">
        <v>431</v>
      </c>
      <c r="BM458" s="21" t="s">
        <v>1294</v>
      </c>
    </row>
    <row r="459" spans="2:65" s="1" customFormat="1" ht="22.5" customHeight="1">
      <c r="B459" s="167"/>
      <c r="C459" s="168" t="s">
        <v>1295</v>
      </c>
      <c r="D459" s="168" t="s">
        <v>140</v>
      </c>
      <c r="E459" s="169" t="s">
        <v>1296</v>
      </c>
      <c r="F459" s="170" t="s">
        <v>1297</v>
      </c>
      <c r="G459" s="171" t="s">
        <v>1298</v>
      </c>
      <c r="H459" s="172">
        <v>50</v>
      </c>
      <c r="I459" s="173"/>
      <c r="J459" s="174">
        <f t="shared" si="90"/>
        <v>0</v>
      </c>
      <c r="K459" s="170" t="s">
        <v>755</v>
      </c>
      <c r="L459" s="38"/>
      <c r="M459" s="175" t="s">
        <v>5</v>
      </c>
      <c r="N459" s="176" t="s">
        <v>42</v>
      </c>
      <c r="O459" s="39"/>
      <c r="P459" s="177">
        <f t="shared" si="91"/>
        <v>0</v>
      </c>
      <c r="Q459" s="177">
        <v>0</v>
      </c>
      <c r="R459" s="177">
        <f t="shared" si="92"/>
        <v>0</v>
      </c>
      <c r="S459" s="177">
        <v>0</v>
      </c>
      <c r="T459" s="178">
        <f t="shared" si="93"/>
        <v>0</v>
      </c>
      <c r="AR459" s="21" t="s">
        <v>431</v>
      </c>
      <c r="AT459" s="21" t="s">
        <v>140</v>
      </c>
      <c r="AU459" s="21" t="s">
        <v>81</v>
      </c>
      <c r="AY459" s="21" t="s">
        <v>137</v>
      </c>
      <c r="BE459" s="179">
        <f t="shared" si="94"/>
        <v>0</v>
      </c>
      <c r="BF459" s="179">
        <f t="shared" si="95"/>
        <v>0</v>
      </c>
      <c r="BG459" s="179">
        <f t="shared" si="96"/>
        <v>0</v>
      </c>
      <c r="BH459" s="179">
        <f t="shared" si="97"/>
        <v>0</v>
      </c>
      <c r="BI459" s="179">
        <f t="shared" si="98"/>
        <v>0</v>
      </c>
      <c r="BJ459" s="21" t="s">
        <v>79</v>
      </c>
      <c r="BK459" s="179">
        <f t="shared" si="99"/>
        <v>0</v>
      </c>
      <c r="BL459" s="21" t="s">
        <v>431</v>
      </c>
      <c r="BM459" s="21" t="s">
        <v>1299</v>
      </c>
    </row>
    <row r="460" spans="2:65" s="1" customFormat="1" ht="22.5" customHeight="1">
      <c r="B460" s="167"/>
      <c r="C460" s="168" t="s">
        <v>1300</v>
      </c>
      <c r="D460" s="168" t="s">
        <v>140</v>
      </c>
      <c r="E460" s="169" t="s">
        <v>1301</v>
      </c>
      <c r="F460" s="170" t="s">
        <v>1302</v>
      </c>
      <c r="G460" s="171" t="s">
        <v>1298</v>
      </c>
      <c r="H460" s="172">
        <v>110</v>
      </c>
      <c r="I460" s="173"/>
      <c r="J460" s="174">
        <f t="shared" si="90"/>
        <v>0</v>
      </c>
      <c r="K460" s="170" t="s">
        <v>755</v>
      </c>
      <c r="L460" s="38"/>
      <c r="M460" s="175" t="s">
        <v>5</v>
      </c>
      <c r="N460" s="176" t="s">
        <v>42</v>
      </c>
      <c r="O460" s="39"/>
      <c r="P460" s="177">
        <f t="shared" si="91"/>
        <v>0</v>
      </c>
      <c r="Q460" s="177">
        <v>0</v>
      </c>
      <c r="R460" s="177">
        <f t="shared" si="92"/>
        <v>0</v>
      </c>
      <c r="S460" s="177">
        <v>0</v>
      </c>
      <c r="T460" s="178">
        <f t="shared" si="93"/>
        <v>0</v>
      </c>
      <c r="AR460" s="21" t="s">
        <v>431</v>
      </c>
      <c r="AT460" s="21" t="s">
        <v>140</v>
      </c>
      <c r="AU460" s="21" t="s">
        <v>81</v>
      </c>
      <c r="AY460" s="21" t="s">
        <v>137</v>
      </c>
      <c r="BE460" s="179">
        <f t="shared" si="94"/>
        <v>0</v>
      </c>
      <c r="BF460" s="179">
        <f t="shared" si="95"/>
        <v>0</v>
      </c>
      <c r="BG460" s="179">
        <f t="shared" si="96"/>
        <v>0</v>
      </c>
      <c r="BH460" s="179">
        <f t="shared" si="97"/>
        <v>0</v>
      </c>
      <c r="BI460" s="179">
        <f t="shared" si="98"/>
        <v>0</v>
      </c>
      <c r="BJ460" s="21" t="s">
        <v>79</v>
      </c>
      <c r="BK460" s="179">
        <f t="shared" si="99"/>
        <v>0</v>
      </c>
      <c r="BL460" s="21" t="s">
        <v>431</v>
      </c>
      <c r="BM460" s="21" t="s">
        <v>1303</v>
      </c>
    </row>
    <row r="461" spans="2:65" s="1" customFormat="1" ht="22.5" customHeight="1">
      <c r="B461" s="167"/>
      <c r="C461" s="168" t="s">
        <v>1304</v>
      </c>
      <c r="D461" s="168" t="s">
        <v>140</v>
      </c>
      <c r="E461" s="169" t="s">
        <v>1305</v>
      </c>
      <c r="F461" s="170" t="s">
        <v>1306</v>
      </c>
      <c r="G461" s="171" t="s">
        <v>149</v>
      </c>
      <c r="H461" s="172">
        <v>0.6</v>
      </c>
      <c r="I461" s="173"/>
      <c r="J461" s="174">
        <f t="shared" si="90"/>
        <v>0</v>
      </c>
      <c r="K461" s="170" t="s">
        <v>755</v>
      </c>
      <c r="L461" s="38"/>
      <c r="M461" s="175" t="s">
        <v>5</v>
      </c>
      <c r="N461" s="176" t="s">
        <v>42</v>
      </c>
      <c r="O461" s="39"/>
      <c r="P461" s="177">
        <f t="shared" si="91"/>
        <v>0</v>
      </c>
      <c r="Q461" s="177">
        <v>0</v>
      </c>
      <c r="R461" s="177">
        <f t="shared" si="92"/>
        <v>0</v>
      </c>
      <c r="S461" s="177">
        <v>0</v>
      </c>
      <c r="T461" s="178">
        <f t="shared" si="93"/>
        <v>0</v>
      </c>
      <c r="AR461" s="21" t="s">
        <v>431</v>
      </c>
      <c r="AT461" s="21" t="s">
        <v>140</v>
      </c>
      <c r="AU461" s="21" t="s">
        <v>81</v>
      </c>
      <c r="AY461" s="21" t="s">
        <v>137</v>
      </c>
      <c r="BE461" s="179">
        <f t="shared" si="94"/>
        <v>0</v>
      </c>
      <c r="BF461" s="179">
        <f t="shared" si="95"/>
        <v>0</v>
      </c>
      <c r="BG461" s="179">
        <f t="shared" si="96"/>
        <v>0</v>
      </c>
      <c r="BH461" s="179">
        <f t="shared" si="97"/>
        <v>0</v>
      </c>
      <c r="BI461" s="179">
        <f t="shared" si="98"/>
        <v>0</v>
      </c>
      <c r="BJ461" s="21" t="s">
        <v>79</v>
      </c>
      <c r="BK461" s="179">
        <f t="shared" si="99"/>
        <v>0</v>
      </c>
      <c r="BL461" s="21" t="s">
        <v>431</v>
      </c>
      <c r="BM461" s="21" t="s">
        <v>1307</v>
      </c>
    </row>
    <row r="462" spans="2:65" s="1" customFormat="1" ht="22.5" customHeight="1">
      <c r="B462" s="167"/>
      <c r="C462" s="168" t="s">
        <v>1308</v>
      </c>
      <c r="D462" s="168" t="s">
        <v>140</v>
      </c>
      <c r="E462" s="169" t="s">
        <v>1309</v>
      </c>
      <c r="F462" s="170" t="s">
        <v>1310</v>
      </c>
      <c r="G462" s="171" t="s">
        <v>149</v>
      </c>
      <c r="H462" s="172">
        <v>0.89</v>
      </c>
      <c r="I462" s="173"/>
      <c r="J462" s="174">
        <f t="shared" si="90"/>
        <v>0</v>
      </c>
      <c r="K462" s="170" t="s">
        <v>755</v>
      </c>
      <c r="L462" s="38"/>
      <c r="M462" s="175" t="s">
        <v>5</v>
      </c>
      <c r="N462" s="176" t="s">
        <v>42</v>
      </c>
      <c r="O462" s="39"/>
      <c r="P462" s="177">
        <f t="shared" si="91"/>
        <v>0</v>
      </c>
      <c r="Q462" s="177">
        <v>0</v>
      </c>
      <c r="R462" s="177">
        <f t="shared" si="92"/>
        <v>0</v>
      </c>
      <c r="S462" s="177">
        <v>0</v>
      </c>
      <c r="T462" s="178">
        <f t="shared" si="93"/>
        <v>0</v>
      </c>
      <c r="AR462" s="21" t="s">
        <v>431</v>
      </c>
      <c r="AT462" s="21" t="s">
        <v>140</v>
      </c>
      <c r="AU462" s="21" t="s">
        <v>81</v>
      </c>
      <c r="AY462" s="21" t="s">
        <v>137</v>
      </c>
      <c r="BE462" s="179">
        <f t="shared" si="94"/>
        <v>0</v>
      </c>
      <c r="BF462" s="179">
        <f t="shared" si="95"/>
        <v>0</v>
      </c>
      <c r="BG462" s="179">
        <f t="shared" si="96"/>
        <v>0</v>
      </c>
      <c r="BH462" s="179">
        <f t="shared" si="97"/>
        <v>0</v>
      </c>
      <c r="BI462" s="179">
        <f t="shared" si="98"/>
        <v>0</v>
      </c>
      <c r="BJ462" s="21" t="s">
        <v>79</v>
      </c>
      <c r="BK462" s="179">
        <f t="shared" si="99"/>
        <v>0</v>
      </c>
      <c r="BL462" s="21" t="s">
        <v>431</v>
      </c>
      <c r="BM462" s="21" t="s">
        <v>1311</v>
      </c>
    </row>
    <row r="463" spans="2:65" s="1" customFormat="1" ht="22.5" customHeight="1">
      <c r="B463" s="167"/>
      <c r="C463" s="168" t="s">
        <v>1312</v>
      </c>
      <c r="D463" s="168" t="s">
        <v>140</v>
      </c>
      <c r="E463" s="169" t="s">
        <v>164</v>
      </c>
      <c r="F463" s="170" t="s">
        <v>1313</v>
      </c>
      <c r="G463" s="171" t="s">
        <v>143</v>
      </c>
      <c r="H463" s="172">
        <v>1</v>
      </c>
      <c r="I463" s="173"/>
      <c r="J463" s="174">
        <f t="shared" si="90"/>
        <v>0</v>
      </c>
      <c r="K463" s="170" t="s">
        <v>755</v>
      </c>
      <c r="L463" s="38"/>
      <c r="M463" s="175" t="s">
        <v>5</v>
      </c>
      <c r="N463" s="176" t="s">
        <v>42</v>
      </c>
      <c r="O463" s="39"/>
      <c r="P463" s="177">
        <f t="shared" si="91"/>
        <v>0</v>
      </c>
      <c r="Q463" s="177">
        <v>0</v>
      </c>
      <c r="R463" s="177">
        <f t="shared" si="92"/>
        <v>0</v>
      </c>
      <c r="S463" s="177">
        <v>0</v>
      </c>
      <c r="T463" s="178">
        <f t="shared" si="93"/>
        <v>0</v>
      </c>
      <c r="AR463" s="21" t="s">
        <v>431</v>
      </c>
      <c r="AT463" s="21" t="s">
        <v>140</v>
      </c>
      <c r="AU463" s="21" t="s">
        <v>81</v>
      </c>
      <c r="AY463" s="21" t="s">
        <v>137</v>
      </c>
      <c r="BE463" s="179">
        <f t="shared" si="94"/>
        <v>0</v>
      </c>
      <c r="BF463" s="179">
        <f t="shared" si="95"/>
        <v>0</v>
      </c>
      <c r="BG463" s="179">
        <f t="shared" si="96"/>
        <v>0</v>
      </c>
      <c r="BH463" s="179">
        <f t="shared" si="97"/>
        <v>0</v>
      </c>
      <c r="BI463" s="179">
        <f t="shared" si="98"/>
        <v>0</v>
      </c>
      <c r="BJ463" s="21" t="s">
        <v>79</v>
      </c>
      <c r="BK463" s="179">
        <f t="shared" si="99"/>
        <v>0</v>
      </c>
      <c r="BL463" s="21" t="s">
        <v>431</v>
      </c>
      <c r="BM463" s="21" t="s">
        <v>1314</v>
      </c>
    </row>
    <row r="464" spans="2:65" s="1" customFormat="1" ht="22.5" customHeight="1">
      <c r="B464" s="167"/>
      <c r="C464" s="168" t="s">
        <v>1315</v>
      </c>
      <c r="D464" s="168" t="s">
        <v>140</v>
      </c>
      <c r="E464" s="169" t="s">
        <v>170</v>
      </c>
      <c r="F464" s="170" t="s">
        <v>1316</v>
      </c>
      <c r="G464" s="171" t="s">
        <v>143</v>
      </c>
      <c r="H464" s="172">
        <v>1</v>
      </c>
      <c r="I464" s="173"/>
      <c r="J464" s="174">
        <f t="shared" si="90"/>
        <v>0</v>
      </c>
      <c r="K464" s="170" t="s">
        <v>755</v>
      </c>
      <c r="L464" s="38"/>
      <c r="M464" s="175" t="s">
        <v>5</v>
      </c>
      <c r="N464" s="176" t="s">
        <v>42</v>
      </c>
      <c r="O464" s="39"/>
      <c r="P464" s="177">
        <f t="shared" si="91"/>
        <v>0</v>
      </c>
      <c r="Q464" s="177">
        <v>0</v>
      </c>
      <c r="R464" s="177">
        <f t="shared" si="92"/>
        <v>0</v>
      </c>
      <c r="S464" s="177">
        <v>0</v>
      </c>
      <c r="T464" s="178">
        <f t="shared" si="93"/>
        <v>0</v>
      </c>
      <c r="AR464" s="21" t="s">
        <v>431</v>
      </c>
      <c r="AT464" s="21" t="s">
        <v>140</v>
      </c>
      <c r="AU464" s="21" t="s">
        <v>81</v>
      </c>
      <c r="AY464" s="21" t="s">
        <v>137</v>
      </c>
      <c r="BE464" s="179">
        <f t="shared" si="94"/>
        <v>0</v>
      </c>
      <c r="BF464" s="179">
        <f t="shared" si="95"/>
        <v>0</v>
      </c>
      <c r="BG464" s="179">
        <f t="shared" si="96"/>
        <v>0</v>
      </c>
      <c r="BH464" s="179">
        <f t="shared" si="97"/>
        <v>0</v>
      </c>
      <c r="BI464" s="179">
        <f t="shared" si="98"/>
        <v>0</v>
      </c>
      <c r="BJ464" s="21" t="s">
        <v>79</v>
      </c>
      <c r="BK464" s="179">
        <f t="shared" si="99"/>
        <v>0</v>
      </c>
      <c r="BL464" s="21" t="s">
        <v>431</v>
      </c>
      <c r="BM464" s="21" t="s">
        <v>1317</v>
      </c>
    </row>
    <row r="465" spans="2:63" s="10" customFormat="1" ht="29.85" customHeight="1">
      <c r="B465" s="153"/>
      <c r="D465" s="164" t="s">
        <v>70</v>
      </c>
      <c r="E465" s="165" t="s">
        <v>1318</v>
      </c>
      <c r="F465" s="165" t="s">
        <v>1319</v>
      </c>
      <c r="I465" s="156"/>
      <c r="J465" s="166">
        <f>BK465</f>
        <v>0</v>
      </c>
      <c r="L465" s="153"/>
      <c r="M465" s="158"/>
      <c r="N465" s="159"/>
      <c r="O465" s="159"/>
      <c r="P465" s="160">
        <f>SUM(P466:P481)</f>
        <v>0</v>
      </c>
      <c r="Q465" s="159"/>
      <c r="R465" s="160">
        <f>SUM(R466:R481)</f>
        <v>0</v>
      </c>
      <c r="S465" s="159"/>
      <c r="T465" s="161">
        <f>SUM(T466:T481)</f>
        <v>0</v>
      </c>
      <c r="AR465" s="154" t="s">
        <v>138</v>
      </c>
      <c r="AT465" s="162" t="s">
        <v>70</v>
      </c>
      <c r="AU465" s="162" t="s">
        <v>79</v>
      </c>
      <c r="AY465" s="154" t="s">
        <v>137</v>
      </c>
      <c r="BK465" s="163">
        <f>SUM(BK466:BK481)</f>
        <v>0</v>
      </c>
    </row>
    <row r="466" spans="2:65" s="1" customFormat="1" ht="22.5" customHeight="1">
      <c r="B466" s="167"/>
      <c r="C466" s="193" t="s">
        <v>1320</v>
      </c>
      <c r="D466" s="193" t="s">
        <v>216</v>
      </c>
      <c r="E466" s="194" t="s">
        <v>1321</v>
      </c>
      <c r="F466" s="195" t="s">
        <v>1322</v>
      </c>
      <c r="G466" s="196" t="s">
        <v>794</v>
      </c>
      <c r="H466" s="197">
        <v>1</v>
      </c>
      <c r="I466" s="198"/>
      <c r="J466" s="199">
        <f aca="true" t="shared" si="100" ref="J466:J481">ROUND(I466*H466,2)</f>
        <v>0</v>
      </c>
      <c r="K466" s="195" t="s">
        <v>755</v>
      </c>
      <c r="L466" s="200"/>
      <c r="M466" s="201" t="s">
        <v>5</v>
      </c>
      <c r="N466" s="202" t="s">
        <v>42</v>
      </c>
      <c r="O466" s="39"/>
      <c r="P466" s="177">
        <f aca="true" t="shared" si="101" ref="P466:P481">O466*H466</f>
        <v>0</v>
      </c>
      <c r="Q466" s="177">
        <v>0</v>
      </c>
      <c r="R466" s="177">
        <f aca="true" t="shared" si="102" ref="R466:R481">Q466*H466</f>
        <v>0</v>
      </c>
      <c r="S466" s="177">
        <v>0</v>
      </c>
      <c r="T466" s="178">
        <f aca="true" t="shared" si="103" ref="T466:T481">S466*H466</f>
        <v>0</v>
      </c>
      <c r="AR466" s="21" t="s">
        <v>760</v>
      </c>
      <c r="AT466" s="21" t="s">
        <v>216</v>
      </c>
      <c r="AU466" s="21" t="s">
        <v>81</v>
      </c>
      <c r="AY466" s="21" t="s">
        <v>137</v>
      </c>
      <c r="BE466" s="179">
        <f aca="true" t="shared" si="104" ref="BE466:BE481">IF(N466="základní",J466,0)</f>
        <v>0</v>
      </c>
      <c r="BF466" s="179">
        <f aca="true" t="shared" si="105" ref="BF466:BF481">IF(N466="snížená",J466,0)</f>
        <v>0</v>
      </c>
      <c r="BG466" s="179">
        <f aca="true" t="shared" si="106" ref="BG466:BG481">IF(N466="zákl. přenesená",J466,0)</f>
        <v>0</v>
      </c>
      <c r="BH466" s="179">
        <f aca="true" t="shared" si="107" ref="BH466:BH481">IF(N466="sníž. přenesená",J466,0)</f>
        <v>0</v>
      </c>
      <c r="BI466" s="179">
        <f aca="true" t="shared" si="108" ref="BI466:BI481">IF(N466="nulová",J466,0)</f>
        <v>0</v>
      </c>
      <c r="BJ466" s="21" t="s">
        <v>79</v>
      </c>
      <c r="BK466" s="179">
        <f aca="true" t="shared" si="109" ref="BK466:BK481">ROUND(I466*H466,2)</f>
        <v>0</v>
      </c>
      <c r="BL466" s="21" t="s">
        <v>431</v>
      </c>
      <c r="BM466" s="21" t="s">
        <v>1323</v>
      </c>
    </row>
    <row r="467" spans="2:65" s="1" customFormat="1" ht="22.5" customHeight="1">
      <c r="B467" s="167"/>
      <c r="C467" s="193" t="s">
        <v>1324</v>
      </c>
      <c r="D467" s="193" t="s">
        <v>216</v>
      </c>
      <c r="E467" s="194" t="s">
        <v>1325</v>
      </c>
      <c r="F467" s="195" t="s">
        <v>1326</v>
      </c>
      <c r="G467" s="196" t="s">
        <v>794</v>
      </c>
      <c r="H467" s="197">
        <v>4</v>
      </c>
      <c r="I467" s="198"/>
      <c r="J467" s="199">
        <f t="shared" si="100"/>
        <v>0</v>
      </c>
      <c r="K467" s="195" t="s">
        <v>755</v>
      </c>
      <c r="L467" s="200"/>
      <c r="M467" s="201" t="s">
        <v>5</v>
      </c>
      <c r="N467" s="202" t="s">
        <v>42</v>
      </c>
      <c r="O467" s="39"/>
      <c r="P467" s="177">
        <f t="shared" si="101"/>
        <v>0</v>
      </c>
      <c r="Q467" s="177">
        <v>0</v>
      </c>
      <c r="R467" s="177">
        <f t="shared" si="102"/>
        <v>0</v>
      </c>
      <c r="S467" s="177">
        <v>0</v>
      </c>
      <c r="T467" s="178">
        <f t="shared" si="103"/>
        <v>0</v>
      </c>
      <c r="AR467" s="21" t="s">
        <v>760</v>
      </c>
      <c r="AT467" s="21" t="s">
        <v>216</v>
      </c>
      <c r="AU467" s="21" t="s">
        <v>81</v>
      </c>
      <c r="AY467" s="21" t="s">
        <v>137</v>
      </c>
      <c r="BE467" s="179">
        <f t="shared" si="104"/>
        <v>0</v>
      </c>
      <c r="BF467" s="179">
        <f t="shared" si="105"/>
        <v>0</v>
      </c>
      <c r="BG467" s="179">
        <f t="shared" si="106"/>
        <v>0</v>
      </c>
      <c r="BH467" s="179">
        <f t="shared" si="107"/>
        <v>0</v>
      </c>
      <c r="BI467" s="179">
        <f t="shared" si="108"/>
        <v>0</v>
      </c>
      <c r="BJ467" s="21" t="s">
        <v>79</v>
      </c>
      <c r="BK467" s="179">
        <f t="shared" si="109"/>
        <v>0</v>
      </c>
      <c r="BL467" s="21" t="s">
        <v>431</v>
      </c>
      <c r="BM467" s="21" t="s">
        <v>1327</v>
      </c>
    </row>
    <row r="468" spans="2:65" s="1" customFormat="1" ht="22.5" customHeight="1">
      <c r="B468" s="167"/>
      <c r="C468" s="193" t="s">
        <v>1328</v>
      </c>
      <c r="D468" s="193" t="s">
        <v>216</v>
      </c>
      <c r="E468" s="194" t="s">
        <v>1329</v>
      </c>
      <c r="F468" s="195" t="s">
        <v>1330</v>
      </c>
      <c r="G468" s="196" t="s">
        <v>1331</v>
      </c>
      <c r="H468" s="197">
        <v>4</v>
      </c>
      <c r="I468" s="198"/>
      <c r="J468" s="199">
        <f t="shared" si="100"/>
        <v>0</v>
      </c>
      <c r="K468" s="195" t="s">
        <v>755</v>
      </c>
      <c r="L468" s="200"/>
      <c r="M468" s="201" t="s">
        <v>5</v>
      </c>
      <c r="N468" s="202" t="s">
        <v>42</v>
      </c>
      <c r="O468" s="39"/>
      <c r="P468" s="177">
        <f t="shared" si="101"/>
        <v>0</v>
      </c>
      <c r="Q468" s="177">
        <v>0</v>
      </c>
      <c r="R468" s="177">
        <f t="shared" si="102"/>
        <v>0</v>
      </c>
      <c r="S468" s="177">
        <v>0</v>
      </c>
      <c r="T468" s="178">
        <f t="shared" si="103"/>
        <v>0</v>
      </c>
      <c r="AR468" s="21" t="s">
        <v>760</v>
      </c>
      <c r="AT468" s="21" t="s">
        <v>216</v>
      </c>
      <c r="AU468" s="21" t="s">
        <v>81</v>
      </c>
      <c r="AY468" s="21" t="s">
        <v>137</v>
      </c>
      <c r="BE468" s="179">
        <f t="shared" si="104"/>
        <v>0</v>
      </c>
      <c r="BF468" s="179">
        <f t="shared" si="105"/>
        <v>0</v>
      </c>
      <c r="BG468" s="179">
        <f t="shared" si="106"/>
        <v>0</v>
      </c>
      <c r="BH468" s="179">
        <f t="shared" si="107"/>
        <v>0</v>
      </c>
      <c r="BI468" s="179">
        <f t="shared" si="108"/>
        <v>0</v>
      </c>
      <c r="BJ468" s="21" t="s">
        <v>79</v>
      </c>
      <c r="BK468" s="179">
        <f t="shared" si="109"/>
        <v>0</v>
      </c>
      <c r="BL468" s="21" t="s">
        <v>431</v>
      </c>
      <c r="BM468" s="21" t="s">
        <v>1332</v>
      </c>
    </row>
    <row r="469" spans="2:65" s="1" customFormat="1" ht="22.5" customHeight="1">
      <c r="B469" s="167"/>
      <c r="C469" s="193" t="s">
        <v>1333</v>
      </c>
      <c r="D469" s="193" t="s">
        <v>216</v>
      </c>
      <c r="E469" s="194" t="s">
        <v>1334</v>
      </c>
      <c r="F469" s="195" t="s">
        <v>1335</v>
      </c>
      <c r="G469" s="196" t="s">
        <v>1331</v>
      </c>
      <c r="H469" s="197">
        <v>22</v>
      </c>
      <c r="I469" s="198"/>
      <c r="J469" s="199">
        <f t="shared" si="100"/>
        <v>0</v>
      </c>
      <c r="K469" s="195" t="s">
        <v>755</v>
      </c>
      <c r="L469" s="200"/>
      <c r="M469" s="201" t="s">
        <v>5</v>
      </c>
      <c r="N469" s="202" t="s">
        <v>42</v>
      </c>
      <c r="O469" s="39"/>
      <c r="P469" s="177">
        <f t="shared" si="101"/>
        <v>0</v>
      </c>
      <c r="Q469" s="177">
        <v>0</v>
      </c>
      <c r="R469" s="177">
        <f t="shared" si="102"/>
        <v>0</v>
      </c>
      <c r="S469" s="177">
        <v>0</v>
      </c>
      <c r="T469" s="178">
        <f t="shared" si="103"/>
        <v>0</v>
      </c>
      <c r="AR469" s="21" t="s">
        <v>760</v>
      </c>
      <c r="AT469" s="21" t="s">
        <v>216</v>
      </c>
      <c r="AU469" s="21" t="s">
        <v>81</v>
      </c>
      <c r="AY469" s="21" t="s">
        <v>137</v>
      </c>
      <c r="BE469" s="179">
        <f t="shared" si="104"/>
        <v>0</v>
      </c>
      <c r="BF469" s="179">
        <f t="shared" si="105"/>
        <v>0</v>
      </c>
      <c r="BG469" s="179">
        <f t="shared" si="106"/>
        <v>0</v>
      </c>
      <c r="BH469" s="179">
        <f t="shared" si="107"/>
        <v>0</v>
      </c>
      <c r="BI469" s="179">
        <f t="shared" si="108"/>
        <v>0</v>
      </c>
      <c r="BJ469" s="21" t="s">
        <v>79</v>
      </c>
      <c r="BK469" s="179">
        <f t="shared" si="109"/>
        <v>0</v>
      </c>
      <c r="BL469" s="21" t="s">
        <v>431</v>
      </c>
      <c r="BM469" s="21" t="s">
        <v>1336</v>
      </c>
    </row>
    <row r="470" spans="2:65" s="1" customFormat="1" ht="22.5" customHeight="1">
      <c r="B470" s="167"/>
      <c r="C470" s="193" t="s">
        <v>1337</v>
      </c>
      <c r="D470" s="193" t="s">
        <v>216</v>
      </c>
      <c r="E470" s="194" t="s">
        <v>1338</v>
      </c>
      <c r="F470" s="195" t="s">
        <v>1339</v>
      </c>
      <c r="G470" s="196" t="s">
        <v>1331</v>
      </c>
      <c r="H470" s="197">
        <v>2</v>
      </c>
      <c r="I470" s="198"/>
      <c r="J470" s="199">
        <f t="shared" si="100"/>
        <v>0</v>
      </c>
      <c r="K470" s="195" t="s">
        <v>755</v>
      </c>
      <c r="L470" s="200"/>
      <c r="M470" s="201" t="s">
        <v>5</v>
      </c>
      <c r="N470" s="202" t="s">
        <v>42</v>
      </c>
      <c r="O470" s="39"/>
      <c r="P470" s="177">
        <f t="shared" si="101"/>
        <v>0</v>
      </c>
      <c r="Q470" s="177">
        <v>0</v>
      </c>
      <c r="R470" s="177">
        <f t="shared" si="102"/>
        <v>0</v>
      </c>
      <c r="S470" s="177">
        <v>0</v>
      </c>
      <c r="T470" s="178">
        <f t="shared" si="103"/>
        <v>0</v>
      </c>
      <c r="AR470" s="21" t="s">
        <v>760</v>
      </c>
      <c r="AT470" s="21" t="s">
        <v>216</v>
      </c>
      <c r="AU470" s="21" t="s">
        <v>81</v>
      </c>
      <c r="AY470" s="21" t="s">
        <v>137</v>
      </c>
      <c r="BE470" s="179">
        <f t="shared" si="104"/>
        <v>0</v>
      </c>
      <c r="BF470" s="179">
        <f t="shared" si="105"/>
        <v>0</v>
      </c>
      <c r="BG470" s="179">
        <f t="shared" si="106"/>
        <v>0</v>
      </c>
      <c r="BH470" s="179">
        <f t="shared" si="107"/>
        <v>0</v>
      </c>
      <c r="BI470" s="179">
        <f t="shared" si="108"/>
        <v>0</v>
      </c>
      <c r="BJ470" s="21" t="s">
        <v>79</v>
      </c>
      <c r="BK470" s="179">
        <f t="shared" si="109"/>
        <v>0</v>
      </c>
      <c r="BL470" s="21" t="s">
        <v>431</v>
      </c>
      <c r="BM470" s="21" t="s">
        <v>1340</v>
      </c>
    </row>
    <row r="471" spans="2:65" s="1" customFormat="1" ht="22.5" customHeight="1">
      <c r="B471" s="167"/>
      <c r="C471" s="193" t="s">
        <v>1341</v>
      </c>
      <c r="D471" s="193" t="s">
        <v>216</v>
      </c>
      <c r="E471" s="194" t="s">
        <v>1342</v>
      </c>
      <c r="F471" s="195" t="s">
        <v>1343</v>
      </c>
      <c r="G471" s="196" t="s">
        <v>1331</v>
      </c>
      <c r="H471" s="197">
        <v>9</v>
      </c>
      <c r="I471" s="198"/>
      <c r="J471" s="199">
        <f t="shared" si="100"/>
        <v>0</v>
      </c>
      <c r="K471" s="195" t="s">
        <v>755</v>
      </c>
      <c r="L471" s="200"/>
      <c r="M471" s="201" t="s">
        <v>5</v>
      </c>
      <c r="N471" s="202" t="s">
        <v>42</v>
      </c>
      <c r="O471" s="39"/>
      <c r="P471" s="177">
        <f t="shared" si="101"/>
        <v>0</v>
      </c>
      <c r="Q471" s="177">
        <v>0</v>
      </c>
      <c r="R471" s="177">
        <f t="shared" si="102"/>
        <v>0</v>
      </c>
      <c r="S471" s="177">
        <v>0</v>
      </c>
      <c r="T471" s="178">
        <f t="shared" si="103"/>
        <v>0</v>
      </c>
      <c r="AR471" s="21" t="s">
        <v>760</v>
      </c>
      <c r="AT471" s="21" t="s">
        <v>216</v>
      </c>
      <c r="AU471" s="21" t="s">
        <v>81</v>
      </c>
      <c r="AY471" s="21" t="s">
        <v>137</v>
      </c>
      <c r="BE471" s="179">
        <f t="shared" si="104"/>
        <v>0</v>
      </c>
      <c r="BF471" s="179">
        <f t="shared" si="105"/>
        <v>0</v>
      </c>
      <c r="BG471" s="179">
        <f t="shared" si="106"/>
        <v>0</v>
      </c>
      <c r="BH471" s="179">
        <f t="shared" si="107"/>
        <v>0</v>
      </c>
      <c r="BI471" s="179">
        <f t="shared" si="108"/>
        <v>0</v>
      </c>
      <c r="BJ471" s="21" t="s">
        <v>79</v>
      </c>
      <c r="BK471" s="179">
        <f t="shared" si="109"/>
        <v>0</v>
      </c>
      <c r="BL471" s="21" t="s">
        <v>431</v>
      </c>
      <c r="BM471" s="21" t="s">
        <v>1344</v>
      </c>
    </row>
    <row r="472" spans="2:65" s="1" customFormat="1" ht="22.5" customHeight="1">
      <c r="B472" s="167"/>
      <c r="C472" s="193" t="s">
        <v>1345</v>
      </c>
      <c r="D472" s="193" t="s">
        <v>216</v>
      </c>
      <c r="E472" s="194" t="s">
        <v>1346</v>
      </c>
      <c r="F472" s="195" t="s">
        <v>1347</v>
      </c>
      <c r="G472" s="196" t="s">
        <v>1331</v>
      </c>
      <c r="H472" s="197">
        <v>2</v>
      </c>
      <c r="I472" s="198"/>
      <c r="J472" s="199">
        <f t="shared" si="100"/>
        <v>0</v>
      </c>
      <c r="K472" s="195" t="s">
        <v>755</v>
      </c>
      <c r="L472" s="200"/>
      <c r="M472" s="201" t="s">
        <v>5</v>
      </c>
      <c r="N472" s="202" t="s">
        <v>42</v>
      </c>
      <c r="O472" s="39"/>
      <c r="P472" s="177">
        <f t="shared" si="101"/>
        <v>0</v>
      </c>
      <c r="Q472" s="177">
        <v>0</v>
      </c>
      <c r="R472" s="177">
        <f t="shared" si="102"/>
        <v>0</v>
      </c>
      <c r="S472" s="177">
        <v>0</v>
      </c>
      <c r="T472" s="178">
        <f t="shared" si="103"/>
        <v>0</v>
      </c>
      <c r="AR472" s="21" t="s">
        <v>760</v>
      </c>
      <c r="AT472" s="21" t="s">
        <v>216</v>
      </c>
      <c r="AU472" s="21" t="s">
        <v>81</v>
      </c>
      <c r="AY472" s="21" t="s">
        <v>137</v>
      </c>
      <c r="BE472" s="179">
        <f t="shared" si="104"/>
        <v>0</v>
      </c>
      <c r="BF472" s="179">
        <f t="shared" si="105"/>
        <v>0</v>
      </c>
      <c r="BG472" s="179">
        <f t="shared" si="106"/>
        <v>0</v>
      </c>
      <c r="BH472" s="179">
        <f t="shared" si="107"/>
        <v>0</v>
      </c>
      <c r="BI472" s="179">
        <f t="shared" si="108"/>
        <v>0</v>
      </c>
      <c r="BJ472" s="21" t="s">
        <v>79</v>
      </c>
      <c r="BK472" s="179">
        <f t="shared" si="109"/>
        <v>0</v>
      </c>
      <c r="BL472" s="21" t="s">
        <v>431</v>
      </c>
      <c r="BM472" s="21" t="s">
        <v>1348</v>
      </c>
    </row>
    <row r="473" spans="2:65" s="1" customFormat="1" ht="22.5" customHeight="1">
      <c r="B473" s="167"/>
      <c r="C473" s="193" t="s">
        <v>1349</v>
      </c>
      <c r="D473" s="193" t="s">
        <v>216</v>
      </c>
      <c r="E473" s="194" t="s">
        <v>1350</v>
      </c>
      <c r="F473" s="195" t="s">
        <v>1351</v>
      </c>
      <c r="G473" s="196" t="s">
        <v>1331</v>
      </c>
      <c r="H473" s="197">
        <v>2</v>
      </c>
      <c r="I473" s="198"/>
      <c r="J473" s="199">
        <f t="shared" si="100"/>
        <v>0</v>
      </c>
      <c r="K473" s="195" t="s">
        <v>755</v>
      </c>
      <c r="L473" s="200"/>
      <c r="M473" s="201" t="s">
        <v>5</v>
      </c>
      <c r="N473" s="202" t="s">
        <v>42</v>
      </c>
      <c r="O473" s="39"/>
      <c r="P473" s="177">
        <f t="shared" si="101"/>
        <v>0</v>
      </c>
      <c r="Q473" s="177">
        <v>0</v>
      </c>
      <c r="R473" s="177">
        <f t="shared" si="102"/>
        <v>0</v>
      </c>
      <c r="S473" s="177">
        <v>0</v>
      </c>
      <c r="T473" s="178">
        <f t="shared" si="103"/>
        <v>0</v>
      </c>
      <c r="AR473" s="21" t="s">
        <v>760</v>
      </c>
      <c r="AT473" s="21" t="s">
        <v>216</v>
      </c>
      <c r="AU473" s="21" t="s">
        <v>81</v>
      </c>
      <c r="AY473" s="21" t="s">
        <v>137</v>
      </c>
      <c r="BE473" s="179">
        <f t="shared" si="104"/>
        <v>0</v>
      </c>
      <c r="BF473" s="179">
        <f t="shared" si="105"/>
        <v>0</v>
      </c>
      <c r="BG473" s="179">
        <f t="shared" si="106"/>
        <v>0</v>
      </c>
      <c r="BH473" s="179">
        <f t="shared" si="107"/>
        <v>0</v>
      </c>
      <c r="BI473" s="179">
        <f t="shared" si="108"/>
        <v>0</v>
      </c>
      <c r="BJ473" s="21" t="s">
        <v>79</v>
      </c>
      <c r="BK473" s="179">
        <f t="shared" si="109"/>
        <v>0</v>
      </c>
      <c r="BL473" s="21" t="s">
        <v>431</v>
      </c>
      <c r="BM473" s="21" t="s">
        <v>1352</v>
      </c>
    </row>
    <row r="474" spans="2:65" s="1" customFormat="1" ht="22.5" customHeight="1">
      <c r="B474" s="167"/>
      <c r="C474" s="193" t="s">
        <v>1353</v>
      </c>
      <c r="D474" s="193" t="s">
        <v>216</v>
      </c>
      <c r="E474" s="194" t="s">
        <v>1354</v>
      </c>
      <c r="F474" s="195" t="s">
        <v>1355</v>
      </c>
      <c r="G474" s="196" t="s">
        <v>794</v>
      </c>
      <c r="H474" s="197">
        <v>1</v>
      </c>
      <c r="I474" s="198"/>
      <c r="J474" s="199">
        <f t="shared" si="100"/>
        <v>0</v>
      </c>
      <c r="K474" s="195" t="s">
        <v>755</v>
      </c>
      <c r="L474" s="200"/>
      <c r="M474" s="201" t="s">
        <v>5</v>
      </c>
      <c r="N474" s="202" t="s">
        <v>42</v>
      </c>
      <c r="O474" s="39"/>
      <c r="P474" s="177">
        <f t="shared" si="101"/>
        <v>0</v>
      </c>
      <c r="Q474" s="177">
        <v>0</v>
      </c>
      <c r="R474" s="177">
        <f t="shared" si="102"/>
        <v>0</v>
      </c>
      <c r="S474" s="177">
        <v>0</v>
      </c>
      <c r="T474" s="178">
        <f t="shared" si="103"/>
        <v>0</v>
      </c>
      <c r="AR474" s="21" t="s">
        <v>760</v>
      </c>
      <c r="AT474" s="21" t="s">
        <v>216</v>
      </c>
      <c r="AU474" s="21" t="s">
        <v>81</v>
      </c>
      <c r="AY474" s="21" t="s">
        <v>137</v>
      </c>
      <c r="BE474" s="179">
        <f t="shared" si="104"/>
        <v>0</v>
      </c>
      <c r="BF474" s="179">
        <f t="shared" si="105"/>
        <v>0</v>
      </c>
      <c r="BG474" s="179">
        <f t="shared" si="106"/>
        <v>0</v>
      </c>
      <c r="BH474" s="179">
        <f t="shared" si="107"/>
        <v>0</v>
      </c>
      <c r="BI474" s="179">
        <f t="shared" si="108"/>
        <v>0</v>
      </c>
      <c r="BJ474" s="21" t="s">
        <v>79</v>
      </c>
      <c r="BK474" s="179">
        <f t="shared" si="109"/>
        <v>0</v>
      </c>
      <c r="BL474" s="21" t="s">
        <v>431</v>
      </c>
      <c r="BM474" s="21" t="s">
        <v>1356</v>
      </c>
    </row>
    <row r="475" spans="2:65" s="1" customFormat="1" ht="22.5" customHeight="1">
      <c r="B475" s="167"/>
      <c r="C475" s="193" t="s">
        <v>1357</v>
      </c>
      <c r="D475" s="193" t="s">
        <v>216</v>
      </c>
      <c r="E475" s="194" t="s">
        <v>1358</v>
      </c>
      <c r="F475" s="195" t="s">
        <v>1359</v>
      </c>
      <c r="G475" s="196" t="s">
        <v>794</v>
      </c>
      <c r="H475" s="197">
        <v>6</v>
      </c>
      <c r="I475" s="198"/>
      <c r="J475" s="199">
        <f t="shared" si="100"/>
        <v>0</v>
      </c>
      <c r="K475" s="195" t="s">
        <v>755</v>
      </c>
      <c r="L475" s="200"/>
      <c r="M475" s="201" t="s">
        <v>5</v>
      </c>
      <c r="N475" s="202" t="s">
        <v>42</v>
      </c>
      <c r="O475" s="39"/>
      <c r="P475" s="177">
        <f t="shared" si="101"/>
        <v>0</v>
      </c>
      <c r="Q475" s="177">
        <v>0</v>
      </c>
      <c r="R475" s="177">
        <f t="shared" si="102"/>
        <v>0</v>
      </c>
      <c r="S475" s="177">
        <v>0</v>
      </c>
      <c r="T475" s="178">
        <f t="shared" si="103"/>
        <v>0</v>
      </c>
      <c r="AR475" s="21" t="s">
        <v>760</v>
      </c>
      <c r="AT475" s="21" t="s">
        <v>216</v>
      </c>
      <c r="AU475" s="21" t="s">
        <v>81</v>
      </c>
      <c r="AY475" s="21" t="s">
        <v>137</v>
      </c>
      <c r="BE475" s="179">
        <f t="shared" si="104"/>
        <v>0</v>
      </c>
      <c r="BF475" s="179">
        <f t="shared" si="105"/>
        <v>0</v>
      </c>
      <c r="BG475" s="179">
        <f t="shared" si="106"/>
        <v>0</v>
      </c>
      <c r="BH475" s="179">
        <f t="shared" si="107"/>
        <v>0</v>
      </c>
      <c r="BI475" s="179">
        <f t="shared" si="108"/>
        <v>0</v>
      </c>
      <c r="BJ475" s="21" t="s">
        <v>79</v>
      </c>
      <c r="BK475" s="179">
        <f t="shared" si="109"/>
        <v>0</v>
      </c>
      <c r="BL475" s="21" t="s">
        <v>431</v>
      </c>
      <c r="BM475" s="21" t="s">
        <v>1360</v>
      </c>
    </row>
    <row r="476" spans="2:65" s="1" customFormat="1" ht="22.5" customHeight="1">
      <c r="B476" s="167"/>
      <c r="C476" s="193" t="s">
        <v>1361</v>
      </c>
      <c r="D476" s="193" t="s">
        <v>216</v>
      </c>
      <c r="E476" s="194" t="s">
        <v>1362</v>
      </c>
      <c r="F476" s="195" t="s">
        <v>1363</v>
      </c>
      <c r="G476" s="196" t="s">
        <v>794</v>
      </c>
      <c r="H476" s="197">
        <v>1</v>
      </c>
      <c r="I476" s="198"/>
      <c r="J476" s="199">
        <f t="shared" si="100"/>
        <v>0</v>
      </c>
      <c r="K476" s="195" t="s">
        <v>755</v>
      </c>
      <c r="L476" s="200"/>
      <c r="M476" s="201" t="s">
        <v>5</v>
      </c>
      <c r="N476" s="202" t="s">
        <v>42</v>
      </c>
      <c r="O476" s="39"/>
      <c r="P476" s="177">
        <f t="shared" si="101"/>
        <v>0</v>
      </c>
      <c r="Q476" s="177">
        <v>0</v>
      </c>
      <c r="R476" s="177">
        <f t="shared" si="102"/>
        <v>0</v>
      </c>
      <c r="S476" s="177">
        <v>0</v>
      </c>
      <c r="T476" s="178">
        <f t="shared" si="103"/>
        <v>0</v>
      </c>
      <c r="AR476" s="21" t="s">
        <v>760</v>
      </c>
      <c r="AT476" s="21" t="s">
        <v>216</v>
      </c>
      <c r="AU476" s="21" t="s">
        <v>81</v>
      </c>
      <c r="AY476" s="21" t="s">
        <v>137</v>
      </c>
      <c r="BE476" s="179">
        <f t="shared" si="104"/>
        <v>0</v>
      </c>
      <c r="BF476" s="179">
        <f t="shared" si="105"/>
        <v>0</v>
      </c>
      <c r="BG476" s="179">
        <f t="shared" si="106"/>
        <v>0</v>
      </c>
      <c r="BH476" s="179">
        <f t="shared" si="107"/>
        <v>0</v>
      </c>
      <c r="BI476" s="179">
        <f t="shared" si="108"/>
        <v>0</v>
      </c>
      <c r="BJ476" s="21" t="s">
        <v>79</v>
      </c>
      <c r="BK476" s="179">
        <f t="shared" si="109"/>
        <v>0</v>
      </c>
      <c r="BL476" s="21" t="s">
        <v>431</v>
      </c>
      <c r="BM476" s="21" t="s">
        <v>1364</v>
      </c>
    </row>
    <row r="477" spans="2:65" s="1" customFormat="1" ht="22.5" customHeight="1">
      <c r="B477" s="167"/>
      <c r="C477" s="193" t="s">
        <v>1365</v>
      </c>
      <c r="D477" s="193" t="s">
        <v>216</v>
      </c>
      <c r="E477" s="194" t="s">
        <v>1366</v>
      </c>
      <c r="F477" s="195" t="s">
        <v>1367</v>
      </c>
      <c r="G477" s="196" t="s">
        <v>794</v>
      </c>
      <c r="H477" s="197">
        <v>1</v>
      </c>
      <c r="I477" s="198"/>
      <c r="J477" s="199">
        <f t="shared" si="100"/>
        <v>0</v>
      </c>
      <c r="K477" s="195" t="s">
        <v>755</v>
      </c>
      <c r="L477" s="200"/>
      <c r="M477" s="201" t="s">
        <v>5</v>
      </c>
      <c r="N477" s="202" t="s">
        <v>42</v>
      </c>
      <c r="O477" s="39"/>
      <c r="P477" s="177">
        <f t="shared" si="101"/>
        <v>0</v>
      </c>
      <c r="Q477" s="177">
        <v>0</v>
      </c>
      <c r="R477" s="177">
        <f t="shared" si="102"/>
        <v>0</v>
      </c>
      <c r="S477" s="177">
        <v>0</v>
      </c>
      <c r="T477" s="178">
        <f t="shared" si="103"/>
        <v>0</v>
      </c>
      <c r="AR477" s="21" t="s">
        <v>760</v>
      </c>
      <c r="AT477" s="21" t="s">
        <v>216</v>
      </c>
      <c r="AU477" s="21" t="s">
        <v>81</v>
      </c>
      <c r="AY477" s="21" t="s">
        <v>137</v>
      </c>
      <c r="BE477" s="179">
        <f t="shared" si="104"/>
        <v>0</v>
      </c>
      <c r="BF477" s="179">
        <f t="shared" si="105"/>
        <v>0</v>
      </c>
      <c r="BG477" s="179">
        <f t="shared" si="106"/>
        <v>0</v>
      </c>
      <c r="BH477" s="179">
        <f t="shared" si="107"/>
        <v>0</v>
      </c>
      <c r="BI477" s="179">
        <f t="shared" si="108"/>
        <v>0</v>
      </c>
      <c r="BJ477" s="21" t="s">
        <v>79</v>
      </c>
      <c r="BK477" s="179">
        <f t="shared" si="109"/>
        <v>0</v>
      </c>
      <c r="BL477" s="21" t="s">
        <v>431</v>
      </c>
      <c r="BM477" s="21" t="s">
        <v>1368</v>
      </c>
    </row>
    <row r="478" spans="2:65" s="1" customFormat="1" ht="22.5" customHeight="1">
      <c r="B478" s="167"/>
      <c r="C478" s="193" t="s">
        <v>1369</v>
      </c>
      <c r="D478" s="193" t="s">
        <v>216</v>
      </c>
      <c r="E478" s="194" t="s">
        <v>1370</v>
      </c>
      <c r="F478" s="195" t="s">
        <v>1371</v>
      </c>
      <c r="G478" s="196" t="s">
        <v>794</v>
      </c>
      <c r="H478" s="197">
        <v>4</v>
      </c>
      <c r="I478" s="198"/>
      <c r="J478" s="199">
        <f t="shared" si="100"/>
        <v>0</v>
      </c>
      <c r="K478" s="195" t="s">
        <v>755</v>
      </c>
      <c r="L478" s="200"/>
      <c r="M478" s="201" t="s">
        <v>5</v>
      </c>
      <c r="N478" s="202" t="s">
        <v>42</v>
      </c>
      <c r="O478" s="39"/>
      <c r="P478" s="177">
        <f t="shared" si="101"/>
        <v>0</v>
      </c>
      <c r="Q478" s="177">
        <v>0</v>
      </c>
      <c r="R478" s="177">
        <f t="shared" si="102"/>
        <v>0</v>
      </c>
      <c r="S478" s="177">
        <v>0</v>
      </c>
      <c r="T478" s="178">
        <f t="shared" si="103"/>
        <v>0</v>
      </c>
      <c r="AR478" s="21" t="s">
        <v>760</v>
      </c>
      <c r="AT478" s="21" t="s">
        <v>216</v>
      </c>
      <c r="AU478" s="21" t="s">
        <v>81</v>
      </c>
      <c r="AY478" s="21" t="s">
        <v>137</v>
      </c>
      <c r="BE478" s="179">
        <f t="shared" si="104"/>
        <v>0</v>
      </c>
      <c r="BF478" s="179">
        <f t="shared" si="105"/>
        <v>0</v>
      </c>
      <c r="BG478" s="179">
        <f t="shared" si="106"/>
        <v>0</v>
      </c>
      <c r="BH478" s="179">
        <f t="shared" si="107"/>
        <v>0</v>
      </c>
      <c r="BI478" s="179">
        <f t="shared" si="108"/>
        <v>0</v>
      </c>
      <c r="BJ478" s="21" t="s">
        <v>79</v>
      </c>
      <c r="BK478" s="179">
        <f t="shared" si="109"/>
        <v>0</v>
      </c>
      <c r="BL478" s="21" t="s">
        <v>431</v>
      </c>
      <c r="BM478" s="21" t="s">
        <v>1372</v>
      </c>
    </row>
    <row r="479" spans="2:65" s="1" customFormat="1" ht="22.5" customHeight="1">
      <c r="B479" s="167"/>
      <c r="C479" s="193" t="s">
        <v>1373</v>
      </c>
      <c r="D479" s="193" t="s">
        <v>216</v>
      </c>
      <c r="E479" s="194" t="s">
        <v>1374</v>
      </c>
      <c r="F479" s="195" t="s">
        <v>1375</v>
      </c>
      <c r="G479" s="196" t="s">
        <v>794</v>
      </c>
      <c r="H479" s="197">
        <v>3</v>
      </c>
      <c r="I479" s="198"/>
      <c r="J479" s="199">
        <f t="shared" si="100"/>
        <v>0</v>
      </c>
      <c r="K479" s="195" t="s">
        <v>755</v>
      </c>
      <c r="L479" s="200"/>
      <c r="M479" s="201" t="s">
        <v>5</v>
      </c>
      <c r="N479" s="202" t="s">
        <v>42</v>
      </c>
      <c r="O479" s="39"/>
      <c r="P479" s="177">
        <f t="shared" si="101"/>
        <v>0</v>
      </c>
      <c r="Q479" s="177">
        <v>0</v>
      </c>
      <c r="R479" s="177">
        <f t="shared" si="102"/>
        <v>0</v>
      </c>
      <c r="S479" s="177">
        <v>0</v>
      </c>
      <c r="T479" s="178">
        <f t="shared" si="103"/>
        <v>0</v>
      </c>
      <c r="AR479" s="21" t="s">
        <v>760</v>
      </c>
      <c r="AT479" s="21" t="s">
        <v>216</v>
      </c>
      <c r="AU479" s="21" t="s">
        <v>81</v>
      </c>
      <c r="AY479" s="21" t="s">
        <v>137</v>
      </c>
      <c r="BE479" s="179">
        <f t="shared" si="104"/>
        <v>0</v>
      </c>
      <c r="BF479" s="179">
        <f t="shared" si="105"/>
        <v>0</v>
      </c>
      <c r="BG479" s="179">
        <f t="shared" si="106"/>
        <v>0</v>
      </c>
      <c r="BH479" s="179">
        <f t="shared" si="107"/>
        <v>0</v>
      </c>
      <c r="BI479" s="179">
        <f t="shared" si="108"/>
        <v>0</v>
      </c>
      <c r="BJ479" s="21" t="s">
        <v>79</v>
      </c>
      <c r="BK479" s="179">
        <f t="shared" si="109"/>
        <v>0</v>
      </c>
      <c r="BL479" s="21" t="s">
        <v>431</v>
      </c>
      <c r="BM479" s="21" t="s">
        <v>1376</v>
      </c>
    </row>
    <row r="480" spans="2:65" s="1" customFormat="1" ht="22.5" customHeight="1">
      <c r="B480" s="167"/>
      <c r="C480" s="193" t="s">
        <v>1377</v>
      </c>
      <c r="D480" s="193" t="s">
        <v>216</v>
      </c>
      <c r="E480" s="194" t="s">
        <v>1378</v>
      </c>
      <c r="F480" s="195" t="s">
        <v>1379</v>
      </c>
      <c r="G480" s="196" t="s">
        <v>794</v>
      </c>
      <c r="H480" s="197">
        <v>2</v>
      </c>
      <c r="I480" s="198"/>
      <c r="J480" s="199">
        <f t="shared" si="100"/>
        <v>0</v>
      </c>
      <c r="K480" s="195" t="s">
        <v>755</v>
      </c>
      <c r="L480" s="200"/>
      <c r="M480" s="201" t="s">
        <v>5</v>
      </c>
      <c r="N480" s="202" t="s">
        <v>42</v>
      </c>
      <c r="O480" s="39"/>
      <c r="P480" s="177">
        <f t="shared" si="101"/>
        <v>0</v>
      </c>
      <c r="Q480" s="177">
        <v>0</v>
      </c>
      <c r="R480" s="177">
        <f t="shared" si="102"/>
        <v>0</v>
      </c>
      <c r="S480" s="177">
        <v>0</v>
      </c>
      <c r="T480" s="178">
        <f t="shared" si="103"/>
        <v>0</v>
      </c>
      <c r="AR480" s="21" t="s">
        <v>760</v>
      </c>
      <c r="AT480" s="21" t="s">
        <v>216</v>
      </c>
      <c r="AU480" s="21" t="s">
        <v>81</v>
      </c>
      <c r="AY480" s="21" t="s">
        <v>137</v>
      </c>
      <c r="BE480" s="179">
        <f t="shared" si="104"/>
        <v>0</v>
      </c>
      <c r="BF480" s="179">
        <f t="shared" si="105"/>
        <v>0</v>
      </c>
      <c r="BG480" s="179">
        <f t="shared" si="106"/>
        <v>0</v>
      </c>
      <c r="BH480" s="179">
        <f t="shared" si="107"/>
        <v>0</v>
      </c>
      <c r="BI480" s="179">
        <f t="shared" si="108"/>
        <v>0</v>
      </c>
      <c r="BJ480" s="21" t="s">
        <v>79</v>
      </c>
      <c r="BK480" s="179">
        <f t="shared" si="109"/>
        <v>0</v>
      </c>
      <c r="BL480" s="21" t="s">
        <v>431</v>
      </c>
      <c r="BM480" s="21" t="s">
        <v>1380</v>
      </c>
    </row>
    <row r="481" spans="2:65" s="1" customFormat="1" ht="22.5" customHeight="1">
      <c r="B481" s="167"/>
      <c r="C481" s="193" t="s">
        <v>1381</v>
      </c>
      <c r="D481" s="193" t="s">
        <v>216</v>
      </c>
      <c r="E481" s="194" t="s">
        <v>1382</v>
      </c>
      <c r="F481" s="195" t="s">
        <v>1383</v>
      </c>
      <c r="G481" s="196" t="s">
        <v>794</v>
      </c>
      <c r="H481" s="197">
        <v>3</v>
      </c>
      <c r="I481" s="198"/>
      <c r="J481" s="199">
        <f t="shared" si="100"/>
        <v>0</v>
      </c>
      <c r="K481" s="195" t="s">
        <v>755</v>
      </c>
      <c r="L481" s="200"/>
      <c r="M481" s="201" t="s">
        <v>5</v>
      </c>
      <c r="N481" s="202" t="s">
        <v>42</v>
      </c>
      <c r="O481" s="39"/>
      <c r="P481" s="177">
        <f t="shared" si="101"/>
        <v>0</v>
      </c>
      <c r="Q481" s="177">
        <v>0</v>
      </c>
      <c r="R481" s="177">
        <f t="shared" si="102"/>
        <v>0</v>
      </c>
      <c r="S481" s="177">
        <v>0</v>
      </c>
      <c r="T481" s="178">
        <f t="shared" si="103"/>
        <v>0</v>
      </c>
      <c r="AR481" s="21" t="s">
        <v>760</v>
      </c>
      <c r="AT481" s="21" t="s">
        <v>216</v>
      </c>
      <c r="AU481" s="21" t="s">
        <v>81</v>
      </c>
      <c r="AY481" s="21" t="s">
        <v>137</v>
      </c>
      <c r="BE481" s="179">
        <f t="shared" si="104"/>
        <v>0</v>
      </c>
      <c r="BF481" s="179">
        <f t="shared" si="105"/>
        <v>0</v>
      </c>
      <c r="BG481" s="179">
        <f t="shared" si="106"/>
        <v>0</v>
      </c>
      <c r="BH481" s="179">
        <f t="shared" si="107"/>
        <v>0</v>
      </c>
      <c r="BI481" s="179">
        <f t="shared" si="108"/>
        <v>0</v>
      </c>
      <c r="BJ481" s="21" t="s">
        <v>79</v>
      </c>
      <c r="BK481" s="179">
        <f t="shared" si="109"/>
        <v>0</v>
      </c>
      <c r="BL481" s="21" t="s">
        <v>431</v>
      </c>
      <c r="BM481" s="21" t="s">
        <v>1384</v>
      </c>
    </row>
    <row r="482" spans="2:63" s="10" customFormat="1" ht="29.85" customHeight="1">
      <c r="B482" s="153"/>
      <c r="D482" s="164" t="s">
        <v>70</v>
      </c>
      <c r="E482" s="165" t="s">
        <v>1385</v>
      </c>
      <c r="F482" s="165" t="s">
        <v>1386</v>
      </c>
      <c r="I482" s="156"/>
      <c r="J482" s="166">
        <f>BK482</f>
        <v>0</v>
      </c>
      <c r="L482" s="153"/>
      <c r="M482" s="158"/>
      <c r="N482" s="159"/>
      <c r="O482" s="159"/>
      <c r="P482" s="160">
        <f>SUM(P483:P484)</f>
        <v>0</v>
      </c>
      <c r="Q482" s="159"/>
      <c r="R482" s="160">
        <f>SUM(R483:R484)</f>
        <v>0</v>
      </c>
      <c r="S482" s="159"/>
      <c r="T482" s="161">
        <f>SUM(T483:T484)</f>
        <v>0</v>
      </c>
      <c r="AR482" s="154" t="s">
        <v>138</v>
      </c>
      <c r="AT482" s="162" t="s">
        <v>70</v>
      </c>
      <c r="AU482" s="162" t="s">
        <v>79</v>
      </c>
      <c r="AY482" s="154" t="s">
        <v>137</v>
      </c>
      <c r="BK482" s="163">
        <f>SUM(BK483:BK484)</f>
        <v>0</v>
      </c>
    </row>
    <row r="483" spans="2:65" s="1" customFormat="1" ht="22.5" customHeight="1">
      <c r="B483" s="167"/>
      <c r="C483" s="168" t="s">
        <v>1387</v>
      </c>
      <c r="D483" s="168" t="s">
        <v>140</v>
      </c>
      <c r="E483" s="169" t="s">
        <v>1388</v>
      </c>
      <c r="F483" s="170" t="s">
        <v>1389</v>
      </c>
      <c r="G483" s="171" t="s">
        <v>794</v>
      </c>
      <c r="H483" s="172">
        <v>1</v>
      </c>
      <c r="I483" s="173"/>
      <c r="J483" s="174">
        <f>ROUND(I483*H483,2)</f>
        <v>0</v>
      </c>
      <c r="K483" s="170" t="s">
        <v>755</v>
      </c>
      <c r="L483" s="38"/>
      <c r="M483" s="175" t="s">
        <v>5</v>
      </c>
      <c r="N483" s="176" t="s">
        <v>42</v>
      </c>
      <c r="O483" s="39"/>
      <c r="P483" s="177">
        <f>O483*H483</f>
        <v>0</v>
      </c>
      <c r="Q483" s="177">
        <v>0</v>
      </c>
      <c r="R483" s="177">
        <f>Q483*H483</f>
        <v>0</v>
      </c>
      <c r="S483" s="177">
        <v>0</v>
      </c>
      <c r="T483" s="178">
        <f>S483*H483</f>
        <v>0</v>
      </c>
      <c r="AR483" s="21" t="s">
        <v>431</v>
      </c>
      <c r="AT483" s="21" t="s">
        <v>140</v>
      </c>
      <c r="AU483" s="21" t="s">
        <v>81</v>
      </c>
      <c r="AY483" s="21" t="s">
        <v>137</v>
      </c>
      <c r="BE483" s="179">
        <f>IF(N483="základní",J483,0)</f>
        <v>0</v>
      </c>
      <c r="BF483" s="179">
        <f>IF(N483="snížená",J483,0)</f>
        <v>0</v>
      </c>
      <c r="BG483" s="179">
        <f>IF(N483="zákl. přenesená",J483,0)</f>
        <v>0</v>
      </c>
      <c r="BH483" s="179">
        <f>IF(N483="sníž. přenesená",J483,0)</f>
        <v>0</v>
      </c>
      <c r="BI483" s="179">
        <f>IF(N483="nulová",J483,0)</f>
        <v>0</v>
      </c>
      <c r="BJ483" s="21" t="s">
        <v>79</v>
      </c>
      <c r="BK483" s="179">
        <f>ROUND(I483*H483,2)</f>
        <v>0</v>
      </c>
      <c r="BL483" s="21" t="s">
        <v>431</v>
      </c>
      <c r="BM483" s="21" t="s">
        <v>1390</v>
      </c>
    </row>
    <row r="484" spans="2:65" s="1" customFormat="1" ht="22.5" customHeight="1">
      <c r="B484" s="167"/>
      <c r="C484" s="168" t="s">
        <v>1391</v>
      </c>
      <c r="D484" s="168" t="s">
        <v>140</v>
      </c>
      <c r="E484" s="169" t="s">
        <v>1392</v>
      </c>
      <c r="F484" s="170" t="s">
        <v>1393</v>
      </c>
      <c r="G484" s="171" t="s">
        <v>794</v>
      </c>
      <c r="H484" s="172">
        <v>1</v>
      </c>
      <c r="I484" s="173"/>
      <c r="J484" s="174">
        <f>ROUND(I484*H484,2)</f>
        <v>0</v>
      </c>
      <c r="K484" s="170" t="s">
        <v>755</v>
      </c>
      <c r="L484" s="38"/>
      <c r="M484" s="175" t="s">
        <v>5</v>
      </c>
      <c r="N484" s="176" t="s">
        <v>42</v>
      </c>
      <c r="O484" s="39"/>
      <c r="P484" s="177">
        <f>O484*H484</f>
        <v>0</v>
      </c>
      <c r="Q484" s="177">
        <v>0</v>
      </c>
      <c r="R484" s="177">
        <f>Q484*H484</f>
        <v>0</v>
      </c>
      <c r="S484" s="177">
        <v>0</v>
      </c>
      <c r="T484" s="178">
        <f>S484*H484</f>
        <v>0</v>
      </c>
      <c r="AR484" s="21" t="s">
        <v>431</v>
      </c>
      <c r="AT484" s="21" t="s">
        <v>140</v>
      </c>
      <c r="AU484" s="21" t="s">
        <v>81</v>
      </c>
      <c r="AY484" s="21" t="s">
        <v>137</v>
      </c>
      <c r="BE484" s="179">
        <f>IF(N484="základní",J484,0)</f>
        <v>0</v>
      </c>
      <c r="BF484" s="179">
        <f>IF(N484="snížená",J484,0)</f>
        <v>0</v>
      </c>
      <c r="BG484" s="179">
        <f>IF(N484="zákl. přenesená",J484,0)</f>
        <v>0</v>
      </c>
      <c r="BH484" s="179">
        <f>IF(N484="sníž. přenesená",J484,0)</f>
        <v>0</v>
      </c>
      <c r="BI484" s="179">
        <f>IF(N484="nulová",J484,0)</f>
        <v>0</v>
      </c>
      <c r="BJ484" s="21" t="s">
        <v>79</v>
      </c>
      <c r="BK484" s="179">
        <f>ROUND(I484*H484,2)</f>
        <v>0</v>
      </c>
      <c r="BL484" s="21" t="s">
        <v>431</v>
      </c>
      <c r="BM484" s="21" t="s">
        <v>1394</v>
      </c>
    </row>
    <row r="485" spans="2:63" s="10" customFormat="1" ht="37.35" customHeight="1">
      <c r="B485" s="153"/>
      <c r="D485" s="164" t="s">
        <v>70</v>
      </c>
      <c r="E485" s="204" t="s">
        <v>1395</v>
      </c>
      <c r="F485" s="204" t="s">
        <v>1316</v>
      </c>
      <c r="I485" s="156"/>
      <c r="J485" s="205">
        <f>BK485</f>
        <v>0</v>
      </c>
      <c r="L485" s="153"/>
      <c r="M485" s="158"/>
      <c r="N485" s="159"/>
      <c r="O485" s="159"/>
      <c r="P485" s="160">
        <f>P486+SUM(P487:P490)</f>
        <v>0</v>
      </c>
      <c r="Q485" s="159"/>
      <c r="R485" s="160">
        <f>R486+SUM(R487:R490)</f>
        <v>0</v>
      </c>
      <c r="S485" s="159"/>
      <c r="T485" s="161">
        <f>T486+SUM(T487:T490)</f>
        <v>0</v>
      </c>
      <c r="AR485" s="154" t="s">
        <v>145</v>
      </c>
      <c r="AT485" s="162" t="s">
        <v>70</v>
      </c>
      <c r="AU485" s="162" t="s">
        <v>71</v>
      </c>
      <c r="AY485" s="154" t="s">
        <v>137</v>
      </c>
      <c r="BK485" s="163">
        <f>BK486+SUM(BK487:BK490)</f>
        <v>0</v>
      </c>
    </row>
    <row r="486" spans="2:65" s="1" customFormat="1" ht="22.5" customHeight="1">
      <c r="B486" s="167"/>
      <c r="C486" s="168" t="s">
        <v>1396</v>
      </c>
      <c r="D486" s="168" t="s">
        <v>140</v>
      </c>
      <c r="E486" s="169" t="s">
        <v>1397</v>
      </c>
      <c r="F486" s="170" t="s">
        <v>1398</v>
      </c>
      <c r="G486" s="171" t="s">
        <v>1399</v>
      </c>
      <c r="H486" s="172">
        <v>16</v>
      </c>
      <c r="I486" s="173"/>
      <c r="J486" s="174">
        <f>ROUND(I486*H486,2)</f>
        <v>0</v>
      </c>
      <c r="K486" s="170" t="s">
        <v>385</v>
      </c>
      <c r="L486" s="38"/>
      <c r="M486" s="175" t="s">
        <v>5</v>
      </c>
      <c r="N486" s="176" t="s">
        <v>42</v>
      </c>
      <c r="O486" s="39"/>
      <c r="P486" s="177">
        <f>O486*H486</f>
        <v>0</v>
      </c>
      <c r="Q486" s="177">
        <v>0</v>
      </c>
      <c r="R486" s="177">
        <f>Q486*H486</f>
        <v>0</v>
      </c>
      <c r="S486" s="177">
        <v>0</v>
      </c>
      <c r="T486" s="178">
        <f>S486*H486</f>
        <v>0</v>
      </c>
      <c r="AR486" s="21" t="s">
        <v>145</v>
      </c>
      <c r="AT486" s="21" t="s">
        <v>140</v>
      </c>
      <c r="AU486" s="21" t="s">
        <v>79</v>
      </c>
      <c r="AY486" s="21" t="s">
        <v>137</v>
      </c>
      <c r="BE486" s="179">
        <f>IF(N486="základní",J486,0)</f>
        <v>0</v>
      </c>
      <c r="BF486" s="179">
        <f>IF(N486="snížená",J486,0)</f>
        <v>0</v>
      </c>
      <c r="BG486" s="179">
        <f>IF(N486="zákl. přenesená",J486,0)</f>
        <v>0</v>
      </c>
      <c r="BH486" s="179">
        <f>IF(N486="sníž. přenesená",J486,0)</f>
        <v>0</v>
      </c>
      <c r="BI486" s="179">
        <f>IF(N486="nulová",J486,0)</f>
        <v>0</v>
      </c>
      <c r="BJ486" s="21" t="s">
        <v>79</v>
      </c>
      <c r="BK486" s="179">
        <f>ROUND(I486*H486,2)</f>
        <v>0</v>
      </c>
      <c r="BL486" s="21" t="s">
        <v>145</v>
      </c>
      <c r="BM486" s="21" t="s">
        <v>1400</v>
      </c>
    </row>
    <row r="487" spans="2:65" s="1" customFormat="1" ht="22.5" customHeight="1">
      <c r="B487" s="167"/>
      <c r="C487" s="168" t="s">
        <v>1401</v>
      </c>
      <c r="D487" s="168" t="s">
        <v>140</v>
      </c>
      <c r="E487" s="169" t="s">
        <v>1402</v>
      </c>
      <c r="F487" s="170" t="s">
        <v>1403</v>
      </c>
      <c r="G487" s="171" t="s">
        <v>1399</v>
      </c>
      <c r="H487" s="172">
        <v>32</v>
      </c>
      <c r="I487" s="173"/>
      <c r="J487" s="174">
        <f>ROUND(I487*H487,2)</f>
        <v>0</v>
      </c>
      <c r="K487" s="170" t="s">
        <v>385</v>
      </c>
      <c r="L487" s="38"/>
      <c r="M487" s="175" t="s">
        <v>5</v>
      </c>
      <c r="N487" s="176" t="s">
        <v>42</v>
      </c>
      <c r="O487" s="39"/>
      <c r="P487" s="177">
        <f>O487*H487</f>
        <v>0</v>
      </c>
      <c r="Q487" s="177">
        <v>0</v>
      </c>
      <c r="R487" s="177">
        <f>Q487*H487</f>
        <v>0</v>
      </c>
      <c r="S487" s="177">
        <v>0</v>
      </c>
      <c r="T487" s="178">
        <f>S487*H487</f>
        <v>0</v>
      </c>
      <c r="AR487" s="21" t="s">
        <v>145</v>
      </c>
      <c r="AT487" s="21" t="s">
        <v>140</v>
      </c>
      <c r="AU487" s="21" t="s">
        <v>79</v>
      </c>
      <c r="AY487" s="21" t="s">
        <v>137</v>
      </c>
      <c r="BE487" s="179">
        <f>IF(N487="základní",J487,0)</f>
        <v>0</v>
      </c>
      <c r="BF487" s="179">
        <f>IF(N487="snížená",J487,0)</f>
        <v>0</v>
      </c>
      <c r="BG487" s="179">
        <f>IF(N487="zákl. přenesená",J487,0)</f>
        <v>0</v>
      </c>
      <c r="BH487" s="179">
        <f>IF(N487="sníž. přenesená",J487,0)</f>
        <v>0</v>
      </c>
      <c r="BI487" s="179">
        <f>IF(N487="nulová",J487,0)</f>
        <v>0</v>
      </c>
      <c r="BJ487" s="21" t="s">
        <v>79</v>
      </c>
      <c r="BK487" s="179">
        <f>ROUND(I487*H487,2)</f>
        <v>0</v>
      </c>
      <c r="BL487" s="21" t="s">
        <v>145</v>
      </c>
      <c r="BM487" s="21" t="s">
        <v>1404</v>
      </c>
    </row>
    <row r="488" spans="2:65" s="1" customFormat="1" ht="22.5" customHeight="1">
      <c r="B488" s="167"/>
      <c r="C488" s="168" t="s">
        <v>1405</v>
      </c>
      <c r="D488" s="168" t="s">
        <v>140</v>
      </c>
      <c r="E488" s="169" t="s">
        <v>1406</v>
      </c>
      <c r="F488" s="170" t="s">
        <v>1407</v>
      </c>
      <c r="G488" s="171" t="s">
        <v>143</v>
      </c>
      <c r="H488" s="172">
        <v>1</v>
      </c>
      <c r="I488" s="173"/>
      <c r="J488" s="174">
        <f>ROUND(I488*H488,2)</f>
        <v>0</v>
      </c>
      <c r="K488" s="170" t="s">
        <v>385</v>
      </c>
      <c r="L488" s="38"/>
      <c r="M488" s="175" t="s">
        <v>5</v>
      </c>
      <c r="N488" s="176" t="s">
        <v>42</v>
      </c>
      <c r="O488" s="39"/>
      <c r="P488" s="177">
        <f>O488*H488</f>
        <v>0</v>
      </c>
      <c r="Q488" s="177">
        <v>0</v>
      </c>
      <c r="R488" s="177">
        <f>Q488*H488</f>
        <v>0</v>
      </c>
      <c r="S488" s="177">
        <v>0</v>
      </c>
      <c r="T488" s="178">
        <f>S488*H488</f>
        <v>0</v>
      </c>
      <c r="AR488" s="21" t="s">
        <v>145</v>
      </c>
      <c r="AT488" s="21" t="s">
        <v>140</v>
      </c>
      <c r="AU488" s="21" t="s">
        <v>79</v>
      </c>
      <c r="AY488" s="21" t="s">
        <v>137</v>
      </c>
      <c r="BE488" s="179">
        <f>IF(N488="základní",J488,0)</f>
        <v>0</v>
      </c>
      <c r="BF488" s="179">
        <f>IF(N488="snížená",J488,0)</f>
        <v>0</v>
      </c>
      <c r="BG488" s="179">
        <f>IF(N488="zákl. přenesená",J488,0)</f>
        <v>0</v>
      </c>
      <c r="BH488" s="179">
        <f>IF(N488="sníž. přenesená",J488,0)</f>
        <v>0</v>
      </c>
      <c r="BI488" s="179">
        <f>IF(N488="nulová",J488,0)</f>
        <v>0</v>
      </c>
      <c r="BJ488" s="21" t="s">
        <v>79</v>
      </c>
      <c r="BK488" s="179">
        <f>ROUND(I488*H488,2)</f>
        <v>0</v>
      </c>
      <c r="BL488" s="21" t="s">
        <v>145</v>
      </c>
      <c r="BM488" s="21" t="s">
        <v>1408</v>
      </c>
    </row>
    <row r="489" spans="2:65" s="1" customFormat="1" ht="22.5" customHeight="1">
      <c r="B489" s="167"/>
      <c r="C489" s="168" t="s">
        <v>1409</v>
      </c>
      <c r="D489" s="168" t="s">
        <v>140</v>
      </c>
      <c r="E489" s="169" t="s">
        <v>1410</v>
      </c>
      <c r="F489" s="170" t="s">
        <v>1411</v>
      </c>
      <c r="G489" s="171" t="s">
        <v>143</v>
      </c>
      <c r="H489" s="172">
        <v>1</v>
      </c>
      <c r="I489" s="173"/>
      <c r="J489" s="174">
        <f>ROUND(I489*H489,2)</f>
        <v>0</v>
      </c>
      <c r="K489" s="170" t="s">
        <v>385</v>
      </c>
      <c r="L489" s="38"/>
      <c r="M489" s="175" t="s">
        <v>5</v>
      </c>
      <c r="N489" s="176" t="s">
        <v>42</v>
      </c>
      <c r="O489" s="39"/>
      <c r="P489" s="177">
        <f>O489*H489</f>
        <v>0</v>
      </c>
      <c r="Q489" s="177">
        <v>0</v>
      </c>
      <c r="R489" s="177">
        <f>Q489*H489</f>
        <v>0</v>
      </c>
      <c r="S489" s="177">
        <v>0</v>
      </c>
      <c r="T489" s="178">
        <f>S489*H489</f>
        <v>0</v>
      </c>
      <c r="AR489" s="21" t="s">
        <v>145</v>
      </c>
      <c r="AT489" s="21" t="s">
        <v>140</v>
      </c>
      <c r="AU489" s="21" t="s">
        <v>79</v>
      </c>
      <c r="AY489" s="21" t="s">
        <v>137</v>
      </c>
      <c r="BE489" s="179">
        <f>IF(N489="základní",J489,0)</f>
        <v>0</v>
      </c>
      <c r="BF489" s="179">
        <f>IF(N489="snížená",J489,0)</f>
        <v>0</v>
      </c>
      <c r="BG489" s="179">
        <f>IF(N489="zákl. přenesená",J489,0)</f>
        <v>0</v>
      </c>
      <c r="BH489" s="179">
        <f>IF(N489="sníž. přenesená",J489,0)</f>
        <v>0</v>
      </c>
      <c r="BI489" s="179">
        <f>IF(N489="nulová",J489,0)</f>
        <v>0</v>
      </c>
      <c r="BJ489" s="21" t="s">
        <v>79</v>
      </c>
      <c r="BK489" s="179">
        <f>ROUND(I489*H489,2)</f>
        <v>0</v>
      </c>
      <c r="BL489" s="21" t="s">
        <v>145</v>
      </c>
      <c r="BM489" s="21" t="s">
        <v>1412</v>
      </c>
    </row>
    <row r="490" spans="2:63" s="10" customFormat="1" ht="29.85" customHeight="1">
      <c r="B490" s="153"/>
      <c r="D490" s="164" t="s">
        <v>70</v>
      </c>
      <c r="E490" s="165" t="s">
        <v>1413</v>
      </c>
      <c r="F490" s="165" t="s">
        <v>1414</v>
      </c>
      <c r="I490" s="156"/>
      <c r="J490" s="166">
        <f>BK490</f>
        <v>0</v>
      </c>
      <c r="L490" s="153"/>
      <c r="M490" s="158"/>
      <c r="N490" s="159"/>
      <c r="O490" s="159"/>
      <c r="P490" s="160">
        <f>SUM(P491:P494)</f>
        <v>0</v>
      </c>
      <c r="Q490" s="159"/>
      <c r="R490" s="160">
        <f>SUM(R491:R494)</f>
        <v>0</v>
      </c>
      <c r="S490" s="159"/>
      <c r="T490" s="161">
        <f>SUM(T491:T494)</f>
        <v>0</v>
      </c>
      <c r="AR490" s="154" t="s">
        <v>145</v>
      </c>
      <c r="AT490" s="162" t="s">
        <v>70</v>
      </c>
      <c r="AU490" s="162" t="s">
        <v>79</v>
      </c>
      <c r="AY490" s="154" t="s">
        <v>137</v>
      </c>
      <c r="BK490" s="163">
        <f>SUM(BK491:BK494)</f>
        <v>0</v>
      </c>
    </row>
    <row r="491" spans="2:65" s="1" customFormat="1" ht="22.5" customHeight="1">
      <c r="B491" s="167"/>
      <c r="C491" s="168" t="s">
        <v>1415</v>
      </c>
      <c r="D491" s="168" t="s">
        <v>140</v>
      </c>
      <c r="E491" s="169" t="s">
        <v>1416</v>
      </c>
      <c r="F491" s="170" t="s">
        <v>1417</v>
      </c>
      <c r="G491" s="171" t="s">
        <v>143</v>
      </c>
      <c r="H491" s="172">
        <v>1</v>
      </c>
      <c r="I491" s="173"/>
      <c r="J491" s="174">
        <f>ROUND(I491*H491,2)</f>
        <v>0</v>
      </c>
      <c r="K491" s="170" t="s">
        <v>385</v>
      </c>
      <c r="L491" s="38"/>
      <c r="M491" s="175" t="s">
        <v>5</v>
      </c>
      <c r="N491" s="176" t="s">
        <v>42</v>
      </c>
      <c r="O491" s="39"/>
      <c r="P491" s="177">
        <f>O491*H491</f>
        <v>0</v>
      </c>
      <c r="Q491" s="177">
        <v>0</v>
      </c>
      <c r="R491" s="177">
        <f>Q491*H491</f>
        <v>0</v>
      </c>
      <c r="S491" s="177">
        <v>0</v>
      </c>
      <c r="T491" s="178">
        <f>S491*H491</f>
        <v>0</v>
      </c>
      <c r="AR491" s="21" t="s">
        <v>145</v>
      </c>
      <c r="AT491" s="21" t="s">
        <v>140</v>
      </c>
      <c r="AU491" s="21" t="s">
        <v>81</v>
      </c>
      <c r="AY491" s="21" t="s">
        <v>137</v>
      </c>
      <c r="BE491" s="179">
        <f>IF(N491="základní",J491,0)</f>
        <v>0</v>
      </c>
      <c r="BF491" s="179">
        <f>IF(N491="snížená",J491,0)</f>
        <v>0</v>
      </c>
      <c r="BG491" s="179">
        <f>IF(N491="zákl. přenesená",J491,0)</f>
        <v>0</v>
      </c>
      <c r="BH491" s="179">
        <f>IF(N491="sníž. přenesená",J491,0)</f>
        <v>0</v>
      </c>
      <c r="BI491" s="179">
        <f>IF(N491="nulová",J491,0)</f>
        <v>0</v>
      </c>
      <c r="BJ491" s="21" t="s">
        <v>79</v>
      </c>
      <c r="BK491" s="179">
        <f>ROUND(I491*H491,2)</f>
        <v>0</v>
      </c>
      <c r="BL491" s="21" t="s">
        <v>145</v>
      </c>
      <c r="BM491" s="21" t="s">
        <v>1418</v>
      </c>
    </row>
    <row r="492" spans="2:65" s="1" customFormat="1" ht="22.5" customHeight="1">
      <c r="B492" s="167"/>
      <c r="C492" s="168" t="s">
        <v>1419</v>
      </c>
      <c r="D492" s="168" t="s">
        <v>140</v>
      </c>
      <c r="E492" s="169" t="s">
        <v>1420</v>
      </c>
      <c r="F492" s="170" t="s">
        <v>1421</v>
      </c>
      <c r="G492" s="171" t="s">
        <v>143</v>
      </c>
      <c r="H492" s="172">
        <v>1</v>
      </c>
      <c r="I492" s="173"/>
      <c r="J492" s="174">
        <f>ROUND(I492*H492,2)</f>
        <v>0</v>
      </c>
      <c r="K492" s="170" t="s">
        <v>385</v>
      </c>
      <c r="L492" s="38"/>
      <c r="M492" s="175" t="s">
        <v>5</v>
      </c>
      <c r="N492" s="176" t="s">
        <v>42</v>
      </c>
      <c r="O492" s="39"/>
      <c r="P492" s="177">
        <f>O492*H492</f>
        <v>0</v>
      </c>
      <c r="Q492" s="177">
        <v>0</v>
      </c>
      <c r="R492" s="177">
        <f>Q492*H492</f>
        <v>0</v>
      </c>
      <c r="S492" s="177">
        <v>0</v>
      </c>
      <c r="T492" s="178">
        <f>S492*H492</f>
        <v>0</v>
      </c>
      <c r="AR492" s="21" t="s">
        <v>145</v>
      </c>
      <c r="AT492" s="21" t="s">
        <v>140</v>
      </c>
      <c r="AU492" s="21" t="s">
        <v>81</v>
      </c>
      <c r="AY492" s="21" t="s">
        <v>137</v>
      </c>
      <c r="BE492" s="179">
        <f>IF(N492="základní",J492,0)</f>
        <v>0</v>
      </c>
      <c r="BF492" s="179">
        <f>IF(N492="snížená",J492,0)</f>
        <v>0</v>
      </c>
      <c r="BG492" s="179">
        <f>IF(N492="zákl. přenesená",J492,0)</f>
        <v>0</v>
      </c>
      <c r="BH492" s="179">
        <f>IF(N492="sníž. přenesená",J492,0)</f>
        <v>0</v>
      </c>
      <c r="BI492" s="179">
        <f>IF(N492="nulová",J492,0)</f>
        <v>0</v>
      </c>
      <c r="BJ492" s="21" t="s">
        <v>79</v>
      </c>
      <c r="BK492" s="179">
        <f>ROUND(I492*H492,2)</f>
        <v>0</v>
      </c>
      <c r="BL492" s="21" t="s">
        <v>145</v>
      </c>
      <c r="BM492" s="21" t="s">
        <v>1422</v>
      </c>
    </row>
    <row r="493" spans="2:65" s="1" customFormat="1" ht="22.5" customHeight="1">
      <c r="B493" s="167"/>
      <c r="C493" s="168" t="s">
        <v>1423</v>
      </c>
      <c r="D493" s="168" t="s">
        <v>140</v>
      </c>
      <c r="E493" s="169" t="s">
        <v>1424</v>
      </c>
      <c r="F493" s="170" t="s">
        <v>1425</v>
      </c>
      <c r="G493" s="171" t="s">
        <v>143</v>
      </c>
      <c r="H493" s="172">
        <v>1</v>
      </c>
      <c r="I493" s="173"/>
      <c r="J493" s="174">
        <f>ROUND(I493*H493,2)</f>
        <v>0</v>
      </c>
      <c r="K493" s="170" t="s">
        <v>385</v>
      </c>
      <c r="L493" s="38"/>
      <c r="M493" s="175" t="s">
        <v>5</v>
      </c>
      <c r="N493" s="176" t="s">
        <v>42</v>
      </c>
      <c r="O493" s="39"/>
      <c r="P493" s="177">
        <f>O493*H493</f>
        <v>0</v>
      </c>
      <c r="Q493" s="177">
        <v>0</v>
      </c>
      <c r="R493" s="177">
        <f>Q493*H493</f>
        <v>0</v>
      </c>
      <c r="S493" s="177">
        <v>0</v>
      </c>
      <c r="T493" s="178">
        <f>S493*H493</f>
        <v>0</v>
      </c>
      <c r="AR493" s="21" t="s">
        <v>145</v>
      </c>
      <c r="AT493" s="21" t="s">
        <v>140</v>
      </c>
      <c r="AU493" s="21" t="s">
        <v>81</v>
      </c>
      <c r="AY493" s="21" t="s">
        <v>137</v>
      </c>
      <c r="BE493" s="179">
        <f>IF(N493="základní",J493,0)</f>
        <v>0</v>
      </c>
      <c r="BF493" s="179">
        <f>IF(N493="snížená",J493,0)</f>
        <v>0</v>
      </c>
      <c r="BG493" s="179">
        <f>IF(N493="zákl. přenesená",J493,0)</f>
        <v>0</v>
      </c>
      <c r="BH493" s="179">
        <f>IF(N493="sníž. přenesená",J493,0)</f>
        <v>0</v>
      </c>
      <c r="BI493" s="179">
        <f>IF(N493="nulová",J493,0)</f>
        <v>0</v>
      </c>
      <c r="BJ493" s="21" t="s">
        <v>79</v>
      </c>
      <c r="BK493" s="179">
        <f>ROUND(I493*H493,2)</f>
        <v>0</v>
      </c>
      <c r="BL493" s="21" t="s">
        <v>145</v>
      </c>
      <c r="BM493" s="21" t="s">
        <v>1426</v>
      </c>
    </row>
    <row r="494" spans="2:65" s="1" customFormat="1" ht="22.5" customHeight="1">
      <c r="B494" s="167"/>
      <c r="C494" s="168" t="s">
        <v>1427</v>
      </c>
      <c r="D494" s="168" t="s">
        <v>140</v>
      </c>
      <c r="E494" s="169" t="s">
        <v>1428</v>
      </c>
      <c r="F494" s="170" t="s">
        <v>1429</v>
      </c>
      <c r="G494" s="171" t="s">
        <v>143</v>
      </c>
      <c r="H494" s="172">
        <v>1</v>
      </c>
      <c r="I494" s="173"/>
      <c r="J494" s="174">
        <f>ROUND(I494*H494,2)</f>
        <v>0</v>
      </c>
      <c r="K494" s="170" t="s">
        <v>385</v>
      </c>
      <c r="L494" s="38"/>
      <c r="M494" s="175" t="s">
        <v>5</v>
      </c>
      <c r="N494" s="206" t="s">
        <v>42</v>
      </c>
      <c r="O494" s="207"/>
      <c r="P494" s="208">
        <f>O494*H494</f>
        <v>0</v>
      </c>
      <c r="Q494" s="208">
        <v>0</v>
      </c>
      <c r="R494" s="208">
        <f>Q494*H494</f>
        <v>0</v>
      </c>
      <c r="S494" s="208">
        <v>0</v>
      </c>
      <c r="T494" s="209">
        <f>S494*H494</f>
        <v>0</v>
      </c>
      <c r="AR494" s="21" t="s">
        <v>145</v>
      </c>
      <c r="AT494" s="21" t="s">
        <v>140</v>
      </c>
      <c r="AU494" s="21" t="s">
        <v>81</v>
      </c>
      <c r="AY494" s="21" t="s">
        <v>137</v>
      </c>
      <c r="BE494" s="179">
        <f>IF(N494="základní",J494,0)</f>
        <v>0</v>
      </c>
      <c r="BF494" s="179">
        <f>IF(N494="snížená",J494,0)</f>
        <v>0</v>
      </c>
      <c r="BG494" s="179">
        <f>IF(N494="zákl. přenesená",J494,0)</f>
        <v>0</v>
      </c>
      <c r="BH494" s="179">
        <f>IF(N494="sníž. přenesená",J494,0)</f>
        <v>0</v>
      </c>
      <c r="BI494" s="179">
        <f>IF(N494="nulová",J494,0)</f>
        <v>0</v>
      </c>
      <c r="BJ494" s="21" t="s">
        <v>79</v>
      </c>
      <c r="BK494" s="179">
        <f>ROUND(I494*H494,2)</f>
        <v>0</v>
      </c>
      <c r="BL494" s="21" t="s">
        <v>145</v>
      </c>
      <c r="BM494" s="21" t="s">
        <v>1430</v>
      </c>
    </row>
    <row r="495" spans="2:12" s="1" customFormat="1" ht="6.9" customHeight="1">
      <c r="B495" s="53"/>
      <c r="C495" s="54"/>
      <c r="D495" s="54"/>
      <c r="E495" s="54"/>
      <c r="F495" s="54"/>
      <c r="G495" s="54"/>
      <c r="H495" s="54"/>
      <c r="I495" s="120"/>
      <c r="J495" s="54"/>
      <c r="K495" s="54"/>
      <c r="L495" s="38"/>
    </row>
  </sheetData>
  <autoFilter ref="C102:K494"/>
  <mergeCells count="9">
    <mergeCell ref="E93:H93"/>
    <mergeCell ref="E95:H9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tabSelected="1" workbookViewId="0" topLeftCell="A1">
      <selection activeCell="E4" sqref="E4"/>
    </sheetView>
  </sheetViews>
  <sheetFormatPr defaultColWidth="9.33203125" defaultRowHeight="13.5"/>
  <cols>
    <col min="1" max="1" width="8.33203125" style="210" customWidth="1"/>
    <col min="2" max="2" width="1.66796875" style="210" customWidth="1"/>
    <col min="3" max="4" width="5" style="210" customWidth="1"/>
    <col min="5" max="5" width="11.66015625" style="210" customWidth="1"/>
    <col min="6" max="6" width="9.16015625" style="210" customWidth="1"/>
    <col min="7" max="7" width="5" style="210" customWidth="1"/>
    <col min="8" max="8" width="77.83203125" style="210" customWidth="1"/>
    <col min="9" max="10" width="20" style="210" customWidth="1"/>
    <col min="11" max="11" width="1.66796875" style="210" customWidth="1"/>
  </cols>
  <sheetData>
    <row r="1" ht="37.5" customHeight="1"/>
    <row r="2" spans="2:11" ht="7.5" customHeight="1">
      <c r="B2" s="211"/>
      <c r="C2" s="212"/>
      <c r="D2" s="212"/>
      <c r="E2" s="212"/>
      <c r="F2" s="212"/>
      <c r="G2" s="212"/>
      <c r="H2" s="212"/>
      <c r="I2" s="212"/>
      <c r="J2" s="212"/>
      <c r="K2" s="213"/>
    </row>
    <row r="3" spans="2:11" s="12" customFormat="1" ht="45" customHeight="1">
      <c r="B3" s="214"/>
      <c r="C3" s="336" t="s">
        <v>1431</v>
      </c>
      <c r="D3" s="336"/>
      <c r="E3" s="336"/>
      <c r="F3" s="336"/>
      <c r="G3" s="336"/>
      <c r="H3" s="336"/>
      <c r="I3" s="336"/>
      <c r="J3" s="336"/>
      <c r="K3" s="215"/>
    </row>
    <row r="4" spans="2:11" ht="25.5" customHeight="1">
      <c r="B4" s="216"/>
      <c r="C4" s="343" t="s">
        <v>1432</v>
      </c>
      <c r="D4" s="343"/>
      <c r="E4" s="343"/>
      <c r="F4" s="343"/>
      <c r="G4" s="343"/>
      <c r="H4" s="343"/>
      <c r="I4" s="343"/>
      <c r="J4" s="343"/>
      <c r="K4" s="217"/>
    </row>
    <row r="5" spans="2:11" ht="5.25" customHeight="1">
      <c r="B5" s="216"/>
      <c r="C5" s="218"/>
      <c r="D5" s="218"/>
      <c r="E5" s="218"/>
      <c r="F5" s="218"/>
      <c r="G5" s="218"/>
      <c r="H5" s="218"/>
      <c r="I5" s="218"/>
      <c r="J5" s="218"/>
      <c r="K5" s="217"/>
    </row>
    <row r="6" spans="2:11" ht="15" customHeight="1">
      <c r="B6" s="216"/>
      <c r="C6" s="339" t="s">
        <v>1433</v>
      </c>
      <c r="D6" s="339"/>
      <c r="E6" s="339"/>
      <c r="F6" s="339"/>
      <c r="G6" s="339"/>
      <c r="H6" s="339"/>
      <c r="I6" s="339"/>
      <c r="J6" s="339"/>
      <c r="K6" s="217"/>
    </row>
    <row r="7" spans="2:11" ht="15" customHeight="1">
      <c r="B7" s="220"/>
      <c r="C7" s="339" t="s">
        <v>1434</v>
      </c>
      <c r="D7" s="339"/>
      <c r="E7" s="339"/>
      <c r="F7" s="339"/>
      <c r="G7" s="339"/>
      <c r="H7" s="339"/>
      <c r="I7" s="339"/>
      <c r="J7" s="339"/>
      <c r="K7" s="217"/>
    </row>
    <row r="8" spans="2:11" ht="12.75" customHeight="1">
      <c r="B8" s="220"/>
      <c r="C8" s="219"/>
      <c r="D8" s="219"/>
      <c r="E8" s="219"/>
      <c r="F8" s="219"/>
      <c r="G8" s="219"/>
      <c r="H8" s="219"/>
      <c r="I8" s="219"/>
      <c r="J8" s="219"/>
      <c r="K8" s="217"/>
    </row>
    <row r="9" spans="2:11" ht="15" customHeight="1">
      <c r="B9" s="220"/>
      <c r="C9" s="339" t="s">
        <v>1435</v>
      </c>
      <c r="D9" s="339"/>
      <c r="E9" s="339"/>
      <c r="F9" s="339"/>
      <c r="G9" s="339"/>
      <c r="H9" s="339"/>
      <c r="I9" s="339"/>
      <c r="J9" s="339"/>
      <c r="K9" s="217"/>
    </row>
    <row r="10" spans="2:11" ht="15" customHeight="1">
      <c r="B10" s="220"/>
      <c r="C10" s="219"/>
      <c r="D10" s="339" t="s">
        <v>1436</v>
      </c>
      <c r="E10" s="339"/>
      <c r="F10" s="339"/>
      <c r="G10" s="339"/>
      <c r="H10" s="339"/>
      <c r="I10" s="339"/>
      <c r="J10" s="339"/>
      <c r="K10" s="217"/>
    </row>
    <row r="11" spans="2:11" ht="15" customHeight="1">
      <c r="B11" s="220"/>
      <c r="C11" s="221"/>
      <c r="D11" s="339" t="s">
        <v>1437</v>
      </c>
      <c r="E11" s="339"/>
      <c r="F11" s="339"/>
      <c r="G11" s="339"/>
      <c r="H11" s="339"/>
      <c r="I11" s="339"/>
      <c r="J11" s="339"/>
      <c r="K11" s="217"/>
    </row>
    <row r="12" spans="2:11" ht="12.75" customHeight="1">
      <c r="B12" s="220"/>
      <c r="C12" s="221"/>
      <c r="D12" s="221"/>
      <c r="E12" s="221"/>
      <c r="F12" s="221"/>
      <c r="G12" s="221"/>
      <c r="H12" s="221"/>
      <c r="I12" s="221"/>
      <c r="J12" s="221"/>
      <c r="K12" s="217"/>
    </row>
    <row r="13" spans="2:11" ht="15" customHeight="1">
      <c r="B13" s="220"/>
      <c r="C13" s="221"/>
      <c r="D13" s="339" t="s">
        <v>1438</v>
      </c>
      <c r="E13" s="339"/>
      <c r="F13" s="339"/>
      <c r="G13" s="339"/>
      <c r="H13" s="339"/>
      <c r="I13" s="339"/>
      <c r="J13" s="339"/>
      <c r="K13" s="217"/>
    </row>
    <row r="14" spans="2:11" ht="15" customHeight="1">
      <c r="B14" s="220"/>
      <c r="C14" s="221"/>
      <c r="D14" s="339" t="s">
        <v>1439</v>
      </c>
      <c r="E14" s="339"/>
      <c r="F14" s="339"/>
      <c r="G14" s="339"/>
      <c r="H14" s="339"/>
      <c r="I14" s="339"/>
      <c r="J14" s="339"/>
      <c r="K14" s="217"/>
    </row>
    <row r="15" spans="2:11" ht="15" customHeight="1">
      <c r="B15" s="220"/>
      <c r="C15" s="221"/>
      <c r="D15" s="339" t="s">
        <v>1440</v>
      </c>
      <c r="E15" s="339"/>
      <c r="F15" s="339"/>
      <c r="G15" s="339"/>
      <c r="H15" s="339"/>
      <c r="I15" s="339"/>
      <c r="J15" s="339"/>
      <c r="K15" s="217"/>
    </row>
    <row r="16" spans="2:11" ht="15" customHeight="1">
      <c r="B16" s="220"/>
      <c r="C16" s="221"/>
      <c r="D16" s="221"/>
      <c r="E16" s="222" t="s">
        <v>78</v>
      </c>
      <c r="F16" s="339" t="s">
        <v>1441</v>
      </c>
      <c r="G16" s="339"/>
      <c r="H16" s="339"/>
      <c r="I16" s="339"/>
      <c r="J16" s="339"/>
      <c r="K16" s="217"/>
    </row>
    <row r="17" spans="2:11" ht="15" customHeight="1">
      <c r="B17" s="220"/>
      <c r="C17" s="221"/>
      <c r="D17" s="221"/>
      <c r="E17" s="222" t="s">
        <v>1442</v>
      </c>
      <c r="F17" s="339" t="s">
        <v>1443</v>
      </c>
      <c r="G17" s="339"/>
      <c r="H17" s="339"/>
      <c r="I17" s="339"/>
      <c r="J17" s="339"/>
      <c r="K17" s="217"/>
    </row>
    <row r="18" spans="2:11" ht="15" customHeight="1">
      <c r="B18" s="220"/>
      <c r="C18" s="221"/>
      <c r="D18" s="221"/>
      <c r="E18" s="222" t="s">
        <v>1444</v>
      </c>
      <c r="F18" s="339" t="s">
        <v>1445</v>
      </c>
      <c r="G18" s="339"/>
      <c r="H18" s="339"/>
      <c r="I18" s="339"/>
      <c r="J18" s="339"/>
      <c r="K18" s="217"/>
    </row>
    <row r="19" spans="2:11" ht="15" customHeight="1">
      <c r="B19" s="220"/>
      <c r="C19" s="221"/>
      <c r="D19" s="221"/>
      <c r="E19" s="222" t="s">
        <v>1446</v>
      </c>
      <c r="F19" s="339" t="s">
        <v>1447</v>
      </c>
      <c r="G19" s="339"/>
      <c r="H19" s="339"/>
      <c r="I19" s="339"/>
      <c r="J19" s="339"/>
      <c r="K19" s="217"/>
    </row>
    <row r="20" spans="2:11" ht="15" customHeight="1">
      <c r="B20" s="220"/>
      <c r="C20" s="221"/>
      <c r="D20" s="221"/>
      <c r="E20" s="222" t="s">
        <v>1395</v>
      </c>
      <c r="F20" s="339" t="s">
        <v>1316</v>
      </c>
      <c r="G20" s="339"/>
      <c r="H20" s="339"/>
      <c r="I20" s="339"/>
      <c r="J20" s="339"/>
      <c r="K20" s="217"/>
    </row>
    <row r="21" spans="2:11" ht="15" customHeight="1">
      <c r="B21" s="220"/>
      <c r="C21" s="221"/>
      <c r="D21" s="221"/>
      <c r="E21" s="222" t="s">
        <v>1448</v>
      </c>
      <c r="F21" s="339" t="s">
        <v>1449</v>
      </c>
      <c r="G21" s="339"/>
      <c r="H21" s="339"/>
      <c r="I21" s="339"/>
      <c r="J21" s="339"/>
      <c r="K21" s="217"/>
    </row>
    <row r="22" spans="2:11" ht="12.75" customHeight="1">
      <c r="B22" s="220"/>
      <c r="C22" s="221"/>
      <c r="D22" s="221"/>
      <c r="E22" s="221"/>
      <c r="F22" s="221"/>
      <c r="G22" s="221"/>
      <c r="H22" s="221"/>
      <c r="I22" s="221"/>
      <c r="J22" s="221"/>
      <c r="K22" s="217"/>
    </row>
    <row r="23" spans="2:11" ht="15" customHeight="1">
      <c r="B23" s="220"/>
      <c r="C23" s="339" t="s">
        <v>1450</v>
      </c>
      <c r="D23" s="339"/>
      <c r="E23" s="339"/>
      <c r="F23" s="339"/>
      <c r="G23" s="339"/>
      <c r="H23" s="339"/>
      <c r="I23" s="339"/>
      <c r="J23" s="339"/>
      <c r="K23" s="217"/>
    </row>
    <row r="24" spans="2:11" ht="15" customHeight="1">
      <c r="B24" s="220"/>
      <c r="C24" s="339" t="s">
        <v>1451</v>
      </c>
      <c r="D24" s="339"/>
      <c r="E24" s="339"/>
      <c r="F24" s="339"/>
      <c r="G24" s="339"/>
      <c r="H24" s="339"/>
      <c r="I24" s="339"/>
      <c r="J24" s="339"/>
      <c r="K24" s="217"/>
    </row>
    <row r="25" spans="2:11" ht="15" customHeight="1">
      <c r="B25" s="220"/>
      <c r="C25" s="219"/>
      <c r="D25" s="339" t="s">
        <v>1452</v>
      </c>
      <c r="E25" s="339"/>
      <c r="F25" s="339"/>
      <c r="G25" s="339"/>
      <c r="H25" s="339"/>
      <c r="I25" s="339"/>
      <c r="J25" s="339"/>
      <c r="K25" s="217"/>
    </row>
    <row r="26" spans="2:11" ht="15" customHeight="1">
      <c r="B26" s="220"/>
      <c r="C26" s="221"/>
      <c r="D26" s="339" t="s">
        <v>1453</v>
      </c>
      <c r="E26" s="339"/>
      <c r="F26" s="339"/>
      <c r="G26" s="339"/>
      <c r="H26" s="339"/>
      <c r="I26" s="339"/>
      <c r="J26" s="339"/>
      <c r="K26" s="217"/>
    </row>
    <row r="27" spans="2:11" ht="12.75" customHeight="1">
      <c r="B27" s="220"/>
      <c r="C27" s="221"/>
      <c r="D27" s="221"/>
      <c r="E27" s="221"/>
      <c r="F27" s="221"/>
      <c r="G27" s="221"/>
      <c r="H27" s="221"/>
      <c r="I27" s="221"/>
      <c r="J27" s="221"/>
      <c r="K27" s="217"/>
    </row>
    <row r="28" spans="2:11" ht="15" customHeight="1">
      <c r="B28" s="220"/>
      <c r="C28" s="221"/>
      <c r="D28" s="339" t="s">
        <v>1454</v>
      </c>
      <c r="E28" s="339"/>
      <c r="F28" s="339"/>
      <c r="G28" s="339"/>
      <c r="H28" s="339"/>
      <c r="I28" s="339"/>
      <c r="J28" s="339"/>
      <c r="K28" s="217"/>
    </row>
    <row r="29" spans="2:11" ht="15" customHeight="1">
      <c r="B29" s="220"/>
      <c r="C29" s="221"/>
      <c r="D29" s="339" t="s">
        <v>1455</v>
      </c>
      <c r="E29" s="339"/>
      <c r="F29" s="339"/>
      <c r="G29" s="339"/>
      <c r="H29" s="339"/>
      <c r="I29" s="339"/>
      <c r="J29" s="339"/>
      <c r="K29" s="217"/>
    </row>
    <row r="30" spans="2:11" ht="12.75" customHeight="1">
      <c r="B30" s="220"/>
      <c r="C30" s="221"/>
      <c r="D30" s="221"/>
      <c r="E30" s="221"/>
      <c r="F30" s="221"/>
      <c r="G30" s="221"/>
      <c r="H30" s="221"/>
      <c r="I30" s="221"/>
      <c r="J30" s="221"/>
      <c r="K30" s="217"/>
    </row>
    <row r="31" spans="2:11" ht="15" customHeight="1">
      <c r="B31" s="220"/>
      <c r="C31" s="221"/>
      <c r="D31" s="339" t="s">
        <v>1456</v>
      </c>
      <c r="E31" s="339"/>
      <c r="F31" s="339"/>
      <c r="G31" s="339"/>
      <c r="H31" s="339"/>
      <c r="I31" s="339"/>
      <c r="J31" s="339"/>
      <c r="K31" s="217"/>
    </row>
    <row r="32" spans="2:11" ht="15" customHeight="1">
      <c r="B32" s="220"/>
      <c r="C32" s="221"/>
      <c r="D32" s="339" t="s">
        <v>1457</v>
      </c>
      <c r="E32" s="339"/>
      <c r="F32" s="339"/>
      <c r="G32" s="339"/>
      <c r="H32" s="339"/>
      <c r="I32" s="339"/>
      <c r="J32" s="339"/>
      <c r="K32" s="217"/>
    </row>
    <row r="33" spans="2:11" ht="15" customHeight="1">
      <c r="B33" s="220"/>
      <c r="C33" s="221"/>
      <c r="D33" s="339" t="s">
        <v>1458</v>
      </c>
      <c r="E33" s="339"/>
      <c r="F33" s="339"/>
      <c r="G33" s="339"/>
      <c r="H33" s="339"/>
      <c r="I33" s="339"/>
      <c r="J33" s="339"/>
      <c r="K33" s="217"/>
    </row>
    <row r="34" spans="2:11" ht="15" customHeight="1">
      <c r="B34" s="220"/>
      <c r="C34" s="221"/>
      <c r="D34" s="219"/>
      <c r="E34" s="223" t="s">
        <v>122</v>
      </c>
      <c r="F34" s="219"/>
      <c r="G34" s="339" t="s">
        <v>1459</v>
      </c>
      <c r="H34" s="339"/>
      <c r="I34" s="339"/>
      <c r="J34" s="339"/>
      <c r="K34" s="217"/>
    </row>
    <row r="35" spans="2:11" ht="30.75" customHeight="1">
      <c r="B35" s="220"/>
      <c r="C35" s="221"/>
      <c r="D35" s="219"/>
      <c r="E35" s="223" t="s">
        <v>1460</v>
      </c>
      <c r="F35" s="219"/>
      <c r="G35" s="339" t="s">
        <v>1461</v>
      </c>
      <c r="H35" s="339"/>
      <c r="I35" s="339"/>
      <c r="J35" s="339"/>
      <c r="K35" s="217"/>
    </row>
    <row r="36" spans="2:11" ht="15" customHeight="1">
      <c r="B36" s="220"/>
      <c r="C36" s="221"/>
      <c r="D36" s="219"/>
      <c r="E36" s="223" t="s">
        <v>52</v>
      </c>
      <c r="F36" s="219"/>
      <c r="G36" s="339" t="s">
        <v>1462</v>
      </c>
      <c r="H36" s="339"/>
      <c r="I36" s="339"/>
      <c r="J36" s="339"/>
      <c r="K36" s="217"/>
    </row>
    <row r="37" spans="2:11" ht="15" customHeight="1">
      <c r="B37" s="220"/>
      <c r="C37" s="221"/>
      <c r="D37" s="219"/>
      <c r="E37" s="223" t="s">
        <v>123</v>
      </c>
      <c r="F37" s="219"/>
      <c r="G37" s="339" t="s">
        <v>1463</v>
      </c>
      <c r="H37" s="339"/>
      <c r="I37" s="339"/>
      <c r="J37" s="339"/>
      <c r="K37" s="217"/>
    </row>
    <row r="38" spans="2:11" ht="15" customHeight="1">
      <c r="B38" s="220"/>
      <c r="C38" s="221"/>
      <c r="D38" s="219"/>
      <c r="E38" s="223" t="s">
        <v>124</v>
      </c>
      <c r="F38" s="219"/>
      <c r="G38" s="339" t="s">
        <v>1464</v>
      </c>
      <c r="H38" s="339"/>
      <c r="I38" s="339"/>
      <c r="J38" s="339"/>
      <c r="K38" s="217"/>
    </row>
    <row r="39" spans="2:11" ht="15" customHeight="1">
      <c r="B39" s="220"/>
      <c r="C39" s="221"/>
      <c r="D39" s="219"/>
      <c r="E39" s="223" t="s">
        <v>125</v>
      </c>
      <c r="F39" s="219"/>
      <c r="G39" s="339" t="s">
        <v>1465</v>
      </c>
      <c r="H39" s="339"/>
      <c r="I39" s="339"/>
      <c r="J39" s="339"/>
      <c r="K39" s="217"/>
    </row>
    <row r="40" spans="2:11" ht="15" customHeight="1">
      <c r="B40" s="220"/>
      <c r="C40" s="221"/>
      <c r="D40" s="219"/>
      <c r="E40" s="223" t="s">
        <v>1466</v>
      </c>
      <c r="F40" s="219"/>
      <c r="G40" s="339" t="s">
        <v>1467</v>
      </c>
      <c r="H40" s="339"/>
      <c r="I40" s="339"/>
      <c r="J40" s="339"/>
      <c r="K40" s="217"/>
    </row>
    <row r="41" spans="2:11" ht="15" customHeight="1">
      <c r="B41" s="220"/>
      <c r="C41" s="221"/>
      <c r="D41" s="219"/>
      <c r="E41" s="223"/>
      <c r="F41" s="219"/>
      <c r="G41" s="339" t="s">
        <v>1468</v>
      </c>
      <c r="H41" s="339"/>
      <c r="I41" s="339"/>
      <c r="J41" s="339"/>
      <c r="K41" s="217"/>
    </row>
    <row r="42" spans="2:11" ht="15" customHeight="1">
      <c r="B42" s="220"/>
      <c r="C42" s="221"/>
      <c r="D42" s="219"/>
      <c r="E42" s="223" t="s">
        <v>1469</v>
      </c>
      <c r="F42" s="219"/>
      <c r="G42" s="339" t="s">
        <v>1470</v>
      </c>
      <c r="H42" s="339"/>
      <c r="I42" s="339"/>
      <c r="J42" s="339"/>
      <c r="K42" s="217"/>
    </row>
    <row r="43" spans="2:11" ht="15" customHeight="1">
      <c r="B43" s="220"/>
      <c r="C43" s="221"/>
      <c r="D43" s="219"/>
      <c r="E43" s="223" t="s">
        <v>127</v>
      </c>
      <c r="F43" s="219"/>
      <c r="G43" s="339" t="s">
        <v>1471</v>
      </c>
      <c r="H43" s="339"/>
      <c r="I43" s="339"/>
      <c r="J43" s="339"/>
      <c r="K43" s="217"/>
    </row>
    <row r="44" spans="2:11" ht="12.75" customHeight="1">
      <c r="B44" s="220"/>
      <c r="C44" s="221"/>
      <c r="D44" s="219"/>
      <c r="E44" s="219"/>
      <c r="F44" s="219"/>
      <c r="G44" s="219"/>
      <c r="H44" s="219"/>
      <c r="I44" s="219"/>
      <c r="J44" s="219"/>
      <c r="K44" s="217"/>
    </row>
    <row r="45" spans="2:11" ht="15" customHeight="1">
      <c r="B45" s="220"/>
      <c r="C45" s="221"/>
      <c r="D45" s="339" t="s">
        <v>1472</v>
      </c>
      <c r="E45" s="339"/>
      <c r="F45" s="339"/>
      <c r="G45" s="339"/>
      <c r="H45" s="339"/>
      <c r="I45" s="339"/>
      <c r="J45" s="339"/>
      <c r="K45" s="217"/>
    </row>
    <row r="46" spans="2:11" ht="15" customHeight="1">
      <c r="B46" s="220"/>
      <c r="C46" s="221"/>
      <c r="D46" s="221"/>
      <c r="E46" s="339" t="s">
        <v>1473</v>
      </c>
      <c r="F46" s="339"/>
      <c r="G46" s="339"/>
      <c r="H46" s="339"/>
      <c r="I46" s="339"/>
      <c r="J46" s="339"/>
      <c r="K46" s="217"/>
    </row>
    <row r="47" spans="2:11" ht="15" customHeight="1">
      <c r="B47" s="220"/>
      <c r="C47" s="221"/>
      <c r="D47" s="221"/>
      <c r="E47" s="339" t="s">
        <v>1474</v>
      </c>
      <c r="F47" s="339"/>
      <c r="G47" s="339"/>
      <c r="H47" s="339"/>
      <c r="I47" s="339"/>
      <c r="J47" s="339"/>
      <c r="K47" s="217"/>
    </row>
    <row r="48" spans="2:11" ht="15" customHeight="1">
      <c r="B48" s="220"/>
      <c r="C48" s="221"/>
      <c r="D48" s="221"/>
      <c r="E48" s="339" t="s">
        <v>1475</v>
      </c>
      <c r="F48" s="339"/>
      <c r="G48" s="339"/>
      <c r="H48" s="339"/>
      <c r="I48" s="339"/>
      <c r="J48" s="339"/>
      <c r="K48" s="217"/>
    </row>
    <row r="49" spans="2:11" ht="15" customHeight="1">
      <c r="B49" s="220"/>
      <c r="C49" s="221"/>
      <c r="D49" s="339" t="s">
        <v>1476</v>
      </c>
      <c r="E49" s="339"/>
      <c r="F49" s="339"/>
      <c r="G49" s="339"/>
      <c r="H49" s="339"/>
      <c r="I49" s="339"/>
      <c r="J49" s="339"/>
      <c r="K49" s="217"/>
    </row>
    <row r="50" spans="2:11" ht="25.5" customHeight="1">
      <c r="B50" s="216"/>
      <c r="C50" s="343" t="s">
        <v>1477</v>
      </c>
      <c r="D50" s="343"/>
      <c r="E50" s="343"/>
      <c r="F50" s="343"/>
      <c r="G50" s="343"/>
      <c r="H50" s="343"/>
      <c r="I50" s="343"/>
      <c r="J50" s="343"/>
      <c r="K50" s="217"/>
    </row>
    <row r="51" spans="2:11" ht="5.25" customHeight="1">
      <c r="B51" s="216"/>
      <c r="C51" s="218"/>
      <c r="D51" s="218"/>
      <c r="E51" s="218"/>
      <c r="F51" s="218"/>
      <c r="G51" s="218"/>
      <c r="H51" s="218"/>
      <c r="I51" s="218"/>
      <c r="J51" s="218"/>
      <c r="K51" s="217"/>
    </row>
    <row r="52" spans="2:11" ht="15" customHeight="1">
      <c r="B52" s="216"/>
      <c r="C52" s="339" t="s">
        <v>1478</v>
      </c>
      <c r="D52" s="339"/>
      <c r="E52" s="339"/>
      <c r="F52" s="339"/>
      <c r="G52" s="339"/>
      <c r="H52" s="339"/>
      <c r="I52" s="339"/>
      <c r="J52" s="339"/>
      <c r="K52" s="217"/>
    </row>
    <row r="53" spans="2:11" ht="15" customHeight="1">
      <c r="B53" s="216"/>
      <c r="C53" s="339" t="s">
        <v>1479</v>
      </c>
      <c r="D53" s="339"/>
      <c r="E53" s="339"/>
      <c r="F53" s="339"/>
      <c r="G53" s="339"/>
      <c r="H53" s="339"/>
      <c r="I53" s="339"/>
      <c r="J53" s="339"/>
      <c r="K53" s="217"/>
    </row>
    <row r="54" spans="2:11" ht="12.75" customHeight="1">
      <c r="B54" s="216"/>
      <c r="C54" s="219"/>
      <c r="D54" s="219"/>
      <c r="E54" s="219"/>
      <c r="F54" s="219"/>
      <c r="G54" s="219"/>
      <c r="H54" s="219"/>
      <c r="I54" s="219"/>
      <c r="J54" s="219"/>
      <c r="K54" s="217"/>
    </row>
    <row r="55" spans="2:11" ht="15" customHeight="1">
      <c r="B55" s="216"/>
      <c r="C55" s="339" t="s">
        <v>1480</v>
      </c>
      <c r="D55" s="339"/>
      <c r="E55" s="339"/>
      <c r="F55" s="339"/>
      <c r="G55" s="339"/>
      <c r="H55" s="339"/>
      <c r="I55" s="339"/>
      <c r="J55" s="339"/>
      <c r="K55" s="217"/>
    </row>
    <row r="56" spans="2:11" ht="15" customHeight="1">
      <c r="B56" s="216"/>
      <c r="C56" s="221"/>
      <c r="D56" s="339" t="s">
        <v>1481</v>
      </c>
      <c r="E56" s="339"/>
      <c r="F56" s="339"/>
      <c r="G56" s="339"/>
      <c r="H56" s="339"/>
      <c r="I56" s="339"/>
      <c r="J56" s="339"/>
      <c r="K56" s="217"/>
    </row>
    <row r="57" spans="2:11" ht="15" customHeight="1">
      <c r="B57" s="216"/>
      <c r="C57" s="221"/>
      <c r="D57" s="339" t="s">
        <v>1482</v>
      </c>
      <c r="E57" s="339"/>
      <c r="F57" s="339"/>
      <c r="G57" s="339"/>
      <c r="H57" s="339"/>
      <c r="I57" s="339"/>
      <c r="J57" s="339"/>
      <c r="K57" s="217"/>
    </row>
    <row r="58" spans="2:11" ht="15" customHeight="1">
      <c r="B58" s="216"/>
      <c r="C58" s="221"/>
      <c r="D58" s="339" t="s">
        <v>1483</v>
      </c>
      <c r="E58" s="339"/>
      <c r="F58" s="339"/>
      <c r="G58" s="339"/>
      <c r="H58" s="339"/>
      <c r="I58" s="339"/>
      <c r="J58" s="339"/>
      <c r="K58" s="217"/>
    </row>
    <row r="59" spans="2:11" ht="15" customHeight="1">
      <c r="B59" s="216"/>
      <c r="C59" s="221"/>
      <c r="D59" s="339" t="s">
        <v>1484</v>
      </c>
      <c r="E59" s="339"/>
      <c r="F59" s="339"/>
      <c r="G59" s="339"/>
      <c r="H59" s="339"/>
      <c r="I59" s="339"/>
      <c r="J59" s="339"/>
      <c r="K59" s="217"/>
    </row>
    <row r="60" spans="2:11" ht="15" customHeight="1">
      <c r="B60" s="216"/>
      <c r="C60" s="221"/>
      <c r="D60" s="340" t="s">
        <v>1485</v>
      </c>
      <c r="E60" s="340"/>
      <c r="F60" s="340"/>
      <c r="G60" s="340"/>
      <c r="H60" s="340"/>
      <c r="I60" s="340"/>
      <c r="J60" s="340"/>
      <c r="K60" s="217"/>
    </row>
    <row r="61" spans="2:11" ht="15" customHeight="1">
      <c r="B61" s="216"/>
      <c r="C61" s="221"/>
      <c r="D61" s="339" t="s">
        <v>1486</v>
      </c>
      <c r="E61" s="339"/>
      <c r="F61" s="339"/>
      <c r="G61" s="339"/>
      <c r="H61" s="339"/>
      <c r="I61" s="339"/>
      <c r="J61" s="339"/>
      <c r="K61" s="217"/>
    </row>
    <row r="62" spans="2:11" ht="12.75" customHeight="1">
      <c r="B62" s="216"/>
      <c r="C62" s="221"/>
      <c r="D62" s="221"/>
      <c r="E62" s="224"/>
      <c r="F62" s="221"/>
      <c r="G62" s="221"/>
      <c r="H62" s="221"/>
      <c r="I62" s="221"/>
      <c r="J62" s="221"/>
      <c r="K62" s="217"/>
    </row>
    <row r="63" spans="2:11" ht="15" customHeight="1">
      <c r="B63" s="216"/>
      <c r="C63" s="221"/>
      <c r="D63" s="339" t="s">
        <v>1487</v>
      </c>
      <c r="E63" s="339"/>
      <c r="F63" s="339"/>
      <c r="G63" s="339"/>
      <c r="H63" s="339"/>
      <c r="I63" s="339"/>
      <c r="J63" s="339"/>
      <c r="K63" s="217"/>
    </row>
    <row r="64" spans="2:11" ht="15" customHeight="1">
      <c r="B64" s="216"/>
      <c r="C64" s="221"/>
      <c r="D64" s="340" t="s">
        <v>1488</v>
      </c>
      <c r="E64" s="340"/>
      <c r="F64" s="340"/>
      <c r="G64" s="340"/>
      <c r="H64" s="340"/>
      <c r="I64" s="340"/>
      <c r="J64" s="340"/>
      <c r="K64" s="217"/>
    </row>
    <row r="65" spans="2:11" ht="15" customHeight="1">
      <c r="B65" s="216"/>
      <c r="C65" s="221"/>
      <c r="D65" s="339" t="s">
        <v>1489</v>
      </c>
      <c r="E65" s="339"/>
      <c r="F65" s="339"/>
      <c r="G65" s="339"/>
      <c r="H65" s="339"/>
      <c r="I65" s="339"/>
      <c r="J65" s="339"/>
      <c r="K65" s="217"/>
    </row>
    <row r="66" spans="2:11" ht="15" customHeight="1">
      <c r="B66" s="216"/>
      <c r="C66" s="221"/>
      <c r="D66" s="339" t="s">
        <v>1490</v>
      </c>
      <c r="E66" s="339"/>
      <c r="F66" s="339"/>
      <c r="G66" s="339"/>
      <c r="H66" s="339"/>
      <c r="I66" s="339"/>
      <c r="J66" s="339"/>
      <c r="K66" s="217"/>
    </row>
    <row r="67" spans="2:11" ht="15" customHeight="1">
      <c r="B67" s="216"/>
      <c r="C67" s="221"/>
      <c r="D67" s="339" t="s">
        <v>1491</v>
      </c>
      <c r="E67" s="339"/>
      <c r="F67" s="339"/>
      <c r="G67" s="339"/>
      <c r="H67" s="339"/>
      <c r="I67" s="339"/>
      <c r="J67" s="339"/>
      <c r="K67" s="217"/>
    </row>
    <row r="68" spans="2:11" ht="15" customHeight="1">
      <c r="B68" s="216"/>
      <c r="C68" s="221"/>
      <c r="D68" s="339" t="s">
        <v>1492</v>
      </c>
      <c r="E68" s="339"/>
      <c r="F68" s="339"/>
      <c r="G68" s="339"/>
      <c r="H68" s="339"/>
      <c r="I68" s="339"/>
      <c r="J68" s="339"/>
      <c r="K68" s="217"/>
    </row>
    <row r="69" spans="2:11" ht="12.75" customHeight="1">
      <c r="B69" s="225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2:11" ht="18.75" customHeight="1">
      <c r="B70" s="228"/>
      <c r="C70" s="228"/>
      <c r="D70" s="228"/>
      <c r="E70" s="228"/>
      <c r="F70" s="228"/>
      <c r="G70" s="228"/>
      <c r="H70" s="228"/>
      <c r="I70" s="228"/>
      <c r="J70" s="228"/>
      <c r="K70" s="229"/>
    </row>
    <row r="71" spans="2:11" ht="18.75" customHeight="1">
      <c r="B71" s="229"/>
      <c r="C71" s="229"/>
      <c r="D71" s="229"/>
      <c r="E71" s="229"/>
      <c r="F71" s="229"/>
      <c r="G71" s="229"/>
      <c r="H71" s="229"/>
      <c r="I71" s="229"/>
      <c r="J71" s="229"/>
      <c r="K71" s="229"/>
    </row>
    <row r="72" spans="2:11" ht="7.5" customHeight="1">
      <c r="B72" s="230"/>
      <c r="C72" s="231"/>
      <c r="D72" s="231"/>
      <c r="E72" s="231"/>
      <c r="F72" s="231"/>
      <c r="G72" s="231"/>
      <c r="H72" s="231"/>
      <c r="I72" s="231"/>
      <c r="J72" s="231"/>
      <c r="K72" s="232"/>
    </row>
    <row r="73" spans="2:11" ht="45" customHeight="1">
      <c r="B73" s="233"/>
      <c r="C73" s="341" t="s">
        <v>86</v>
      </c>
      <c r="D73" s="341"/>
      <c r="E73" s="341"/>
      <c r="F73" s="341"/>
      <c r="G73" s="341"/>
      <c r="H73" s="341"/>
      <c r="I73" s="341"/>
      <c r="J73" s="341"/>
      <c r="K73" s="234"/>
    </row>
    <row r="74" spans="2:11" ht="17.25" customHeight="1">
      <c r="B74" s="233"/>
      <c r="C74" s="235" t="s">
        <v>1493</v>
      </c>
      <c r="D74" s="235"/>
      <c r="E74" s="235"/>
      <c r="F74" s="235" t="s">
        <v>1494</v>
      </c>
      <c r="G74" s="236"/>
      <c r="H74" s="235" t="s">
        <v>123</v>
      </c>
      <c r="I74" s="235" t="s">
        <v>56</v>
      </c>
      <c r="J74" s="235" t="s">
        <v>1495</v>
      </c>
      <c r="K74" s="234"/>
    </row>
    <row r="75" spans="2:11" ht="17.25" customHeight="1">
      <c r="B75" s="233"/>
      <c r="C75" s="237" t="s">
        <v>1496</v>
      </c>
      <c r="D75" s="237"/>
      <c r="E75" s="237"/>
      <c r="F75" s="238" t="s">
        <v>1497</v>
      </c>
      <c r="G75" s="239"/>
      <c r="H75" s="237"/>
      <c r="I75" s="237"/>
      <c r="J75" s="237" t="s">
        <v>1498</v>
      </c>
      <c r="K75" s="234"/>
    </row>
    <row r="76" spans="2:11" ht="5.25" customHeight="1">
      <c r="B76" s="233"/>
      <c r="C76" s="240"/>
      <c r="D76" s="240"/>
      <c r="E76" s="240"/>
      <c r="F76" s="240"/>
      <c r="G76" s="241"/>
      <c r="H76" s="240"/>
      <c r="I76" s="240"/>
      <c r="J76" s="240"/>
      <c r="K76" s="234"/>
    </row>
    <row r="77" spans="2:11" ht="15" customHeight="1">
      <c r="B77" s="233"/>
      <c r="C77" s="223" t="s">
        <v>52</v>
      </c>
      <c r="D77" s="240"/>
      <c r="E77" s="240"/>
      <c r="F77" s="242" t="s">
        <v>1499</v>
      </c>
      <c r="G77" s="241"/>
      <c r="H77" s="223" t="s">
        <v>1500</v>
      </c>
      <c r="I77" s="223" t="s">
        <v>1501</v>
      </c>
      <c r="J77" s="223">
        <v>20</v>
      </c>
      <c r="K77" s="234"/>
    </row>
    <row r="78" spans="2:11" ht="15" customHeight="1">
      <c r="B78" s="233"/>
      <c r="C78" s="223" t="s">
        <v>1502</v>
      </c>
      <c r="D78" s="223"/>
      <c r="E78" s="223"/>
      <c r="F78" s="242" t="s">
        <v>1499</v>
      </c>
      <c r="G78" s="241"/>
      <c r="H78" s="223" t="s">
        <v>1503</v>
      </c>
      <c r="I78" s="223" t="s">
        <v>1501</v>
      </c>
      <c r="J78" s="223">
        <v>120</v>
      </c>
      <c r="K78" s="234"/>
    </row>
    <row r="79" spans="2:11" ht="15" customHeight="1">
      <c r="B79" s="243"/>
      <c r="C79" s="223" t="s">
        <v>1504</v>
      </c>
      <c r="D79" s="223"/>
      <c r="E79" s="223"/>
      <c r="F79" s="242" t="s">
        <v>1505</v>
      </c>
      <c r="G79" s="241"/>
      <c r="H79" s="223" t="s">
        <v>1506</v>
      </c>
      <c r="I79" s="223" t="s">
        <v>1501</v>
      </c>
      <c r="J79" s="223">
        <v>50</v>
      </c>
      <c r="K79" s="234"/>
    </row>
    <row r="80" spans="2:11" ht="15" customHeight="1">
      <c r="B80" s="243"/>
      <c r="C80" s="223" t="s">
        <v>1507</v>
      </c>
      <c r="D80" s="223"/>
      <c r="E80" s="223"/>
      <c r="F80" s="242" t="s">
        <v>1499</v>
      </c>
      <c r="G80" s="241"/>
      <c r="H80" s="223" t="s">
        <v>1508</v>
      </c>
      <c r="I80" s="223" t="s">
        <v>1509</v>
      </c>
      <c r="J80" s="223"/>
      <c r="K80" s="234"/>
    </row>
    <row r="81" spans="2:11" ht="15" customHeight="1">
      <c r="B81" s="243"/>
      <c r="C81" s="244" t="s">
        <v>1510</v>
      </c>
      <c r="D81" s="244"/>
      <c r="E81" s="244"/>
      <c r="F81" s="245" t="s">
        <v>1505</v>
      </c>
      <c r="G81" s="244"/>
      <c r="H81" s="244" t="s">
        <v>1511</v>
      </c>
      <c r="I81" s="244" t="s">
        <v>1501</v>
      </c>
      <c r="J81" s="244">
        <v>15</v>
      </c>
      <c r="K81" s="234"/>
    </row>
    <row r="82" spans="2:11" ht="15" customHeight="1">
      <c r="B82" s="243"/>
      <c r="C82" s="244" t="s">
        <v>1512</v>
      </c>
      <c r="D82" s="244"/>
      <c r="E82" s="244"/>
      <c r="F82" s="245" t="s">
        <v>1505</v>
      </c>
      <c r="G82" s="244"/>
      <c r="H82" s="244" t="s">
        <v>1513</v>
      </c>
      <c r="I82" s="244" t="s">
        <v>1501</v>
      </c>
      <c r="J82" s="244">
        <v>15</v>
      </c>
      <c r="K82" s="234"/>
    </row>
    <row r="83" spans="2:11" ht="15" customHeight="1">
      <c r="B83" s="243"/>
      <c r="C83" s="244" t="s">
        <v>1514</v>
      </c>
      <c r="D83" s="244"/>
      <c r="E83" s="244"/>
      <c r="F83" s="245" t="s">
        <v>1505</v>
      </c>
      <c r="G83" s="244"/>
      <c r="H83" s="244" t="s">
        <v>1515</v>
      </c>
      <c r="I83" s="244" t="s">
        <v>1501</v>
      </c>
      <c r="J83" s="244">
        <v>20</v>
      </c>
      <c r="K83" s="234"/>
    </row>
    <row r="84" spans="2:11" ht="15" customHeight="1">
      <c r="B84" s="243"/>
      <c r="C84" s="244" t="s">
        <v>1516</v>
      </c>
      <c r="D84" s="244"/>
      <c r="E84" s="244"/>
      <c r="F84" s="245" t="s">
        <v>1505</v>
      </c>
      <c r="G84" s="244"/>
      <c r="H84" s="244" t="s">
        <v>1517</v>
      </c>
      <c r="I84" s="244" t="s">
        <v>1501</v>
      </c>
      <c r="J84" s="244">
        <v>20</v>
      </c>
      <c r="K84" s="234"/>
    </row>
    <row r="85" spans="2:11" ht="15" customHeight="1">
      <c r="B85" s="243"/>
      <c r="C85" s="223" t="s">
        <v>1518</v>
      </c>
      <c r="D85" s="223"/>
      <c r="E85" s="223"/>
      <c r="F85" s="242" t="s">
        <v>1505</v>
      </c>
      <c r="G85" s="241"/>
      <c r="H85" s="223" t="s">
        <v>1519</v>
      </c>
      <c r="I85" s="223" t="s">
        <v>1501</v>
      </c>
      <c r="J85" s="223">
        <v>50</v>
      </c>
      <c r="K85" s="234"/>
    </row>
    <row r="86" spans="2:11" ht="15" customHeight="1">
      <c r="B86" s="243"/>
      <c r="C86" s="223" t="s">
        <v>1520</v>
      </c>
      <c r="D86" s="223"/>
      <c r="E86" s="223"/>
      <c r="F86" s="242" t="s">
        <v>1505</v>
      </c>
      <c r="G86" s="241"/>
      <c r="H86" s="223" t="s">
        <v>1521</v>
      </c>
      <c r="I86" s="223" t="s">
        <v>1501</v>
      </c>
      <c r="J86" s="223">
        <v>20</v>
      </c>
      <c r="K86" s="234"/>
    </row>
    <row r="87" spans="2:11" ht="15" customHeight="1">
      <c r="B87" s="243"/>
      <c r="C87" s="223" t="s">
        <v>1522</v>
      </c>
      <c r="D87" s="223"/>
      <c r="E87" s="223"/>
      <c r="F87" s="242" t="s">
        <v>1505</v>
      </c>
      <c r="G87" s="241"/>
      <c r="H87" s="223" t="s">
        <v>1523</v>
      </c>
      <c r="I87" s="223" t="s">
        <v>1501</v>
      </c>
      <c r="J87" s="223">
        <v>20</v>
      </c>
      <c r="K87" s="234"/>
    </row>
    <row r="88" spans="2:11" ht="15" customHeight="1">
      <c r="B88" s="243"/>
      <c r="C88" s="223" t="s">
        <v>1524</v>
      </c>
      <c r="D88" s="223"/>
      <c r="E88" s="223"/>
      <c r="F88" s="242" t="s">
        <v>1505</v>
      </c>
      <c r="G88" s="241"/>
      <c r="H88" s="223" t="s">
        <v>1525</v>
      </c>
      <c r="I88" s="223" t="s">
        <v>1501</v>
      </c>
      <c r="J88" s="223">
        <v>50</v>
      </c>
      <c r="K88" s="234"/>
    </row>
    <row r="89" spans="2:11" ht="15" customHeight="1">
      <c r="B89" s="243"/>
      <c r="C89" s="223" t="s">
        <v>1526</v>
      </c>
      <c r="D89" s="223"/>
      <c r="E89" s="223"/>
      <c r="F89" s="242" t="s">
        <v>1505</v>
      </c>
      <c r="G89" s="241"/>
      <c r="H89" s="223" t="s">
        <v>1526</v>
      </c>
      <c r="I89" s="223" t="s">
        <v>1501</v>
      </c>
      <c r="J89" s="223">
        <v>50</v>
      </c>
      <c r="K89" s="234"/>
    </row>
    <row r="90" spans="2:11" ht="15" customHeight="1">
      <c r="B90" s="243"/>
      <c r="C90" s="223" t="s">
        <v>128</v>
      </c>
      <c r="D90" s="223"/>
      <c r="E90" s="223"/>
      <c r="F90" s="242" t="s">
        <v>1505</v>
      </c>
      <c r="G90" s="241"/>
      <c r="H90" s="223" t="s">
        <v>1527</v>
      </c>
      <c r="I90" s="223" t="s">
        <v>1501</v>
      </c>
      <c r="J90" s="223">
        <v>255</v>
      </c>
      <c r="K90" s="234"/>
    </row>
    <row r="91" spans="2:11" ht="15" customHeight="1">
      <c r="B91" s="243"/>
      <c r="C91" s="223" t="s">
        <v>1528</v>
      </c>
      <c r="D91" s="223"/>
      <c r="E91" s="223"/>
      <c r="F91" s="242" t="s">
        <v>1499</v>
      </c>
      <c r="G91" s="241"/>
      <c r="H91" s="223" t="s">
        <v>1529</v>
      </c>
      <c r="I91" s="223" t="s">
        <v>1530</v>
      </c>
      <c r="J91" s="223"/>
      <c r="K91" s="234"/>
    </row>
    <row r="92" spans="2:11" ht="15" customHeight="1">
      <c r="B92" s="243"/>
      <c r="C92" s="223" t="s">
        <v>1531</v>
      </c>
      <c r="D92" s="223"/>
      <c r="E92" s="223"/>
      <c r="F92" s="242" t="s">
        <v>1499</v>
      </c>
      <c r="G92" s="241"/>
      <c r="H92" s="223" t="s">
        <v>1532</v>
      </c>
      <c r="I92" s="223" t="s">
        <v>1533</v>
      </c>
      <c r="J92" s="223"/>
      <c r="K92" s="234"/>
    </row>
    <row r="93" spans="2:11" ht="15" customHeight="1">
      <c r="B93" s="243"/>
      <c r="C93" s="223" t="s">
        <v>1534</v>
      </c>
      <c r="D93" s="223"/>
      <c r="E93" s="223"/>
      <c r="F93" s="242" t="s">
        <v>1499</v>
      </c>
      <c r="G93" s="241"/>
      <c r="H93" s="223" t="s">
        <v>1534</v>
      </c>
      <c r="I93" s="223" t="s">
        <v>1533</v>
      </c>
      <c r="J93" s="223"/>
      <c r="K93" s="234"/>
    </row>
    <row r="94" spans="2:11" ht="15" customHeight="1">
      <c r="B94" s="243"/>
      <c r="C94" s="223" t="s">
        <v>37</v>
      </c>
      <c r="D94" s="223"/>
      <c r="E94" s="223"/>
      <c r="F94" s="242" t="s">
        <v>1499</v>
      </c>
      <c r="G94" s="241"/>
      <c r="H94" s="223" t="s">
        <v>1535</v>
      </c>
      <c r="I94" s="223" t="s">
        <v>1533</v>
      </c>
      <c r="J94" s="223"/>
      <c r="K94" s="234"/>
    </row>
    <row r="95" spans="2:11" ht="15" customHeight="1">
      <c r="B95" s="243"/>
      <c r="C95" s="223" t="s">
        <v>47</v>
      </c>
      <c r="D95" s="223"/>
      <c r="E95" s="223"/>
      <c r="F95" s="242" t="s">
        <v>1499</v>
      </c>
      <c r="G95" s="241"/>
      <c r="H95" s="223" t="s">
        <v>1536</v>
      </c>
      <c r="I95" s="223" t="s">
        <v>1533</v>
      </c>
      <c r="J95" s="223"/>
      <c r="K95" s="234"/>
    </row>
    <row r="96" spans="2:11" ht="15" customHeight="1">
      <c r="B96" s="246"/>
      <c r="C96" s="247"/>
      <c r="D96" s="247"/>
      <c r="E96" s="247"/>
      <c r="F96" s="247"/>
      <c r="G96" s="247"/>
      <c r="H96" s="247"/>
      <c r="I96" s="247"/>
      <c r="J96" s="247"/>
      <c r="K96" s="248"/>
    </row>
    <row r="97" spans="2:11" ht="18.75" customHeight="1">
      <c r="B97" s="249"/>
      <c r="C97" s="250"/>
      <c r="D97" s="250"/>
      <c r="E97" s="250"/>
      <c r="F97" s="250"/>
      <c r="G97" s="250"/>
      <c r="H97" s="250"/>
      <c r="I97" s="250"/>
      <c r="J97" s="250"/>
      <c r="K97" s="249"/>
    </row>
    <row r="98" spans="2:11" ht="18.75" customHeight="1">
      <c r="B98" s="229"/>
      <c r="C98" s="229"/>
      <c r="D98" s="229"/>
      <c r="E98" s="229"/>
      <c r="F98" s="229"/>
      <c r="G98" s="229"/>
      <c r="H98" s="229"/>
      <c r="I98" s="229"/>
      <c r="J98" s="229"/>
      <c r="K98" s="229"/>
    </row>
    <row r="99" spans="2:11" ht="7.5" customHeight="1">
      <c r="B99" s="230"/>
      <c r="C99" s="231"/>
      <c r="D99" s="231"/>
      <c r="E99" s="231"/>
      <c r="F99" s="231"/>
      <c r="G99" s="231"/>
      <c r="H99" s="231"/>
      <c r="I99" s="231"/>
      <c r="J99" s="231"/>
      <c r="K99" s="232"/>
    </row>
    <row r="100" spans="2:11" ht="45" customHeight="1">
      <c r="B100" s="233"/>
      <c r="C100" s="341" t="s">
        <v>1537</v>
      </c>
      <c r="D100" s="341"/>
      <c r="E100" s="341"/>
      <c r="F100" s="341"/>
      <c r="G100" s="341"/>
      <c r="H100" s="341"/>
      <c r="I100" s="341"/>
      <c r="J100" s="341"/>
      <c r="K100" s="234"/>
    </row>
    <row r="101" spans="2:11" ht="17.25" customHeight="1">
      <c r="B101" s="233"/>
      <c r="C101" s="235" t="s">
        <v>1493</v>
      </c>
      <c r="D101" s="235"/>
      <c r="E101" s="235"/>
      <c r="F101" s="235" t="s">
        <v>1494</v>
      </c>
      <c r="G101" s="236"/>
      <c r="H101" s="235" t="s">
        <v>123</v>
      </c>
      <c r="I101" s="235" t="s">
        <v>56</v>
      </c>
      <c r="J101" s="235" t="s">
        <v>1495</v>
      </c>
      <c r="K101" s="234"/>
    </row>
    <row r="102" spans="2:11" ht="17.25" customHeight="1">
      <c r="B102" s="233"/>
      <c r="C102" s="237" t="s">
        <v>1496</v>
      </c>
      <c r="D102" s="237"/>
      <c r="E102" s="237"/>
      <c r="F102" s="238" t="s">
        <v>1497</v>
      </c>
      <c r="G102" s="239"/>
      <c r="H102" s="237"/>
      <c r="I102" s="237"/>
      <c r="J102" s="237" t="s">
        <v>1498</v>
      </c>
      <c r="K102" s="234"/>
    </row>
    <row r="103" spans="2:11" ht="5.25" customHeight="1">
      <c r="B103" s="233"/>
      <c r="C103" s="235"/>
      <c r="D103" s="235"/>
      <c r="E103" s="235"/>
      <c r="F103" s="235"/>
      <c r="G103" s="251"/>
      <c r="H103" s="235"/>
      <c r="I103" s="235"/>
      <c r="J103" s="235"/>
      <c r="K103" s="234"/>
    </row>
    <row r="104" spans="2:11" ht="15" customHeight="1">
      <c r="B104" s="233"/>
      <c r="C104" s="223" t="s">
        <v>52</v>
      </c>
      <c r="D104" s="240"/>
      <c r="E104" s="240"/>
      <c r="F104" s="242" t="s">
        <v>1499</v>
      </c>
      <c r="G104" s="251"/>
      <c r="H104" s="223" t="s">
        <v>1538</v>
      </c>
      <c r="I104" s="223" t="s">
        <v>1501</v>
      </c>
      <c r="J104" s="223">
        <v>20</v>
      </c>
      <c r="K104" s="234"/>
    </row>
    <row r="105" spans="2:11" ht="15" customHeight="1">
      <c r="B105" s="233"/>
      <c r="C105" s="223" t="s">
        <v>1502</v>
      </c>
      <c r="D105" s="223"/>
      <c r="E105" s="223"/>
      <c r="F105" s="242" t="s">
        <v>1499</v>
      </c>
      <c r="G105" s="223"/>
      <c r="H105" s="223" t="s">
        <v>1538</v>
      </c>
      <c r="I105" s="223" t="s">
        <v>1501</v>
      </c>
      <c r="J105" s="223">
        <v>120</v>
      </c>
      <c r="K105" s="234"/>
    </row>
    <row r="106" spans="2:11" ht="15" customHeight="1">
      <c r="B106" s="243"/>
      <c r="C106" s="223" t="s">
        <v>1504</v>
      </c>
      <c r="D106" s="223"/>
      <c r="E106" s="223"/>
      <c r="F106" s="242" t="s">
        <v>1505</v>
      </c>
      <c r="G106" s="223"/>
      <c r="H106" s="223" t="s">
        <v>1538</v>
      </c>
      <c r="I106" s="223" t="s">
        <v>1501</v>
      </c>
      <c r="J106" s="223">
        <v>50</v>
      </c>
      <c r="K106" s="234"/>
    </row>
    <row r="107" spans="2:11" ht="15" customHeight="1">
      <c r="B107" s="243"/>
      <c r="C107" s="223" t="s">
        <v>1507</v>
      </c>
      <c r="D107" s="223"/>
      <c r="E107" s="223"/>
      <c r="F107" s="242" t="s">
        <v>1499</v>
      </c>
      <c r="G107" s="223"/>
      <c r="H107" s="223" t="s">
        <v>1538</v>
      </c>
      <c r="I107" s="223" t="s">
        <v>1509</v>
      </c>
      <c r="J107" s="223"/>
      <c r="K107" s="234"/>
    </row>
    <row r="108" spans="2:11" ht="15" customHeight="1">
      <c r="B108" s="243"/>
      <c r="C108" s="223" t="s">
        <v>1518</v>
      </c>
      <c r="D108" s="223"/>
      <c r="E108" s="223"/>
      <c r="F108" s="242" t="s">
        <v>1505</v>
      </c>
      <c r="G108" s="223"/>
      <c r="H108" s="223" t="s">
        <v>1538</v>
      </c>
      <c r="I108" s="223" t="s">
        <v>1501</v>
      </c>
      <c r="J108" s="223">
        <v>50</v>
      </c>
      <c r="K108" s="234"/>
    </row>
    <row r="109" spans="2:11" ht="15" customHeight="1">
      <c r="B109" s="243"/>
      <c r="C109" s="223" t="s">
        <v>1526</v>
      </c>
      <c r="D109" s="223"/>
      <c r="E109" s="223"/>
      <c r="F109" s="242" t="s">
        <v>1505</v>
      </c>
      <c r="G109" s="223"/>
      <c r="H109" s="223" t="s">
        <v>1538</v>
      </c>
      <c r="I109" s="223" t="s">
        <v>1501</v>
      </c>
      <c r="J109" s="223">
        <v>50</v>
      </c>
      <c r="K109" s="234"/>
    </row>
    <row r="110" spans="2:11" ht="15" customHeight="1">
      <c r="B110" s="243"/>
      <c r="C110" s="223" t="s">
        <v>1524</v>
      </c>
      <c r="D110" s="223"/>
      <c r="E110" s="223"/>
      <c r="F110" s="242" t="s">
        <v>1505</v>
      </c>
      <c r="G110" s="223"/>
      <c r="H110" s="223" t="s">
        <v>1538</v>
      </c>
      <c r="I110" s="223" t="s">
        <v>1501</v>
      </c>
      <c r="J110" s="223">
        <v>50</v>
      </c>
      <c r="K110" s="234"/>
    </row>
    <row r="111" spans="2:11" ht="15" customHeight="1">
      <c r="B111" s="243"/>
      <c r="C111" s="223" t="s">
        <v>52</v>
      </c>
      <c r="D111" s="223"/>
      <c r="E111" s="223"/>
      <c r="F111" s="242" t="s">
        <v>1499</v>
      </c>
      <c r="G111" s="223"/>
      <c r="H111" s="223" t="s">
        <v>1539</v>
      </c>
      <c r="I111" s="223" t="s">
        <v>1501</v>
      </c>
      <c r="J111" s="223">
        <v>20</v>
      </c>
      <c r="K111" s="234"/>
    </row>
    <row r="112" spans="2:11" ht="15" customHeight="1">
      <c r="B112" s="243"/>
      <c r="C112" s="223" t="s">
        <v>1540</v>
      </c>
      <c r="D112" s="223"/>
      <c r="E112" s="223"/>
      <c r="F112" s="242" t="s">
        <v>1499</v>
      </c>
      <c r="G112" s="223"/>
      <c r="H112" s="223" t="s">
        <v>1541</v>
      </c>
      <c r="I112" s="223" t="s">
        <v>1501</v>
      </c>
      <c r="J112" s="223">
        <v>120</v>
      </c>
      <c r="K112" s="234"/>
    </row>
    <row r="113" spans="2:11" ht="15" customHeight="1">
      <c r="B113" s="243"/>
      <c r="C113" s="223" t="s">
        <v>37</v>
      </c>
      <c r="D113" s="223"/>
      <c r="E113" s="223"/>
      <c r="F113" s="242" t="s">
        <v>1499</v>
      </c>
      <c r="G113" s="223"/>
      <c r="H113" s="223" t="s">
        <v>1542</v>
      </c>
      <c r="I113" s="223" t="s">
        <v>1533</v>
      </c>
      <c r="J113" s="223"/>
      <c r="K113" s="234"/>
    </row>
    <row r="114" spans="2:11" ht="15" customHeight="1">
      <c r="B114" s="243"/>
      <c r="C114" s="223" t="s">
        <v>47</v>
      </c>
      <c r="D114" s="223"/>
      <c r="E114" s="223"/>
      <c r="F114" s="242" t="s">
        <v>1499</v>
      </c>
      <c r="G114" s="223"/>
      <c r="H114" s="223" t="s">
        <v>1543</v>
      </c>
      <c r="I114" s="223" t="s">
        <v>1533</v>
      </c>
      <c r="J114" s="223"/>
      <c r="K114" s="234"/>
    </row>
    <row r="115" spans="2:11" ht="15" customHeight="1">
      <c r="B115" s="243"/>
      <c r="C115" s="223" t="s">
        <v>56</v>
      </c>
      <c r="D115" s="223"/>
      <c r="E115" s="223"/>
      <c r="F115" s="242" t="s">
        <v>1499</v>
      </c>
      <c r="G115" s="223"/>
      <c r="H115" s="223" t="s">
        <v>1544</v>
      </c>
      <c r="I115" s="223" t="s">
        <v>1545</v>
      </c>
      <c r="J115" s="223"/>
      <c r="K115" s="234"/>
    </row>
    <row r="116" spans="2:11" ht="15" customHeight="1">
      <c r="B116" s="246"/>
      <c r="C116" s="252"/>
      <c r="D116" s="252"/>
      <c r="E116" s="252"/>
      <c r="F116" s="252"/>
      <c r="G116" s="252"/>
      <c r="H116" s="252"/>
      <c r="I116" s="252"/>
      <c r="J116" s="252"/>
      <c r="K116" s="248"/>
    </row>
    <row r="117" spans="2:11" ht="18.75" customHeight="1">
      <c r="B117" s="253"/>
      <c r="C117" s="219"/>
      <c r="D117" s="219"/>
      <c r="E117" s="219"/>
      <c r="F117" s="254"/>
      <c r="G117" s="219"/>
      <c r="H117" s="219"/>
      <c r="I117" s="219"/>
      <c r="J117" s="219"/>
      <c r="K117" s="253"/>
    </row>
    <row r="118" spans="2:11" ht="18.75" customHeight="1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</row>
    <row r="119" spans="2:11" ht="7.5" customHeight="1">
      <c r="B119" s="255"/>
      <c r="C119" s="256"/>
      <c r="D119" s="256"/>
      <c r="E119" s="256"/>
      <c r="F119" s="256"/>
      <c r="G119" s="256"/>
      <c r="H119" s="256"/>
      <c r="I119" s="256"/>
      <c r="J119" s="256"/>
      <c r="K119" s="257"/>
    </row>
    <row r="120" spans="2:11" ht="45" customHeight="1">
      <c r="B120" s="258"/>
      <c r="C120" s="336" t="s">
        <v>1546</v>
      </c>
      <c r="D120" s="336"/>
      <c r="E120" s="336"/>
      <c r="F120" s="336"/>
      <c r="G120" s="336"/>
      <c r="H120" s="336"/>
      <c r="I120" s="336"/>
      <c r="J120" s="336"/>
      <c r="K120" s="259"/>
    </row>
    <row r="121" spans="2:11" ht="17.25" customHeight="1">
      <c r="B121" s="260"/>
      <c r="C121" s="235" t="s">
        <v>1493</v>
      </c>
      <c r="D121" s="235"/>
      <c r="E121" s="235"/>
      <c r="F121" s="235" t="s">
        <v>1494</v>
      </c>
      <c r="G121" s="236"/>
      <c r="H121" s="235" t="s">
        <v>123</v>
      </c>
      <c r="I121" s="235" t="s">
        <v>56</v>
      </c>
      <c r="J121" s="235" t="s">
        <v>1495</v>
      </c>
      <c r="K121" s="261"/>
    </row>
    <row r="122" spans="2:11" ht="17.25" customHeight="1">
      <c r="B122" s="260"/>
      <c r="C122" s="237" t="s">
        <v>1496</v>
      </c>
      <c r="D122" s="237"/>
      <c r="E122" s="237"/>
      <c r="F122" s="238" t="s">
        <v>1497</v>
      </c>
      <c r="G122" s="239"/>
      <c r="H122" s="237"/>
      <c r="I122" s="237"/>
      <c r="J122" s="237" t="s">
        <v>1498</v>
      </c>
      <c r="K122" s="261"/>
    </row>
    <row r="123" spans="2:11" ht="5.25" customHeight="1">
      <c r="B123" s="262"/>
      <c r="C123" s="240"/>
      <c r="D123" s="240"/>
      <c r="E123" s="240"/>
      <c r="F123" s="240"/>
      <c r="G123" s="223"/>
      <c r="H123" s="240"/>
      <c r="I123" s="240"/>
      <c r="J123" s="240"/>
      <c r="K123" s="263"/>
    </row>
    <row r="124" spans="2:11" ht="15" customHeight="1">
      <c r="B124" s="262"/>
      <c r="C124" s="223" t="s">
        <v>1502</v>
      </c>
      <c r="D124" s="240"/>
      <c r="E124" s="240"/>
      <c r="F124" s="242" t="s">
        <v>1499</v>
      </c>
      <c r="G124" s="223"/>
      <c r="H124" s="223" t="s">
        <v>1538</v>
      </c>
      <c r="I124" s="223" t="s">
        <v>1501</v>
      </c>
      <c r="J124" s="223">
        <v>120</v>
      </c>
      <c r="K124" s="264"/>
    </row>
    <row r="125" spans="2:11" ht="15" customHeight="1">
      <c r="B125" s="262"/>
      <c r="C125" s="223" t="s">
        <v>1547</v>
      </c>
      <c r="D125" s="223"/>
      <c r="E125" s="223"/>
      <c r="F125" s="242" t="s">
        <v>1499</v>
      </c>
      <c r="G125" s="223"/>
      <c r="H125" s="223" t="s">
        <v>1548</v>
      </c>
      <c r="I125" s="223" t="s">
        <v>1501</v>
      </c>
      <c r="J125" s="223" t="s">
        <v>1549</v>
      </c>
      <c r="K125" s="264"/>
    </row>
    <row r="126" spans="2:11" ht="15" customHeight="1">
      <c r="B126" s="262"/>
      <c r="C126" s="223" t="s">
        <v>1448</v>
      </c>
      <c r="D126" s="223"/>
      <c r="E126" s="223"/>
      <c r="F126" s="242" t="s">
        <v>1499</v>
      </c>
      <c r="G126" s="223"/>
      <c r="H126" s="223" t="s">
        <v>1550</v>
      </c>
      <c r="I126" s="223" t="s">
        <v>1501</v>
      </c>
      <c r="J126" s="223" t="s">
        <v>1549</v>
      </c>
      <c r="K126" s="264"/>
    </row>
    <row r="127" spans="2:11" ht="15" customHeight="1">
      <c r="B127" s="262"/>
      <c r="C127" s="223" t="s">
        <v>1510</v>
      </c>
      <c r="D127" s="223"/>
      <c r="E127" s="223"/>
      <c r="F127" s="242" t="s">
        <v>1505</v>
      </c>
      <c r="G127" s="223"/>
      <c r="H127" s="223" t="s">
        <v>1511</v>
      </c>
      <c r="I127" s="223" t="s">
        <v>1501</v>
      </c>
      <c r="J127" s="223">
        <v>15</v>
      </c>
      <c r="K127" s="264"/>
    </row>
    <row r="128" spans="2:11" ht="15" customHeight="1">
      <c r="B128" s="262"/>
      <c r="C128" s="244" t="s">
        <v>1512</v>
      </c>
      <c r="D128" s="244"/>
      <c r="E128" s="244"/>
      <c r="F128" s="245" t="s">
        <v>1505</v>
      </c>
      <c r="G128" s="244"/>
      <c r="H128" s="244" t="s">
        <v>1513</v>
      </c>
      <c r="I128" s="244" t="s">
        <v>1501</v>
      </c>
      <c r="J128" s="244">
        <v>15</v>
      </c>
      <c r="K128" s="264"/>
    </row>
    <row r="129" spans="2:11" ht="15" customHeight="1">
      <c r="B129" s="262"/>
      <c r="C129" s="244" t="s">
        <v>1514</v>
      </c>
      <c r="D129" s="244"/>
      <c r="E129" s="244"/>
      <c r="F129" s="245" t="s">
        <v>1505</v>
      </c>
      <c r="G129" s="244"/>
      <c r="H129" s="244" t="s">
        <v>1515</v>
      </c>
      <c r="I129" s="244" t="s">
        <v>1501</v>
      </c>
      <c r="J129" s="244">
        <v>20</v>
      </c>
      <c r="K129" s="264"/>
    </row>
    <row r="130" spans="2:11" ht="15" customHeight="1">
      <c r="B130" s="262"/>
      <c r="C130" s="244" t="s">
        <v>1516</v>
      </c>
      <c r="D130" s="244"/>
      <c r="E130" s="244"/>
      <c r="F130" s="245" t="s">
        <v>1505</v>
      </c>
      <c r="G130" s="244"/>
      <c r="H130" s="244" t="s">
        <v>1517</v>
      </c>
      <c r="I130" s="244" t="s">
        <v>1501</v>
      </c>
      <c r="J130" s="244">
        <v>20</v>
      </c>
      <c r="K130" s="264"/>
    </row>
    <row r="131" spans="2:11" ht="15" customHeight="1">
      <c r="B131" s="262"/>
      <c r="C131" s="223" t="s">
        <v>1504</v>
      </c>
      <c r="D131" s="223"/>
      <c r="E131" s="223"/>
      <c r="F131" s="242" t="s">
        <v>1505</v>
      </c>
      <c r="G131" s="223"/>
      <c r="H131" s="223" t="s">
        <v>1538</v>
      </c>
      <c r="I131" s="223" t="s">
        <v>1501</v>
      </c>
      <c r="J131" s="223">
        <v>50</v>
      </c>
      <c r="K131" s="264"/>
    </row>
    <row r="132" spans="2:11" ht="15" customHeight="1">
      <c r="B132" s="262"/>
      <c r="C132" s="223" t="s">
        <v>1518</v>
      </c>
      <c r="D132" s="223"/>
      <c r="E132" s="223"/>
      <c r="F132" s="242" t="s">
        <v>1505</v>
      </c>
      <c r="G132" s="223"/>
      <c r="H132" s="223" t="s">
        <v>1538</v>
      </c>
      <c r="I132" s="223" t="s">
        <v>1501</v>
      </c>
      <c r="J132" s="223">
        <v>50</v>
      </c>
      <c r="K132" s="264"/>
    </row>
    <row r="133" spans="2:11" ht="15" customHeight="1">
      <c r="B133" s="262"/>
      <c r="C133" s="223" t="s">
        <v>1524</v>
      </c>
      <c r="D133" s="223"/>
      <c r="E133" s="223"/>
      <c r="F133" s="242" t="s">
        <v>1505</v>
      </c>
      <c r="G133" s="223"/>
      <c r="H133" s="223" t="s">
        <v>1538</v>
      </c>
      <c r="I133" s="223" t="s">
        <v>1501</v>
      </c>
      <c r="J133" s="223">
        <v>50</v>
      </c>
      <c r="K133" s="264"/>
    </row>
    <row r="134" spans="2:11" ht="15" customHeight="1">
      <c r="B134" s="262"/>
      <c r="C134" s="223" t="s">
        <v>1526</v>
      </c>
      <c r="D134" s="223"/>
      <c r="E134" s="223"/>
      <c r="F134" s="242" t="s">
        <v>1505</v>
      </c>
      <c r="G134" s="223"/>
      <c r="H134" s="223" t="s">
        <v>1538</v>
      </c>
      <c r="I134" s="223" t="s">
        <v>1501</v>
      </c>
      <c r="J134" s="223">
        <v>50</v>
      </c>
      <c r="K134" s="264"/>
    </row>
    <row r="135" spans="2:11" ht="15" customHeight="1">
      <c r="B135" s="262"/>
      <c r="C135" s="223" t="s">
        <v>128</v>
      </c>
      <c r="D135" s="223"/>
      <c r="E135" s="223"/>
      <c r="F135" s="242" t="s">
        <v>1505</v>
      </c>
      <c r="G135" s="223"/>
      <c r="H135" s="223" t="s">
        <v>1551</v>
      </c>
      <c r="I135" s="223" t="s">
        <v>1501</v>
      </c>
      <c r="J135" s="223">
        <v>255</v>
      </c>
      <c r="K135" s="264"/>
    </row>
    <row r="136" spans="2:11" ht="15" customHeight="1">
      <c r="B136" s="262"/>
      <c r="C136" s="223" t="s">
        <v>1528</v>
      </c>
      <c r="D136" s="223"/>
      <c r="E136" s="223"/>
      <c r="F136" s="242" t="s">
        <v>1499</v>
      </c>
      <c r="G136" s="223"/>
      <c r="H136" s="223" t="s">
        <v>1552</v>
      </c>
      <c r="I136" s="223" t="s">
        <v>1530</v>
      </c>
      <c r="J136" s="223"/>
      <c r="K136" s="264"/>
    </row>
    <row r="137" spans="2:11" ht="15" customHeight="1">
      <c r="B137" s="262"/>
      <c r="C137" s="223" t="s">
        <v>1531</v>
      </c>
      <c r="D137" s="223"/>
      <c r="E137" s="223"/>
      <c r="F137" s="242" t="s">
        <v>1499</v>
      </c>
      <c r="G137" s="223"/>
      <c r="H137" s="223" t="s">
        <v>1553</v>
      </c>
      <c r="I137" s="223" t="s">
        <v>1533</v>
      </c>
      <c r="J137" s="223"/>
      <c r="K137" s="264"/>
    </row>
    <row r="138" spans="2:11" ht="15" customHeight="1">
      <c r="B138" s="262"/>
      <c r="C138" s="223" t="s">
        <v>1534</v>
      </c>
      <c r="D138" s="223"/>
      <c r="E138" s="223"/>
      <c r="F138" s="242" t="s">
        <v>1499</v>
      </c>
      <c r="G138" s="223"/>
      <c r="H138" s="223" t="s">
        <v>1534</v>
      </c>
      <c r="I138" s="223" t="s">
        <v>1533</v>
      </c>
      <c r="J138" s="223"/>
      <c r="K138" s="264"/>
    </row>
    <row r="139" spans="2:11" ht="15" customHeight="1">
      <c r="B139" s="262"/>
      <c r="C139" s="223" t="s">
        <v>37</v>
      </c>
      <c r="D139" s="223"/>
      <c r="E139" s="223"/>
      <c r="F139" s="242" t="s">
        <v>1499</v>
      </c>
      <c r="G139" s="223"/>
      <c r="H139" s="223" t="s">
        <v>1554</v>
      </c>
      <c r="I139" s="223" t="s">
        <v>1533</v>
      </c>
      <c r="J139" s="223"/>
      <c r="K139" s="264"/>
    </row>
    <row r="140" spans="2:11" ht="15" customHeight="1">
      <c r="B140" s="262"/>
      <c r="C140" s="223" t="s">
        <v>1555</v>
      </c>
      <c r="D140" s="223"/>
      <c r="E140" s="223"/>
      <c r="F140" s="242" t="s">
        <v>1499</v>
      </c>
      <c r="G140" s="223"/>
      <c r="H140" s="223" t="s">
        <v>1556</v>
      </c>
      <c r="I140" s="223" t="s">
        <v>1533</v>
      </c>
      <c r="J140" s="223"/>
      <c r="K140" s="264"/>
    </row>
    <row r="141" spans="2:11" ht="15" customHeight="1">
      <c r="B141" s="265"/>
      <c r="C141" s="266"/>
      <c r="D141" s="266"/>
      <c r="E141" s="266"/>
      <c r="F141" s="266"/>
      <c r="G141" s="266"/>
      <c r="H141" s="266"/>
      <c r="I141" s="266"/>
      <c r="J141" s="266"/>
      <c r="K141" s="267"/>
    </row>
    <row r="142" spans="2:11" ht="18.75" customHeight="1">
      <c r="B142" s="219"/>
      <c r="C142" s="219"/>
      <c r="D142" s="219"/>
      <c r="E142" s="219"/>
      <c r="F142" s="254"/>
      <c r="G142" s="219"/>
      <c r="H142" s="219"/>
      <c r="I142" s="219"/>
      <c r="J142" s="219"/>
      <c r="K142" s="219"/>
    </row>
    <row r="143" spans="2:11" ht="18.75" customHeight="1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</row>
    <row r="144" spans="2:11" ht="7.5" customHeight="1">
      <c r="B144" s="230"/>
      <c r="C144" s="231"/>
      <c r="D144" s="231"/>
      <c r="E144" s="231"/>
      <c r="F144" s="231"/>
      <c r="G144" s="231"/>
      <c r="H144" s="231"/>
      <c r="I144" s="231"/>
      <c r="J144" s="231"/>
      <c r="K144" s="232"/>
    </row>
    <row r="145" spans="2:11" ht="45" customHeight="1">
      <c r="B145" s="233"/>
      <c r="C145" s="341" t="s">
        <v>1557</v>
      </c>
      <c r="D145" s="341"/>
      <c r="E145" s="341"/>
      <c r="F145" s="341"/>
      <c r="G145" s="341"/>
      <c r="H145" s="341"/>
      <c r="I145" s="341"/>
      <c r="J145" s="341"/>
      <c r="K145" s="234"/>
    </row>
    <row r="146" spans="2:11" ht="17.25" customHeight="1">
      <c r="B146" s="233"/>
      <c r="C146" s="235" t="s">
        <v>1493</v>
      </c>
      <c r="D146" s="235"/>
      <c r="E146" s="235"/>
      <c r="F146" s="235" t="s">
        <v>1494</v>
      </c>
      <c r="G146" s="236"/>
      <c r="H146" s="235" t="s">
        <v>123</v>
      </c>
      <c r="I146" s="235" t="s">
        <v>56</v>
      </c>
      <c r="J146" s="235" t="s">
        <v>1495</v>
      </c>
      <c r="K146" s="234"/>
    </row>
    <row r="147" spans="2:11" ht="17.25" customHeight="1">
      <c r="B147" s="233"/>
      <c r="C147" s="237" t="s">
        <v>1496</v>
      </c>
      <c r="D147" s="237"/>
      <c r="E147" s="237"/>
      <c r="F147" s="238" t="s">
        <v>1497</v>
      </c>
      <c r="G147" s="239"/>
      <c r="H147" s="237"/>
      <c r="I147" s="237"/>
      <c r="J147" s="237" t="s">
        <v>1498</v>
      </c>
      <c r="K147" s="234"/>
    </row>
    <row r="148" spans="2:11" ht="5.25" customHeight="1">
      <c r="B148" s="243"/>
      <c r="C148" s="240"/>
      <c r="D148" s="240"/>
      <c r="E148" s="240"/>
      <c r="F148" s="240"/>
      <c r="G148" s="241"/>
      <c r="H148" s="240"/>
      <c r="I148" s="240"/>
      <c r="J148" s="240"/>
      <c r="K148" s="264"/>
    </row>
    <row r="149" spans="2:11" ht="15" customHeight="1">
      <c r="B149" s="243"/>
      <c r="C149" s="268" t="s">
        <v>1502</v>
      </c>
      <c r="D149" s="223"/>
      <c r="E149" s="223"/>
      <c r="F149" s="269" t="s">
        <v>1499</v>
      </c>
      <c r="G149" s="223"/>
      <c r="H149" s="268" t="s">
        <v>1538</v>
      </c>
      <c r="I149" s="268" t="s">
        <v>1501</v>
      </c>
      <c r="J149" s="268">
        <v>120</v>
      </c>
      <c r="K149" s="264"/>
    </row>
    <row r="150" spans="2:11" ht="15" customHeight="1">
      <c r="B150" s="243"/>
      <c r="C150" s="268" t="s">
        <v>1547</v>
      </c>
      <c r="D150" s="223"/>
      <c r="E150" s="223"/>
      <c r="F150" s="269" t="s">
        <v>1499</v>
      </c>
      <c r="G150" s="223"/>
      <c r="H150" s="268" t="s">
        <v>1558</v>
      </c>
      <c r="I150" s="268" t="s">
        <v>1501</v>
      </c>
      <c r="J150" s="268" t="s">
        <v>1549</v>
      </c>
      <c r="K150" s="264"/>
    </row>
    <row r="151" spans="2:11" ht="15" customHeight="1">
      <c r="B151" s="243"/>
      <c r="C151" s="268" t="s">
        <v>1448</v>
      </c>
      <c r="D151" s="223"/>
      <c r="E151" s="223"/>
      <c r="F151" s="269" t="s">
        <v>1499</v>
      </c>
      <c r="G151" s="223"/>
      <c r="H151" s="268" t="s">
        <v>1559</v>
      </c>
      <c r="I151" s="268" t="s">
        <v>1501</v>
      </c>
      <c r="J151" s="268" t="s">
        <v>1549</v>
      </c>
      <c r="K151" s="264"/>
    </row>
    <row r="152" spans="2:11" ht="15" customHeight="1">
      <c r="B152" s="243"/>
      <c r="C152" s="268" t="s">
        <v>1504</v>
      </c>
      <c r="D152" s="223"/>
      <c r="E152" s="223"/>
      <c r="F152" s="269" t="s">
        <v>1505</v>
      </c>
      <c r="G152" s="223"/>
      <c r="H152" s="268" t="s">
        <v>1538</v>
      </c>
      <c r="I152" s="268" t="s">
        <v>1501</v>
      </c>
      <c r="J152" s="268">
        <v>50</v>
      </c>
      <c r="K152" s="264"/>
    </row>
    <row r="153" spans="2:11" ht="15" customHeight="1">
      <c r="B153" s="243"/>
      <c r="C153" s="268" t="s">
        <v>1507</v>
      </c>
      <c r="D153" s="223"/>
      <c r="E153" s="223"/>
      <c r="F153" s="269" t="s">
        <v>1499</v>
      </c>
      <c r="G153" s="223"/>
      <c r="H153" s="268" t="s">
        <v>1538</v>
      </c>
      <c r="I153" s="268" t="s">
        <v>1509</v>
      </c>
      <c r="J153" s="268"/>
      <c r="K153" s="264"/>
    </row>
    <row r="154" spans="2:11" ht="15" customHeight="1">
      <c r="B154" s="243"/>
      <c r="C154" s="268" t="s">
        <v>1518</v>
      </c>
      <c r="D154" s="223"/>
      <c r="E154" s="223"/>
      <c r="F154" s="269" t="s">
        <v>1505</v>
      </c>
      <c r="G154" s="223"/>
      <c r="H154" s="268" t="s">
        <v>1538</v>
      </c>
      <c r="I154" s="268" t="s">
        <v>1501</v>
      </c>
      <c r="J154" s="268">
        <v>50</v>
      </c>
      <c r="K154" s="264"/>
    </row>
    <row r="155" spans="2:11" ht="15" customHeight="1">
      <c r="B155" s="243"/>
      <c r="C155" s="268" t="s">
        <v>1526</v>
      </c>
      <c r="D155" s="223"/>
      <c r="E155" s="223"/>
      <c r="F155" s="269" t="s">
        <v>1505</v>
      </c>
      <c r="G155" s="223"/>
      <c r="H155" s="268" t="s">
        <v>1538</v>
      </c>
      <c r="I155" s="268" t="s">
        <v>1501</v>
      </c>
      <c r="J155" s="268">
        <v>50</v>
      </c>
      <c r="K155" s="264"/>
    </row>
    <row r="156" spans="2:11" ht="15" customHeight="1">
      <c r="B156" s="243"/>
      <c r="C156" s="268" t="s">
        <v>1524</v>
      </c>
      <c r="D156" s="223"/>
      <c r="E156" s="223"/>
      <c r="F156" s="269" t="s">
        <v>1505</v>
      </c>
      <c r="G156" s="223"/>
      <c r="H156" s="268" t="s">
        <v>1538</v>
      </c>
      <c r="I156" s="268" t="s">
        <v>1501</v>
      </c>
      <c r="J156" s="268">
        <v>50</v>
      </c>
      <c r="K156" s="264"/>
    </row>
    <row r="157" spans="2:11" ht="15" customHeight="1">
      <c r="B157" s="243"/>
      <c r="C157" s="268" t="s">
        <v>90</v>
      </c>
      <c r="D157" s="223"/>
      <c r="E157" s="223"/>
      <c r="F157" s="269" t="s">
        <v>1499</v>
      </c>
      <c r="G157" s="223"/>
      <c r="H157" s="268" t="s">
        <v>1560</v>
      </c>
      <c r="I157" s="268" t="s">
        <v>1501</v>
      </c>
      <c r="J157" s="268" t="s">
        <v>1561</v>
      </c>
      <c r="K157" s="264"/>
    </row>
    <row r="158" spans="2:11" ht="15" customHeight="1">
      <c r="B158" s="243"/>
      <c r="C158" s="268" t="s">
        <v>1562</v>
      </c>
      <c r="D158" s="223"/>
      <c r="E158" s="223"/>
      <c r="F158" s="269" t="s">
        <v>1499</v>
      </c>
      <c r="G158" s="223"/>
      <c r="H158" s="268" t="s">
        <v>1563</v>
      </c>
      <c r="I158" s="268" t="s">
        <v>1533</v>
      </c>
      <c r="J158" s="268"/>
      <c r="K158" s="264"/>
    </row>
    <row r="159" spans="2:11" ht="15" customHeight="1">
      <c r="B159" s="270"/>
      <c r="C159" s="252"/>
      <c r="D159" s="252"/>
      <c r="E159" s="252"/>
      <c r="F159" s="252"/>
      <c r="G159" s="252"/>
      <c r="H159" s="252"/>
      <c r="I159" s="252"/>
      <c r="J159" s="252"/>
      <c r="K159" s="271"/>
    </row>
    <row r="160" spans="2:11" ht="18.75" customHeight="1">
      <c r="B160" s="219"/>
      <c r="C160" s="223"/>
      <c r="D160" s="223"/>
      <c r="E160" s="223"/>
      <c r="F160" s="242"/>
      <c r="G160" s="223"/>
      <c r="H160" s="223"/>
      <c r="I160" s="223"/>
      <c r="J160" s="223"/>
      <c r="K160" s="219"/>
    </row>
    <row r="161" spans="2:11" ht="18.75" customHeight="1"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</row>
    <row r="162" spans="2:11" ht="7.5" customHeight="1">
      <c r="B162" s="211"/>
      <c r="C162" s="212"/>
      <c r="D162" s="212"/>
      <c r="E162" s="212"/>
      <c r="F162" s="212"/>
      <c r="G162" s="212"/>
      <c r="H162" s="212"/>
      <c r="I162" s="212"/>
      <c r="J162" s="212"/>
      <c r="K162" s="213"/>
    </row>
    <row r="163" spans="2:11" ht="45" customHeight="1">
      <c r="B163" s="214"/>
      <c r="C163" s="336" t="s">
        <v>1564</v>
      </c>
      <c r="D163" s="336"/>
      <c r="E163" s="336"/>
      <c r="F163" s="336"/>
      <c r="G163" s="336"/>
      <c r="H163" s="336"/>
      <c r="I163" s="336"/>
      <c r="J163" s="336"/>
      <c r="K163" s="215"/>
    </row>
    <row r="164" spans="2:11" ht="17.25" customHeight="1">
      <c r="B164" s="214"/>
      <c r="C164" s="235" t="s">
        <v>1493</v>
      </c>
      <c r="D164" s="235"/>
      <c r="E164" s="235"/>
      <c r="F164" s="235" t="s">
        <v>1494</v>
      </c>
      <c r="G164" s="272"/>
      <c r="H164" s="273" t="s">
        <v>123</v>
      </c>
      <c r="I164" s="273" t="s">
        <v>56</v>
      </c>
      <c r="J164" s="235" t="s">
        <v>1495</v>
      </c>
      <c r="K164" s="215"/>
    </row>
    <row r="165" spans="2:11" ht="17.25" customHeight="1">
      <c r="B165" s="216"/>
      <c r="C165" s="237" t="s">
        <v>1496</v>
      </c>
      <c r="D165" s="237"/>
      <c r="E165" s="237"/>
      <c r="F165" s="238" t="s">
        <v>1497</v>
      </c>
      <c r="G165" s="274"/>
      <c r="H165" s="275"/>
      <c r="I165" s="275"/>
      <c r="J165" s="237" t="s">
        <v>1498</v>
      </c>
      <c r="K165" s="217"/>
    </row>
    <row r="166" spans="2:11" ht="5.25" customHeight="1">
      <c r="B166" s="243"/>
      <c r="C166" s="240"/>
      <c r="D166" s="240"/>
      <c r="E166" s="240"/>
      <c r="F166" s="240"/>
      <c r="G166" s="241"/>
      <c r="H166" s="240"/>
      <c r="I166" s="240"/>
      <c r="J166" s="240"/>
      <c r="K166" s="264"/>
    </row>
    <row r="167" spans="2:11" ht="15" customHeight="1">
      <c r="B167" s="243"/>
      <c r="C167" s="223" t="s">
        <v>1502</v>
      </c>
      <c r="D167" s="223"/>
      <c r="E167" s="223"/>
      <c r="F167" s="242" t="s">
        <v>1499</v>
      </c>
      <c r="G167" s="223"/>
      <c r="H167" s="223" t="s">
        <v>1538</v>
      </c>
      <c r="I167" s="223" t="s">
        <v>1501</v>
      </c>
      <c r="J167" s="223">
        <v>120</v>
      </c>
      <c r="K167" s="264"/>
    </row>
    <row r="168" spans="2:11" ht="15" customHeight="1">
      <c r="B168" s="243"/>
      <c r="C168" s="223" t="s">
        <v>1547</v>
      </c>
      <c r="D168" s="223"/>
      <c r="E168" s="223"/>
      <c r="F168" s="242" t="s">
        <v>1499</v>
      </c>
      <c r="G168" s="223"/>
      <c r="H168" s="223" t="s">
        <v>1548</v>
      </c>
      <c r="I168" s="223" t="s">
        <v>1501</v>
      </c>
      <c r="J168" s="223" t="s">
        <v>1549</v>
      </c>
      <c r="K168" s="264"/>
    </row>
    <row r="169" spans="2:11" ht="15" customHeight="1">
      <c r="B169" s="243"/>
      <c r="C169" s="223" t="s">
        <v>1448</v>
      </c>
      <c r="D169" s="223"/>
      <c r="E169" s="223"/>
      <c r="F169" s="242" t="s">
        <v>1499</v>
      </c>
      <c r="G169" s="223"/>
      <c r="H169" s="223" t="s">
        <v>1565</v>
      </c>
      <c r="I169" s="223" t="s">
        <v>1501</v>
      </c>
      <c r="J169" s="223" t="s">
        <v>1549</v>
      </c>
      <c r="K169" s="264"/>
    </row>
    <row r="170" spans="2:11" ht="15" customHeight="1">
      <c r="B170" s="243"/>
      <c r="C170" s="223" t="s">
        <v>1504</v>
      </c>
      <c r="D170" s="223"/>
      <c r="E170" s="223"/>
      <c r="F170" s="242" t="s">
        <v>1505</v>
      </c>
      <c r="G170" s="223"/>
      <c r="H170" s="223" t="s">
        <v>1565</v>
      </c>
      <c r="I170" s="223" t="s">
        <v>1501</v>
      </c>
      <c r="J170" s="223">
        <v>50</v>
      </c>
      <c r="K170" s="264"/>
    </row>
    <row r="171" spans="2:11" ht="15" customHeight="1">
      <c r="B171" s="243"/>
      <c r="C171" s="223" t="s">
        <v>1507</v>
      </c>
      <c r="D171" s="223"/>
      <c r="E171" s="223"/>
      <c r="F171" s="242" t="s">
        <v>1499</v>
      </c>
      <c r="G171" s="223"/>
      <c r="H171" s="223" t="s">
        <v>1565</v>
      </c>
      <c r="I171" s="223" t="s">
        <v>1509</v>
      </c>
      <c r="J171" s="223"/>
      <c r="K171" s="264"/>
    </row>
    <row r="172" spans="2:11" ht="15" customHeight="1">
      <c r="B172" s="243"/>
      <c r="C172" s="223" t="s">
        <v>1518</v>
      </c>
      <c r="D172" s="223"/>
      <c r="E172" s="223"/>
      <c r="F172" s="242" t="s">
        <v>1505</v>
      </c>
      <c r="G172" s="223"/>
      <c r="H172" s="223" t="s">
        <v>1565</v>
      </c>
      <c r="I172" s="223" t="s">
        <v>1501</v>
      </c>
      <c r="J172" s="223">
        <v>50</v>
      </c>
      <c r="K172" s="264"/>
    </row>
    <row r="173" spans="2:11" ht="15" customHeight="1">
      <c r="B173" s="243"/>
      <c r="C173" s="223" t="s">
        <v>1526</v>
      </c>
      <c r="D173" s="223"/>
      <c r="E173" s="223"/>
      <c r="F173" s="242" t="s">
        <v>1505</v>
      </c>
      <c r="G173" s="223"/>
      <c r="H173" s="223" t="s">
        <v>1565</v>
      </c>
      <c r="I173" s="223" t="s">
        <v>1501</v>
      </c>
      <c r="J173" s="223">
        <v>50</v>
      </c>
      <c r="K173" s="264"/>
    </row>
    <row r="174" spans="2:11" ht="15" customHeight="1">
      <c r="B174" s="243"/>
      <c r="C174" s="223" t="s">
        <v>1524</v>
      </c>
      <c r="D174" s="223"/>
      <c r="E174" s="223"/>
      <c r="F174" s="242" t="s">
        <v>1505</v>
      </c>
      <c r="G174" s="223"/>
      <c r="H174" s="223" t="s">
        <v>1565</v>
      </c>
      <c r="I174" s="223" t="s">
        <v>1501</v>
      </c>
      <c r="J174" s="223">
        <v>50</v>
      </c>
      <c r="K174" s="264"/>
    </row>
    <row r="175" spans="2:11" ht="15" customHeight="1">
      <c r="B175" s="243"/>
      <c r="C175" s="223" t="s">
        <v>122</v>
      </c>
      <c r="D175" s="223"/>
      <c r="E175" s="223"/>
      <c r="F175" s="242" t="s">
        <v>1499</v>
      </c>
      <c r="G175" s="223"/>
      <c r="H175" s="223" t="s">
        <v>1566</v>
      </c>
      <c r="I175" s="223" t="s">
        <v>1567</v>
      </c>
      <c r="J175" s="223"/>
      <c r="K175" s="264"/>
    </row>
    <row r="176" spans="2:11" ht="15" customHeight="1">
      <c r="B176" s="243"/>
      <c r="C176" s="223" t="s">
        <v>56</v>
      </c>
      <c r="D176" s="223"/>
      <c r="E176" s="223"/>
      <c r="F176" s="242" t="s">
        <v>1499</v>
      </c>
      <c r="G176" s="223"/>
      <c r="H176" s="223" t="s">
        <v>1568</v>
      </c>
      <c r="I176" s="223" t="s">
        <v>1569</v>
      </c>
      <c r="J176" s="223">
        <v>1</v>
      </c>
      <c r="K176" s="264"/>
    </row>
    <row r="177" spans="2:11" ht="15" customHeight="1">
      <c r="B177" s="243"/>
      <c r="C177" s="223" t="s">
        <v>52</v>
      </c>
      <c r="D177" s="223"/>
      <c r="E177" s="223"/>
      <c r="F177" s="242" t="s">
        <v>1499</v>
      </c>
      <c r="G177" s="223"/>
      <c r="H177" s="223" t="s">
        <v>1570</v>
      </c>
      <c r="I177" s="223" t="s">
        <v>1501</v>
      </c>
      <c r="J177" s="223">
        <v>20</v>
      </c>
      <c r="K177" s="264"/>
    </row>
    <row r="178" spans="2:11" ht="15" customHeight="1">
      <c r="B178" s="243"/>
      <c r="C178" s="223" t="s">
        <v>123</v>
      </c>
      <c r="D178" s="223"/>
      <c r="E178" s="223"/>
      <c r="F178" s="242" t="s">
        <v>1499</v>
      </c>
      <c r="G178" s="223"/>
      <c r="H178" s="223" t="s">
        <v>1571</v>
      </c>
      <c r="I178" s="223" t="s">
        <v>1501</v>
      </c>
      <c r="J178" s="223">
        <v>255</v>
      </c>
      <c r="K178" s="264"/>
    </row>
    <row r="179" spans="2:11" ht="15" customHeight="1">
      <c r="B179" s="243"/>
      <c r="C179" s="223" t="s">
        <v>124</v>
      </c>
      <c r="D179" s="223"/>
      <c r="E179" s="223"/>
      <c r="F179" s="242" t="s">
        <v>1499</v>
      </c>
      <c r="G179" s="223"/>
      <c r="H179" s="223" t="s">
        <v>1464</v>
      </c>
      <c r="I179" s="223" t="s">
        <v>1501</v>
      </c>
      <c r="J179" s="223">
        <v>10</v>
      </c>
      <c r="K179" s="264"/>
    </row>
    <row r="180" spans="2:11" ht="15" customHeight="1">
      <c r="B180" s="243"/>
      <c r="C180" s="223" t="s">
        <v>125</v>
      </c>
      <c r="D180" s="223"/>
      <c r="E180" s="223"/>
      <c r="F180" s="242" t="s">
        <v>1499</v>
      </c>
      <c r="G180" s="223"/>
      <c r="H180" s="223" t="s">
        <v>1572</v>
      </c>
      <c r="I180" s="223" t="s">
        <v>1533</v>
      </c>
      <c r="J180" s="223"/>
      <c r="K180" s="264"/>
    </row>
    <row r="181" spans="2:11" ht="15" customHeight="1">
      <c r="B181" s="243"/>
      <c r="C181" s="223" t="s">
        <v>1573</v>
      </c>
      <c r="D181" s="223"/>
      <c r="E181" s="223"/>
      <c r="F181" s="242" t="s">
        <v>1499</v>
      </c>
      <c r="G181" s="223"/>
      <c r="H181" s="223" t="s">
        <v>1574</v>
      </c>
      <c r="I181" s="223" t="s">
        <v>1533</v>
      </c>
      <c r="J181" s="223"/>
      <c r="K181" s="264"/>
    </row>
    <row r="182" spans="2:11" ht="15" customHeight="1">
      <c r="B182" s="243"/>
      <c r="C182" s="223" t="s">
        <v>1562</v>
      </c>
      <c r="D182" s="223"/>
      <c r="E182" s="223"/>
      <c r="F182" s="242" t="s">
        <v>1499</v>
      </c>
      <c r="G182" s="223"/>
      <c r="H182" s="223" t="s">
        <v>1575</v>
      </c>
      <c r="I182" s="223" t="s">
        <v>1533</v>
      </c>
      <c r="J182" s="223"/>
      <c r="K182" s="264"/>
    </row>
    <row r="183" spans="2:11" ht="15" customHeight="1">
      <c r="B183" s="243"/>
      <c r="C183" s="223" t="s">
        <v>127</v>
      </c>
      <c r="D183" s="223"/>
      <c r="E183" s="223"/>
      <c r="F183" s="242" t="s">
        <v>1505</v>
      </c>
      <c r="G183" s="223"/>
      <c r="H183" s="223" t="s">
        <v>1576</v>
      </c>
      <c r="I183" s="223" t="s">
        <v>1501</v>
      </c>
      <c r="J183" s="223">
        <v>50</v>
      </c>
      <c r="K183" s="264"/>
    </row>
    <row r="184" spans="2:11" ht="15" customHeight="1">
      <c r="B184" s="243"/>
      <c r="C184" s="223" t="s">
        <v>1577</v>
      </c>
      <c r="D184" s="223"/>
      <c r="E184" s="223"/>
      <c r="F184" s="242" t="s">
        <v>1505</v>
      </c>
      <c r="G184" s="223"/>
      <c r="H184" s="223" t="s">
        <v>1578</v>
      </c>
      <c r="I184" s="223" t="s">
        <v>1579</v>
      </c>
      <c r="J184" s="223"/>
      <c r="K184" s="264"/>
    </row>
    <row r="185" spans="2:11" ht="15" customHeight="1">
      <c r="B185" s="243"/>
      <c r="C185" s="223" t="s">
        <v>1580</v>
      </c>
      <c r="D185" s="223"/>
      <c r="E185" s="223"/>
      <c r="F185" s="242" t="s">
        <v>1505</v>
      </c>
      <c r="G185" s="223"/>
      <c r="H185" s="223" t="s">
        <v>1581</v>
      </c>
      <c r="I185" s="223" t="s">
        <v>1579</v>
      </c>
      <c r="J185" s="223"/>
      <c r="K185" s="264"/>
    </row>
    <row r="186" spans="2:11" ht="15" customHeight="1">
      <c r="B186" s="243"/>
      <c r="C186" s="223" t="s">
        <v>1582</v>
      </c>
      <c r="D186" s="223"/>
      <c r="E186" s="223"/>
      <c r="F186" s="242" t="s">
        <v>1505</v>
      </c>
      <c r="G186" s="223"/>
      <c r="H186" s="223" t="s">
        <v>1583</v>
      </c>
      <c r="I186" s="223" t="s">
        <v>1579</v>
      </c>
      <c r="J186" s="223"/>
      <c r="K186" s="264"/>
    </row>
    <row r="187" spans="2:11" ht="15" customHeight="1">
      <c r="B187" s="243"/>
      <c r="C187" s="276" t="s">
        <v>1584</v>
      </c>
      <c r="D187" s="223"/>
      <c r="E187" s="223"/>
      <c r="F187" s="242" t="s">
        <v>1505</v>
      </c>
      <c r="G187" s="223"/>
      <c r="H187" s="223" t="s">
        <v>1585</v>
      </c>
      <c r="I187" s="223" t="s">
        <v>1586</v>
      </c>
      <c r="J187" s="277" t="s">
        <v>1587</v>
      </c>
      <c r="K187" s="264"/>
    </row>
    <row r="188" spans="2:11" ht="15" customHeight="1">
      <c r="B188" s="243"/>
      <c r="C188" s="228" t="s">
        <v>41</v>
      </c>
      <c r="D188" s="223"/>
      <c r="E188" s="223"/>
      <c r="F188" s="242" t="s">
        <v>1499</v>
      </c>
      <c r="G188" s="223"/>
      <c r="H188" s="219" t="s">
        <v>1588</v>
      </c>
      <c r="I188" s="223" t="s">
        <v>1589</v>
      </c>
      <c r="J188" s="223"/>
      <c r="K188" s="264"/>
    </row>
    <row r="189" spans="2:11" ht="15" customHeight="1">
      <c r="B189" s="243"/>
      <c r="C189" s="228" t="s">
        <v>1590</v>
      </c>
      <c r="D189" s="223"/>
      <c r="E189" s="223"/>
      <c r="F189" s="242" t="s">
        <v>1499</v>
      </c>
      <c r="G189" s="223"/>
      <c r="H189" s="223" t="s">
        <v>1591</v>
      </c>
      <c r="I189" s="223" t="s">
        <v>1533</v>
      </c>
      <c r="J189" s="223"/>
      <c r="K189" s="264"/>
    </row>
    <row r="190" spans="2:11" ht="15" customHeight="1">
      <c r="B190" s="243"/>
      <c r="C190" s="228" t="s">
        <v>1592</v>
      </c>
      <c r="D190" s="223"/>
      <c r="E190" s="223"/>
      <c r="F190" s="242" t="s">
        <v>1499</v>
      </c>
      <c r="G190" s="223"/>
      <c r="H190" s="223" t="s">
        <v>1593</v>
      </c>
      <c r="I190" s="223" t="s">
        <v>1533</v>
      </c>
      <c r="J190" s="223"/>
      <c r="K190" s="264"/>
    </row>
    <row r="191" spans="2:11" ht="15" customHeight="1">
      <c r="B191" s="243"/>
      <c r="C191" s="228" t="s">
        <v>1594</v>
      </c>
      <c r="D191" s="223"/>
      <c r="E191" s="223"/>
      <c r="F191" s="242" t="s">
        <v>1505</v>
      </c>
      <c r="G191" s="223"/>
      <c r="H191" s="223" t="s">
        <v>1595</v>
      </c>
      <c r="I191" s="223" t="s">
        <v>1533</v>
      </c>
      <c r="J191" s="223"/>
      <c r="K191" s="264"/>
    </row>
    <row r="192" spans="2:11" ht="15" customHeight="1">
      <c r="B192" s="270"/>
      <c r="C192" s="278"/>
      <c r="D192" s="252"/>
      <c r="E192" s="252"/>
      <c r="F192" s="252"/>
      <c r="G192" s="252"/>
      <c r="H192" s="252"/>
      <c r="I192" s="252"/>
      <c r="J192" s="252"/>
      <c r="K192" s="271"/>
    </row>
    <row r="193" spans="2:11" ht="18.75" customHeight="1">
      <c r="B193" s="219"/>
      <c r="C193" s="223"/>
      <c r="D193" s="223"/>
      <c r="E193" s="223"/>
      <c r="F193" s="242"/>
      <c r="G193" s="223"/>
      <c r="H193" s="223"/>
      <c r="I193" s="223"/>
      <c r="J193" s="223"/>
      <c r="K193" s="219"/>
    </row>
    <row r="194" spans="2:11" ht="18.75" customHeight="1">
      <c r="B194" s="219"/>
      <c r="C194" s="223"/>
      <c r="D194" s="223"/>
      <c r="E194" s="223"/>
      <c r="F194" s="242"/>
      <c r="G194" s="223"/>
      <c r="H194" s="223"/>
      <c r="I194" s="223"/>
      <c r="J194" s="223"/>
      <c r="K194" s="219"/>
    </row>
    <row r="195" spans="2:11" ht="18.75" customHeight="1"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</row>
    <row r="196" spans="2:11" ht="13.5">
      <c r="B196" s="211"/>
      <c r="C196" s="212"/>
      <c r="D196" s="212"/>
      <c r="E196" s="212"/>
      <c r="F196" s="212"/>
      <c r="G196" s="212"/>
      <c r="H196" s="212"/>
      <c r="I196" s="212"/>
      <c r="J196" s="212"/>
      <c r="K196" s="213"/>
    </row>
    <row r="197" spans="2:11" ht="22.2">
      <c r="B197" s="214"/>
      <c r="C197" s="336" t="s">
        <v>1596</v>
      </c>
      <c r="D197" s="336"/>
      <c r="E197" s="336"/>
      <c r="F197" s="336"/>
      <c r="G197" s="336"/>
      <c r="H197" s="336"/>
      <c r="I197" s="336"/>
      <c r="J197" s="336"/>
      <c r="K197" s="215"/>
    </row>
    <row r="198" spans="2:11" ht="25.5" customHeight="1">
      <c r="B198" s="214"/>
      <c r="C198" s="279" t="s">
        <v>1597</v>
      </c>
      <c r="D198" s="279"/>
      <c r="E198" s="279"/>
      <c r="F198" s="279" t="s">
        <v>1598</v>
      </c>
      <c r="G198" s="280"/>
      <c r="H198" s="342" t="s">
        <v>1599</v>
      </c>
      <c r="I198" s="342"/>
      <c r="J198" s="342"/>
      <c r="K198" s="215"/>
    </row>
    <row r="199" spans="2:11" ht="5.25" customHeight="1">
      <c r="B199" s="243"/>
      <c r="C199" s="240"/>
      <c r="D199" s="240"/>
      <c r="E199" s="240"/>
      <c r="F199" s="240"/>
      <c r="G199" s="223"/>
      <c r="H199" s="240"/>
      <c r="I199" s="240"/>
      <c r="J199" s="240"/>
      <c r="K199" s="264"/>
    </row>
    <row r="200" spans="2:11" ht="15" customHeight="1">
      <c r="B200" s="243"/>
      <c r="C200" s="223" t="s">
        <v>1589</v>
      </c>
      <c r="D200" s="223"/>
      <c r="E200" s="223"/>
      <c r="F200" s="242" t="s">
        <v>42</v>
      </c>
      <c r="G200" s="223"/>
      <c r="H200" s="338" t="s">
        <v>1600</v>
      </c>
      <c r="I200" s="338"/>
      <c r="J200" s="338"/>
      <c r="K200" s="264"/>
    </row>
    <row r="201" spans="2:11" ht="15" customHeight="1">
      <c r="B201" s="243"/>
      <c r="C201" s="249"/>
      <c r="D201" s="223"/>
      <c r="E201" s="223"/>
      <c r="F201" s="242" t="s">
        <v>43</v>
      </c>
      <c r="G201" s="223"/>
      <c r="H201" s="338" t="s">
        <v>1601</v>
      </c>
      <c r="I201" s="338"/>
      <c r="J201" s="338"/>
      <c r="K201" s="264"/>
    </row>
    <row r="202" spans="2:11" ht="15" customHeight="1">
      <c r="B202" s="243"/>
      <c r="C202" s="249"/>
      <c r="D202" s="223"/>
      <c r="E202" s="223"/>
      <c r="F202" s="242" t="s">
        <v>46</v>
      </c>
      <c r="G202" s="223"/>
      <c r="H202" s="338" t="s">
        <v>1602</v>
      </c>
      <c r="I202" s="338"/>
      <c r="J202" s="338"/>
      <c r="K202" s="264"/>
    </row>
    <row r="203" spans="2:11" ht="15" customHeight="1">
      <c r="B203" s="243"/>
      <c r="C203" s="223"/>
      <c r="D203" s="223"/>
      <c r="E203" s="223"/>
      <c r="F203" s="242" t="s">
        <v>44</v>
      </c>
      <c r="G203" s="223"/>
      <c r="H203" s="338" t="s">
        <v>1603</v>
      </c>
      <c r="I203" s="338"/>
      <c r="J203" s="338"/>
      <c r="K203" s="264"/>
    </row>
    <row r="204" spans="2:11" ht="15" customHeight="1">
      <c r="B204" s="243"/>
      <c r="C204" s="223"/>
      <c r="D204" s="223"/>
      <c r="E204" s="223"/>
      <c r="F204" s="242" t="s">
        <v>45</v>
      </c>
      <c r="G204" s="223"/>
      <c r="H204" s="338" t="s">
        <v>1604</v>
      </c>
      <c r="I204" s="338"/>
      <c r="J204" s="338"/>
      <c r="K204" s="264"/>
    </row>
    <row r="205" spans="2:11" ht="15" customHeight="1">
      <c r="B205" s="243"/>
      <c r="C205" s="223"/>
      <c r="D205" s="223"/>
      <c r="E205" s="223"/>
      <c r="F205" s="242"/>
      <c r="G205" s="223"/>
      <c r="H205" s="223"/>
      <c r="I205" s="223"/>
      <c r="J205" s="223"/>
      <c r="K205" s="264"/>
    </row>
    <row r="206" spans="2:11" ht="15" customHeight="1">
      <c r="B206" s="243"/>
      <c r="C206" s="223" t="s">
        <v>1545</v>
      </c>
      <c r="D206" s="223"/>
      <c r="E206" s="223"/>
      <c r="F206" s="242" t="s">
        <v>78</v>
      </c>
      <c r="G206" s="223"/>
      <c r="H206" s="338" t="s">
        <v>1605</v>
      </c>
      <c r="I206" s="338"/>
      <c r="J206" s="338"/>
      <c r="K206" s="264"/>
    </row>
    <row r="207" spans="2:11" ht="15" customHeight="1">
      <c r="B207" s="243"/>
      <c r="C207" s="249"/>
      <c r="D207" s="223"/>
      <c r="E207" s="223"/>
      <c r="F207" s="242" t="s">
        <v>1444</v>
      </c>
      <c r="G207" s="223"/>
      <c r="H207" s="338" t="s">
        <v>1445</v>
      </c>
      <c r="I207" s="338"/>
      <c r="J207" s="338"/>
      <c r="K207" s="264"/>
    </row>
    <row r="208" spans="2:11" ht="15" customHeight="1">
      <c r="B208" s="243"/>
      <c r="C208" s="223"/>
      <c r="D208" s="223"/>
      <c r="E208" s="223"/>
      <c r="F208" s="242" t="s">
        <v>1442</v>
      </c>
      <c r="G208" s="223"/>
      <c r="H208" s="338" t="s">
        <v>1606</v>
      </c>
      <c r="I208" s="338"/>
      <c r="J208" s="338"/>
      <c r="K208" s="264"/>
    </row>
    <row r="209" spans="2:11" ht="15" customHeight="1">
      <c r="B209" s="281"/>
      <c r="C209" s="249"/>
      <c r="D209" s="249"/>
      <c r="E209" s="249"/>
      <c r="F209" s="242" t="s">
        <v>1446</v>
      </c>
      <c r="G209" s="228"/>
      <c r="H209" s="337" t="s">
        <v>1447</v>
      </c>
      <c r="I209" s="337"/>
      <c r="J209" s="337"/>
      <c r="K209" s="282"/>
    </row>
    <row r="210" spans="2:11" ht="15" customHeight="1">
      <c r="B210" s="281"/>
      <c r="C210" s="249"/>
      <c r="D210" s="249"/>
      <c r="E210" s="249"/>
      <c r="F210" s="242" t="s">
        <v>1395</v>
      </c>
      <c r="G210" s="228"/>
      <c r="H210" s="337" t="s">
        <v>1607</v>
      </c>
      <c r="I210" s="337"/>
      <c r="J210" s="337"/>
      <c r="K210" s="282"/>
    </row>
    <row r="211" spans="2:11" ht="15" customHeight="1">
      <c r="B211" s="281"/>
      <c r="C211" s="249"/>
      <c r="D211" s="249"/>
      <c r="E211" s="249"/>
      <c r="F211" s="283"/>
      <c r="G211" s="228"/>
      <c r="H211" s="284"/>
      <c r="I211" s="284"/>
      <c r="J211" s="284"/>
      <c r="K211" s="282"/>
    </row>
    <row r="212" spans="2:11" ht="15" customHeight="1">
      <c r="B212" s="281"/>
      <c r="C212" s="223" t="s">
        <v>1569</v>
      </c>
      <c r="D212" s="249"/>
      <c r="E212" s="249"/>
      <c r="F212" s="242">
        <v>1</v>
      </c>
      <c r="G212" s="228"/>
      <c r="H212" s="337" t="s">
        <v>1608</v>
      </c>
      <c r="I212" s="337"/>
      <c r="J212" s="337"/>
      <c r="K212" s="282"/>
    </row>
    <row r="213" spans="2:11" ht="15" customHeight="1">
      <c r="B213" s="281"/>
      <c r="C213" s="249"/>
      <c r="D213" s="249"/>
      <c r="E213" s="249"/>
      <c r="F213" s="242">
        <v>2</v>
      </c>
      <c r="G213" s="228"/>
      <c r="H213" s="337" t="s">
        <v>1609</v>
      </c>
      <c r="I213" s="337"/>
      <c r="J213" s="337"/>
      <c r="K213" s="282"/>
    </row>
    <row r="214" spans="2:11" ht="15" customHeight="1">
      <c r="B214" s="281"/>
      <c r="C214" s="249"/>
      <c r="D214" s="249"/>
      <c r="E214" s="249"/>
      <c r="F214" s="242">
        <v>3</v>
      </c>
      <c r="G214" s="228"/>
      <c r="H214" s="337" t="s">
        <v>1610</v>
      </c>
      <c r="I214" s="337"/>
      <c r="J214" s="337"/>
      <c r="K214" s="282"/>
    </row>
    <row r="215" spans="2:11" ht="15" customHeight="1">
      <c r="B215" s="281"/>
      <c r="C215" s="249"/>
      <c r="D215" s="249"/>
      <c r="E215" s="249"/>
      <c r="F215" s="242">
        <v>4</v>
      </c>
      <c r="G215" s="228"/>
      <c r="H215" s="337" t="s">
        <v>1611</v>
      </c>
      <c r="I215" s="337"/>
      <c r="J215" s="337"/>
      <c r="K215" s="282"/>
    </row>
    <row r="216" spans="2:11" ht="12.75" customHeight="1">
      <c r="B216" s="285"/>
      <c r="C216" s="286"/>
      <c r="D216" s="286"/>
      <c r="E216" s="286"/>
      <c r="F216" s="286"/>
      <c r="G216" s="286"/>
      <c r="H216" s="286"/>
      <c r="I216" s="286"/>
      <c r="J216" s="286"/>
      <c r="K216" s="287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cp:lastPrinted>2017-12-06T07:47:53Z</cp:lastPrinted>
  <dcterms:created xsi:type="dcterms:W3CDTF">2017-12-06T07:34:46Z</dcterms:created>
  <dcterms:modified xsi:type="dcterms:W3CDTF">2017-12-06T07:47:55Z</dcterms:modified>
  <cp:category/>
  <cp:version/>
  <cp:contentType/>
  <cp:contentStatus/>
</cp:coreProperties>
</file>