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770" windowHeight="10710" activeTab="0"/>
  </bookViews>
  <sheets>
    <sheet name="Rekapitulace stavby" sheetId="1" r:id="rId1"/>
    <sheet name="10 - Stavební část" sheetId="2" r:id="rId2"/>
    <sheet name="Pokyny pro vyplnění" sheetId="3" r:id="rId3"/>
  </sheets>
  <definedNames>
    <definedName name="_xlnm._FilterDatabase" localSheetId="1" hidden="1">'10 - Stavební část'!$C$87:$K$176</definedName>
    <definedName name="_xlnm.Print_Area" localSheetId="1">'10 - Stavební část'!$C$4:$J$36,'10 - Stavební část'!$C$42:$J$69,'10 - Stavební část'!$C$75:$K$176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'10 - Stavební část'!$87:$87</definedName>
  </definedNames>
  <calcPr calcId="171027"/>
</workbook>
</file>

<file path=xl/sharedStrings.xml><?xml version="1.0" encoding="utf-8"?>
<sst xmlns="http://schemas.openxmlformats.org/spreadsheetml/2006/main" count="1805" uniqueCount="572">
  <si>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</si>
  <si>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</si>
  <si>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</si>
  <si>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</si>
  <si>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</si>
  <si>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</si>
  <si>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</si>
  <si>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{7b0d13e8-8424-4097-8a34-691df49f1ed3}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</si>
  <si>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</si>
  <si>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</si>
  <si>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</si>
  <si>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</si>
  <si>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</si>
  <si>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</si>
  <si>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</si>
  <si>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</si>
  <si>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Y092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</si>
  <si>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</si>
  <si>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</si>
  <si>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u budovy MěÚ Sokolov, Rokycanova 1929</t>
  </si>
  <si>
    <t>KSO:</t>
  </si>
  <si>
    <t/>
  </si>
  <si>
    <t>CC-CZ:</t>
  </si>
  <si>
    <t>Místo:</t>
  </si>
  <si>
    <t>Sokolov</t>
  </si>
  <si>
    <t>Datum:</t>
  </si>
  <si>
    <t>23. 7. 2017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</si>
  <si>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</si>
  <si>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</si>
  <si>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</si>
  <si>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</si>
  <si>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</si>
  <si>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</si>
  <si>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</si>
  <si>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ing.Volný Martin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</si>
  <si>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</si>
  <si>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</si>
  <si>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</si>
  <si>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</si>
  <si>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</si>
  <si>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</si>
  <si>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</si>
  <si>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</si>
  <si>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</si>
  <si>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</si>
  <si>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</si>
  <si>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</si>
  <si>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</si>
  <si>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</si>
  <si>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</si>
  <si>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</si>
  <si>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</si>
  <si>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</si>
  <si>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</si>
  <si>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</si>
  <si>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</si>
  <si>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</si>
  <si>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</si>
  <si>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</si>
  <si>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</si>
  <si>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</si>
  <si>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</si>
  <si>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</si>
  <si>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</si>
  <si>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</si>
  <si>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</si>
  <si>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</si>
  <si>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</si>
  <si>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</si>
  <si>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</si>
  <si>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</si>
  <si>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</si>
  <si>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</si>
  <si>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</si>
  <si>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</si>
  <si>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</si>
  <si>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</si>
  <si>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Stavební část</t>
  </si>
  <si>
    <t>STA</t>
  </si>
  <si>
    <t>1</t>
  </si>
  <si>
    <t>{13fa141e-4d64-448d-a094-be2ced7e9233}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</si>
  <si>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</si>
  <si>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</si>
  <si>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</si>
  <si>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</si>
  <si>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</si>
  <si>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</si>
  <si>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</si>
  <si>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</si>
  <si>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</si>
  <si>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</si>
  <si>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</si>
  <si>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</si>
  <si>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</si>
  <si>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</si>
  <si>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</si>
  <si>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</si>
  <si>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</si>
  <si>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</si>
  <si>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</si>
  <si>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</si>
  <si>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</si>
  <si>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</si>
  <si>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</si>
  <si>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</si>
  <si>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</si>
  <si>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</si>
  <si>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</si>
  <si>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</si>
  <si>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</si>
  <si>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</si>
  <si>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</si>
  <si>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</si>
  <si>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</si>
  <si>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</si>
  <si>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</si>
  <si>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</si>
  <si>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</si>
  <si>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</si>
  <si>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</si>
  <si>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</si>
  <si>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</si>
  <si>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</si>
  <si>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</si>
  <si>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</si>
  <si>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</si>
  <si>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112151351</t>
  </si>
  <si>
    <t>Kácení stromu s postupným spouštěním koruny a kmene D do 0,2 m</t>
  </si>
  <si>
    <t>kus</t>
  </si>
  <si>
    <t>CS ÚRS 2017 01</t>
  </si>
  <si>
    <t>4</t>
  </si>
  <si>
    <t>-823780213</t>
  </si>
  <si>
    <t>112201112</t>
  </si>
  <si>
    <t>Odstranění pařezů D do 0,3 m v rovině a svahu 1:5 s odklizením do 20 m a zasypáním jámy</t>
  </si>
  <si>
    <t>1722902095</t>
  </si>
  <si>
    <t>3</t>
  </si>
  <si>
    <t>113154113</t>
  </si>
  <si>
    <t>Frézování živičného krytu tl 50 mm pruh š 0,5 m pl do 500 m2 bez překážek v trase</t>
  </si>
  <si>
    <t>m2</t>
  </si>
  <si>
    <t>85375488</t>
  </si>
  <si>
    <t>113201112</t>
  </si>
  <si>
    <t>Vytrhání obrub silničních</t>
  </si>
  <si>
    <t>m</t>
  </si>
  <si>
    <t>46486786</t>
  </si>
  <si>
    <t>VV</t>
  </si>
  <si>
    <t>5,78*6+20</t>
  </si>
  <si>
    <t>5</t>
  </si>
  <si>
    <t>122201101</t>
  </si>
  <si>
    <t>Odkopávky a prokopávky nezapažené v hornině tř. 3 objem do 100 m3</t>
  </si>
  <si>
    <t>m3</t>
  </si>
  <si>
    <t>-1788217982</t>
  </si>
  <si>
    <t>(72,2+21+30,5)*0,44</t>
  </si>
  <si>
    <t>6</t>
  </si>
  <si>
    <t>161101101</t>
  </si>
  <si>
    <t>Svislé přemístění výkopku z horniny tř. 1 až 4 hl výkopu do 2,5 m</t>
  </si>
  <si>
    <t>-538761578</t>
  </si>
  <si>
    <t>7</t>
  </si>
  <si>
    <t>162701105</t>
  </si>
  <si>
    <t>Vodorovné přemístění do 10000 m výkopku/sypaniny z horniny tř. 1 až 4</t>
  </si>
  <si>
    <t>966278892</t>
  </si>
  <si>
    <t>54,428-8,845</t>
  </si>
  <si>
    <t>8</t>
  </si>
  <si>
    <t>171201201</t>
  </si>
  <si>
    <t>Uložení sypaniny na skládky</t>
  </si>
  <si>
    <t>-281760829</t>
  </si>
  <si>
    <t>9</t>
  </si>
  <si>
    <t>171201211</t>
  </si>
  <si>
    <t>Poplatek za uložení odpadu ze sypaniny na skládce (skládkovné)</t>
  </si>
  <si>
    <t>t</t>
  </si>
  <si>
    <t>-472302237</t>
  </si>
  <si>
    <t>45,583*2 'Přepočtené koeficientem množství</t>
  </si>
  <si>
    <t>174101101</t>
  </si>
  <si>
    <t>Zásyp jam, šachet rýh nebo kolem objektů sypaninou se zhutněním</t>
  </si>
  <si>
    <t>232040081</t>
  </si>
  <si>
    <t>30,5*(0,44-0,15) "zatravněné plochy</t>
  </si>
  <si>
    <t>11</t>
  </si>
  <si>
    <t>181301102</t>
  </si>
  <si>
    <t>Rozprostření ornice tl vrstvy do 150 mm pl do 500 m2 v rovině nebo ve svahu do 1:5</t>
  </si>
  <si>
    <t>619865405</t>
  </si>
  <si>
    <t>12</t>
  </si>
  <si>
    <t>M</t>
  </si>
  <si>
    <t>103111000</t>
  </si>
  <si>
    <t>rašelina zahradnická   VL</t>
  </si>
  <si>
    <t>976383796</t>
  </si>
  <si>
    <t>30,500*0,15</t>
  </si>
  <si>
    <t>13</t>
  </si>
  <si>
    <t>181411131</t>
  </si>
  <si>
    <t>Založení parkového trávníku výsevem plochy do 1000 m2 v rovině a ve svahu do 1:5</t>
  </si>
  <si>
    <t>1393836738</t>
  </si>
  <si>
    <t>14</t>
  </si>
  <si>
    <t>005724100</t>
  </si>
  <si>
    <t>osivo směs travní parková</t>
  </si>
  <si>
    <t>kg</t>
  </si>
  <si>
    <t>329886217</t>
  </si>
  <si>
    <t>30,5*0,015 'Přepočtené koeficientem množství</t>
  </si>
  <si>
    <t>181951101</t>
  </si>
  <si>
    <t>Úprava pláně v hornině tř. 1 až 4 bez zhutnění</t>
  </si>
  <si>
    <t>-1744176266</t>
  </si>
  <si>
    <t>16</t>
  </si>
  <si>
    <t>181951102</t>
  </si>
  <si>
    <t>Úprava pláně v hornině tř. 1 až 4 se zhutněním</t>
  </si>
  <si>
    <t>-893292301</t>
  </si>
  <si>
    <t>72,2+21</t>
  </si>
  <si>
    <t>Vodorovné konstrukce</t>
  </si>
  <si>
    <t>17</t>
  </si>
  <si>
    <t>457621411</t>
  </si>
  <si>
    <t>Plášťové těsnění z asfaltobetonu úprava spár asfaltovou zálivkou do 1 kg/m</t>
  </si>
  <si>
    <t>-148334276</t>
  </si>
  <si>
    <t>Komunikace pozemní</t>
  </si>
  <si>
    <t>18</t>
  </si>
  <si>
    <t>564831111</t>
  </si>
  <si>
    <t>Podklad ze štěrkodrtě ŠD tl 100 mm</t>
  </si>
  <si>
    <t>311119641</t>
  </si>
  <si>
    <t>5,85*0,6 "dobetonávka</t>
  </si>
  <si>
    <t>19</t>
  </si>
  <si>
    <t>564851111</t>
  </si>
  <si>
    <t>Podklad ze štěrkodrtě ŠD tl 150 mm</t>
  </si>
  <si>
    <t>1998958934</t>
  </si>
  <si>
    <t>72,2+21 "f 0-32</t>
  </si>
  <si>
    <t>20</t>
  </si>
  <si>
    <t>564851113</t>
  </si>
  <si>
    <t>Podklad ze štěrkodrtě ŠD tl 170 mm</t>
  </si>
  <si>
    <t>663093544</t>
  </si>
  <si>
    <t>72,2+21 "f 32-63</t>
  </si>
  <si>
    <t>573211112</t>
  </si>
  <si>
    <t>Postřik živičný spojovací z asfaltu v množství 0,70 kg/m2</t>
  </si>
  <si>
    <t>920236539</t>
  </si>
  <si>
    <t>22</t>
  </si>
  <si>
    <t>577134131</t>
  </si>
  <si>
    <t>Asfaltový beton vrstva obrusná ACO 11 (ABS) tř. I tl 40 mm š do 3 m z modifikovaného asfaltu</t>
  </si>
  <si>
    <t>1601773978</t>
  </si>
  <si>
    <t>23</t>
  </si>
  <si>
    <t>596211230</t>
  </si>
  <si>
    <t>Kladení zámkové dlažby komunikací pro pěší tl 80 mm skupiny C pl do 50 m2</t>
  </si>
  <si>
    <t>-1890906438</t>
  </si>
  <si>
    <t>24</t>
  </si>
  <si>
    <t>592453110</t>
  </si>
  <si>
    <t>dlažba 20 x 10 x 8 cm přírodní</t>
  </si>
  <si>
    <t>88597085</t>
  </si>
  <si>
    <t>72,2*1,02 'Přepočtené koeficientem množství</t>
  </si>
  <si>
    <t>25</t>
  </si>
  <si>
    <t>592452660</t>
  </si>
  <si>
    <t>dlažba 20 x 10 x 8 cm barevná</t>
  </si>
  <si>
    <t>-1893786949</t>
  </si>
  <si>
    <t>21*1,02 'Přepočtené koeficientem množství</t>
  </si>
  <si>
    <t>Úpravy povrchů, podlahy a osazování výplní</t>
  </si>
  <si>
    <t>26</t>
  </si>
  <si>
    <t>631311136</t>
  </si>
  <si>
    <t>Mazanina tl do 240 mm z betonu prostého bez zvýšených nároků na prostředí tř. C 25/30</t>
  </si>
  <si>
    <t>-1354325263</t>
  </si>
  <si>
    <t>5,85*0,6*0,24 "dobetonávka</t>
  </si>
  <si>
    <t>Ostatní konstrukce a práce, bourání</t>
  </si>
  <si>
    <t>27</t>
  </si>
  <si>
    <t>914111111</t>
  </si>
  <si>
    <t>Montáž svislé dopravní značky do velikosti 1 m2 objímkami na sloupek nebo konzolu</t>
  </si>
  <si>
    <t>CS ÚRS 2015 01</t>
  </si>
  <si>
    <t>-2037006239</t>
  </si>
  <si>
    <t>28</t>
  </si>
  <si>
    <t>404440001</t>
  </si>
  <si>
    <t>značka svislá IP12</t>
  </si>
  <si>
    <t>R-pol.</t>
  </si>
  <si>
    <t>1866878134</t>
  </si>
  <si>
    <t>29</t>
  </si>
  <si>
    <t>404440002</t>
  </si>
  <si>
    <t>značka svislá E1</t>
  </si>
  <si>
    <t>1555577098</t>
  </si>
  <si>
    <t>30</t>
  </si>
  <si>
    <t>404440003</t>
  </si>
  <si>
    <t>značka svislá E8d</t>
  </si>
  <si>
    <t>-519603625</t>
  </si>
  <si>
    <t>31</t>
  </si>
  <si>
    <t>404440004</t>
  </si>
  <si>
    <t>značka svislá E13 (Městská policie)</t>
  </si>
  <si>
    <t>-375980432</t>
  </si>
  <si>
    <t>32</t>
  </si>
  <si>
    <t>914511112</t>
  </si>
  <si>
    <t>Montáž sloupku dopravních značek délky do 3,5 m s betonovým základem a patkou</t>
  </si>
  <si>
    <t>-967879111</t>
  </si>
  <si>
    <t>33</t>
  </si>
  <si>
    <t>404452250</t>
  </si>
  <si>
    <t>sloupek Zn 60 - 350</t>
  </si>
  <si>
    <t>236627157</t>
  </si>
  <si>
    <t>34</t>
  </si>
  <si>
    <t>404452400</t>
  </si>
  <si>
    <t>patka hliníková HP 60</t>
  </si>
  <si>
    <t>404407505</t>
  </si>
  <si>
    <t>35</t>
  </si>
  <si>
    <t>404452530</t>
  </si>
  <si>
    <t>víčko plastové na sloupek 60</t>
  </si>
  <si>
    <t>-474609361</t>
  </si>
  <si>
    <t>36</t>
  </si>
  <si>
    <t>404452560</t>
  </si>
  <si>
    <t>upínací svorka na sloupek US 60</t>
  </si>
  <si>
    <t>-845614128</t>
  </si>
  <si>
    <t>37</t>
  </si>
  <si>
    <t>915111112</t>
  </si>
  <si>
    <t>Vodorovné dopravní značení dělící čáry souvislé š 125 mm retroreflexní bílá barva</t>
  </si>
  <si>
    <t>721106810</t>
  </si>
  <si>
    <t>38</t>
  </si>
  <si>
    <t>915611111</t>
  </si>
  <si>
    <t>Předznačení vodorovného liniového značení</t>
  </si>
  <si>
    <t>530451795</t>
  </si>
  <si>
    <t>5*5</t>
  </si>
  <si>
    <t>39</t>
  </si>
  <si>
    <t>916131213</t>
  </si>
  <si>
    <t>Osazení silničního obrubníku betonového stojatého s boční opěrou do lože z betonu prostého</t>
  </si>
  <si>
    <t>-2038951193</t>
  </si>
  <si>
    <t>35,1+21,5</t>
  </si>
  <si>
    <t>40</t>
  </si>
  <si>
    <t>592174750</t>
  </si>
  <si>
    <t>obrubník betonový silniční ABO100/15/15 II šedý A 100x15x15 cm</t>
  </si>
  <si>
    <t>-888672987</t>
  </si>
  <si>
    <t>22*1,02 'Přepočtené koeficientem množství</t>
  </si>
  <si>
    <t>41</t>
  </si>
  <si>
    <t>592174650</t>
  </si>
  <si>
    <t>obrubník betonový silniční Standard 100x15x25 cm</t>
  </si>
  <si>
    <t>-734738232</t>
  </si>
  <si>
    <t>35*1,02 'Přepočtené koeficientem množství</t>
  </si>
  <si>
    <t>42</t>
  </si>
  <si>
    <t>919731121</t>
  </si>
  <si>
    <t>Zarovnání styčné plochy podkladu nebo krytu živičného tl do 50 mm</t>
  </si>
  <si>
    <t>-70314776</t>
  </si>
  <si>
    <t>43</t>
  </si>
  <si>
    <t>919735112</t>
  </si>
  <si>
    <t>Řezání stávajícího živičného krytu hl do 100 mm</t>
  </si>
  <si>
    <t>-677911406</t>
  </si>
  <si>
    <t>5,78*2+25,18</t>
  </si>
  <si>
    <t>44</t>
  </si>
  <si>
    <t>IP 01</t>
  </si>
  <si>
    <t>Přechodné dopravní značení (max. částka)</t>
  </si>
  <si>
    <t>soubor</t>
  </si>
  <si>
    <t>-715511983</t>
  </si>
  <si>
    <t>45</t>
  </si>
  <si>
    <t>IP 02</t>
  </si>
  <si>
    <t>Vytyčení stávajících inženýrských sítí (max. částka)</t>
  </si>
  <si>
    <t>159911109</t>
  </si>
  <si>
    <t>997</t>
  </si>
  <si>
    <t>Přesun sutě</t>
  </si>
  <si>
    <t>46</t>
  </si>
  <si>
    <t>997221561</t>
  </si>
  <si>
    <t>Vodorovná doprava suti z kusových materiálů do 1 km</t>
  </si>
  <si>
    <t>-1520441164</t>
  </si>
  <si>
    <t>47</t>
  </si>
  <si>
    <t>997221569</t>
  </si>
  <si>
    <t>Příplatek ZKD 1 km u vodorovné dopravy suti z kusových materiálů</t>
  </si>
  <si>
    <t>-454094654</t>
  </si>
  <si>
    <t>17,022*9 'Přepočtené koeficientem množství</t>
  </si>
  <si>
    <t>48</t>
  </si>
  <si>
    <t>997221815</t>
  </si>
  <si>
    <t>Poplatek za uložení betonového odpadu na skládce (skládkovné)</t>
  </si>
  <si>
    <t>242109136</t>
  </si>
  <si>
    <t>49</t>
  </si>
  <si>
    <t>997221845</t>
  </si>
  <si>
    <t>Poplatek za uložení odpadu z asfaltových povrchů na skládce (skládkovné)</t>
  </si>
  <si>
    <t>581222713</t>
  </si>
  <si>
    <t>50</t>
  </si>
  <si>
    <t>997221855</t>
  </si>
  <si>
    <t>Poplatek za uložení odpadu z kameniva na skládce (skládkovné)</t>
  </si>
  <si>
    <t>-554811795</t>
  </si>
  <si>
    <t>17,022-1,165</t>
  </si>
  <si>
    <t>998</t>
  </si>
  <si>
    <t>Přesun hmot</t>
  </si>
  <si>
    <t>51</t>
  </si>
  <si>
    <t>998225111</t>
  </si>
  <si>
    <t>Přesun hmot pro pozemní komunikace s krytem z kamene, monolitickým betonovým nebo živičným</t>
  </si>
  <si>
    <t>-195254138</t>
  </si>
  <si>
    <t>PSV</t>
  </si>
  <si>
    <t>Práce a dodávky PSV</t>
  </si>
  <si>
    <t>767</t>
  </si>
  <si>
    <t>Konstrukce zámečnické</t>
  </si>
  <si>
    <t>52</t>
  </si>
  <si>
    <t>767-01</t>
  </si>
  <si>
    <t>Ochrana a zachování stáv.rohože</t>
  </si>
  <si>
    <t>-2094964395</t>
  </si>
  <si>
    <t>53</t>
  </si>
  <si>
    <t>767-02</t>
  </si>
  <si>
    <t>Zachování stáv.odpadkového koše</t>
  </si>
  <si>
    <t>-832190169</t>
  </si>
  <si>
    <t>54</t>
  </si>
  <si>
    <t>767-03</t>
  </si>
  <si>
    <t>Zachování stáv.značky</t>
  </si>
  <si>
    <t>290840909</t>
  </si>
  <si>
    <t>OST</t>
  </si>
  <si>
    <t>Ostatní</t>
  </si>
  <si>
    <t>VRN</t>
  </si>
  <si>
    <t>Vedlejší rozpočtové náklady</t>
  </si>
  <si>
    <t>55</t>
  </si>
  <si>
    <t>999-001</t>
  </si>
  <si>
    <t>Vedlejší náklady</t>
  </si>
  <si>
    <t>%</t>
  </si>
  <si>
    <t>1457175606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</si>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</sst>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36" t="s">
        <v>16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6"/>
      <c r="AQ5" s="28"/>
      <c r="BE5" s="334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8" t="s">
        <v>19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6"/>
      <c r="AQ6" s="28"/>
      <c r="BE6" s="335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35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35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35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35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35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35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35"/>
      <c r="BS13" s="21" t="s">
        <v>8</v>
      </c>
    </row>
    <row r="14" spans="2:71" ht="15">
      <c r="B14" s="25"/>
      <c r="C14" s="26"/>
      <c r="D14" s="26"/>
      <c r="E14" s="339" t="s">
        <v>32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35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35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35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35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35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35"/>
      <c r="BS19" s="21" t="s">
        <v>8</v>
      </c>
    </row>
    <row r="20" spans="2:71" ht="22.5" customHeight="1">
      <c r="B20" s="25"/>
      <c r="C20" s="26"/>
      <c r="D20" s="26"/>
      <c r="E20" s="341" t="s">
        <v>21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26"/>
      <c r="AP20" s="26"/>
      <c r="AQ20" s="28"/>
      <c r="BE20" s="335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35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35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42">
        <f>ROUND(AG51,2)</f>
        <v>0</v>
      </c>
      <c r="AL23" s="343"/>
      <c r="AM23" s="343"/>
      <c r="AN23" s="343"/>
      <c r="AO23" s="343"/>
      <c r="AP23" s="39"/>
      <c r="AQ23" s="42"/>
      <c r="BE23" s="335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35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44" t="s">
        <v>38</v>
      </c>
      <c r="M25" s="344"/>
      <c r="N25" s="344"/>
      <c r="O25" s="344"/>
      <c r="P25" s="39"/>
      <c r="Q25" s="39"/>
      <c r="R25" s="39"/>
      <c r="S25" s="39"/>
      <c r="T25" s="39"/>
      <c r="U25" s="39"/>
      <c r="V25" s="39"/>
      <c r="W25" s="344" t="s">
        <v>39</v>
      </c>
      <c r="X25" s="344"/>
      <c r="Y25" s="344"/>
      <c r="Z25" s="344"/>
      <c r="AA25" s="344"/>
      <c r="AB25" s="344"/>
      <c r="AC25" s="344"/>
      <c r="AD25" s="344"/>
      <c r="AE25" s="344"/>
      <c r="AF25" s="39"/>
      <c r="AG25" s="39"/>
      <c r="AH25" s="39"/>
      <c r="AI25" s="39"/>
      <c r="AJ25" s="39"/>
      <c r="AK25" s="344" t="s">
        <v>40</v>
      </c>
      <c r="AL25" s="344"/>
      <c r="AM25" s="344"/>
      <c r="AN25" s="344"/>
      <c r="AO25" s="344"/>
      <c r="AP25" s="39"/>
      <c r="AQ25" s="42"/>
      <c r="BE25" s="335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27">
        <v>0.21</v>
      </c>
      <c r="M26" s="328"/>
      <c r="N26" s="328"/>
      <c r="O26" s="328"/>
      <c r="P26" s="45"/>
      <c r="Q26" s="45"/>
      <c r="R26" s="45"/>
      <c r="S26" s="45"/>
      <c r="T26" s="45"/>
      <c r="U26" s="45"/>
      <c r="V26" s="45"/>
      <c r="W26" s="329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5"/>
      <c r="AG26" s="45"/>
      <c r="AH26" s="45"/>
      <c r="AI26" s="45"/>
      <c r="AJ26" s="45"/>
      <c r="AK26" s="329">
        <f>ROUND(AV51,2)</f>
        <v>0</v>
      </c>
      <c r="AL26" s="328"/>
      <c r="AM26" s="328"/>
      <c r="AN26" s="328"/>
      <c r="AO26" s="328"/>
      <c r="AP26" s="45"/>
      <c r="AQ26" s="47"/>
      <c r="BE26" s="335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27">
        <v>0.15</v>
      </c>
      <c r="M27" s="328"/>
      <c r="N27" s="328"/>
      <c r="O27" s="328"/>
      <c r="P27" s="45"/>
      <c r="Q27" s="45"/>
      <c r="R27" s="45"/>
      <c r="S27" s="45"/>
      <c r="T27" s="45"/>
      <c r="U27" s="45"/>
      <c r="V27" s="45"/>
      <c r="W27" s="329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5"/>
      <c r="AG27" s="45"/>
      <c r="AH27" s="45"/>
      <c r="AI27" s="45"/>
      <c r="AJ27" s="45"/>
      <c r="AK27" s="329">
        <f>ROUND(AW51,2)</f>
        <v>0</v>
      </c>
      <c r="AL27" s="328"/>
      <c r="AM27" s="328"/>
      <c r="AN27" s="328"/>
      <c r="AO27" s="328"/>
      <c r="AP27" s="45"/>
      <c r="AQ27" s="47"/>
      <c r="BE27" s="335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27">
        <v>0.21</v>
      </c>
      <c r="M28" s="328"/>
      <c r="N28" s="328"/>
      <c r="O28" s="328"/>
      <c r="P28" s="45"/>
      <c r="Q28" s="45"/>
      <c r="R28" s="45"/>
      <c r="S28" s="45"/>
      <c r="T28" s="45"/>
      <c r="U28" s="45"/>
      <c r="V28" s="45"/>
      <c r="W28" s="329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5"/>
      <c r="AG28" s="45"/>
      <c r="AH28" s="45"/>
      <c r="AI28" s="45"/>
      <c r="AJ28" s="45"/>
      <c r="AK28" s="329">
        <v>0</v>
      </c>
      <c r="AL28" s="328"/>
      <c r="AM28" s="328"/>
      <c r="AN28" s="328"/>
      <c r="AO28" s="328"/>
      <c r="AP28" s="45"/>
      <c r="AQ28" s="47"/>
      <c r="BE28" s="335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27">
        <v>0.15</v>
      </c>
      <c r="M29" s="328"/>
      <c r="N29" s="328"/>
      <c r="O29" s="328"/>
      <c r="P29" s="45"/>
      <c r="Q29" s="45"/>
      <c r="R29" s="45"/>
      <c r="S29" s="45"/>
      <c r="T29" s="45"/>
      <c r="U29" s="45"/>
      <c r="V29" s="45"/>
      <c r="W29" s="329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5"/>
      <c r="AG29" s="45"/>
      <c r="AH29" s="45"/>
      <c r="AI29" s="45"/>
      <c r="AJ29" s="45"/>
      <c r="AK29" s="329">
        <v>0</v>
      </c>
      <c r="AL29" s="328"/>
      <c r="AM29" s="328"/>
      <c r="AN29" s="328"/>
      <c r="AO29" s="328"/>
      <c r="AP29" s="45"/>
      <c r="AQ29" s="47"/>
      <c r="BE29" s="335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27">
        <v>0</v>
      </c>
      <c r="M30" s="328"/>
      <c r="N30" s="328"/>
      <c r="O30" s="328"/>
      <c r="P30" s="45"/>
      <c r="Q30" s="45"/>
      <c r="R30" s="45"/>
      <c r="S30" s="45"/>
      <c r="T30" s="45"/>
      <c r="U30" s="45"/>
      <c r="V30" s="45"/>
      <c r="W30" s="329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5"/>
      <c r="AG30" s="45"/>
      <c r="AH30" s="45"/>
      <c r="AI30" s="45"/>
      <c r="AJ30" s="45"/>
      <c r="AK30" s="329">
        <v>0</v>
      </c>
      <c r="AL30" s="328"/>
      <c r="AM30" s="328"/>
      <c r="AN30" s="328"/>
      <c r="AO30" s="328"/>
      <c r="AP30" s="45"/>
      <c r="AQ30" s="47"/>
      <c r="BE30" s="335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35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30" t="s">
        <v>49</v>
      </c>
      <c r="Y32" s="331"/>
      <c r="Z32" s="331"/>
      <c r="AA32" s="331"/>
      <c r="AB32" s="331"/>
      <c r="AC32" s="50"/>
      <c r="AD32" s="50"/>
      <c r="AE32" s="50"/>
      <c r="AF32" s="50"/>
      <c r="AG32" s="50"/>
      <c r="AH32" s="50"/>
      <c r="AI32" s="50"/>
      <c r="AJ32" s="50"/>
      <c r="AK32" s="332">
        <f>SUM(AK23:AK30)</f>
        <v>0</v>
      </c>
      <c r="AL32" s="331"/>
      <c r="AM32" s="331"/>
      <c r="AN32" s="331"/>
      <c r="AO32" s="333"/>
      <c r="AP32" s="48"/>
      <c r="AQ32" s="52"/>
      <c r="BE32" s="335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Y092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3" t="str">
        <f>K6</f>
        <v>Parkoviště u budovy MěÚ Sokolov, Rokycanova 1929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Sokolov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15" t="str">
        <f>IF(AN8="","",AN8)</f>
        <v>23. 7. 2017</v>
      </c>
      <c r="AN44" s="315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Sokolov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16" t="str">
        <f>IF(E17="","",E17)</f>
        <v>ing.Volný Martin</v>
      </c>
      <c r="AN46" s="316"/>
      <c r="AO46" s="316"/>
      <c r="AP46" s="316"/>
      <c r="AQ46" s="60"/>
      <c r="AR46" s="58"/>
      <c r="AS46" s="317" t="s">
        <v>51</v>
      </c>
      <c r="AT46" s="318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9"/>
      <c r="AT47" s="320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1"/>
      <c r="AT48" s="322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3" t="s">
        <v>52</v>
      </c>
      <c r="D49" s="324"/>
      <c r="E49" s="324"/>
      <c r="F49" s="324"/>
      <c r="G49" s="324"/>
      <c r="H49" s="76"/>
      <c r="I49" s="325" t="s">
        <v>53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54</v>
      </c>
      <c r="AH49" s="324"/>
      <c r="AI49" s="324"/>
      <c r="AJ49" s="324"/>
      <c r="AK49" s="324"/>
      <c r="AL49" s="324"/>
      <c r="AM49" s="324"/>
      <c r="AN49" s="325" t="s">
        <v>55</v>
      </c>
      <c r="AO49" s="324"/>
      <c r="AP49" s="324"/>
      <c r="AQ49" s="77" t="s">
        <v>56</v>
      </c>
      <c r="AR49" s="58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80" t="s">
        <v>68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69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11">
        <f>ROUND(AG52,2)</f>
        <v>0</v>
      </c>
      <c r="AH51" s="311"/>
      <c r="AI51" s="311"/>
      <c r="AJ51" s="311"/>
      <c r="AK51" s="311"/>
      <c r="AL51" s="311"/>
      <c r="AM51" s="311"/>
      <c r="AN51" s="312">
        <f>SUM(AG51,AT51)</f>
        <v>0</v>
      </c>
      <c r="AO51" s="312"/>
      <c r="AP51" s="312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70</v>
      </c>
      <c r="BT51" s="91" t="s">
        <v>71</v>
      </c>
      <c r="BU51" s="92" t="s">
        <v>72</v>
      </c>
      <c r="BV51" s="91" t="s">
        <v>73</v>
      </c>
      <c r="BW51" s="91" t="s">
        <v>7</v>
      </c>
      <c r="BX51" s="91" t="s">
        <v>74</v>
      </c>
      <c r="CL51" s="91" t="s">
        <v>21</v>
      </c>
    </row>
    <row r="52" spans="1:91" s="5" customFormat="1" ht="22.5" customHeight="1">
      <c r="A52" s="93" t="s">
        <v>75</v>
      </c>
      <c r="B52" s="94"/>
      <c r="C52" s="95"/>
      <c r="D52" s="310" t="s">
        <v>76</v>
      </c>
      <c r="E52" s="310"/>
      <c r="F52" s="310"/>
      <c r="G52" s="310"/>
      <c r="H52" s="310"/>
      <c r="I52" s="96"/>
      <c r="J52" s="310" t="s">
        <v>77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08">
        <f>'10 - Stavební část'!J27</f>
        <v>0</v>
      </c>
      <c r="AH52" s="309"/>
      <c r="AI52" s="309"/>
      <c r="AJ52" s="309"/>
      <c r="AK52" s="309"/>
      <c r="AL52" s="309"/>
      <c r="AM52" s="309"/>
      <c r="AN52" s="308">
        <f>SUM(AG52,AT52)</f>
        <v>0</v>
      </c>
      <c r="AO52" s="309"/>
      <c r="AP52" s="309"/>
      <c r="AQ52" s="97" t="s">
        <v>78</v>
      </c>
      <c r="AR52" s="98"/>
      <c r="AS52" s="99">
        <v>0</v>
      </c>
      <c r="AT52" s="100">
        <f>ROUND(SUM(AV52:AW52),2)</f>
        <v>0</v>
      </c>
      <c r="AU52" s="101">
        <f>'10 - Stavební část'!P88</f>
        <v>0</v>
      </c>
      <c r="AV52" s="100">
        <f>'10 - Stavební část'!J30</f>
        <v>0</v>
      </c>
      <c r="AW52" s="100">
        <f>'10 - Stavební část'!J31</f>
        <v>0</v>
      </c>
      <c r="AX52" s="100">
        <f>'10 - Stavební část'!J32</f>
        <v>0</v>
      </c>
      <c r="AY52" s="100">
        <f>'10 - Stavební část'!J33</f>
        <v>0</v>
      </c>
      <c r="AZ52" s="100">
        <f>'10 - Stavební část'!F30</f>
        <v>0</v>
      </c>
      <c r="BA52" s="100">
        <f>'10 - Stavební část'!F31</f>
        <v>0</v>
      </c>
      <c r="BB52" s="100">
        <f>'10 - Stavební část'!F32</f>
        <v>0</v>
      </c>
      <c r="BC52" s="100">
        <f>'10 - Stavební část'!F33</f>
        <v>0</v>
      </c>
      <c r="BD52" s="102">
        <f>'10 - Stavební část'!F34</f>
        <v>0</v>
      </c>
      <c r="BT52" s="103" t="s">
        <v>79</v>
      </c>
      <c r="BV52" s="103" t="s">
        <v>73</v>
      </c>
      <c r="BW52" s="103" t="s">
        <v>80</v>
      </c>
      <c r="BX52" s="103" t="s">
        <v>7</v>
      </c>
      <c r="CL52" s="103" t="s">
        <v>21</v>
      </c>
      <c r="CM52" s="103" t="s">
        <v>81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e50RFm3a7vv+mnr3F2aWrUUT0tzQo8SKFfiiKQR2jL9h5K34WdQOJJ1XUBQd6MH8JKUbVJKcDRMpnWEhEgEE+g==" saltValue="610pC6K5FPhH30s/XgyIRQ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0 - Stavební čás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82</v>
      </c>
      <c r="G1" s="348" t="s">
        <v>83</v>
      </c>
      <c r="H1" s="348"/>
      <c r="I1" s="108"/>
      <c r="J1" s="107" t="s">
        <v>84</v>
      </c>
      <c r="K1" s="106" t="s">
        <v>85</v>
      </c>
      <c r="L1" s="107" t="s">
        <v>86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81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22.5" customHeight="1">
      <c r="B7" s="25"/>
      <c r="C7" s="26"/>
      <c r="D7" s="26"/>
      <c r="E7" s="349" t="str">
        <f>'Rekapitulace stavby'!K6</f>
        <v>Parkoviště u budovy MěÚ Sokolov, Rokycanova 1929</v>
      </c>
      <c r="F7" s="350"/>
      <c r="G7" s="350"/>
      <c r="H7" s="350"/>
      <c r="I7" s="110"/>
      <c r="J7" s="26"/>
      <c r="K7" s="28"/>
    </row>
    <row r="8" spans="2:11" s="1" customFormat="1" ht="15">
      <c r="B8" s="38"/>
      <c r="C8" s="39"/>
      <c r="D8" s="34" t="s">
        <v>88</v>
      </c>
      <c r="E8" s="39"/>
      <c r="F8" s="39"/>
      <c r="G8" s="39"/>
      <c r="H8" s="39"/>
      <c r="I8" s="111"/>
      <c r="J8" s="39"/>
      <c r="K8" s="42"/>
    </row>
    <row r="9" spans="2:11" s="1" customFormat="1" ht="36.95" customHeight="1">
      <c r="B9" s="38"/>
      <c r="C9" s="39"/>
      <c r="D9" s="39"/>
      <c r="E9" s="351" t="s">
        <v>89</v>
      </c>
      <c r="F9" s="352"/>
      <c r="G9" s="352"/>
      <c r="H9" s="352"/>
      <c r="I9" s="111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2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2" t="s">
        <v>25</v>
      </c>
      <c r="J12" s="113" t="str">
        <f>'Rekapitulace stavby'!AN8</f>
        <v>23. 7. 2017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2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2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2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2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2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1"/>
      <c r="J23" s="39"/>
      <c r="K23" s="42"/>
    </row>
    <row r="24" spans="2:11" s="6" customFormat="1" ht="22.5" customHeight="1">
      <c r="B24" s="114"/>
      <c r="C24" s="115"/>
      <c r="D24" s="115"/>
      <c r="E24" s="341" t="s">
        <v>21</v>
      </c>
      <c r="F24" s="341"/>
      <c r="G24" s="341"/>
      <c r="H24" s="341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37</v>
      </c>
      <c r="E27" s="39"/>
      <c r="F27" s="39"/>
      <c r="G27" s="39"/>
      <c r="H27" s="39"/>
      <c r="I27" s="111"/>
      <c r="J27" s="121">
        <f>ROUND(J88,2)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2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3">
        <f>ROUND(SUM(BE88:BE176),2)</f>
        <v>0</v>
      </c>
      <c r="G30" s="39"/>
      <c r="H30" s="39"/>
      <c r="I30" s="124">
        <v>0.21</v>
      </c>
      <c r="J30" s="123">
        <f>ROUND(ROUND((SUM(BE88:BE176)),2)*I30,2)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3">
        <f>ROUND(SUM(BF88:BF176),2)</f>
        <v>0</v>
      </c>
      <c r="G31" s="39"/>
      <c r="H31" s="39"/>
      <c r="I31" s="124">
        <v>0.15</v>
      </c>
      <c r="J31" s="123">
        <f>ROUND(ROUND((SUM(BF88:BF176)),2)*I31,2)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3">
        <f>ROUND(SUM(BG88:BG176),2)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3">
        <f>ROUND(SUM(BH88:BH176),2)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3">
        <f>ROUND(SUM(BI88:BI176),2)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47</v>
      </c>
      <c r="E36" s="76"/>
      <c r="F36" s="76"/>
      <c r="G36" s="127" t="s">
        <v>48</v>
      </c>
      <c r="H36" s="128" t="s">
        <v>49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8"/>
      <c r="C42" s="27" t="s">
        <v>90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2.5" customHeight="1">
      <c r="B45" s="38"/>
      <c r="C45" s="39"/>
      <c r="D45" s="39"/>
      <c r="E45" s="349" t="str">
        <f>E7</f>
        <v>Parkoviště u budovy MěÚ Sokolov, Rokycanova 1929</v>
      </c>
      <c r="F45" s="350"/>
      <c r="G45" s="350"/>
      <c r="H45" s="350"/>
      <c r="I45" s="111"/>
      <c r="J45" s="39"/>
      <c r="K45" s="42"/>
    </row>
    <row r="46" spans="2:11" s="1" customFormat="1" ht="14.45" customHeight="1">
      <c r="B46" s="38"/>
      <c r="C46" s="34" t="s">
        <v>88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3.25" customHeight="1">
      <c r="B47" s="38"/>
      <c r="C47" s="39"/>
      <c r="D47" s="39"/>
      <c r="E47" s="351" t="str">
        <f>E9</f>
        <v>10 - Stavební část</v>
      </c>
      <c r="F47" s="352"/>
      <c r="G47" s="352"/>
      <c r="H47" s="352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12" t="s">
        <v>25</v>
      </c>
      <c r="J49" s="113" t="str">
        <f>IF(J12="","",J12)</f>
        <v>23. 7. 2017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12" t="s">
        <v>33</v>
      </c>
      <c r="J51" s="32" t="str">
        <f>E21</f>
        <v>ing.Volný Martin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91</v>
      </c>
      <c r="D54" s="125"/>
      <c r="E54" s="125"/>
      <c r="F54" s="125"/>
      <c r="G54" s="125"/>
      <c r="H54" s="125"/>
      <c r="I54" s="138"/>
      <c r="J54" s="139" t="s">
        <v>92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93</v>
      </c>
      <c r="D56" s="39"/>
      <c r="E56" s="39"/>
      <c r="F56" s="39"/>
      <c r="G56" s="39"/>
      <c r="H56" s="39"/>
      <c r="I56" s="111"/>
      <c r="J56" s="121">
        <f>J88</f>
        <v>0</v>
      </c>
      <c r="K56" s="42"/>
      <c r="AU56" s="21" t="s">
        <v>94</v>
      </c>
    </row>
    <row r="57" spans="2:11" s="7" customFormat="1" ht="24.95" customHeight="1">
      <c r="B57" s="142"/>
      <c r="C57" s="143"/>
      <c r="D57" s="144" t="s">
        <v>95</v>
      </c>
      <c r="E57" s="145"/>
      <c r="F57" s="145"/>
      <c r="G57" s="145"/>
      <c r="H57" s="145"/>
      <c r="I57" s="146"/>
      <c r="J57" s="147">
        <f>J89</f>
        <v>0</v>
      </c>
      <c r="K57" s="148"/>
    </row>
    <row r="58" spans="2:11" s="8" customFormat="1" ht="19.9" customHeight="1">
      <c r="B58" s="149"/>
      <c r="C58" s="150"/>
      <c r="D58" s="151" t="s">
        <v>96</v>
      </c>
      <c r="E58" s="152"/>
      <c r="F58" s="152"/>
      <c r="G58" s="152"/>
      <c r="H58" s="152"/>
      <c r="I58" s="153"/>
      <c r="J58" s="154">
        <f>J90</f>
        <v>0</v>
      </c>
      <c r="K58" s="155"/>
    </row>
    <row r="59" spans="2:11" s="8" customFormat="1" ht="19.9" customHeight="1">
      <c r="B59" s="149"/>
      <c r="C59" s="150"/>
      <c r="D59" s="151" t="s">
        <v>97</v>
      </c>
      <c r="E59" s="152"/>
      <c r="F59" s="152"/>
      <c r="G59" s="152"/>
      <c r="H59" s="152"/>
      <c r="I59" s="153"/>
      <c r="J59" s="154">
        <f>J115</f>
        <v>0</v>
      </c>
      <c r="K59" s="155"/>
    </row>
    <row r="60" spans="2:11" s="8" customFormat="1" ht="19.9" customHeight="1">
      <c r="B60" s="149"/>
      <c r="C60" s="150"/>
      <c r="D60" s="151" t="s">
        <v>98</v>
      </c>
      <c r="E60" s="152"/>
      <c r="F60" s="152"/>
      <c r="G60" s="152"/>
      <c r="H60" s="152"/>
      <c r="I60" s="153"/>
      <c r="J60" s="154">
        <f>J117</f>
        <v>0</v>
      </c>
      <c r="K60" s="155"/>
    </row>
    <row r="61" spans="2:11" s="8" customFormat="1" ht="19.9" customHeight="1">
      <c r="B61" s="149"/>
      <c r="C61" s="150"/>
      <c r="D61" s="151" t="s">
        <v>99</v>
      </c>
      <c r="E61" s="152"/>
      <c r="F61" s="152"/>
      <c r="G61" s="152"/>
      <c r="H61" s="152"/>
      <c r="I61" s="153"/>
      <c r="J61" s="154">
        <f>J131</f>
        <v>0</v>
      </c>
      <c r="K61" s="155"/>
    </row>
    <row r="62" spans="2:11" s="8" customFormat="1" ht="19.9" customHeight="1">
      <c r="B62" s="149"/>
      <c r="C62" s="150"/>
      <c r="D62" s="151" t="s">
        <v>100</v>
      </c>
      <c r="E62" s="152"/>
      <c r="F62" s="152"/>
      <c r="G62" s="152"/>
      <c r="H62" s="152"/>
      <c r="I62" s="153"/>
      <c r="J62" s="154">
        <f>J134</f>
        <v>0</v>
      </c>
      <c r="K62" s="155"/>
    </row>
    <row r="63" spans="2:11" s="8" customFormat="1" ht="19.9" customHeight="1">
      <c r="B63" s="149"/>
      <c r="C63" s="150"/>
      <c r="D63" s="151" t="s">
        <v>101</v>
      </c>
      <c r="E63" s="152"/>
      <c r="F63" s="152"/>
      <c r="G63" s="152"/>
      <c r="H63" s="152"/>
      <c r="I63" s="153"/>
      <c r="J63" s="154">
        <f>J159</f>
        <v>0</v>
      </c>
      <c r="K63" s="155"/>
    </row>
    <row r="64" spans="2:11" s="8" customFormat="1" ht="19.9" customHeight="1">
      <c r="B64" s="149"/>
      <c r="C64" s="150"/>
      <c r="D64" s="151" t="s">
        <v>102</v>
      </c>
      <c r="E64" s="152"/>
      <c r="F64" s="152"/>
      <c r="G64" s="152"/>
      <c r="H64" s="152"/>
      <c r="I64" s="153"/>
      <c r="J64" s="154">
        <f>J167</f>
        <v>0</v>
      </c>
      <c r="K64" s="155"/>
    </row>
    <row r="65" spans="2:11" s="7" customFormat="1" ht="24.95" customHeight="1">
      <c r="B65" s="142"/>
      <c r="C65" s="143"/>
      <c r="D65" s="144" t="s">
        <v>103</v>
      </c>
      <c r="E65" s="145"/>
      <c r="F65" s="145"/>
      <c r="G65" s="145"/>
      <c r="H65" s="145"/>
      <c r="I65" s="146"/>
      <c r="J65" s="147">
        <f>J169</f>
        <v>0</v>
      </c>
      <c r="K65" s="148"/>
    </row>
    <row r="66" spans="2:11" s="8" customFormat="1" ht="19.9" customHeight="1">
      <c r="B66" s="149"/>
      <c r="C66" s="150"/>
      <c r="D66" s="151" t="s">
        <v>104</v>
      </c>
      <c r="E66" s="152"/>
      <c r="F66" s="152"/>
      <c r="G66" s="152"/>
      <c r="H66" s="152"/>
      <c r="I66" s="153"/>
      <c r="J66" s="154">
        <f>J170</f>
        <v>0</v>
      </c>
      <c r="K66" s="155"/>
    </row>
    <row r="67" spans="2:11" s="7" customFormat="1" ht="24.95" customHeight="1">
      <c r="B67" s="142"/>
      <c r="C67" s="143"/>
      <c r="D67" s="144" t="s">
        <v>105</v>
      </c>
      <c r="E67" s="145"/>
      <c r="F67" s="145"/>
      <c r="G67" s="145"/>
      <c r="H67" s="145"/>
      <c r="I67" s="146"/>
      <c r="J67" s="147">
        <f>J174</f>
        <v>0</v>
      </c>
      <c r="K67" s="148"/>
    </row>
    <row r="68" spans="2:11" s="8" customFormat="1" ht="19.9" customHeight="1">
      <c r="B68" s="149"/>
      <c r="C68" s="150"/>
      <c r="D68" s="151" t="s">
        <v>106</v>
      </c>
      <c r="E68" s="152"/>
      <c r="F68" s="152"/>
      <c r="G68" s="152"/>
      <c r="H68" s="152"/>
      <c r="I68" s="153"/>
      <c r="J68" s="154">
        <f>J175</f>
        <v>0</v>
      </c>
      <c r="K68" s="155"/>
    </row>
    <row r="69" spans="2:11" s="1" customFormat="1" ht="21.75" customHeight="1">
      <c r="B69" s="38"/>
      <c r="C69" s="39"/>
      <c r="D69" s="39"/>
      <c r="E69" s="39"/>
      <c r="F69" s="39"/>
      <c r="G69" s="39"/>
      <c r="H69" s="39"/>
      <c r="I69" s="111"/>
      <c r="J69" s="39"/>
      <c r="K69" s="42"/>
    </row>
    <row r="70" spans="2:11" s="1" customFormat="1" ht="6.95" customHeight="1">
      <c r="B70" s="53"/>
      <c r="C70" s="54"/>
      <c r="D70" s="54"/>
      <c r="E70" s="54"/>
      <c r="F70" s="54"/>
      <c r="G70" s="54"/>
      <c r="H70" s="54"/>
      <c r="I70" s="132"/>
      <c r="J70" s="54"/>
      <c r="K70" s="5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5"/>
      <c r="J74" s="57"/>
      <c r="K74" s="57"/>
      <c r="L74" s="58"/>
    </row>
    <row r="75" spans="2:12" s="1" customFormat="1" ht="36.95" customHeight="1">
      <c r="B75" s="38"/>
      <c r="C75" s="59" t="s">
        <v>107</v>
      </c>
      <c r="D75" s="60"/>
      <c r="E75" s="60"/>
      <c r="F75" s="60"/>
      <c r="G75" s="60"/>
      <c r="H75" s="60"/>
      <c r="I75" s="156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56"/>
      <c r="J76" s="60"/>
      <c r="K76" s="60"/>
      <c r="L76" s="58"/>
    </row>
    <row r="77" spans="2:12" s="1" customFormat="1" ht="14.45" customHeight="1">
      <c r="B77" s="38"/>
      <c r="C77" s="62" t="s">
        <v>18</v>
      </c>
      <c r="D77" s="60"/>
      <c r="E77" s="60"/>
      <c r="F77" s="60"/>
      <c r="G77" s="60"/>
      <c r="H77" s="60"/>
      <c r="I77" s="156"/>
      <c r="J77" s="60"/>
      <c r="K77" s="60"/>
      <c r="L77" s="58"/>
    </row>
    <row r="78" spans="2:12" s="1" customFormat="1" ht="22.5" customHeight="1">
      <c r="B78" s="38"/>
      <c r="C78" s="60"/>
      <c r="D78" s="60"/>
      <c r="E78" s="345" t="str">
        <f>E7</f>
        <v>Parkoviště u budovy MěÚ Sokolov, Rokycanova 1929</v>
      </c>
      <c r="F78" s="346"/>
      <c r="G78" s="346"/>
      <c r="H78" s="346"/>
      <c r="I78" s="156"/>
      <c r="J78" s="60"/>
      <c r="K78" s="60"/>
      <c r="L78" s="58"/>
    </row>
    <row r="79" spans="2:12" s="1" customFormat="1" ht="14.45" customHeight="1">
      <c r="B79" s="38"/>
      <c r="C79" s="62" t="s">
        <v>88</v>
      </c>
      <c r="D79" s="60"/>
      <c r="E79" s="60"/>
      <c r="F79" s="60"/>
      <c r="G79" s="60"/>
      <c r="H79" s="60"/>
      <c r="I79" s="156"/>
      <c r="J79" s="60"/>
      <c r="K79" s="60"/>
      <c r="L79" s="58"/>
    </row>
    <row r="80" spans="2:12" s="1" customFormat="1" ht="23.25" customHeight="1">
      <c r="B80" s="38"/>
      <c r="C80" s="60"/>
      <c r="D80" s="60"/>
      <c r="E80" s="313" t="str">
        <f>E9</f>
        <v>10 - Stavební část</v>
      </c>
      <c r="F80" s="347"/>
      <c r="G80" s="347"/>
      <c r="H80" s="347"/>
      <c r="I80" s="156"/>
      <c r="J80" s="60"/>
      <c r="K80" s="60"/>
      <c r="L80" s="58"/>
    </row>
    <row r="81" spans="2:12" s="1" customFormat="1" ht="6.95" customHeight="1">
      <c r="B81" s="38"/>
      <c r="C81" s="60"/>
      <c r="D81" s="60"/>
      <c r="E81" s="60"/>
      <c r="F81" s="60"/>
      <c r="G81" s="60"/>
      <c r="H81" s="60"/>
      <c r="I81" s="156"/>
      <c r="J81" s="60"/>
      <c r="K81" s="60"/>
      <c r="L81" s="58"/>
    </row>
    <row r="82" spans="2:12" s="1" customFormat="1" ht="18" customHeight="1">
      <c r="B82" s="38"/>
      <c r="C82" s="62" t="s">
        <v>23</v>
      </c>
      <c r="D82" s="60"/>
      <c r="E82" s="60"/>
      <c r="F82" s="157" t="str">
        <f>F12</f>
        <v>Sokolov</v>
      </c>
      <c r="G82" s="60"/>
      <c r="H82" s="60"/>
      <c r="I82" s="158" t="s">
        <v>25</v>
      </c>
      <c r="J82" s="70" t="str">
        <f>IF(J12="","",J12)</f>
        <v>23. 7. 2017</v>
      </c>
      <c r="K82" s="60"/>
      <c r="L82" s="58"/>
    </row>
    <row r="83" spans="2:12" s="1" customFormat="1" ht="6.95" customHeight="1">
      <c r="B83" s="38"/>
      <c r="C83" s="60"/>
      <c r="D83" s="60"/>
      <c r="E83" s="60"/>
      <c r="F83" s="60"/>
      <c r="G83" s="60"/>
      <c r="H83" s="60"/>
      <c r="I83" s="156"/>
      <c r="J83" s="60"/>
      <c r="K83" s="60"/>
      <c r="L83" s="58"/>
    </row>
    <row r="84" spans="2:12" s="1" customFormat="1" ht="15">
      <c r="B84" s="38"/>
      <c r="C84" s="62" t="s">
        <v>27</v>
      </c>
      <c r="D84" s="60"/>
      <c r="E84" s="60"/>
      <c r="F84" s="157" t="str">
        <f>E15</f>
        <v>Město Sokolov</v>
      </c>
      <c r="G84" s="60"/>
      <c r="H84" s="60"/>
      <c r="I84" s="158" t="s">
        <v>33</v>
      </c>
      <c r="J84" s="157" t="str">
        <f>E21</f>
        <v>ing.Volný Martin</v>
      </c>
      <c r="K84" s="60"/>
      <c r="L84" s="58"/>
    </row>
    <row r="85" spans="2:12" s="1" customFormat="1" ht="14.45" customHeight="1">
      <c r="B85" s="38"/>
      <c r="C85" s="62" t="s">
        <v>31</v>
      </c>
      <c r="D85" s="60"/>
      <c r="E85" s="60"/>
      <c r="F85" s="157" t="str">
        <f>IF(E18="","",E18)</f>
        <v/>
      </c>
      <c r="G85" s="60"/>
      <c r="H85" s="60"/>
      <c r="I85" s="156"/>
      <c r="J85" s="60"/>
      <c r="K85" s="60"/>
      <c r="L85" s="58"/>
    </row>
    <row r="86" spans="2:12" s="1" customFormat="1" ht="10.35" customHeight="1">
      <c r="B86" s="38"/>
      <c r="C86" s="60"/>
      <c r="D86" s="60"/>
      <c r="E86" s="60"/>
      <c r="F86" s="60"/>
      <c r="G86" s="60"/>
      <c r="H86" s="60"/>
      <c r="I86" s="156"/>
      <c r="J86" s="60"/>
      <c r="K86" s="60"/>
      <c r="L86" s="58"/>
    </row>
    <row r="87" spans="2:20" s="9" customFormat="1" ht="29.25" customHeight="1">
      <c r="B87" s="159"/>
      <c r="C87" s="160" t="s">
        <v>108</v>
      </c>
      <c r="D87" s="161" t="s">
        <v>56</v>
      </c>
      <c r="E87" s="161" t="s">
        <v>52</v>
      </c>
      <c r="F87" s="161" t="s">
        <v>109</v>
      </c>
      <c r="G87" s="161" t="s">
        <v>110</v>
      </c>
      <c r="H87" s="161" t="s">
        <v>111</v>
      </c>
      <c r="I87" s="162" t="s">
        <v>112</v>
      </c>
      <c r="J87" s="161" t="s">
        <v>92</v>
      </c>
      <c r="K87" s="163" t="s">
        <v>113</v>
      </c>
      <c r="L87" s="164"/>
      <c r="M87" s="78" t="s">
        <v>114</v>
      </c>
      <c r="N87" s="79" t="s">
        <v>41</v>
      </c>
      <c r="O87" s="79" t="s">
        <v>115</v>
      </c>
      <c r="P87" s="79" t="s">
        <v>116</v>
      </c>
      <c r="Q87" s="79" t="s">
        <v>117</v>
      </c>
      <c r="R87" s="79" t="s">
        <v>118</v>
      </c>
      <c r="S87" s="79" t="s">
        <v>119</v>
      </c>
      <c r="T87" s="80" t="s">
        <v>120</v>
      </c>
    </row>
    <row r="88" spans="2:63" s="1" customFormat="1" ht="29.25" customHeight="1">
      <c r="B88" s="38"/>
      <c r="C88" s="84" t="s">
        <v>93</v>
      </c>
      <c r="D88" s="60"/>
      <c r="E88" s="60"/>
      <c r="F88" s="60"/>
      <c r="G88" s="60"/>
      <c r="H88" s="60"/>
      <c r="I88" s="156"/>
      <c r="J88" s="165">
        <f>BK88</f>
        <v>0</v>
      </c>
      <c r="K88" s="60"/>
      <c r="L88" s="58"/>
      <c r="M88" s="81"/>
      <c r="N88" s="82"/>
      <c r="O88" s="82"/>
      <c r="P88" s="166">
        <f>P89+P169+P174</f>
        <v>0</v>
      </c>
      <c r="Q88" s="82"/>
      <c r="R88" s="166">
        <f>R89+R169+R174</f>
        <v>41.92312918</v>
      </c>
      <c r="S88" s="82"/>
      <c r="T88" s="167">
        <f>T89+T169+T174</f>
        <v>17.022</v>
      </c>
      <c r="AT88" s="21" t="s">
        <v>70</v>
      </c>
      <c r="AU88" s="21" t="s">
        <v>94</v>
      </c>
      <c r="BK88" s="168">
        <f>BK89+BK169+BK174</f>
        <v>0</v>
      </c>
    </row>
    <row r="89" spans="2:63" s="10" customFormat="1" ht="37.35" customHeight="1">
      <c r="B89" s="169"/>
      <c r="C89" s="170"/>
      <c r="D89" s="171" t="s">
        <v>70</v>
      </c>
      <c r="E89" s="172" t="s">
        <v>121</v>
      </c>
      <c r="F89" s="172" t="s">
        <v>122</v>
      </c>
      <c r="G89" s="170"/>
      <c r="H89" s="170"/>
      <c r="I89" s="173"/>
      <c r="J89" s="174">
        <f>BK89</f>
        <v>0</v>
      </c>
      <c r="K89" s="170"/>
      <c r="L89" s="175"/>
      <c r="M89" s="176"/>
      <c r="N89" s="177"/>
      <c r="O89" s="177"/>
      <c r="P89" s="178">
        <f>P90+P115+P117+P131+P134+P159+P167</f>
        <v>0</v>
      </c>
      <c r="Q89" s="177"/>
      <c r="R89" s="178">
        <f>R90+R115+R117+R131+R134+R159+R167</f>
        <v>41.92312918</v>
      </c>
      <c r="S89" s="177"/>
      <c r="T89" s="179">
        <f>T90+T115+T117+T131+T134+T159+T167</f>
        <v>17.022</v>
      </c>
      <c r="AR89" s="180" t="s">
        <v>79</v>
      </c>
      <c r="AT89" s="181" t="s">
        <v>70</v>
      </c>
      <c r="AU89" s="181" t="s">
        <v>71</v>
      </c>
      <c r="AY89" s="180" t="s">
        <v>123</v>
      </c>
      <c r="BK89" s="182">
        <f>BK90+BK115+BK117+BK131+BK134+BK159+BK167</f>
        <v>0</v>
      </c>
    </row>
    <row r="90" spans="2:63" s="10" customFormat="1" ht="19.9" customHeight="1">
      <c r="B90" s="169"/>
      <c r="C90" s="170"/>
      <c r="D90" s="183" t="s">
        <v>70</v>
      </c>
      <c r="E90" s="184" t="s">
        <v>79</v>
      </c>
      <c r="F90" s="184" t="s">
        <v>124</v>
      </c>
      <c r="G90" s="170"/>
      <c r="H90" s="170"/>
      <c r="I90" s="173"/>
      <c r="J90" s="185">
        <f>BK90</f>
        <v>0</v>
      </c>
      <c r="K90" s="170"/>
      <c r="L90" s="175"/>
      <c r="M90" s="176"/>
      <c r="N90" s="177"/>
      <c r="O90" s="177"/>
      <c r="P90" s="178">
        <f>SUM(P91:P114)</f>
        <v>0</v>
      </c>
      <c r="Q90" s="177"/>
      <c r="R90" s="178">
        <f>SUM(R91:R114)</f>
        <v>0.961572</v>
      </c>
      <c r="S90" s="177"/>
      <c r="T90" s="179">
        <f>SUM(T91:T114)</f>
        <v>17.022</v>
      </c>
      <c r="AR90" s="180" t="s">
        <v>79</v>
      </c>
      <c r="AT90" s="181" t="s">
        <v>70</v>
      </c>
      <c r="AU90" s="181" t="s">
        <v>79</v>
      </c>
      <c r="AY90" s="180" t="s">
        <v>123</v>
      </c>
      <c r="BK90" s="182">
        <f>SUM(BK91:BK114)</f>
        <v>0</v>
      </c>
    </row>
    <row r="91" spans="2:65" s="1" customFormat="1" ht="22.5" customHeight="1">
      <c r="B91" s="38"/>
      <c r="C91" s="186" t="s">
        <v>79</v>
      </c>
      <c r="D91" s="186" t="s">
        <v>125</v>
      </c>
      <c r="E91" s="187" t="s">
        <v>126</v>
      </c>
      <c r="F91" s="188" t="s">
        <v>127</v>
      </c>
      <c r="G91" s="189" t="s">
        <v>128</v>
      </c>
      <c r="H91" s="190">
        <v>2</v>
      </c>
      <c r="I91" s="191"/>
      <c r="J91" s="192">
        <f>ROUND(I91*H91,2)</f>
        <v>0</v>
      </c>
      <c r="K91" s="188" t="s">
        <v>129</v>
      </c>
      <c r="L91" s="58"/>
      <c r="M91" s="193" t="s">
        <v>21</v>
      </c>
      <c r="N91" s="194" t="s">
        <v>42</v>
      </c>
      <c r="O91" s="39"/>
      <c r="P91" s="195">
        <f>O91*H91</f>
        <v>0</v>
      </c>
      <c r="Q91" s="195">
        <v>0</v>
      </c>
      <c r="R91" s="195">
        <f>Q91*H91</f>
        <v>0</v>
      </c>
      <c r="S91" s="195">
        <v>0</v>
      </c>
      <c r="T91" s="196">
        <f>S91*H91</f>
        <v>0</v>
      </c>
      <c r="AR91" s="21" t="s">
        <v>130</v>
      </c>
      <c r="AT91" s="21" t="s">
        <v>125</v>
      </c>
      <c r="AU91" s="21" t="s">
        <v>81</v>
      </c>
      <c r="AY91" s="21" t="s">
        <v>123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21" t="s">
        <v>79</v>
      </c>
      <c r="BK91" s="197">
        <f>ROUND(I91*H91,2)</f>
        <v>0</v>
      </c>
      <c r="BL91" s="21" t="s">
        <v>130</v>
      </c>
      <c r="BM91" s="21" t="s">
        <v>131</v>
      </c>
    </row>
    <row r="92" spans="2:65" s="1" customFormat="1" ht="31.5" customHeight="1">
      <c r="B92" s="38"/>
      <c r="C92" s="186" t="s">
        <v>81</v>
      </c>
      <c r="D92" s="186" t="s">
        <v>125</v>
      </c>
      <c r="E92" s="187" t="s">
        <v>132</v>
      </c>
      <c r="F92" s="188" t="s">
        <v>133</v>
      </c>
      <c r="G92" s="189" t="s">
        <v>128</v>
      </c>
      <c r="H92" s="190">
        <v>2</v>
      </c>
      <c r="I92" s="191"/>
      <c r="J92" s="192">
        <f>ROUND(I92*H92,2)</f>
        <v>0</v>
      </c>
      <c r="K92" s="188" t="s">
        <v>129</v>
      </c>
      <c r="L92" s="58"/>
      <c r="M92" s="193" t="s">
        <v>21</v>
      </c>
      <c r="N92" s="194" t="s">
        <v>42</v>
      </c>
      <c r="O92" s="39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AR92" s="21" t="s">
        <v>130</v>
      </c>
      <c r="AT92" s="21" t="s">
        <v>125</v>
      </c>
      <c r="AU92" s="21" t="s">
        <v>81</v>
      </c>
      <c r="AY92" s="21" t="s">
        <v>123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1" t="s">
        <v>79</v>
      </c>
      <c r="BK92" s="197">
        <f>ROUND(I92*H92,2)</f>
        <v>0</v>
      </c>
      <c r="BL92" s="21" t="s">
        <v>130</v>
      </c>
      <c r="BM92" s="21" t="s">
        <v>134</v>
      </c>
    </row>
    <row r="93" spans="2:65" s="1" customFormat="1" ht="22.5" customHeight="1">
      <c r="B93" s="38"/>
      <c r="C93" s="186" t="s">
        <v>135</v>
      </c>
      <c r="D93" s="186" t="s">
        <v>125</v>
      </c>
      <c r="E93" s="187" t="s">
        <v>136</v>
      </c>
      <c r="F93" s="188" t="s">
        <v>137</v>
      </c>
      <c r="G93" s="189" t="s">
        <v>138</v>
      </c>
      <c r="H93" s="190">
        <v>9.1</v>
      </c>
      <c r="I93" s="191"/>
      <c r="J93" s="192">
        <f>ROUND(I93*H93,2)</f>
        <v>0</v>
      </c>
      <c r="K93" s="188" t="s">
        <v>129</v>
      </c>
      <c r="L93" s="58"/>
      <c r="M93" s="193" t="s">
        <v>21</v>
      </c>
      <c r="N93" s="194" t="s">
        <v>42</v>
      </c>
      <c r="O93" s="39"/>
      <c r="P93" s="195">
        <f>O93*H93</f>
        <v>0</v>
      </c>
      <c r="Q93" s="195">
        <v>4E-05</v>
      </c>
      <c r="R93" s="195">
        <f>Q93*H93</f>
        <v>0.000364</v>
      </c>
      <c r="S93" s="195">
        <v>0.128</v>
      </c>
      <c r="T93" s="196">
        <f>S93*H93</f>
        <v>1.1648</v>
      </c>
      <c r="AR93" s="21" t="s">
        <v>130</v>
      </c>
      <c r="AT93" s="21" t="s">
        <v>125</v>
      </c>
      <c r="AU93" s="21" t="s">
        <v>81</v>
      </c>
      <c r="AY93" s="21" t="s">
        <v>123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21" t="s">
        <v>79</v>
      </c>
      <c r="BK93" s="197">
        <f>ROUND(I93*H93,2)</f>
        <v>0</v>
      </c>
      <c r="BL93" s="21" t="s">
        <v>130</v>
      </c>
      <c r="BM93" s="21" t="s">
        <v>139</v>
      </c>
    </row>
    <row r="94" spans="2:65" s="1" customFormat="1" ht="22.5" customHeight="1">
      <c r="B94" s="38"/>
      <c r="C94" s="186" t="s">
        <v>130</v>
      </c>
      <c r="D94" s="186" t="s">
        <v>125</v>
      </c>
      <c r="E94" s="187" t="s">
        <v>140</v>
      </c>
      <c r="F94" s="188" t="s">
        <v>141</v>
      </c>
      <c r="G94" s="189" t="s">
        <v>142</v>
      </c>
      <c r="H94" s="190">
        <v>54.68</v>
      </c>
      <c r="I94" s="191"/>
      <c r="J94" s="192">
        <f>ROUND(I94*H94,2)</f>
        <v>0</v>
      </c>
      <c r="K94" s="188" t="s">
        <v>129</v>
      </c>
      <c r="L94" s="58"/>
      <c r="M94" s="193" t="s">
        <v>21</v>
      </c>
      <c r="N94" s="194" t="s">
        <v>42</v>
      </c>
      <c r="O94" s="39"/>
      <c r="P94" s="195">
        <f>O94*H94</f>
        <v>0</v>
      </c>
      <c r="Q94" s="195">
        <v>0</v>
      </c>
      <c r="R94" s="195">
        <f>Q94*H94</f>
        <v>0</v>
      </c>
      <c r="S94" s="195">
        <v>0.29</v>
      </c>
      <c r="T94" s="196">
        <f>S94*H94</f>
        <v>15.857199999999999</v>
      </c>
      <c r="AR94" s="21" t="s">
        <v>130</v>
      </c>
      <c r="AT94" s="21" t="s">
        <v>125</v>
      </c>
      <c r="AU94" s="21" t="s">
        <v>81</v>
      </c>
      <c r="AY94" s="21" t="s">
        <v>123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1" t="s">
        <v>79</v>
      </c>
      <c r="BK94" s="197">
        <f>ROUND(I94*H94,2)</f>
        <v>0</v>
      </c>
      <c r="BL94" s="21" t="s">
        <v>130</v>
      </c>
      <c r="BM94" s="21" t="s">
        <v>143</v>
      </c>
    </row>
    <row r="95" spans="2:51" s="11" customFormat="1" ht="13.5">
      <c r="B95" s="198"/>
      <c r="C95" s="199"/>
      <c r="D95" s="200" t="s">
        <v>144</v>
      </c>
      <c r="E95" s="201" t="s">
        <v>21</v>
      </c>
      <c r="F95" s="202" t="s">
        <v>145</v>
      </c>
      <c r="G95" s="199"/>
      <c r="H95" s="203">
        <v>54.68</v>
      </c>
      <c r="I95" s="204"/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144</v>
      </c>
      <c r="AU95" s="209" t="s">
        <v>81</v>
      </c>
      <c r="AV95" s="11" t="s">
        <v>81</v>
      </c>
      <c r="AW95" s="11" t="s">
        <v>35</v>
      </c>
      <c r="AX95" s="11" t="s">
        <v>79</v>
      </c>
      <c r="AY95" s="209" t="s">
        <v>123</v>
      </c>
    </row>
    <row r="96" spans="2:65" s="1" customFormat="1" ht="22.5" customHeight="1">
      <c r="B96" s="38"/>
      <c r="C96" s="186" t="s">
        <v>146</v>
      </c>
      <c r="D96" s="186" t="s">
        <v>125</v>
      </c>
      <c r="E96" s="187" t="s">
        <v>147</v>
      </c>
      <c r="F96" s="188" t="s">
        <v>148</v>
      </c>
      <c r="G96" s="189" t="s">
        <v>149</v>
      </c>
      <c r="H96" s="190">
        <v>54.428</v>
      </c>
      <c r="I96" s="191"/>
      <c r="J96" s="192">
        <f>ROUND(I96*H96,2)</f>
        <v>0</v>
      </c>
      <c r="K96" s="188" t="s">
        <v>129</v>
      </c>
      <c r="L96" s="58"/>
      <c r="M96" s="193" t="s">
        <v>21</v>
      </c>
      <c r="N96" s="194" t="s">
        <v>42</v>
      </c>
      <c r="O96" s="39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AR96" s="21" t="s">
        <v>130</v>
      </c>
      <c r="AT96" s="21" t="s">
        <v>125</v>
      </c>
      <c r="AU96" s="21" t="s">
        <v>81</v>
      </c>
      <c r="AY96" s="21" t="s">
        <v>123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1" t="s">
        <v>79</v>
      </c>
      <c r="BK96" s="197">
        <f>ROUND(I96*H96,2)</f>
        <v>0</v>
      </c>
      <c r="BL96" s="21" t="s">
        <v>130</v>
      </c>
      <c r="BM96" s="21" t="s">
        <v>150</v>
      </c>
    </row>
    <row r="97" spans="2:51" s="11" customFormat="1" ht="13.5">
      <c r="B97" s="198"/>
      <c r="C97" s="199"/>
      <c r="D97" s="200" t="s">
        <v>144</v>
      </c>
      <c r="E97" s="201" t="s">
        <v>21</v>
      </c>
      <c r="F97" s="202" t="s">
        <v>151</v>
      </c>
      <c r="G97" s="199"/>
      <c r="H97" s="203">
        <v>54.428</v>
      </c>
      <c r="I97" s="204"/>
      <c r="J97" s="199"/>
      <c r="K97" s="199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144</v>
      </c>
      <c r="AU97" s="209" t="s">
        <v>81</v>
      </c>
      <c r="AV97" s="11" t="s">
        <v>81</v>
      </c>
      <c r="AW97" s="11" t="s">
        <v>35</v>
      </c>
      <c r="AX97" s="11" t="s">
        <v>79</v>
      </c>
      <c r="AY97" s="209" t="s">
        <v>123</v>
      </c>
    </row>
    <row r="98" spans="2:65" s="1" customFormat="1" ht="22.5" customHeight="1">
      <c r="B98" s="38"/>
      <c r="C98" s="186" t="s">
        <v>152</v>
      </c>
      <c r="D98" s="186" t="s">
        <v>125</v>
      </c>
      <c r="E98" s="187" t="s">
        <v>153</v>
      </c>
      <c r="F98" s="188" t="s">
        <v>154</v>
      </c>
      <c r="G98" s="189" t="s">
        <v>149</v>
      </c>
      <c r="H98" s="190">
        <v>54.428</v>
      </c>
      <c r="I98" s="191"/>
      <c r="J98" s="192">
        <f>ROUND(I98*H98,2)</f>
        <v>0</v>
      </c>
      <c r="K98" s="188" t="s">
        <v>129</v>
      </c>
      <c r="L98" s="58"/>
      <c r="M98" s="193" t="s">
        <v>21</v>
      </c>
      <c r="N98" s="194" t="s">
        <v>42</v>
      </c>
      <c r="O98" s="39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1" t="s">
        <v>130</v>
      </c>
      <c r="AT98" s="21" t="s">
        <v>125</v>
      </c>
      <c r="AU98" s="21" t="s">
        <v>81</v>
      </c>
      <c r="AY98" s="21" t="s">
        <v>123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1" t="s">
        <v>79</v>
      </c>
      <c r="BK98" s="197">
        <f>ROUND(I98*H98,2)</f>
        <v>0</v>
      </c>
      <c r="BL98" s="21" t="s">
        <v>130</v>
      </c>
      <c r="BM98" s="21" t="s">
        <v>155</v>
      </c>
    </row>
    <row r="99" spans="2:65" s="1" customFormat="1" ht="22.5" customHeight="1">
      <c r="B99" s="38"/>
      <c r="C99" s="186" t="s">
        <v>156</v>
      </c>
      <c r="D99" s="186" t="s">
        <v>125</v>
      </c>
      <c r="E99" s="187" t="s">
        <v>157</v>
      </c>
      <c r="F99" s="188" t="s">
        <v>158</v>
      </c>
      <c r="G99" s="189" t="s">
        <v>149</v>
      </c>
      <c r="H99" s="190">
        <v>45.583</v>
      </c>
      <c r="I99" s="191"/>
      <c r="J99" s="192">
        <f>ROUND(I99*H99,2)</f>
        <v>0</v>
      </c>
      <c r="K99" s="188" t="s">
        <v>129</v>
      </c>
      <c r="L99" s="58"/>
      <c r="M99" s="193" t="s">
        <v>21</v>
      </c>
      <c r="N99" s="194" t="s">
        <v>42</v>
      </c>
      <c r="O99" s="39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AR99" s="21" t="s">
        <v>130</v>
      </c>
      <c r="AT99" s="21" t="s">
        <v>125</v>
      </c>
      <c r="AU99" s="21" t="s">
        <v>81</v>
      </c>
      <c r="AY99" s="21" t="s">
        <v>123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21" t="s">
        <v>79</v>
      </c>
      <c r="BK99" s="197">
        <f>ROUND(I99*H99,2)</f>
        <v>0</v>
      </c>
      <c r="BL99" s="21" t="s">
        <v>130</v>
      </c>
      <c r="BM99" s="21" t="s">
        <v>159</v>
      </c>
    </row>
    <row r="100" spans="2:51" s="11" customFormat="1" ht="13.5">
      <c r="B100" s="198"/>
      <c r="C100" s="199"/>
      <c r="D100" s="200" t="s">
        <v>144</v>
      </c>
      <c r="E100" s="201" t="s">
        <v>21</v>
      </c>
      <c r="F100" s="202" t="s">
        <v>160</v>
      </c>
      <c r="G100" s="199"/>
      <c r="H100" s="203">
        <v>45.583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144</v>
      </c>
      <c r="AU100" s="209" t="s">
        <v>81</v>
      </c>
      <c r="AV100" s="11" t="s">
        <v>81</v>
      </c>
      <c r="AW100" s="11" t="s">
        <v>35</v>
      </c>
      <c r="AX100" s="11" t="s">
        <v>79</v>
      </c>
      <c r="AY100" s="209" t="s">
        <v>123</v>
      </c>
    </row>
    <row r="101" spans="2:65" s="1" customFormat="1" ht="22.5" customHeight="1">
      <c r="B101" s="38"/>
      <c r="C101" s="186" t="s">
        <v>161</v>
      </c>
      <c r="D101" s="186" t="s">
        <v>125</v>
      </c>
      <c r="E101" s="187" t="s">
        <v>162</v>
      </c>
      <c r="F101" s="188" t="s">
        <v>163</v>
      </c>
      <c r="G101" s="189" t="s">
        <v>149</v>
      </c>
      <c r="H101" s="190">
        <v>45.583</v>
      </c>
      <c r="I101" s="191"/>
      <c r="J101" s="192">
        <f>ROUND(I101*H101,2)</f>
        <v>0</v>
      </c>
      <c r="K101" s="188" t="s">
        <v>129</v>
      </c>
      <c r="L101" s="58"/>
      <c r="M101" s="193" t="s">
        <v>21</v>
      </c>
      <c r="N101" s="194" t="s">
        <v>42</v>
      </c>
      <c r="O101" s="39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AR101" s="21" t="s">
        <v>130</v>
      </c>
      <c r="AT101" s="21" t="s">
        <v>125</v>
      </c>
      <c r="AU101" s="21" t="s">
        <v>81</v>
      </c>
      <c r="AY101" s="21" t="s">
        <v>123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1" t="s">
        <v>79</v>
      </c>
      <c r="BK101" s="197">
        <f>ROUND(I101*H101,2)</f>
        <v>0</v>
      </c>
      <c r="BL101" s="21" t="s">
        <v>130</v>
      </c>
      <c r="BM101" s="21" t="s">
        <v>164</v>
      </c>
    </row>
    <row r="102" spans="2:65" s="1" customFormat="1" ht="22.5" customHeight="1">
      <c r="B102" s="38"/>
      <c r="C102" s="186" t="s">
        <v>165</v>
      </c>
      <c r="D102" s="186" t="s">
        <v>125</v>
      </c>
      <c r="E102" s="187" t="s">
        <v>166</v>
      </c>
      <c r="F102" s="188" t="s">
        <v>167</v>
      </c>
      <c r="G102" s="189" t="s">
        <v>168</v>
      </c>
      <c r="H102" s="190">
        <v>91.166</v>
      </c>
      <c r="I102" s="191"/>
      <c r="J102" s="192">
        <f>ROUND(I102*H102,2)</f>
        <v>0</v>
      </c>
      <c r="K102" s="188" t="s">
        <v>129</v>
      </c>
      <c r="L102" s="58"/>
      <c r="M102" s="193" t="s">
        <v>21</v>
      </c>
      <c r="N102" s="194" t="s">
        <v>42</v>
      </c>
      <c r="O102" s="39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AR102" s="21" t="s">
        <v>130</v>
      </c>
      <c r="AT102" s="21" t="s">
        <v>125</v>
      </c>
      <c r="AU102" s="21" t="s">
        <v>81</v>
      </c>
      <c r="AY102" s="21" t="s">
        <v>123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21" t="s">
        <v>79</v>
      </c>
      <c r="BK102" s="197">
        <f>ROUND(I102*H102,2)</f>
        <v>0</v>
      </c>
      <c r="BL102" s="21" t="s">
        <v>130</v>
      </c>
      <c r="BM102" s="21" t="s">
        <v>169</v>
      </c>
    </row>
    <row r="103" spans="2:51" s="11" customFormat="1" ht="13.5">
      <c r="B103" s="198"/>
      <c r="C103" s="199"/>
      <c r="D103" s="200" t="s">
        <v>144</v>
      </c>
      <c r="E103" s="199"/>
      <c r="F103" s="202" t="s">
        <v>170</v>
      </c>
      <c r="G103" s="199"/>
      <c r="H103" s="203">
        <v>91.166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144</v>
      </c>
      <c r="AU103" s="209" t="s">
        <v>81</v>
      </c>
      <c r="AV103" s="11" t="s">
        <v>81</v>
      </c>
      <c r="AW103" s="11" t="s">
        <v>6</v>
      </c>
      <c r="AX103" s="11" t="s">
        <v>79</v>
      </c>
      <c r="AY103" s="209" t="s">
        <v>123</v>
      </c>
    </row>
    <row r="104" spans="2:65" s="1" customFormat="1" ht="22.5" customHeight="1">
      <c r="B104" s="38"/>
      <c r="C104" s="186" t="s">
        <v>76</v>
      </c>
      <c r="D104" s="186" t="s">
        <v>125</v>
      </c>
      <c r="E104" s="187" t="s">
        <v>171</v>
      </c>
      <c r="F104" s="188" t="s">
        <v>172</v>
      </c>
      <c r="G104" s="189" t="s">
        <v>149</v>
      </c>
      <c r="H104" s="190">
        <v>8.845</v>
      </c>
      <c r="I104" s="191"/>
      <c r="J104" s="192">
        <f>ROUND(I104*H104,2)</f>
        <v>0</v>
      </c>
      <c r="K104" s="188" t="s">
        <v>129</v>
      </c>
      <c r="L104" s="58"/>
      <c r="M104" s="193" t="s">
        <v>21</v>
      </c>
      <c r="N104" s="194" t="s">
        <v>42</v>
      </c>
      <c r="O104" s="39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AR104" s="21" t="s">
        <v>130</v>
      </c>
      <c r="AT104" s="21" t="s">
        <v>125</v>
      </c>
      <c r="AU104" s="21" t="s">
        <v>81</v>
      </c>
      <c r="AY104" s="21" t="s">
        <v>123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1" t="s">
        <v>79</v>
      </c>
      <c r="BK104" s="197">
        <f>ROUND(I104*H104,2)</f>
        <v>0</v>
      </c>
      <c r="BL104" s="21" t="s">
        <v>130</v>
      </c>
      <c r="BM104" s="21" t="s">
        <v>173</v>
      </c>
    </row>
    <row r="105" spans="2:51" s="11" customFormat="1" ht="13.5">
      <c r="B105" s="198"/>
      <c r="C105" s="199"/>
      <c r="D105" s="200" t="s">
        <v>144</v>
      </c>
      <c r="E105" s="201" t="s">
        <v>21</v>
      </c>
      <c r="F105" s="202" t="s">
        <v>174</v>
      </c>
      <c r="G105" s="199"/>
      <c r="H105" s="203">
        <v>8.845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144</v>
      </c>
      <c r="AU105" s="209" t="s">
        <v>81</v>
      </c>
      <c r="AV105" s="11" t="s">
        <v>81</v>
      </c>
      <c r="AW105" s="11" t="s">
        <v>35</v>
      </c>
      <c r="AX105" s="11" t="s">
        <v>79</v>
      </c>
      <c r="AY105" s="209" t="s">
        <v>123</v>
      </c>
    </row>
    <row r="106" spans="2:65" s="1" customFormat="1" ht="22.5" customHeight="1">
      <c r="B106" s="38"/>
      <c r="C106" s="186" t="s">
        <v>175</v>
      </c>
      <c r="D106" s="186" t="s">
        <v>125</v>
      </c>
      <c r="E106" s="187" t="s">
        <v>176</v>
      </c>
      <c r="F106" s="188" t="s">
        <v>177</v>
      </c>
      <c r="G106" s="189" t="s">
        <v>138</v>
      </c>
      <c r="H106" s="190">
        <v>30.5</v>
      </c>
      <c r="I106" s="191"/>
      <c r="J106" s="192">
        <f>ROUND(I106*H106,2)</f>
        <v>0</v>
      </c>
      <c r="K106" s="188" t="s">
        <v>129</v>
      </c>
      <c r="L106" s="58"/>
      <c r="M106" s="193" t="s">
        <v>21</v>
      </c>
      <c r="N106" s="194" t="s">
        <v>42</v>
      </c>
      <c r="O106" s="39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AR106" s="21" t="s">
        <v>130</v>
      </c>
      <c r="AT106" s="21" t="s">
        <v>125</v>
      </c>
      <c r="AU106" s="21" t="s">
        <v>81</v>
      </c>
      <c r="AY106" s="21" t="s">
        <v>123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1" t="s">
        <v>79</v>
      </c>
      <c r="BK106" s="197">
        <f>ROUND(I106*H106,2)</f>
        <v>0</v>
      </c>
      <c r="BL106" s="21" t="s">
        <v>130</v>
      </c>
      <c r="BM106" s="21" t="s">
        <v>178</v>
      </c>
    </row>
    <row r="107" spans="2:65" s="1" customFormat="1" ht="22.5" customHeight="1">
      <c r="B107" s="38"/>
      <c r="C107" s="210" t="s">
        <v>179</v>
      </c>
      <c r="D107" s="210" t="s">
        <v>180</v>
      </c>
      <c r="E107" s="211" t="s">
        <v>181</v>
      </c>
      <c r="F107" s="212" t="s">
        <v>182</v>
      </c>
      <c r="G107" s="213" t="s">
        <v>149</v>
      </c>
      <c r="H107" s="214">
        <v>4.575</v>
      </c>
      <c r="I107" s="215"/>
      <c r="J107" s="216">
        <f>ROUND(I107*H107,2)</f>
        <v>0</v>
      </c>
      <c r="K107" s="212" t="s">
        <v>129</v>
      </c>
      <c r="L107" s="217"/>
      <c r="M107" s="218" t="s">
        <v>21</v>
      </c>
      <c r="N107" s="219" t="s">
        <v>42</v>
      </c>
      <c r="O107" s="39"/>
      <c r="P107" s="195">
        <f>O107*H107</f>
        <v>0</v>
      </c>
      <c r="Q107" s="195">
        <v>0.21</v>
      </c>
      <c r="R107" s="195">
        <f>Q107*H107</f>
        <v>0.96075</v>
      </c>
      <c r="S107" s="195">
        <v>0</v>
      </c>
      <c r="T107" s="196">
        <f>S107*H107</f>
        <v>0</v>
      </c>
      <c r="AR107" s="21" t="s">
        <v>161</v>
      </c>
      <c r="AT107" s="21" t="s">
        <v>180</v>
      </c>
      <c r="AU107" s="21" t="s">
        <v>81</v>
      </c>
      <c r="AY107" s="21" t="s">
        <v>123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21" t="s">
        <v>79</v>
      </c>
      <c r="BK107" s="197">
        <f>ROUND(I107*H107,2)</f>
        <v>0</v>
      </c>
      <c r="BL107" s="21" t="s">
        <v>130</v>
      </c>
      <c r="BM107" s="21" t="s">
        <v>183</v>
      </c>
    </row>
    <row r="108" spans="2:51" s="11" customFormat="1" ht="13.5">
      <c r="B108" s="198"/>
      <c r="C108" s="199"/>
      <c r="D108" s="200" t="s">
        <v>144</v>
      </c>
      <c r="E108" s="201" t="s">
        <v>21</v>
      </c>
      <c r="F108" s="202" t="s">
        <v>184</v>
      </c>
      <c r="G108" s="199"/>
      <c r="H108" s="203">
        <v>4.575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144</v>
      </c>
      <c r="AU108" s="209" t="s">
        <v>81</v>
      </c>
      <c r="AV108" s="11" t="s">
        <v>81</v>
      </c>
      <c r="AW108" s="11" t="s">
        <v>35</v>
      </c>
      <c r="AX108" s="11" t="s">
        <v>79</v>
      </c>
      <c r="AY108" s="209" t="s">
        <v>123</v>
      </c>
    </row>
    <row r="109" spans="2:65" s="1" customFormat="1" ht="22.5" customHeight="1">
      <c r="B109" s="38"/>
      <c r="C109" s="186" t="s">
        <v>185</v>
      </c>
      <c r="D109" s="186" t="s">
        <v>125</v>
      </c>
      <c r="E109" s="187" t="s">
        <v>186</v>
      </c>
      <c r="F109" s="188" t="s">
        <v>187</v>
      </c>
      <c r="G109" s="189" t="s">
        <v>138</v>
      </c>
      <c r="H109" s="190">
        <v>30.5</v>
      </c>
      <c r="I109" s="191"/>
      <c r="J109" s="192">
        <f>ROUND(I109*H109,2)</f>
        <v>0</v>
      </c>
      <c r="K109" s="188" t="s">
        <v>129</v>
      </c>
      <c r="L109" s="58"/>
      <c r="M109" s="193" t="s">
        <v>21</v>
      </c>
      <c r="N109" s="194" t="s">
        <v>42</v>
      </c>
      <c r="O109" s="39"/>
      <c r="P109" s="195">
        <f>O109*H109</f>
        <v>0</v>
      </c>
      <c r="Q109" s="195">
        <v>0</v>
      </c>
      <c r="R109" s="195">
        <f>Q109*H109</f>
        <v>0</v>
      </c>
      <c r="S109" s="195">
        <v>0</v>
      </c>
      <c r="T109" s="196">
        <f>S109*H109</f>
        <v>0</v>
      </c>
      <c r="AR109" s="21" t="s">
        <v>130</v>
      </c>
      <c r="AT109" s="21" t="s">
        <v>125</v>
      </c>
      <c r="AU109" s="21" t="s">
        <v>81</v>
      </c>
      <c r="AY109" s="21" t="s">
        <v>123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21" t="s">
        <v>79</v>
      </c>
      <c r="BK109" s="197">
        <f>ROUND(I109*H109,2)</f>
        <v>0</v>
      </c>
      <c r="BL109" s="21" t="s">
        <v>130</v>
      </c>
      <c r="BM109" s="21" t="s">
        <v>188</v>
      </c>
    </row>
    <row r="110" spans="2:65" s="1" customFormat="1" ht="22.5" customHeight="1">
      <c r="B110" s="38"/>
      <c r="C110" s="210" t="s">
        <v>189</v>
      </c>
      <c r="D110" s="210" t="s">
        <v>180</v>
      </c>
      <c r="E110" s="211" t="s">
        <v>190</v>
      </c>
      <c r="F110" s="212" t="s">
        <v>191</v>
      </c>
      <c r="G110" s="213" t="s">
        <v>192</v>
      </c>
      <c r="H110" s="214">
        <v>0.458</v>
      </c>
      <c r="I110" s="215"/>
      <c r="J110" s="216">
        <f>ROUND(I110*H110,2)</f>
        <v>0</v>
      </c>
      <c r="K110" s="212" t="s">
        <v>129</v>
      </c>
      <c r="L110" s="217"/>
      <c r="M110" s="218" t="s">
        <v>21</v>
      </c>
      <c r="N110" s="219" t="s">
        <v>42</v>
      </c>
      <c r="O110" s="39"/>
      <c r="P110" s="195">
        <f>O110*H110</f>
        <v>0</v>
      </c>
      <c r="Q110" s="195">
        <v>0.001</v>
      </c>
      <c r="R110" s="195">
        <f>Q110*H110</f>
        <v>0.000458</v>
      </c>
      <c r="S110" s="195">
        <v>0</v>
      </c>
      <c r="T110" s="196">
        <f>S110*H110</f>
        <v>0</v>
      </c>
      <c r="AR110" s="21" t="s">
        <v>161</v>
      </c>
      <c r="AT110" s="21" t="s">
        <v>180</v>
      </c>
      <c r="AU110" s="21" t="s">
        <v>81</v>
      </c>
      <c r="AY110" s="21" t="s">
        <v>123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1" t="s">
        <v>79</v>
      </c>
      <c r="BK110" s="197">
        <f>ROUND(I110*H110,2)</f>
        <v>0</v>
      </c>
      <c r="BL110" s="21" t="s">
        <v>130</v>
      </c>
      <c r="BM110" s="21" t="s">
        <v>193</v>
      </c>
    </row>
    <row r="111" spans="2:51" s="11" customFormat="1" ht="13.5">
      <c r="B111" s="198"/>
      <c r="C111" s="199"/>
      <c r="D111" s="200" t="s">
        <v>144</v>
      </c>
      <c r="E111" s="199"/>
      <c r="F111" s="202" t="s">
        <v>194</v>
      </c>
      <c r="G111" s="199"/>
      <c r="H111" s="203">
        <v>0.458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144</v>
      </c>
      <c r="AU111" s="209" t="s">
        <v>81</v>
      </c>
      <c r="AV111" s="11" t="s">
        <v>81</v>
      </c>
      <c r="AW111" s="11" t="s">
        <v>6</v>
      </c>
      <c r="AX111" s="11" t="s">
        <v>79</v>
      </c>
      <c r="AY111" s="209" t="s">
        <v>123</v>
      </c>
    </row>
    <row r="112" spans="2:65" s="1" customFormat="1" ht="22.5" customHeight="1">
      <c r="B112" s="38"/>
      <c r="C112" s="186" t="s">
        <v>10</v>
      </c>
      <c r="D112" s="186" t="s">
        <v>125</v>
      </c>
      <c r="E112" s="187" t="s">
        <v>195</v>
      </c>
      <c r="F112" s="188" t="s">
        <v>196</v>
      </c>
      <c r="G112" s="189" t="s">
        <v>138</v>
      </c>
      <c r="H112" s="190">
        <v>30.5</v>
      </c>
      <c r="I112" s="191"/>
      <c r="J112" s="192">
        <f>ROUND(I112*H112,2)</f>
        <v>0</v>
      </c>
      <c r="K112" s="188" t="s">
        <v>129</v>
      </c>
      <c r="L112" s="58"/>
      <c r="M112" s="193" t="s">
        <v>21</v>
      </c>
      <c r="N112" s="194" t="s">
        <v>42</v>
      </c>
      <c r="O112" s="39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AR112" s="21" t="s">
        <v>130</v>
      </c>
      <c r="AT112" s="21" t="s">
        <v>125</v>
      </c>
      <c r="AU112" s="21" t="s">
        <v>81</v>
      </c>
      <c r="AY112" s="21" t="s">
        <v>123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21" t="s">
        <v>79</v>
      </c>
      <c r="BK112" s="197">
        <f>ROUND(I112*H112,2)</f>
        <v>0</v>
      </c>
      <c r="BL112" s="21" t="s">
        <v>130</v>
      </c>
      <c r="BM112" s="21" t="s">
        <v>197</v>
      </c>
    </row>
    <row r="113" spans="2:65" s="1" customFormat="1" ht="22.5" customHeight="1">
      <c r="B113" s="38"/>
      <c r="C113" s="186" t="s">
        <v>198</v>
      </c>
      <c r="D113" s="186" t="s">
        <v>125</v>
      </c>
      <c r="E113" s="187" t="s">
        <v>199</v>
      </c>
      <c r="F113" s="188" t="s">
        <v>200</v>
      </c>
      <c r="G113" s="189" t="s">
        <v>138</v>
      </c>
      <c r="H113" s="190">
        <v>93.2</v>
      </c>
      <c r="I113" s="191"/>
      <c r="J113" s="192">
        <f>ROUND(I113*H113,2)</f>
        <v>0</v>
      </c>
      <c r="K113" s="188" t="s">
        <v>129</v>
      </c>
      <c r="L113" s="58"/>
      <c r="M113" s="193" t="s">
        <v>21</v>
      </c>
      <c r="N113" s="194" t="s">
        <v>42</v>
      </c>
      <c r="O113" s="39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AR113" s="21" t="s">
        <v>130</v>
      </c>
      <c r="AT113" s="21" t="s">
        <v>125</v>
      </c>
      <c r="AU113" s="21" t="s">
        <v>81</v>
      </c>
      <c r="AY113" s="21" t="s">
        <v>123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21" t="s">
        <v>79</v>
      </c>
      <c r="BK113" s="197">
        <f>ROUND(I113*H113,2)</f>
        <v>0</v>
      </c>
      <c r="BL113" s="21" t="s">
        <v>130</v>
      </c>
      <c r="BM113" s="21" t="s">
        <v>201</v>
      </c>
    </row>
    <row r="114" spans="2:51" s="11" customFormat="1" ht="13.5">
      <c r="B114" s="198"/>
      <c r="C114" s="199"/>
      <c r="D114" s="220" t="s">
        <v>144</v>
      </c>
      <c r="E114" s="221" t="s">
        <v>21</v>
      </c>
      <c r="F114" s="222" t="s">
        <v>202</v>
      </c>
      <c r="G114" s="199"/>
      <c r="H114" s="223">
        <v>93.2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144</v>
      </c>
      <c r="AU114" s="209" t="s">
        <v>81</v>
      </c>
      <c r="AV114" s="11" t="s">
        <v>81</v>
      </c>
      <c r="AW114" s="11" t="s">
        <v>35</v>
      </c>
      <c r="AX114" s="11" t="s">
        <v>79</v>
      </c>
      <c r="AY114" s="209" t="s">
        <v>123</v>
      </c>
    </row>
    <row r="115" spans="2:63" s="10" customFormat="1" ht="29.85" customHeight="1">
      <c r="B115" s="169"/>
      <c r="C115" s="170"/>
      <c r="D115" s="183" t="s">
        <v>70</v>
      </c>
      <c r="E115" s="184" t="s">
        <v>130</v>
      </c>
      <c r="F115" s="184" t="s">
        <v>203</v>
      </c>
      <c r="G115" s="170"/>
      <c r="H115" s="170"/>
      <c r="I115" s="173"/>
      <c r="J115" s="185">
        <f>BK115</f>
        <v>0</v>
      </c>
      <c r="K115" s="170"/>
      <c r="L115" s="175"/>
      <c r="M115" s="176"/>
      <c r="N115" s="177"/>
      <c r="O115" s="177"/>
      <c r="P115" s="178">
        <f>P116</f>
        <v>0</v>
      </c>
      <c r="Q115" s="177"/>
      <c r="R115" s="178">
        <f>R116</f>
        <v>0.01837</v>
      </c>
      <c r="S115" s="177"/>
      <c r="T115" s="179">
        <f>T116</f>
        <v>0</v>
      </c>
      <c r="AR115" s="180" t="s">
        <v>79</v>
      </c>
      <c r="AT115" s="181" t="s">
        <v>70</v>
      </c>
      <c r="AU115" s="181" t="s">
        <v>79</v>
      </c>
      <c r="AY115" s="180" t="s">
        <v>123</v>
      </c>
      <c r="BK115" s="182">
        <f>BK116</f>
        <v>0</v>
      </c>
    </row>
    <row r="116" spans="2:65" s="1" customFormat="1" ht="22.5" customHeight="1">
      <c r="B116" s="38"/>
      <c r="C116" s="186" t="s">
        <v>204</v>
      </c>
      <c r="D116" s="186" t="s">
        <v>125</v>
      </c>
      <c r="E116" s="187" t="s">
        <v>205</v>
      </c>
      <c r="F116" s="188" t="s">
        <v>206</v>
      </c>
      <c r="G116" s="189" t="s">
        <v>142</v>
      </c>
      <c r="H116" s="190">
        <v>36.74</v>
      </c>
      <c r="I116" s="191"/>
      <c r="J116" s="192">
        <f>ROUND(I116*H116,2)</f>
        <v>0</v>
      </c>
      <c r="K116" s="188" t="s">
        <v>129</v>
      </c>
      <c r="L116" s="58"/>
      <c r="M116" s="193" t="s">
        <v>21</v>
      </c>
      <c r="N116" s="194" t="s">
        <v>42</v>
      </c>
      <c r="O116" s="39"/>
      <c r="P116" s="195">
        <f>O116*H116</f>
        <v>0</v>
      </c>
      <c r="Q116" s="195">
        <v>0.0005</v>
      </c>
      <c r="R116" s="195">
        <f>Q116*H116</f>
        <v>0.01837</v>
      </c>
      <c r="S116" s="195">
        <v>0</v>
      </c>
      <c r="T116" s="196">
        <f>S116*H116</f>
        <v>0</v>
      </c>
      <c r="AR116" s="21" t="s">
        <v>130</v>
      </c>
      <c r="AT116" s="21" t="s">
        <v>125</v>
      </c>
      <c r="AU116" s="21" t="s">
        <v>81</v>
      </c>
      <c r="AY116" s="21" t="s">
        <v>123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1" t="s">
        <v>79</v>
      </c>
      <c r="BK116" s="197">
        <f>ROUND(I116*H116,2)</f>
        <v>0</v>
      </c>
      <c r="BL116" s="21" t="s">
        <v>130</v>
      </c>
      <c r="BM116" s="21" t="s">
        <v>207</v>
      </c>
    </row>
    <row r="117" spans="2:63" s="10" customFormat="1" ht="29.85" customHeight="1">
      <c r="B117" s="169"/>
      <c r="C117" s="170"/>
      <c r="D117" s="183" t="s">
        <v>70</v>
      </c>
      <c r="E117" s="184" t="s">
        <v>146</v>
      </c>
      <c r="F117" s="184" t="s">
        <v>208</v>
      </c>
      <c r="G117" s="170"/>
      <c r="H117" s="170"/>
      <c r="I117" s="173"/>
      <c r="J117" s="185">
        <f>BK117</f>
        <v>0</v>
      </c>
      <c r="K117" s="170"/>
      <c r="L117" s="175"/>
      <c r="M117" s="176"/>
      <c r="N117" s="177"/>
      <c r="O117" s="177"/>
      <c r="P117" s="178">
        <f>SUM(P118:P130)</f>
        <v>0</v>
      </c>
      <c r="Q117" s="177"/>
      <c r="R117" s="178">
        <f>SUM(R118:R130)</f>
        <v>25.657787</v>
      </c>
      <c r="S117" s="177"/>
      <c r="T117" s="179">
        <f>SUM(T118:T130)</f>
        <v>0</v>
      </c>
      <c r="AR117" s="180" t="s">
        <v>79</v>
      </c>
      <c r="AT117" s="181" t="s">
        <v>70</v>
      </c>
      <c r="AU117" s="181" t="s">
        <v>79</v>
      </c>
      <c r="AY117" s="180" t="s">
        <v>123</v>
      </c>
      <c r="BK117" s="182">
        <f>SUM(BK118:BK130)</f>
        <v>0</v>
      </c>
    </row>
    <row r="118" spans="2:65" s="1" customFormat="1" ht="22.5" customHeight="1">
      <c r="B118" s="38"/>
      <c r="C118" s="186" t="s">
        <v>209</v>
      </c>
      <c r="D118" s="186" t="s">
        <v>125</v>
      </c>
      <c r="E118" s="187" t="s">
        <v>210</v>
      </c>
      <c r="F118" s="188" t="s">
        <v>211</v>
      </c>
      <c r="G118" s="189" t="s">
        <v>138</v>
      </c>
      <c r="H118" s="190">
        <v>3.51</v>
      </c>
      <c r="I118" s="191"/>
      <c r="J118" s="192">
        <f>ROUND(I118*H118,2)</f>
        <v>0</v>
      </c>
      <c r="K118" s="188" t="s">
        <v>129</v>
      </c>
      <c r="L118" s="58"/>
      <c r="M118" s="193" t="s">
        <v>21</v>
      </c>
      <c r="N118" s="194" t="s">
        <v>42</v>
      </c>
      <c r="O118" s="39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1" t="s">
        <v>130</v>
      </c>
      <c r="AT118" s="21" t="s">
        <v>125</v>
      </c>
      <c r="AU118" s="21" t="s">
        <v>81</v>
      </c>
      <c r="AY118" s="21" t="s">
        <v>123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1" t="s">
        <v>79</v>
      </c>
      <c r="BK118" s="197">
        <f>ROUND(I118*H118,2)</f>
        <v>0</v>
      </c>
      <c r="BL118" s="21" t="s">
        <v>130</v>
      </c>
      <c r="BM118" s="21" t="s">
        <v>212</v>
      </c>
    </row>
    <row r="119" spans="2:51" s="11" customFormat="1" ht="13.5">
      <c r="B119" s="198"/>
      <c r="C119" s="199"/>
      <c r="D119" s="200" t="s">
        <v>144</v>
      </c>
      <c r="E119" s="201" t="s">
        <v>21</v>
      </c>
      <c r="F119" s="202" t="s">
        <v>213</v>
      </c>
      <c r="G119" s="199"/>
      <c r="H119" s="203">
        <v>3.51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144</v>
      </c>
      <c r="AU119" s="209" t="s">
        <v>81</v>
      </c>
      <c r="AV119" s="11" t="s">
        <v>81</v>
      </c>
      <c r="AW119" s="11" t="s">
        <v>35</v>
      </c>
      <c r="AX119" s="11" t="s">
        <v>79</v>
      </c>
      <c r="AY119" s="209" t="s">
        <v>123</v>
      </c>
    </row>
    <row r="120" spans="2:65" s="1" customFormat="1" ht="22.5" customHeight="1">
      <c r="B120" s="38"/>
      <c r="C120" s="186" t="s">
        <v>214</v>
      </c>
      <c r="D120" s="186" t="s">
        <v>125</v>
      </c>
      <c r="E120" s="187" t="s">
        <v>215</v>
      </c>
      <c r="F120" s="188" t="s">
        <v>216</v>
      </c>
      <c r="G120" s="189" t="s">
        <v>138</v>
      </c>
      <c r="H120" s="190">
        <v>93.2</v>
      </c>
      <c r="I120" s="191"/>
      <c r="J120" s="192">
        <f>ROUND(I120*H120,2)</f>
        <v>0</v>
      </c>
      <c r="K120" s="188" t="s">
        <v>129</v>
      </c>
      <c r="L120" s="58"/>
      <c r="M120" s="193" t="s">
        <v>21</v>
      </c>
      <c r="N120" s="194" t="s">
        <v>42</v>
      </c>
      <c r="O120" s="39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1" t="s">
        <v>130</v>
      </c>
      <c r="AT120" s="21" t="s">
        <v>125</v>
      </c>
      <c r="AU120" s="21" t="s">
        <v>81</v>
      </c>
      <c r="AY120" s="21" t="s">
        <v>123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79</v>
      </c>
      <c r="BK120" s="197">
        <f>ROUND(I120*H120,2)</f>
        <v>0</v>
      </c>
      <c r="BL120" s="21" t="s">
        <v>130</v>
      </c>
      <c r="BM120" s="21" t="s">
        <v>217</v>
      </c>
    </row>
    <row r="121" spans="2:51" s="11" customFormat="1" ht="13.5">
      <c r="B121" s="198"/>
      <c r="C121" s="199"/>
      <c r="D121" s="200" t="s">
        <v>144</v>
      </c>
      <c r="E121" s="201" t="s">
        <v>21</v>
      </c>
      <c r="F121" s="202" t="s">
        <v>218</v>
      </c>
      <c r="G121" s="199"/>
      <c r="H121" s="203">
        <v>93.2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144</v>
      </c>
      <c r="AU121" s="209" t="s">
        <v>81</v>
      </c>
      <c r="AV121" s="11" t="s">
        <v>81</v>
      </c>
      <c r="AW121" s="11" t="s">
        <v>35</v>
      </c>
      <c r="AX121" s="11" t="s">
        <v>79</v>
      </c>
      <c r="AY121" s="209" t="s">
        <v>123</v>
      </c>
    </row>
    <row r="122" spans="2:65" s="1" customFormat="1" ht="22.5" customHeight="1">
      <c r="B122" s="38"/>
      <c r="C122" s="186" t="s">
        <v>219</v>
      </c>
      <c r="D122" s="186" t="s">
        <v>125</v>
      </c>
      <c r="E122" s="187" t="s">
        <v>220</v>
      </c>
      <c r="F122" s="188" t="s">
        <v>221</v>
      </c>
      <c r="G122" s="189" t="s">
        <v>138</v>
      </c>
      <c r="H122" s="190">
        <v>93.2</v>
      </c>
      <c r="I122" s="191"/>
      <c r="J122" s="192">
        <f>ROUND(I122*H122,2)</f>
        <v>0</v>
      </c>
      <c r="K122" s="188" t="s">
        <v>129</v>
      </c>
      <c r="L122" s="58"/>
      <c r="M122" s="193" t="s">
        <v>21</v>
      </c>
      <c r="N122" s="194" t="s">
        <v>42</v>
      </c>
      <c r="O122" s="39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AR122" s="21" t="s">
        <v>130</v>
      </c>
      <c r="AT122" s="21" t="s">
        <v>125</v>
      </c>
      <c r="AU122" s="21" t="s">
        <v>81</v>
      </c>
      <c r="AY122" s="21" t="s">
        <v>123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1" t="s">
        <v>79</v>
      </c>
      <c r="BK122" s="197">
        <f>ROUND(I122*H122,2)</f>
        <v>0</v>
      </c>
      <c r="BL122" s="21" t="s">
        <v>130</v>
      </c>
      <c r="BM122" s="21" t="s">
        <v>222</v>
      </c>
    </row>
    <row r="123" spans="2:51" s="11" customFormat="1" ht="13.5">
      <c r="B123" s="198"/>
      <c r="C123" s="199"/>
      <c r="D123" s="200" t="s">
        <v>144</v>
      </c>
      <c r="E123" s="201" t="s">
        <v>21</v>
      </c>
      <c r="F123" s="202" t="s">
        <v>223</v>
      </c>
      <c r="G123" s="199"/>
      <c r="H123" s="203">
        <v>93.2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144</v>
      </c>
      <c r="AU123" s="209" t="s">
        <v>81</v>
      </c>
      <c r="AV123" s="11" t="s">
        <v>81</v>
      </c>
      <c r="AW123" s="11" t="s">
        <v>35</v>
      </c>
      <c r="AX123" s="11" t="s">
        <v>79</v>
      </c>
      <c r="AY123" s="209" t="s">
        <v>123</v>
      </c>
    </row>
    <row r="124" spans="2:65" s="1" customFormat="1" ht="22.5" customHeight="1">
      <c r="B124" s="38"/>
      <c r="C124" s="186" t="s">
        <v>9</v>
      </c>
      <c r="D124" s="186" t="s">
        <v>125</v>
      </c>
      <c r="E124" s="187" t="s">
        <v>224</v>
      </c>
      <c r="F124" s="188" t="s">
        <v>225</v>
      </c>
      <c r="G124" s="189" t="s">
        <v>138</v>
      </c>
      <c r="H124" s="190">
        <v>9.1</v>
      </c>
      <c r="I124" s="191"/>
      <c r="J124" s="192">
        <f>ROUND(I124*H124,2)</f>
        <v>0</v>
      </c>
      <c r="K124" s="188" t="s">
        <v>129</v>
      </c>
      <c r="L124" s="58"/>
      <c r="M124" s="193" t="s">
        <v>21</v>
      </c>
      <c r="N124" s="194" t="s">
        <v>42</v>
      </c>
      <c r="O124" s="39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AR124" s="21" t="s">
        <v>130</v>
      </c>
      <c r="AT124" s="21" t="s">
        <v>125</v>
      </c>
      <c r="AU124" s="21" t="s">
        <v>81</v>
      </c>
      <c r="AY124" s="21" t="s">
        <v>123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21" t="s">
        <v>79</v>
      </c>
      <c r="BK124" s="197">
        <f>ROUND(I124*H124,2)</f>
        <v>0</v>
      </c>
      <c r="BL124" s="21" t="s">
        <v>130</v>
      </c>
      <c r="BM124" s="21" t="s">
        <v>226</v>
      </c>
    </row>
    <row r="125" spans="2:65" s="1" customFormat="1" ht="31.5" customHeight="1">
      <c r="B125" s="38"/>
      <c r="C125" s="186" t="s">
        <v>227</v>
      </c>
      <c r="D125" s="186" t="s">
        <v>125</v>
      </c>
      <c r="E125" s="187" t="s">
        <v>228</v>
      </c>
      <c r="F125" s="188" t="s">
        <v>229</v>
      </c>
      <c r="G125" s="189" t="s">
        <v>138</v>
      </c>
      <c r="H125" s="190">
        <v>9.1</v>
      </c>
      <c r="I125" s="191"/>
      <c r="J125" s="192">
        <f>ROUND(I125*H125,2)</f>
        <v>0</v>
      </c>
      <c r="K125" s="188" t="s">
        <v>129</v>
      </c>
      <c r="L125" s="58"/>
      <c r="M125" s="193" t="s">
        <v>21</v>
      </c>
      <c r="N125" s="194" t="s">
        <v>42</v>
      </c>
      <c r="O125" s="39"/>
      <c r="P125" s="195">
        <f>O125*H125</f>
        <v>0</v>
      </c>
      <c r="Q125" s="195">
        <v>0.10373</v>
      </c>
      <c r="R125" s="195">
        <f>Q125*H125</f>
        <v>0.943943</v>
      </c>
      <c r="S125" s="195">
        <v>0</v>
      </c>
      <c r="T125" s="196">
        <f>S125*H125</f>
        <v>0</v>
      </c>
      <c r="AR125" s="21" t="s">
        <v>130</v>
      </c>
      <c r="AT125" s="21" t="s">
        <v>125</v>
      </c>
      <c r="AU125" s="21" t="s">
        <v>81</v>
      </c>
      <c r="AY125" s="21" t="s">
        <v>123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1" t="s">
        <v>79</v>
      </c>
      <c r="BK125" s="197">
        <f>ROUND(I125*H125,2)</f>
        <v>0</v>
      </c>
      <c r="BL125" s="21" t="s">
        <v>130</v>
      </c>
      <c r="BM125" s="21" t="s">
        <v>230</v>
      </c>
    </row>
    <row r="126" spans="2:65" s="1" customFormat="1" ht="22.5" customHeight="1">
      <c r="B126" s="38"/>
      <c r="C126" s="186" t="s">
        <v>231</v>
      </c>
      <c r="D126" s="186" t="s">
        <v>125</v>
      </c>
      <c r="E126" s="187" t="s">
        <v>232</v>
      </c>
      <c r="F126" s="188" t="s">
        <v>233</v>
      </c>
      <c r="G126" s="189" t="s">
        <v>138</v>
      </c>
      <c r="H126" s="190">
        <v>93.2</v>
      </c>
      <c r="I126" s="191"/>
      <c r="J126" s="192">
        <f>ROUND(I126*H126,2)</f>
        <v>0</v>
      </c>
      <c r="K126" s="188" t="s">
        <v>129</v>
      </c>
      <c r="L126" s="58"/>
      <c r="M126" s="193" t="s">
        <v>21</v>
      </c>
      <c r="N126" s="194" t="s">
        <v>42</v>
      </c>
      <c r="O126" s="39"/>
      <c r="P126" s="195">
        <f>O126*H126</f>
        <v>0</v>
      </c>
      <c r="Q126" s="195">
        <v>0.08565</v>
      </c>
      <c r="R126" s="195">
        <f>Q126*H126</f>
        <v>7.9825800000000005</v>
      </c>
      <c r="S126" s="195">
        <v>0</v>
      </c>
      <c r="T126" s="196">
        <f>S126*H126</f>
        <v>0</v>
      </c>
      <c r="AR126" s="21" t="s">
        <v>130</v>
      </c>
      <c r="AT126" s="21" t="s">
        <v>125</v>
      </c>
      <c r="AU126" s="21" t="s">
        <v>81</v>
      </c>
      <c r="AY126" s="21" t="s">
        <v>123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21" t="s">
        <v>79</v>
      </c>
      <c r="BK126" s="197">
        <f>ROUND(I126*H126,2)</f>
        <v>0</v>
      </c>
      <c r="BL126" s="21" t="s">
        <v>130</v>
      </c>
      <c r="BM126" s="21" t="s">
        <v>234</v>
      </c>
    </row>
    <row r="127" spans="2:65" s="1" customFormat="1" ht="22.5" customHeight="1">
      <c r="B127" s="38"/>
      <c r="C127" s="210" t="s">
        <v>235</v>
      </c>
      <c r="D127" s="210" t="s">
        <v>180</v>
      </c>
      <c r="E127" s="211" t="s">
        <v>236</v>
      </c>
      <c r="F127" s="212" t="s">
        <v>237</v>
      </c>
      <c r="G127" s="213" t="s">
        <v>138</v>
      </c>
      <c r="H127" s="214">
        <v>73.644</v>
      </c>
      <c r="I127" s="215"/>
      <c r="J127" s="216">
        <f>ROUND(I127*H127,2)</f>
        <v>0</v>
      </c>
      <c r="K127" s="212" t="s">
        <v>129</v>
      </c>
      <c r="L127" s="217"/>
      <c r="M127" s="218" t="s">
        <v>21</v>
      </c>
      <c r="N127" s="219" t="s">
        <v>42</v>
      </c>
      <c r="O127" s="39"/>
      <c r="P127" s="195">
        <f>O127*H127</f>
        <v>0</v>
      </c>
      <c r="Q127" s="195">
        <v>0.176</v>
      </c>
      <c r="R127" s="195">
        <f>Q127*H127</f>
        <v>12.961344</v>
      </c>
      <c r="S127" s="195">
        <v>0</v>
      </c>
      <c r="T127" s="196">
        <f>S127*H127</f>
        <v>0</v>
      </c>
      <c r="AR127" s="21" t="s">
        <v>161</v>
      </c>
      <c r="AT127" s="21" t="s">
        <v>180</v>
      </c>
      <c r="AU127" s="21" t="s">
        <v>81</v>
      </c>
      <c r="AY127" s="21" t="s">
        <v>123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21" t="s">
        <v>79</v>
      </c>
      <c r="BK127" s="197">
        <f>ROUND(I127*H127,2)</f>
        <v>0</v>
      </c>
      <c r="BL127" s="21" t="s">
        <v>130</v>
      </c>
      <c r="BM127" s="21" t="s">
        <v>238</v>
      </c>
    </row>
    <row r="128" spans="2:51" s="11" customFormat="1" ht="13.5">
      <c r="B128" s="198"/>
      <c r="C128" s="199"/>
      <c r="D128" s="200" t="s">
        <v>144</v>
      </c>
      <c r="E128" s="199"/>
      <c r="F128" s="202" t="s">
        <v>239</v>
      </c>
      <c r="G128" s="199"/>
      <c r="H128" s="203">
        <v>73.644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144</v>
      </c>
      <c r="AU128" s="209" t="s">
        <v>81</v>
      </c>
      <c r="AV128" s="11" t="s">
        <v>81</v>
      </c>
      <c r="AW128" s="11" t="s">
        <v>6</v>
      </c>
      <c r="AX128" s="11" t="s">
        <v>79</v>
      </c>
      <c r="AY128" s="209" t="s">
        <v>123</v>
      </c>
    </row>
    <row r="129" spans="2:65" s="1" customFormat="1" ht="22.5" customHeight="1">
      <c r="B129" s="38"/>
      <c r="C129" s="210" t="s">
        <v>240</v>
      </c>
      <c r="D129" s="210" t="s">
        <v>180</v>
      </c>
      <c r="E129" s="211" t="s">
        <v>241</v>
      </c>
      <c r="F129" s="212" t="s">
        <v>242</v>
      </c>
      <c r="G129" s="213" t="s">
        <v>138</v>
      </c>
      <c r="H129" s="214">
        <v>21.42</v>
      </c>
      <c r="I129" s="215"/>
      <c r="J129" s="216">
        <f>ROUND(I129*H129,2)</f>
        <v>0</v>
      </c>
      <c r="K129" s="212" t="s">
        <v>129</v>
      </c>
      <c r="L129" s="217"/>
      <c r="M129" s="218" t="s">
        <v>21</v>
      </c>
      <c r="N129" s="219" t="s">
        <v>42</v>
      </c>
      <c r="O129" s="39"/>
      <c r="P129" s="195">
        <f>O129*H129</f>
        <v>0</v>
      </c>
      <c r="Q129" s="195">
        <v>0.176</v>
      </c>
      <c r="R129" s="195">
        <f>Q129*H129</f>
        <v>3.76992</v>
      </c>
      <c r="S129" s="195">
        <v>0</v>
      </c>
      <c r="T129" s="196">
        <f>S129*H129</f>
        <v>0</v>
      </c>
      <c r="AR129" s="21" t="s">
        <v>161</v>
      </c>
      <c r="AT129" s="21" t="s">
        <v>180</v>
      </c>
      <c r="AU129" s="21" t="s">
        <v>81</v>
      </c>
      <c r="AY129" s="21" t="s">
        <v>123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1" t="s">
        <v>79</v>
      </c>
      <c r="BK129" s="197">
        <f>ROUND(I129*H129,2)</f>
        <v>0</v>
      </c>
      <c r="BL129" s="21" t="s">
        <v>130</v>
      </c>
      <c r="BM129" s="21" t="s">
        <v>243</v>
      </c>
    </row>
    <row r="130" spans="2:51" s="11" customFormat="1" ht="13.5">
      <c r="B130" s="198"/>
      <c r="C130" s="199"/>
      <c r="D130" s="220" t="s">
        <v>144</v>
      </c>
      <c r="E130" s="199"/>
      <c r="F130" s="222" t="s">
        <v>244</v>
      </c>
      <c r="G130" s="199"/>
      <c r="H130" s="223">
        <v>21.42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144</v>
      </c>
      <c r="AU130" s="209" t="s">
        <v>81</v>
      </c>
      <c r="AV130" s="11" t="s">
        <v>81</v>
      </c>
      <c r="AW130" s="11" t="s">
        <v>6</v>
      </c>
      <c r="AX130" s="11" t="s">
        <v>79</v>
      </c>
      <c r="AY130" s="209" t="s">
        <v>123</v>
      </c>
    </row>
    <row r="131" spans="2:63" s="10" customFormat="1" ht="29.85" customHeight="1">
      <c r="B131" s="169"/>
      <c r="C131" s="170"/>
      <c r="D131" s="183" t="s">
        <v>70</v>
      </c>
      <c r="E131" s="184" t="s">
        <v>152</v>
      </c>
      <c r="F131" s="184" t="s">
        <v>245</v>
      </c>
      <c r="G131" s="170"/>
      <c r="H131" s="170"/>
      <c r="I131" s="173"/>
      <c r="J131" s="185">
        <f>BK131</f>
        <v>0</v>
      </c>
      <c r="K131" s="170"/>
      <c r="L131" s="175"/>
      <c r="M131" s="176"/>
      <c r="N131" s="177"/>
      <c r="O131" s="177"/>
      <c r="P131" s="178">
        <f>SUM(P132:P133)</f>
        <v>0</v>
      </c>
      <c r="Q131" s="177"/>
      <c r="R131" s="178">
        <f>SUM(R132:R133)</f>
        <v>2.0656701799999997</v>
      </c>
      <c r="S131" s="177"/>
      <c r="T131" s="179">
        <f>SUM(T132:T133)</f>
        <v>0</v>
      </c>
      <c r="AR131" s="180" t="s">
        <v>79</v>
      </c>
      <c r="AT131" s="181" t="s">
        <v>70</v>
      </c>
      <c r="AU131" s="181" t="s">
        <v>79</v>
      </c>
      <c r="AY131" s="180" t="s">
        <v>123</v>
      </c>
      <c r="BK131" s="182">
        <f>SUM(BK132:BK133)</f>
        <v>0</v>
      </c>
    </row>
    <row r="132" spans="2:65" s="1" customFormat="1" ht="31.5" customHeight="1">
      <c r="B132" s="38"/>
      <c r="C132" s="186" t="s">
        <v>246</v>
      </c>
      <c r="D132" s="186" t="s">
        <v>125</v>
      </c>
      <c r="E132" s="187" t="s">
        <v>247</v>
      </c>
      <c r="F132" s="188" t="s">
        <v>248</v>
      </c>
      <c r="G132" s="189" t="s">
        <v>149</v>
      </c>
      <c r="H132" s="190">
        <v>0.842</v>
      </c>
      <c r="I132" s="191"/>
      <c r="J132" s="192">
        <f>ROUND(I132*H132,2)</f>
        <v>0</v>
      </c>
      <c r="K132" s="188" t="s">
        <v>129</v>
      </c>
      <c r="L132" s="58"/>
      <c r="M132" s="193" t="s">
        <v>21</v>
      </c>
      <c r="N132" s="194" t="s">
        <v>42</v>
      </c>
      <c r="O132" s="39"/>
      <c r="P132" s="195">
        <f>O132*H132</f>
        <v>0</v>
      </c>
      <c r="Q132" s="195">
        <v>2.45329</v>
      </c>
      <c r="R132" s="195">
        <f>Q132*H132</f>
        <v>2.0656701799999997</v>
      </c>
      <c r="S132" s="195">
        <v>0</v>
      </c>
      <c r="T132" s="196">
        <f>S132*H132</f>
        <v>0</v>
      </c>
      <c r="AR132" s="21" t="s">
        <v>130</v>
      </c>
      <c r="AT132" s="21" t="s">
        <v>125</v>
      </c>
      <c r="AU132" s="21" t="s">
        <v>81</v>
      </c>
      <c r="AY132" s="21" t="s">
        <v>123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21" t="s">
        <v>79</v>
      </c>
      <c r="BK132" s="197">
        <f>ROUND(I132*H132,2)</f>
        <v>0</v>
      </c>
      <c r="BL132" s="21" t="s">
        <v>130</v>
      </c>
      <c r="BM132" s="21" t="s">
        <v>249</v>
      </c>
    </row>
    <row r="133" spans="2:51" s="11" customFormat="1" ht="13.5">
      <c r="B133" s="198"/>
      <c r="C133" s="199"/>
      <c r="D133" s="220" t="s">
        <v>144</v>
      </c>
      <c r="E133" s="221" t="s">
        <v>21</v>
      </c>
      <c r="F133" s="222" t="s">
        <v>250</v>
      </c>
      <c r="G133" s="199"/>
      <c r="H133" s="223">
        <v>0.842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144</v>
      </c>
      <c r="AU133" s="209" t="s">
        <v>81</v>
      </c>
      <c r="AV133" s="11" t="s">
        <v>81</v>
      </c>
      <c r="AW133" s="11" t="s">
        <v>35</v>
      </c>
      <c r="AX133" s="11" t="s">
        <v>79</v>
      </c>
      <c r="AY133" s="209" t="s">
        <v>123</v>
      </c>
    </row>
    <row r="134" spans="2:63" s="10" customFormat="1" ht="29.85" customHeight="1">
      <c r="B134" s="169"/>
      <c r="C134" s="170"/>
      <c r="D134" s="183" t="s">
        <v>70</v>
      </c>
      <c r="E134" s="184" t="s">
        <v>165</v>
      </c>
      <c r="F134" s="184" t="s">
        <v>251</v>
      </c>
      <c r="G134" s="170"/>
      <c r="H134" s="170"/>
      <c r="I134" s="173"/>
      <c r="J134" s="185">
        <f>BK134</f>
        <v>0</v>
      </c>
      <c r="K134" s="170"/>
      <c r="L134" s="175"/>
      <c r="M134" s="176"/>
      <c r="N134" s="177"/>
      <c r="O134" s="177"/>
      <c r="P134" s="178">
        <f>SUM(P135:P158)</f>
        <v>0</v>
      </c>
      <c r="Q134" s="177"/>
      <c r="R134" s="178">
        <f>SUM(R135:R158)</f>
        <v>13.21973</v>
      </c>
      <c r="S134" s="177"/>
      <c r="T134" s="179">
        <f>SUM(T135:T158)</f>
        <v>0</v>
      </c>
      <c r="AR134" s="180" t="s">
        <v>79</v>
      </c>
      <c r="AT134" s="181" t="s">
        <v>70</v>
      </c>
      <c r="AU134" s="181" t="s">
        <v>79</v>
      </c>
      <c r="AY134" s="180" t="s">
        <v>123</v>
      </c>
      <c r="BK134" s="182">
        <f>SUM(BK135:BK158)</f>
        <v>0</v>
      </c>
    </row>
    <row r="135" spans="2:65" s="1" customFormat="1" ht="22.5" customHeight="1">
      <c r="B135" s="38"/>
      <c r="C135" s="186" t="s">
        <v>252</v>
      </c>
      <c r="D135" s="186" t="s">
        <v>125</v>
      </c>
      <c r="E135" s="187" t="s">
        <v>253</v>
      </c>
      <c r="F135" s="188" t="s">
        <v>254</v>
      </c>
      <c r="G135" s="189" t="s">
        <v>128</v>
      </c>
      <c r="H135" s="190">
        <v>11</v>
      </c>
      <c r="I135" s="191"/>
      <c r="J135" s="192">
        <f aca="true" t="shared" si="0" ref="J135:J146">ROUND(I135*H135,2)</f>
        <v>0</v>
      </c>
      <c r="K135" s="188" t="s">
        <v>255</v>
      </c>
      <c r="L135" s="58"/>
      <c r="M135" s="193" t="s">
        <v>21</v>
      </c>
      <c r="N135" s="194" t="s">
        <v>42</v>
      </c>
      <c r="O135" s="39"/>
      <c r="P135" s="195">
        <f aca="true" t="shared" si="1" ref="P135:P146">O135*H135</f>
        <v>0</v>
      </c>
      <c r="Q135" s="195">
        <v>0.0007</v>
      </c>
      <c r="R135" s="195">
        <f aca="true" t="shared" si="2" ref="R135:R146">Q135*H135</f>
        <v>0.0077</v>
      </c>
      <c r="S135" s="195">
        <v>0</v>
      </c>
      <c r="T135" s="196">
        <f aca="true" t="shared" si="3" ref="T135:T146">S135*H135</f>
        <v>0</v>
      </c>
      <c r="AR135" s="21" t="s">
        <v>130</v>
      </c>
      <c r="AT135" s="21" t="s">
        <v>125</v>
      </c>
      <c r="AU135" s="21" t="s">
        <v>81</v>
      </c>
      <c r="AY135" s="21" t="s">
        <v>123</v>
      </c>
      <c r="BE135" s="197">
        <f aca="true" t="shared" si="4" ref="BE135:BE146">IF(N135="základní",J135,0)</f>
        <v>0</v>
      </c>
      <c r="BF135" s="197">
        <f aca="true" t="shared" si="5" ref="BF135:BF146">IF(N135="snížená",J135,0)</f>
        <v>0</v>
      </c>
      <c r="BG135" s="197">
        <f aca="true" t="shared" si="6" ref="BG135:BG146">IF(N135="zákl. přenesená",J135,0)</f>
        <v>0</v>
      </c>
      <c r="BH135" s="197">
        <f aca="true" t="shared" si="7" ref="BH135:BH146">IF(N135="sníž. přenesená",J135,0)</f>
        <v>0</v>
      </c>
      <c r="BI135" s="197">
        <f aca="true" t="shared" si="8" ref="BI135:BI146">IF(N135="nulová",J135,0)</f>
        <v>0</v>
      </c>
      <c r="BJ135" s="21" t="s">
        <v>79</v>
      </c>
      <c r="BK135" s="197">
        <f aca="true" t="shared" si="9" ref="BK135:BK146">ROUND(I135*H135,2)</f>
        <v>0</v>
      </c>
      <c r="BL135" s="21" t="s">
        <v>130</v>
      </c>
      <c r="BM135" s="21" t="s">
        <v>256</v>
      </c>
    </row>
    <row r="136" spans="2:65" s="1" customFormat="1" ht="22.5" customHeight="1">
      <c r="B136" s="38"/>
      <c r="C136" s="210" t="s">
        <v>257</v>
      </c>
      <c r="D136" s="210" t="s">
        <v>180</v>
      </c>
      <c r="E136" s="211" t="s">
        <v>258</v>
      </c>
      <c r="F136" s="212" t="s">
        <v>259</v>
      </c>
      <c r="G136" s="213" t="s">
        <v>128</v>
      </c>
      <c r="H136" s="214">
        <v>2</v>
      </c>
      <c r="I136" s="215"/>
      <c r="J136" s="216">
        <f t="shared" si="0"/>
        <v>0</v>
      </c>
      <c r="K136" s="212" t="s">
        <v>260</v>
      </c>
      <c r="L136" s="217"/>
      <c r="M136" s="218" t="s">
        <v>21</v>
      </c>
      <c r="N136" s="219" t="s">
        <v>42</v>
      </c>
      <c r="O136" s="39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AR136" s="21" t="s">
        <v>161</v>
      </c>
      <c r="AT136" s="21" t="s">
        <v>180</v>
      </c>
      <c r="AU136" s="21" t="s">
        <v>81</v>
      </c>
      <c r="AY136" s="21" t="s">
        <v>123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21" t="s">
        <v>79</v>
      </c>
      <c r="BK136" s="197">
        <f t="shared" si="9"/>
        <v>0</v>
      </c>
      <c r="BL136" s="21" t="s">
        <v>130</v>
      </c>
      <c r="BM136" s="21" t="s">
        <v>261</v>
      </c>
    </row>
    <row r="137" spans="2:65" s="1" customFormat="1" ht="22.5" customHeight="1">
      <c r="B137" s="38"/>
      <c r="C137" s="210" t="s">
        <v>262</v>
      </c>
      <c r="D137" s="210" t="s">
        <v>180</v>
      </c>
      <c r="E137" s="211" t="s">
        <v>263</v>
      </c>
      <c r="F137" s="212" t="s">
        <v>264</v>
      </c>
      <c r="G137" s="213" t="s">
        <v>128</v>
      </c>
      <c r="H137" s="214">
        <v>5</v>
      </c>
      <c r="I137" s="215"/>
      <c r="J137" s="216">
        <f t="shared" si="0"/>
        <v>0</v>
      </c>
      <c r="K137" s="212" t="s">
        <v>260</v>
      </c>
      <c r="L137" s="217"/>
      <c r="M137" s="218" t="s">
        <v>21</v>
      </c>
      <c r="N137" s="219" t="s">
        <v>42</v>
      </c>
      <c r="O137" s="39"/>
      <c r="P137" s="195">
        <f t="shared" si="1"/>
        <v>0</v>
      </c>
      <c r="Q137" s="195">
        <v>0</v>
      </c>
      <c r="R137" s="195">
        <f t="shared" si="2"/>
        <v>0</v>
      </c>
      <c r="S137" s="195">
        <v>0</v>
      </c>
      <c r="T137" s="196">
        <f t="shared" si="3"/>
        <v>0</v>
      </c>
      <c r="AR137" s="21" t="s">
        <v>161</v>
      </c>
      <c r="AT137" s="21" t="s">
        <v>180</v>
      </c>
      <c r="AU137" s="21" t="s">
        <v>81</v>
      </c>
      <c r="AY137" s="21" t="s">
        <v>123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21" t="s">
        <v>79</v>
      </c>
      <c r="BK137" s="197">
        <f t="shared" si="9"/>
        <v>0</v>
      </c>
      <c r="BL137" s="21" t="s">
        <v>130</v>
      </c>
      <c r="BM137" s="21" t="s">
        <v>265</v>
      </c>
    </row>
    <row r="138" spans="2:65" s="1" customFormat="1" ht="22.5" customHeight="1">
      <c r="B138" s="38"/>
      <c r="C138" s="210" t="s">
        <v>266</v>
      </c>
      <c r="D138" s="210" t="s">
        <v>180</v>
      </c>
      <c r="E138" s="211" t="s">
        <v>267</v>
      </c>
      <c r="F138" s="212" t="s">
        <v>268</v>
      </c>
      <c r="G138" s="213" t="s">
        <v>128</v>
      </c>
      <c r="H138" s="214">
        <v>2</v>
      </c>
      <c r="I138" s="215"/>
      <c r="J138" s="216">
        <f t="shared" si="0"/>
        <v>0</v>
      </c>
      <c r="K138" s="212" t="s">
        <v>260</v>
      </c>
      <c r="L138" s="217"/>
      <c r="M138" s="218" t="s">
        <v>21</v>
      </c>
      <c r="N138" s="219" t="s">
        <v>42</v>
      </c>
      <c r="O138" s="39"/>
      <c r="P138" s="195">
        <f t="shared" si="1"/>
        <v>0</v>
      </c>
      <c r="Q138" s="195">
        <v>0</v>
      </c>
      <c r="R138" s="195">
        <f t="shared" si="2"/>
        <v>0</v>
      </c>
      <c r="S138" s="195">
        <v>0</v>
      </c>
      <c r="T138" s="196">
        <f t="shared" si="3"/>
        <v>0</v>
      </c>
      <c r="AR138" s="21" t="s">
        <v>161</v>
      </c>
      <c r="AT138" s="21" t="s">
        <v>180</v>
      </c>
      <c r="AU138" s="21" t="s">
        <v>81</v>
      </c>
      <c r="AY138" s="21" t="s">
        <v>123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21" t="s">
        <v>79</v>
      </c>
      <c r="BK138" s="197">
        <f t="shared" si="9"/>
        <v>0</v>
      </c>
      <c r="BL138" s="21" t="s">
        <v>130</v>
      </c>
      <c r="BM138" s="21" t="s">
        <v>269</v>
      </c>
    </row>
    <row r="139" spans="2:65" s="1" customFormat="1" ht="22.5" customHeight="1">
      <c r="B139" s="38"/>
      <c r="C139" s="210" t="s">
        <v>270</v>
      </c>
      <c r="D139" s="210" t="s">
        <v>180</v>
      </c>
      <c r="E139" s="211" t="s">
        <v>271</v>
      </c>
      <c r="F139" s="212" t="s">
        <v>272</v>
      </c>
      <c r="G139" s="213" t="s">
        <v>128</v>
      </c>
      <c r="H139" s="214">
        <v>2</v>
      </c>
      <c r="I139" s="215"/>
      <c r="J139" s="216">
        <f t="shared" si="0"/>
        <v>0</v>
      </c>
      <c r="K139" s="212" t="s">
        <v>260</v>
      </c>
      <c r="L139" s="217"/>
      <c r="M139" s="218" t="s">
        <v>21</v>
      </c>
      <c r="N139" s="219" t="s">
        <v>42</v>
      </c>
      <c r="O139" s="39"/>
      <c r="P139" s="195">
        <f t="shared" si="1"/>
        <v>0</v>
      </c>
      <c r="Q139" s="195">
        <v>0</v>
      </c>
      <c r="R139" s="195">
        <f t="shared" si="2"/>
        <v>0</v>
      </c>
      <c r="S139" s="195">
        <v>0</v>
      </c>
      <c r="T139" s="196">
        <f t="shared" si="3"/>
        <v>0</v>
      </c>
      <c r="AR139" s="21" t="s">
        <v>161</v>
      </c>
      <c r="AT139" s="21" t="s">
        <v>180</v>
      </c>
      <c r="AU139" s="21" t="s">
        <v>81</v>
      </c>
      <c r="AY139" s="21" t="s">
        <v>123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21" t="s">
        <v>79</v>
      </c>
      <c r="BK139" s="197">
        <f t="shared" si="9"/>
        <v>0</v>
      </c>
      <c r="BL139" s="21" t="s">
        <v>130</v>
      </c>
      <c r="BM139" s="21" t="s">
        <v>273</v>
      </c>
    </row>
    <row r="140" spans="2:65" s="1" customFormat="1" ht="22.5" customHeight="1">
      <c r="B140" s="38"/>
      <c r="C140" s="186" t="s">
        <v>274</v>
      </c>
      <c r="D140" s="186" t="s">
        <v>125</v>
      </c>
      <c r="E140" s="187" t="s">
        <v>275</v>
      </c>
      <c r="F140" s="188" t="s">
        <v>276</v>
      </c>
      <c r="G140" s="189" t="s">
        <v>128</v>
      </c>
      <c r="H140" s="190">
        <v>2</v>
      </c>
      <c r="I140" s="191"/>
      <c r="J140" s="192">
        <f t="shared" si="0"/>
        <v>0</v>
      </c>
      <c r="K140" s="188" t="s">
        <v>255</v>
      </c>
      <c r="L140" s="58"/>
      <c r="M140" s="193" t="s">
        <v>21</v>
      </c>
      <c r="N140" s="194" t="s">
        <v>42</v>
      </c>
      <c r="O140" s="39"/>
      <c r="P140" s="195">
        <f t="shared" si="1"/>
        <v>0</v>
      </c>
      <c r="Q140" s="195">
        <v>0.11241</v>
      </c>
      <c r="R140" s="195">
        <f t="shared" si="2"/>
        <v>0.22482</v>
      </c>
      <c r="S140" s="195">
        <v>0</v>
      </c>
      <c r="T140" s="196">
        <f t="shared" si="3"/>
        <v>0</v>
      </c>
      <c r="AR140" s="21" t="s">
        <v>130</v>
      </c>
      <c r="AT140" s="21" t="s">
        <v>125</v>
      </c>
      <c r="AU140" s="21" t="s">
        <v>81</v>
      </c>
      <c r="AY140" s="21" t="s">
        <v>123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21" t="s">
        <v>79</v>
      </c>
      <c r="BK140" s="197">
        <f t="shared" si="9"/>
        <v>0</v>
      </c>
      <c r="BL140" s="21" t="s">
        <v>130</v>
      </c>
      <c r="BM140" s="21" t="s">
        <v>277</v>
      </c>
    </row>
    <row r="141" spans="2:65" s="1" customFormat="1" ht="22.5" customHeight="1">
      <c r="B141" s="38"/>
      <c r="C141" s="210" t="s">
        <v>278</v>
      </c>
      <c r="D141" s="210" t="s">
        <v>180</v>
      </c>
      <c r="E141" s="211" t="s">
        <v>279</v>
      </c>
      <c r="F141" s="212" t="s">
        <v>280</v>
      </c>
      <c r="G141" s="213" t="s">
        <v>128</v>
      </c>
      <c r="H141" s="214">
        <v>2</v>
      </c>
      <c r="I141" s="215"/>
      <c r="J141" s="216">
        <f t="shared" si="0"/>
        <v>0</v>
      </c>
      <c r="K141" s="212" t="s">
        <v>255</v>
      </c>
      <c r="L141" s="217"/>
      <c r="M141" s="218" t="s">
        <v>21</v>
      </c>
      <c r="N141" s="219" t="s">
        <v>42</v>
      </c>
      <c r="O141" s="39"/>
      <c r="P141" s="195">
        <f t="shared" si="1"/>
        <v>0</v>
      </c>
      <c r="Q141" s="195">
        <v>0.0061</v>
      </c>
      <c r="R141" s="195">
        <f t="shared" si="2"/>
        <v>0.0122</v>
      </c>
      <c r="S141" s="195">
        <v>0</v>
      </c>
      <c r="T141" s="196">
        <f t="shared" si="3"/>
        <v>0</v>
      </c>
      <c r="AR141" s="21" t="s">
        <v>161</v>
      </c>
      <c r="AT141" s="21" t="s">
        <v>180</v>
      </c>
      <c r="AU141" s="21" t="s">
        <v>81</v>
      </c>
      <c r="AY141" s="21" t="s">
        <v>123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21" t="s">
        <v>79</v>
      </c>
      <c r="BK141" s="197">
        <f t="shared" si="9"/>
        <v>0</v>
      </c>
      <c r="BL141" s="21" t="s">
        <v>130</v>
      </c>
      <c r="BM141" s="21" t="s">
        <v>281</v>
      </c>
    </row>
    <row r="142" spans="2:65" s="1" customFormat="1" ht="22.5" customHeight="1">
      <c r="B142" s="38"/>
      <c r="C142" s="210" t="s">
        <v>282</v>
      </c>
      <c r="D142" s="210" t="s">
        <v>180</v>
      </c>
      <c r="E142" s="211" t="s">
        <v>283</v>
      </c>
      <c r="F142" s="212" t="s">
        <v>284</v>
      </c>
      <c r="G142" s="213" t="s">
        <v>128</v>
      </c>
      <c r="H142" s="214">
        <v>2</v>
      </c>
      <c r="I142" s="215"/>
      <c r="J142" s="216">
        <f t="shared" si="0"/>
        <v>0</v>
      </c>
      <c r="K142" s="212" t="s">
        <v>255</v>
      </c>
      <c r="L142" s="217"/>
      <c r="M142" s="218" t="s">
        <v>21</v>
      </c>
      <c r="N142" s="219" t="s">
        <v>42</v>
      </c>
      <c r="O142" s="39"/>
      <c r="P142" s="195">
        <f t="shared" si="1"/>
        <v>0</v>
      </c>
      <c r="Q142" s="195">
        <v>0.003</v>
      </c>
      <c r="R142" s="195">
        <f t="shared" si="2"/>
        <v>0.006</v>
      </c>
      <c r="S142" s="195">
        <v>0</v>
      </c>
      <c r="T142" s="196">
        <f t="shared" si="3"/>
        <v>0</v>
      </c>
      <c r="AR142" s="21" t="s">
        <v>161</v>
      </c>
      <c r="AT142" s="21" t="s">
        <v>180</v>
      </c>
      <c r="AU142" s="21" t="s">
        <v>81</v>
      </c>
      <c r="AY142" s="21" t="s">
        <v>123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21" t="s">
        <v>79</v>
      </c>
      <c r="BK142" s="197">
        <f t="shared" si="9"/>
        <v>0</v>
      </c>
      <c r="BL142" s="21" t="s">
        <v>130</v>
      </c>
      <c r="BM142" s="21" t="s">
        <v>285</v>
      </c>
    </row>
    <row r="143" spans="2:65" s="1" customFormat="1" ht="22.5" customHeight="1">
      <c r="B143" s="38"/>
      <c r="C143" s="210" t="s">
        <v>286</v>
      </c>
      <c r="D143" s="210" t="s">
        <v>180</v>
      </c>
      <c r="E143" s="211" t="s">
        <v>287</v>
      </c>
      <c r="F143" s="212" t="s">
        <v>288</v>
      </c>
      <c r="G143" s="213" t="s">
        <v>128</v>
      </c>
      <c r="H143" s="214">
        <v>2</v>
      </c>
      <c r="I143" s="215"/>
      <c r="J143" s="216">
        <f t="shared" si="0"/>
        <v>0</v>
      </c>
      <c r="K143" s="212" t="s">
        <v>255</v>
      </c>
      <c r="L143" s="217"/>
      <c r="M143" s="218" t="s">
        <v>21</v>
      </c>
      <c r="N143" s="219" t="s">
        <v>42</v>
      </c>
      <c r="O143" s="39"/>
      <c r="P143" s="195">
        <f t="shared" si="1"/>
        <v>0</v>
      </c>
      <c r="Q143" s="195">
        <v>0.0001</v>
      </c>
      <c r="R143" s="195">
        <f t="shared" si="2"/>
        <v>0.0002</v>
      </c>
      <c r="S143" s="195">
        <v>0</v>
      </c>
      <c r="T143" s="196">
        <f t="shared" si="3"/>
        <v>0</v>
      </c>
      <c r="AR143" s="21" t="s">
        <v>161</v>
      </c>
      <c r="AT143" s="21" t="s">
        <v>180</v>
      </c>
      <c r="AU143" s="21" t="s">
        <v>81</v>
      </c>
      <c r="AY143" s="21" t="s">
        <v>123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21" t="s">
        <v>79</v>
      </c>
      <c r="BK143" s="197">
        <f t="shared" si="9"/>
        <v>0</v>
      </c>
      <c r="BL143" s="21" t="s">
        <v>130</v>
      </c>
      <c r="BM143" s="21" t="s">
        <v>289</v>
      </c>
    </row>
    <row r="144" spans="2:65" s="1" customFormat="1" ht="22.5" customHeight="1">
      <c r="B144" s="38"/>
      <c r="C144" s="210" t="s">
        <v>290</v>
      </c>
      <c r="D144" s="210" t="s">
        <v>180</v>
      </c>
      <c r="E144" s="211" t="s">
        <v>291</v>
      </c>
      <c r="F144" s="212" t="s">
        <v>292</v>
      </c>
      <c r="G144" s="213" t="s">
        <v>128</v>
      </c>
      <c r="H144" s="214">
        <v>15</v>
      </c>
      <c r="I144" s="215"/>
      <c r="J144" s="216">
        <f t="shared" si="0"/>
        <v>0</v>
      </c>
      <c r="K144" s="212" t="s">
        <v>255</v>
      </c>
      <c r="L144" s="217"/>
      <c r="M144" s="218" t="s">
        <v>21</v>
      </c>
      <c r="N144" s="219" t="s">
        <v>42</v>
      </c>
      <c r="O144" s="39"/>
      <c r="P144" s="195">
        <f t="shared" si="1"/>
        <v>0</v>
      </c>
      <c r="Q144" s="195">
        <v>0.00035</v>
      </c>
      <c r="R144" s="195">
        <f t="shared" si="2"/>
        <v>0.00525</v>
      </c>
      <c r="S144" s="195">
        <v>0</v>
      </c>
      <c r="T144" s="196">
        <f t="shared" si="3"/>
        <v>0</v>
      </c>
      <c r="AR144" s="21" t="s">
        <v>161</v>
      </c>
      <c r="AT144" s="21" t="s">
        <v>180</v>
      </c>
      <c r="AU144" s="21" t="s">
        <v>81</v>
      </c>
      <c r="AY144" s="21" t="s">
        <v>123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21" t="s">
        <v>79</v>
      </c>
      <c r="BK144" s="197">
        <f t="shared" si="9"/>
        <v>0</v>
      </c>
      <c r="BL144" s="21" t="s">
        <v>130</v>
      </c>
      <c r="BM144" s="21" t="s">
        <v>293</v>
      </c>
    </row>
    <row r="145" spans="2:65" s="1" customFormat="1" ht="22.5" customHeight="1">
      <c r="B145" s="38"/>
      <c r="C145" s="186" t="s">
        <v>294</v>
      </c>
      <c r="D145" s="186" t="s">
        <v>125</v>
      </c>
      <c r="E145" s="187" t="s">
        <v>295</v>
      </c>
      <c r="F145" s="188" t="s">
        <v>296</v>
      </c>
      <c r="G145" s="189" t="s">
        <v>142</v>
      </c>
      <c r="H145" s="190">
        <v>25</v>
      </c>
      <c r="I145" s="191"/>
      <c r="J145" s="192">
        <f t="shared" si="0"/>
        <v>0</v>
      </c>
      <c r="K145" s="188" t="s">
        <v>129</v>
      </c>
      <c r="L145" s="58"/>
      <c r="M145" s="193" t="s">
        <v>21</v>
      </c>
      <c r="N145" s="194" t="s">
        <v>42</v>
      </c>
      <c r="O145" s="39"/>
      <c r="P145" s="195">
        <f t="shared" si="1"/>
        <v>0</v>
      </c>
      <c r="Q145" s="195">
        <v>0.00011</v>
      </c>
      <c r="R145" s="195">
        <f t="shared" si="2"/>
        <v>0.0027500000000000003</v>
      </c>
      <c r="S145" s="195">
        <v>0</v>
      </c>
      <c r="T145" s="196">
        <f t="shared" si="3"/>
        <v>0</v>
      </c>
      <c r="AR145" s="21" t="s">
        <v>130</v>
      </c>
      <c r="AT145" s="21" t="s">
        <v>125</v>
      </c>
      <c r="AU145" s="21" t="s">
        <v>81</v>
      </c>
      <c r="AY145" s="21" t="s">
        <v>123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21" t="s">
        <v>79</v>
      </c>
      <c r="BK145" s="197">
        <f t="shared" si="9"/>
        <v>0</v>
      </c>
      <c r="BL145" s="21" t="s">
        <v>130</v>
      </c>
      <c r="BM145" s="21" t="s">
        <v>297</v>
      </c>
    </row>
    <row r="146" spans="2:65" s="1" customFormat="1" ht="22.5" customHeight="1">
      <c r="B146" s="38"/>
      <c r="C146" s="186" t="s">
        <v>298</v>
      </c>
      <c r="D146" s="186" t="s">
        <v>125</v>
      </c>
      <c r="E146" s="187" t="s">
        <v>299</v>
      </c>
      <c r="F146" s="188" t="s">
        <v>300</v>
      </c>
      <c r="G146" s="189" t="s">
        <v>142</v>
      </c>
      <c r="H146" s="190">
        <v>25</v>
      </c>
      <c r="I146" s="191"/>
      <c r="J146" s="192">
        <f t="shared" si="0"/>
        <v>0</v>
      </c>
      <c r="K146" s="188" t="s">
        <v>129</v>
      </c>
      <c r="L146" s="58"/>
      <c r="M146" s="193" t="s">
        <v>21</v>
      </c>
      <c r="N146" s="194" t="s">
        <v>42</v>
      </c>
      <c r="O146" s="39"/>
      <c r="P146" s="195">
        <f t="shared" si="1"/>
        <v>0</v>
      </c>
      <c r="Q146" s="195">
        <v>0</v>
      </c>
      <c r="R146" s="195">
        <f t="shared" si="2"/>
        <v>0</v>
      </c>
      <c r="S146" s="195">
        <v>0</v>
      </c>
      <c r="T146" s="196">
        <f t="shared" si="3"/>
        <v>0</v>
      </c>
      <c r="AR146" s="21" t="s">
        <v>130</v>
      </c>
      <c r="AT146" s="21" t="s">
        <v>125</v>
      </c>
      <c r="AU146" s="21" t="s">
        <v>81</v>
      </c>
      <c r="AY146" s="21" t="s">
        <v>123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21" t="s">
        <v>79</v>
      </c>
      <c r="BK146" s="197">
        <f t="shared" si="9"/>
        <v>0</v>
      </c>
      <c r="BL146" s="21" t="s">
        <v>130</v>
      </c>
      <c r="BM146" s="21" t="s">
        <v>301</v>
      </c>
    </row>
    <row r="147" spans="2:51" s="11" customFormat="1" ht="13.5">
      <c r="B147" s="198"/>
      <c r="C147" s="199"/>
      <c r="D147" s="200" t="s">
        <v>144</v>
      </c>
      <c r="E147" s="201" t="s">
        <v>21</v>
      </c>
      <c r="F147" s="202" t="s">
        <v>302</v>
      </c>
      <c r="G147" s="199"/>
      <c r="H147" s="203">
        <v>25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144</v>
      </c>
      <c r="AU147" s="209" t="s">
        <v>81</v>
      </c>
      <c r="AV147" s="11" t="s">
        <v>81</v>
      </c>
      <c r="AW147" s="11" t="s">
        <v>35</v>
      </c>
      <c r="AX147" s="11" t="s">
        <v>79</v>
      </c>
      <c r="AY147" s="209" t="s">
        <v>123</v>
      </c>
    </row>
    <row r="148" spans="2:65" s="1" customFormat="1" ht="31.5" customHeight="1">
      <c r="B148" s="38"/>
      <c r="C148" s="186" t="s">
        <v>303</v>
      </c>
      <c r="D148" s="186" t="s">
        <v>125</v>
      </c>
      <c r="E148" s="187" t="s">
        <v>304</v>
      </c>
      <c r="F148" s="188" t="s">
        <v>305</v>
      </c>
      <c r="G148" s="189" t="s">
        <v>142</v>
      </c>
      <c r="H148" s="190">
        <v>56.6</v>
      </c>
      <c r="I148" s="191"/>
      <c r="J148" s="192">
        <f>ROUND(I148*H148,2)</f>
        <v>0</v>
      </c>
      <c r="K148" s="188" t="s">
        <v>129</v>
      </c>
      <c r="L148" s="58"/>
      <c r="M148" s="193" t="s">
        <v>21</v>
      </c>
      <c r="N148" s="194" t="s">
        <v>42</v>
      </c>
      <c r="O148" s="39"/>
      <c r="P148" s="195">
        <f>O148*H148</f>
        <v>0</v>
      </c>
      <c r="Q148" s="195">
        <v>0.1554</v>
      </c>
      <c r="R148" s="195">
        <f>Q148*H148</f>
        <v>8.79564</v>
      </c>
      <c r="S148" s="195">
        <v>0</v>
      </c>
      <c r="T148" s="196">
        <f>S148*H148</f>
        <v>0</v>
      </c>
      <c r="AR148" s="21" t="s">
        <v>130</v>
      </c>
      <c r="AT148" s="21" t="s">
        <v>125</v>
      </c>
      <c r="AU148" s="21" t="s">
        <v>81</v>
      </c>
      <c r="AY148" s="21" t="s">
        <v>123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1" t="s">
        <v>79</v>
      </c>
      <c r="BK148" s="197">
        <f>ROUND(I148*H148,2)</f>
        <v>0</v>
      </c>
      <c r="BL148" s="21" t="s">
        <v>130</v>
      </c>
      <c r="BM148" s="21" t="s">
        <v>306</v>
      </c>
    </row>
    <row r="149" spans="2:51" s="11" customFormat="1" ht="13.5">
      <c r="B149" s="198"/>
      <c r="C149" s="199"/>
      <c r="D149" s="200" t="s">
        <v>144</v>
      </c>
      <c r="E149" s="201" t="s">
        <v>21</v>
      </c>
      <c r="F149" s="202" t="s">
        <v>307</v>
      </c>
      <c r="G149" s="199"/>
      <c r="H149" s="203">
        <v>56.6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144</v>
      </c>
      <c r="AU149" s="209" t="s">
        <v>81</v>
      </c>
      <c r="AV149" s="11" t="s">
        <v>81</v>
      </c>
      <c r="AW149" s="11" t="s">
        <v>35</v>
      </c>
      <c r="AX149" s="11" t="s">
        <v>79</v>
      </c>
      <c r="AY149" s="209" t="s">
        <v>123</v>
      </c>
    </row>
    <row r="150" spans="2:65" s="1" customFormat="1" ht="22.5" customHeight="1">
      <c r="B150" s="38"/>
      <c r="C150" s="210" t="s">
        <v>308</v>
      </c>
      <c r="D150" s="210" t="s">
        <v>180</v>
      </c>
      <c r="E150" s="211" t="s">
        <v>309</v>
      </c>
      <c r="F150" s="212" t="s">
        <v>310</v>
      </c>
      <c r="G150" s="213" t="s">
        <v>128</v>
      </c>
      <c r="H150" s="214">
        <v>22.44</v>
      </c>
      <c r="I150" s="215"/>
      <c r="J150" s="216">
        <f>ROUND(I150*H150,2)</f>
        <v>0</v>
      </c>
      <c r="K150" s="212" t="s">
        <v>129</v>
      </c>
      <c r="L150" s="217"/>
      <c r="M150" s="218" t="s">
        <v>21</v>
      </c>
      <c r="N150" s="219" t="s">
        <v>42</v>
      </c>
      <c r="O150" s="39"/>
      <c r="P150" s="195">
        <f>O150*H150</f>
        <v>0</v>
      </c>
      <c r="Q150" s="195">
        <v>0.055</v>
      </c>
      <c r="R150" s="195">
        <f>Q150*H150</f>
        <v>1.2342000000000002</v>
      </c>
      <c r="S150" s="195">
        <v>0</v>
      </c>
      <c r="T150" s="196">
        <f>S150*H150</f>
        <v>0</v>
      </c>
      <c r="AR150" s="21" t="s">
        <v>161</v>
      </c>
      <c r="AT150" s="21" t="s">
        <v>180</v>
      </c>
      <c r="AU150" s="21" t="s">
        <v>81</v>
      </c>
      <c r="AY150" s="21" t="s">
        <v>123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1" t="s">
        <v>79</v>
      </c>
      <c r="BK150" s="197">
        <f>ROUND(I150*H150,2)</f>
        <v>0</v>
      </c>
      <c r="BL150" s="21" t="s">
        <v>130</v>
      </c>
      <c r="BM150" s="21" t="s">
        <v>311</v>
      </c>
    </row>
    <row r="151" spans="2:51" s="11" customFormat="1" ht="13.5">
      <c r="B151" s="198"/>
      <c r="C151" s="199"/>
      <c r="D151" s="200" t="s">
        <v>144</v>
      </c>
      <c r="E151" s="199"/>
      <c r="F151" s="202" t="s">
        <v>312</v>
      </c>
      <c r="G151" s="199"/>
      <c r="H151" s="203">
        <v>22.44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144</v>
      </c>
      <c r="AU151" s="209" t="s">
        <v>81</v>
      </c>
      <c r="AV151" s="11" t="s">
        <v>81</v>
      </c>
      <c r="AW151" s="11" t="s">
        <v>6</v>
      </c>
      <c r="AX151" s="11" t="s">
        <v>79</v>
      </c>
      <c r="AY151" s="209" t="s">
        <v>123</v>
      </c>
    </row>
    <row r="152" spans="2:65" s="1" customFormat="1" ht="22.5" customHeight="1">
      <c r="B152" s="38"/>
      <c r="C152" s="210" t="s">
        <v>313</v>
      </c>
      <c r="D152" s="210" t="s">
        <v>180</v>
      </c>
      <c r="E152" s="211" t="s">
        <v>314</v>
      </c>
      <c r="F152" s="212" t="s">
        <v>315</v>
      </c>
      <c r="G152" s="213" t="s">
        <v>128</v>
      </c>
      <c r="H152" s="214">
        <v>35.7</v>
      </c>
      <c r="I152" s="215"/>
      <c r="J152" s="216">
        <f>ROUND(I152*H152,2)</f>
        <v>0</v>
      </c>
      <c r="K152" s="212" t="s">
        <v>129</v>
      </c>
      <c r="L152" s="217"/>
      <c r="M152" s="218" t="s">
        <v>21</v>
      </c>
      <c r="N152" s="219" t="s">
        <v>42</v>
      </c>
      <c r="O152" s="39"/>
      <c r="P152" s="195">
        <f>O152*H152</f>
        <v>0</v>
      </c>
      <c r="Q152" s="195">
        <v>0.0821</v>
      </c>
      <c r="R152" s="195">
        <f>Q152*H152</f>
        <v>2.9309700000000003</v>
      </c>
      <c r="S152" s="195">
        <v>0</v>
      </c>
      <c r="T152" s="196">
        <f>S152*H152</f>
        <v>0</v>
      </c>
      <c r="AR152" s="21" t="s">
        <v>161</v>
      </c>
      <c r="AT152" s="21" t="s">
        <v>180</v>
      </c>
      <c r="AU152" s="21" t="s">
        <v>81</v>
      </c>
      <c r="AY152" s="21" t="s">
        <v>123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21" t="s">
        <v>79</v>
      </c>
      <c r="BK152" s="197">
        <f>ROUND(I152*H152,2)</f>
        <v>0</v>
      </c>
      <c r="BL152" s="21" t="s">
        <v>130</v>
      </c>
      <c r="BM152" s="21" t="s">
        <v>316</v>
      </c>
    </row>
    <row r="153" spans="2:51" s="11" customFormat="1" ht="13.5">
      <c r="B153" s="198"/>
      <c r="C153" s="199"/>
      <c r="D153" s="200" t="s">
        <v>144</v>
      </c>
      <c r="E153" s="199"/>
      <c r="F153" s="202" t="s">
        <v>317</v>
      </c>
      <c r="G153" s="199"/>
      <c r="H153" s="203">
        <v>35.7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144</v>
      </c>
      <c r="AU153" s="209" t="s">
        <v>81</v>
      </c>
      <c r="AV153" s="11" t="s">
        <v>81</v>
      </c>
      <c r="AW153" s="11" t="s">
        <v>6</v>
      </c>
      <c r="AX153" s="11" t="s">
        <v>79</v>
      </c>
      <c r="AY153" s="209" t="s">
        <v>123</v>
      </c>
    </row>
    <row r="154" spans="2:65" s="1" customFormat="1" ht="22.5" customHeight="1">
      <c r="B154" s="38"/>
      <c r="C154" s="186" t="s">
        <v>318</v>
      </c>
      <c r="D154" s="186" t="s">
        <v>125</v>
      </c>
      <c r="E154" s="187" t="s">
        <v>319</v>
      </c>
      <c r="F154" s="188" t="s">
        <v>320</v>
      </c>
      <c r="G154" s="189" t="s">
        <v>142</v>
      </c>
      <c r="H154" s="190">
        <v>36.74</v>
      </c>
      <c r="I154" s="191"/>
      <c r="J154" s="192">
        <f>ROUND(I154*H154,2)</f>
        <v>0</v>
      </c>
      <c r="K154" s="188" t="s">
        <v>129</v>
      </c>
      <c r="L154" s="58"/>
      <c r="M154" s="193" t="s">
        <v>21</v>
      </c>
      <c r="N154" s="194" t="s">
        <v>42</v>
      </c>
      <c r="O154" s="39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AR154" s="21" t="s">
        <v>130</v>
      </c>
      <c r="AT154" s="21" t="s">
        <v>125</v>
      </c>
      <c r="AU154" s="21" t="s">
        <v>81</v>
      </c>
      <c r="AY154" s="21" t="s">
        <v>123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1" t="s">
        <v>79</v>
      </c>
      <c r="BK154" s="197">
        <f>ROUND(I154*H154,2)</f>
        <v>0</v>
      </c>
      <c r="BL154" s="21" t="s">
        <v>130</v>
      </c>
      <c r="BM154" s="21" t="s">
        <v>321</v>
      </c>
    </row>
    <row r="155" spans="2:65" s="1" customFormat="1" ht="22.5" customHeight="1">
      <c r="B155" s="38"/>
      <c r="C155" s="186" t="s">
        <v>322</v>
      </c>
      <c r="D155" s="186" t="s">
        <v>125</v>
      </c>
      <c r="E155" s="187" t="s">
        <v>323</v>
      </c>
      <c r="F155" s="188" t="s">
        <v>324</v>
      </c>
      <c r="G155" s="189" t="s">
        <v>142</v>
      </c>
      <c r="H155" s="190">
        <v>36.74</v>
      </c>
      <c r="I155" s="191"/>
      <c r="J155" s="192">
        <f>ROUND(I155*H155,2)</f>
        <v>0</v>
      </c>
      <c r="K155" s="188" t="s">
        <v>129</v>
      </c>
      <c r="L155" s="58"/>
      <c r="M155" s="193" t="s">
        <v>21</v>
      </c>
      <c r="N155" s="194" t="s">
        <v>42</v>
      </c>
      <c r="O155" s="39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AR155" s="21" t="s">
        <v>130</v>
      </c>
      <c r="AT155" s="21" t="s">
        <v>125</v>
      </c>
      <c r="AU155" s="21" t="s">
        <v>81</v>
      </c>
      <c r="AY155" s="21" t="s">
        <v>123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1" t="s">
        <v>79</v>
      </c>
      <c r="BK155" s="197">
        <f>ROUND(I155*H155,2)</f>
        <v>0</v>
      </c>
      <c r="BL155" s="21" t="s">
        <v>130</v>
      </c>
      <c r="BM155" s="21" t="s">
        <v>325</v>
      </c>
    </row>
    <row r="156" spans="2:51" s="11" customFormat="1" ht="13.5">
      <c r="B156" s="198"/>
      <c r="C156" s="199"/>
      <c r="D156" s="200" t="s">
        <v>144</v>
      </c>
      <c r="E156" s="201" t="s">
        <v>21</v>
      </c>
      <c r="F156" s="202" t="s">
        <v>326</v>
      </c>
      <c r="G156" s="199"/>
      <c r="H156" s="203">
        <v>36.74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144</v>
      </c>
      <c r="AU156" s="209" t="s">
        <v>81</v>
      </c>
      <c r="AV156" s="11" t="s">
        <v>81</v>
      </c>
      <c r="AW156" s="11" t="s">
        <v>35</v>
      </c>
      <c r="AX156" s="11" t="s">
        <v>79</v>
      </c>
      <c r="AY156" s="209" t="s">
        <v>123</v>
      </c>
    </row>
    <row r="157" spans="2:65" s="1" customFormat="1" ht="22.5" customHeight="1">
      <c r="B157" s="38"/>
      <c r="C157" s="186" t="s">
        <v>327</v>
      </c>
      <c r="D157" s="186" t="s">
        <v>125</v>
      </c>
      <c r="E157" s="187" t="s">
        <v>328</v>
      </c>
      <c r="F157" s="188" t="s">
        <v>329</v>
      </c>
      <c r="G157" s="189" t="s">
        <v>330</v>
      </c>
      <c r="H157" s="190">
        <v>1</v>
      </c>
      <c r="I157" s="191"/>
      <c r="J157" s="192">
        <f>ROUND(I157*H157,2)</f>
        <v>0</v>
      </c>
      <c r="K157" s="188" t="s">
        <v>260</v>
      </c>
      <c r="L157" s="58"/>
      <c r="M157" s="193" t="s">
        <v>21</v>
      </c>
      <c r="N157" s="194" t="s">
        <v>42</v>
      </c>
      <c r="O157" s="39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AR157" s="21" t="s">
        <v>130</v>
      </c>
      <c r="AT157" s="21" t="s">
        <v>125</v>
      </c>
      <c r="AU157" s="21" t="s">
        <v>81</v>
      </c>
      <c r="AY157" s="21" t="s">
        <v>123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21" t="s">
        <v>79</v>
      </c>
      <c r="BK157" s="197">
        <f>ROUND(I157*H157,2)</f>
        <v>0</v>
      </c>
      <c r="BL157" s="21" t="s">
        <v>130</v>
      </c>
      <c r="BM157" s="21" t="s">
        <v>331</v>
      </c>
    </row>
    <row r="158" spans="2:65" s="1" customFormat="1" ht="22.5" customHeight="1">
      <c r="B158" s="38"/>
      <c r="C158" s="186" t="s">
        <v>332</v>
      </c>
      <c r="D158" s="186" t="s">
        <v>125</v>
      </c>
      <c r="E158" s="187" t="s">
        <v>333</v>
      </c>
      <c r="F158" s="188" t="s">
        <v>334</v>
      </c>
      <c r="G158" s="189" t="s">
        <v>330</v>
      </c>
      <c r="H158" s="190">
        <v>1</v>
      </c>
      <c r="I158" s="191"/>
      <c r="J158" s="192">
        <f>ROUND(I158*H158,2)</f>
        <v>0</v>
      </c>
      <c r="K158" s="188" t="s">
        <v>260</v>
      </c>
      <c r="L158" s="58"/>
      <c r="M158" s="193" t="s">
        <v>21</v>
      </c>
      <c r="N158" s="194" t="s">
        <v>42</v>
      </c>
      <c r="O158" s="39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AR158" s="21" t="s">
        <v>130</v>
      </c>
      <c r="AT158" s="21" t="s">
        <v>125</v>
      </c>
      <c r="AU158" s="21" t="s">
        <v>81</v>
      </c>
      <c r="AY158" s="21" t="s">
        <v>123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1" t="s">
        <v>79</v>
      </c>
      <c r="BK158" s="197">
        <f>ROUND(I158*H158,2)</f>
        <v>0</v>
      </c>
      <c r="BL158" s="21" t="s">
        <v>130</v>
      </c>
      <c r="BM158" s="21" t="s">
        <v>335</v>
      </c>
    </row>
    <row r="159" spans="2:63" s="10" customFormat="1" ht="29.85" customHeight="1">
      <c r="B159" s="169"/>
      <c r="C159" s="170"/>
      <c r="D159" s="183" t="s">
        <v>70</v>
      </c>
      <c r="E159" s="184" t="s">
        <v>336</v>
      </c>
      <c r="F159" s="184" t="s">
        <v>337</v>
      </c>
      <c r="G159" s="170"/>
      <c r="H159" s="170"/>
      <c r="I159" s="173"/>
      <c r="J159" s="185">
        <f>BK159</f>
        <v>0</v>
      </c>
      <c r="K159" s="170"/>
      <c r="L159" s="175"/>
      <c r="M159" s="176"/>
      <c r="N159" s="177"/>
      <c r="O159" s="177"/>
      <c r="P159" s="178">
        <f>SUM(P160:P166)</f>
        <v>0</v>
      </c>
      <c r="Q159" s="177"/>
      <c r="R159" s="178">
        <f>SUM(R160:R166)</f>
        <v>0</v>
      </c>
      <c r="S159" s="177"/>
      <c r="T159" s="179">
        <f>SUM(T160:T166)</f>
        <v>0</v>
      </c>
      <c r="AR159" s="180" t="s">
        <v>79</v>
      </c>
      <c r="AT159" s="181" t="s">
        <v>70</v>
      </c>
      <c r="AU159" s="181" t="s">
        <v>79</v>
      </c>
      <c r="AY159" s="180" t="s">
        <v>123</v>
      </c>
      <c r="BK159" s="182">
        <f>SUM(BK160:BK166)</f>
        <v>0</v>
      </c>
    </row>
    <row r="160" spans="2:65" s="1" customFormat="1" ht="22.5" customHeight="1">
      <c r="B160" s="38"/>
      <c r="C160" s="186" t="s">
        <v>338</v>
      </c>
      <c r="D160" s="186" t="s">
        <v>125</v>
      </c>
      <c r="E160" s="187" t="s">
        <v>339</v>
      </c>
      <c r="F160" s="188" t="s">
        <v>340</v>
      </c>
      <c r="G160" s="189" t="s">
        <v>168</v>
      </c>
      <c r="H160" s="190">
        <v>17.022</v>
      </c>
      <c r="I160" s="191"/>
      <c r="J160" s="192">
        <f>ROUND(I160*H160,2)</f>
        <v>0</v>
      </c>
      <c r="K160" s="188" t="s">
        <v>129</v>
      </c>
      <c r="L160" s="58"/>
      <c r="M160" s="193" t="s">
        <v>21</v>
      </c>
      <c r="N160" s="194" t="s">
        <v>42</v>
      </c>
      <c r="O160" s="39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AR160" s="21" t="s">
        <v>130</v>
      </c>
      <c r="AT160" s="21" t="s">
        <v>125</v>
      </c>
      <c r="AU160" s="21" t="s">
        <v>81</v>
      </c>
      <c r="AY160" s="21" t="s">
        <v>123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21" t="s">
        <v>79</v>
      </c>
      <c r="BK160" s="197">
        <f>ROUND(I160*H160,2)</f>
        <v>0</v>
      </c>
      <c r="BL160" s="21" t="s">
        <v>130</v>
      </c>
      <c r="BM160" s="21" t="s">
        <v>341</v>
      </c>
    </row>
    <row r="161" spans="2:65" s="1" customFormat="1" ht="22.5" customHeight="1">
      <c r="B161" s="38"/>
      <c r="C161" s="186" t="s">
        <v>342</v>
      </c>
      <c r="D161" s="186" t="s">
        <v>125</v>
      </c>
      <c r="E161" s="187" t="s">
        <v>343</v>
      </c>
      <c r="F161" s="188" t="s">
        <v>344</v>
      </c>
      <c r="G161" s="189" t="s">
        <v>168</v>
      </c>
      <c r="H161" s="190">
        <v>153.198</v>
      </c>
      <c r="I161" s="191"/>
      <c r="J161" s="192">
        <f>ROUND(I161*H161,2)</f>
        <v>0</v>
      </c>
      <c r="K161" s="188" t="s">
        <v>129</v>
      </c>
      <c r="L161" s="58"/>
      <c r="M161" s="193" t="s">
        <v>21</v>
      </c>
      <c r="N161" s="194" t="s">
        <v>42</v>
      </c>
      <c r="O161" s="39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21" t="s">
        <v>130</v>
      </c>
      <c r="AT161" s="21" t="s">
        <v>125</v>
      </c>
      <c r="AU161" s="21" t="s">
        <v>81</v>
      </c>
      <c r="AY161" s="21" t="s">
        <v>123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1" t="s">
        <v>79</v>
      </c>
      <c r="BK161" s="197">
        <f>ROUND(I161*H161,2)</f>
        <v>0</v>
      </c>
      <c r="BL161" s="21" t="s">
        <v>130</v>
      </c>
      <c r="BM161" s="21" t="s">
        <v>345</v>
      </c>
    </row>
    <row r="162" spans="2:51" s="11" customFormat="1" ht="13.5">
      <c r="B162" s="198"/>
      <c r="C162" s="199"/>
      <c r="D162" s="200" t="s">
        <v>144</v>
      </c>
      <c r="E162" s="199"/>
      <c r="F162" s="202" t="s">
        <v>346</v>
      </c>
      <c r="G162" s="199"/>
      <c r="H162" s="203">
        <v>153.198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144</v>
      </c>
      <c r="AU162" s="209" t="s">
        <v>81</v>
      </c>
      <c r="AV162" s="11" t="s">
        <v>81</v>
      </c>
      <c r="AW162" s="11" t="s">
        <v>6</v>
      </c>
      <c r="AX162" s="11" t="s">
        <v>79</v>
      </c>
      <c r="AY162" s="209" t="s">
        <v>123</v>
      </c>
    </row>
    <row r="163" spans="2:65" s="1" customFormat="1" ht="22.5" customHeight="1">
      <c r="B163" s="38"/>
      <c r="C163" s="186" t="s">
        <v>347</v>
      </c>
      <c r="D163" s="186" t="s">
        <v>125</v>
      </c>
      <c r="E163" s="187" t="s">
        <v>348</v>
      </c>
      <c r="F163" s="188" t="s">
        <v>349</v>
      </c>
      <c r="G163" s="189" t="s">
        <v>168</v>
      </c>
      <c r="H163" s="190">
        <v>17.022</v>
      </c>
      <c r="I163" s="191"/>
      <c r="J163" s="192">
        <f>ROUND(I163*H163,2)</f>
        <v>0</v>
      </c>
      <c r="K163" s="188" t="s">
        <v>129</v>
      </c>
      <c r="L163" s="58"/>
      <c r="M163" s="193" t="s">
        <v>21</v>
      </c>
      <c r="N163" s="194" t="s">
        <v>42</v>
      </c>
      <c r="O163" s="39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AR163" s="21" t="s">
        <v>130</v>
      </c>
      <c r="AT163" s="21" t="s">
        <v>125</v>
      </c>
      <c r="AU163" s="21" t="s">
        <v>81</v>
      </c>
      <c r="AY163" s="21" t="s">
        <v>123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21" t="s">
        <v>79</v>
      </c>
      <c r="BK163" s="197">
        <f>ROUND(I163*H163,2)</f>
        <v>0</v>
      </c>
      <c r="BL163" s="21" t="s">
        <v>130</v>
      </c>
      <c r="BM163" s="21" t="s">
        <v>350</v>
      </c>
    </row>
    <row r="164" spans="2:65" s="1" customFormat="1" ht="22.5" customHeight="1">
      <c r="B164" s="38"/>
      <c r="C164" s="186" t="s">
        <v>351</v>
      </c>
      <c r="D164" s="186" t="s">
        <v>125</v>
      </c>
      <c r="E164" s="187" t="s">
        <v>352</v>
      </c>
      <c r="F164" s="188" t="s">
        <v>353</v>
      </c>
      <c r="G164" s="189" t="s">
        <v>168</v>
      </c>
      <c r="H164" s="190">
        <v>1.165</v>
      </c>
      <c r="I164" s="191"/>
      <c r="J164" s="192">
        <f>ROUND(I164*H164,2)</f>
        <v>0</v>
      </c>
      <c r="K164" s="188" t="s">
        <v>129</v>
      </c>
      <c r="L164" s="58"/>
      <c r="M164" s="193" t="s">
        <v>21</v>
      </c>
      <c r="N164" s="194" t="s">
        <v>42</v>
      </c>
      <c r="O164" s="39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AR164" s="21" t="s">
        <v>130</v>
      </c>
      <c r="AT164" s="21" t="s">
        <v>125</v>
      </c>
      <c r="AU164" s="21" t="s">
        <v>81</v>
      </c>
      <c r="AY164" s="21" t="s">
        <v>123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21" t="s">
        <v>79</v>
      </c>
      <c r="BK164" s="197">
        <f>ROUND(I164*H164,2)</f>
        <v>0</v>
      </c>
      <c r="BL164" s="21" t="s">
        <v>130</v>
      </c>
      <c r="BM164" s="21" t="s">
        <v>354</v>
      </c>
    </row>
    <row r="165" spans="2:65" s="1" customFormat="1" ht="22.5" customHeight="1">
      <c r="B165" s="38"/>
      <c r="C165" s="186" t="s">
        <v>355</v>
      </c>
      <c r="D165" s="186" t="s">
        <v>125</v>
      </c>
      <c r="E165" s="187" t="s">
        <v>356</v>
      </c>
      <c r="F165" s="188" t="s">
        <v>357</v>
      </c>
      <c r="G165" s="189" t="s">
        <v>168</v>
      </c>
      <c r="H165" s="190">
        <v>15.857</v>
      </c>
      <c r="I165" s="191"/>
      <c r="J165" s="192">
        <f>ROUND(I165*H165,2)</f>
        <v>0</v>
      </c>
      <c r="K165" s="188" t="s">
        <v>129</v>
      </c>
      <c r="L165" s="58"/>
      <c r="M165" s="193" t="s">
        <v>21</v>
      </c>
      <c r="N165" s="194" t="s">
        <v>42</v>
      </c>
      <c r="O165" s="39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AR165" s="21" t="s">
        <v>130</v>
      </c>
      <c r="AT165" s="21" t="s">
        <v>125</v>
      </c>
      <c r="AU165" s="21" t="s">
        <v>81</v>
      </c>
      <c r="AY165" s="21" t="s">
        <v>123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21" t="s">
        <v>79</v>
      </c>
      <c r="BK165" s="197">
        <f>ROUND(I165*H165,2)</f>
        <v>0</v>
      </c>
      <c r="BL165" s="21" t="s">
        <v>130</v>
      </c>
      <c r="BM165" s="21" t="s">
        <v>358</v>
      </c>
    </row>
    <row r="166" spans="2:51" s="11" customFormat="1" ht="13.5">
      <c r="B166" s="198"/>
      <c r="C166" s="199"/>
      <c r="D166" s="220" t="s">
        <v>144</v>
      </c>
      <c r="E166" s="221" t="s">
        <v>21</v>
      </c>
      <c r="F166" s="222" t="s">
        <v>359</v>
      </c>
      <c r="G166" s="199"/>
      <c r="H166" s="223">
        <v>15.857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144</v>
      </c>
      <c r="AU166" s="209" t="s">
        <v>81</v>
      </c>
      <c r="AV166" s="11" t="s">
        <v>81</v>
      </c>
      <c r="AW166" s="11" t="s">
        <v>35</v>
      </c>
      <c r="AX166" s="11" t="s">
        <v>79</v>
      </c>
      <c r="AY166" s="209" t="s">
        <v>123</v>
      </c>
    </row>
    <row r="167" spans="2:63" s="10" customFormat="1" ht="29.85" customHeight="1">
      <c r="B167" s="169"/>
      <c r="C167" s="170"/>
      <c r="D167" s="183" t="s">
        <v>70</v>
      </c>
      <c r="E167" s="184" t="s">
        <v>360</v>
      </c>
      <c r="F167" s="184" t="s">
        <v>361</v>
      </c>
      <c r="G167" s="170"/>
      <c r="H167" s="170"/>
      <c r="I167" s="173"/>
      <c r="J167" s="185">
        <f>BK167</f>
        <v>0</v>
      </c>
      <c r="K167" s="170"/>
      <c r="L167" s="175"/>
      <c r="M167" s="176"/>
      <c r="N167" s="177"/>
      <c r="O167" s="177"/>
      <c r="P167" s="178">
        <f>P168</f>
        <v>0</v>
      </c>
      <c r="Q167" s="177"/>
      <c r="R167" s="178">
        <f>R168</f>
        <v>0</v>
      </c>
      <c r="S167" s="177"/>
      <c r="T167" s="179">
        <f>T168</f>
        <v>0</v>
      </c>
      <c r="AR167" s="180" t="s">
        <v>79</v>
      </c>
      <c r="AT167" s="181" t="s">
        <v>70</v>
      </c>
      <c r="AU167" s="181" t="s">
        <v>79</v>
      </c>
      <c r="AY167" s="180" t="s">
        <v>123</v>
      </c>
      <c r="BK167" s="182">
        <f>BK168</f>
        <v>0</v>
      </c>
    </row>
    <row r="168" spans="2:65" s="1" customFormat="1" ht="31.5" customHeight="1">
      <c r="B168" s="38"/>
      <c r="C168" s="186" t="s">
        <v>362</v>
      </c>
      <c r="D168" s="186" t="s">
        <v>125</v>
      </c>
      <c r="E168" s="187" t="s">
        <v>363</v>
      </c>
      <c r="F168" s="188" t="s">
        <v>364</v>
      </c>
      <c r="G168" s="189" t="s">
        <v>168</v>
      </c>
      <c r="H168" s="190">
        <v>41.923</v>
      </c>
      <c r="I168" s="191"/>
      <c r="J168" s="192">
        <f>ROUND(I168*H168,2)</f>
        <v>0</v>
      </c>
      <c r="K168" s="188" t="s">
        <v>129</v>
      </c>
      <c r="L168" s="58"/>
      <c r="M168" s="193" t="s">
        <v>21</v>
      </c>
      <c r="N168" s="194" t="s">
        <v>42</v>
      </c>
      <c r="O168" s="39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AR168" s="21" t="s">
        <v>130</v>
      </c>
      <c r="AT168" s="21" t="s">
        <v>125</v>
      </c>
      <c r="AU168" s="21" t="s">
        <v>81</v>
      </c>
      <c r="AY168" s="21" t="s">
        <v>123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1" t="s">
        <v>79</v>
      </c>
      <c r="BK168" s="197">
        <f>ROUND(I168*H168,2)</f>
        <v>0</v>
      </c>
      <c r="BL168" s="21" t="s">
        <v>130</v>
      </c>
      <c r="BM168" s="21" t="s">
        <v>365</v>
      </c>
    </row>
    <row r="169" spans="2:63" s="10" customFormat="1" ht="37.35" customHeight="1">
      <c r="B169" s="169"/>
      <c r="C169" s="170"/>
      <c r="D169" s="171" t="s">
        <v>70</v>
      </c>
      <c r="E169" s="172" t="s">
        <v>366</v>
      </c>
      <c r="F169" s="172" t="s">
        <v>367</v>
      </c>
      <c r="G169" s="170"/>
      <c r="H169" s="170"/>
      <c r="I169" s="173"/>
      <c r="J169" s="174">
        <f>BK169</f>
        <v>0</v>
      </c>
      <c r="K169" s="170"/>
      <c r="L169" s="175"/>
      <c r="M169" s="176"/>
      <c r="N169" s="177"/>
      <c r="O169" s="177"/>
      <c r="P169" s="178">
        <f>P170</f>
        <v>0</v>
      </c>
      <c r="Q169" s="177"/>
      <c r="R169" s="178">
        <f>R170</f>
        <v>0</v>
      </c>
      <c r="S169" s="177"/>
      <c r="T169" s="179">
        <f>T170</f>
        <v>0</v>
      </c>
      <c r="AR169" s="180" t="s">
        <v>81</v>
      </c>
      <c r="AT169" s="181" t="s">
        <v>70</v>
      </c>
      <c r="AU169" s="181" t="s">
        <v>71</v>
      </c>
      <c r="AY169" s="180" t="s">
        <v>123</v>
      </c>
      <c r="BK169" s="182">
        <f>BK170</f>
        <v>0</v>
      </c>
    </row>
    <row r="170" spans="2:63" s="10" customFormat="1" ht="19.9" customHeight="1">
      <c r="B170" s="169"/>
      <c r="C170" s="170"/>
      <c r="D170" s="183" t="s">
        <v>70</v>
      </c>
      <c r="E170" s="184" t="s">
        <v>368</v>
      </c>
      <c r="F170" s="184" t="s">
        <v>369</v>
      </c>
      <c r="G170" s="170"/>
      <c r="H170" s="170"/>
      <c r="I170" s="173"/>
      <c r="J170" s="185">
        <f>BK170</f>
        <v>0</v>
      </c>
      <c r="K170" s="170"/>
      <c r="L170" s="175"/>
      <c r="M170" s="176"/>
      <c r="N170" s="177"/>
      <c r="O170" s="177"/>
      <c r="P170" s="178">
        <f>SUM(P171:P173)</f>
        <v>0</v>
      </c>
      <c r="Q170" s="177"/>
      <c r="R170" s="178">
        <f>SUM(R171:R173)</f>
        <v>0</v>
      </c>
      <c r="S170" s="177"/>
      <c r="T170" s="179">
        <f>SUM(T171:T173)</f>
        <v>0</v>
      </c>
      <c r="AR170" s="180" t="s">
        <v>81</v>
      </c>
      <c r="AT170" s="181" t="s">
        <v>70</v>
      </c>
      <c r="AU170" s="181" t="s">
        <v>79</v>
      </c>
      <c r="AY170" s="180" t="s">
        <v>123</v>
      </c>
      <c r="BK170" s="182">
        <f>SUM(BK171:BK173)</f>
        <v>0</v>
      </c>
    </row>
    <row r="171" spans="2:65" s="1" customFormat="1" ht="22.5" customHeight="1">
      <c r="B171" s="38"/>
      <c r="C171" s="186" t="s">
        <v>370</v>
      </c>
      <c r="D171" s="186" t="s">
        <v>125</v>
      </c>
      <c r="E171" s="187" t="s">
        <v>371</v>
      </c>
      <c r="F171" s="188" t="s">
        <v>372</v>
      </c>
      <c r="G171" s="189" t="s">
        <v>128</v>
      </c>
      <c r="H171" s="190">
        <v>1</v>
      </c>
      <c r="I171" s="191"/>
      <c r="J171" s="192">
        <f>ROUND(I171*H171,2)</f>
        <v>0</v>
      </c>
      <c r="K171" s="188" t="s">
        <v>260</v>
      </c>
      <c r="L171" s="58"/>
      <c r="M171" s="193" t="s">
        <v>21</v>
      </c>
      <c r="N171" s="194" t="s">
        <v>42</v>
      </c>
      <c r="O171" s="39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AR171" s="21" t="s">
        <v>198</v>
      </c>
      <c r="AT171" s="21" t="s">
        <v>125</v>
      </c>
      <c r="AU171" s="21" t="s">
        <v>81</v>
      </c>
      <c r="AY171" s="21" t="s">
        <v>123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21" t="s">
        <v>79</v>
      </c>
      <c r="BK171" s="197">
        <f>ROUND(I171*H171,2)</f>
        <v>0</v>
      </c>
      <c r="BL171" s="21" t="s">
        <v>198</v>
      </c>
      <c r="BM171" s="21" t="s">
        <v>373</v>
      </c>
    </row>
    <row r="172" spans="2:65" s="1" customFormat="1" ht="22.5" customHeight="1">
      <c r="B172" s="38"/>
      <c r="C172" s="186" t="s">
        <v>374</v>
      </c>
      <c r="D172" s="186" t="s">
        <v>125</v>
      </c>
      <c r="E172" s="187" t="s">
        <v>375</v>
      </c>
      <c r="F172" s="188" t="s">
        <v>376</v>
      </c>
      <c r="G172" s="189" t="s">
        <v>128</v>
      </c>
      <c r="H172" s="190">
        <v>1</v>
      </c>
      <c r="I172" s="191"/>
      <c r="J172" s="192">
        <f>ROUND(I172*H172,2)</f>
        <v>0</v>
      </c>
      <c r="K172" s="188" t="s">
        <v>260</v>
      </c>
      <c r="L172" s="58"/>
      <c r="M172" s="193" t="s">
        <v>21</v>
      </c>
      <c r="N172" s="194" t="s">
        <v>42</v>
      </c>
      <c r="O172" s="39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AR172" s="21" t="s">
        <v>198</v>
      </c>
      <c r="AT172" s="21" t="s">
        <v>125</v>
      </c>
      <c r="AU172" s="21" t="s">
        <v>81</v>
      </c>
      <c r="AY172" s="21" t="s">
        <v>123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21" t="s">
        <v>79</v>
      </c>
      <c r="BK172" s="197">
        <f>ROUND(I172*H172,2)</f>
        <v>0</v>
      </c>
      <c r="BL172" s="21" t="s">
        <v>198</v>
      </c>
      <c r="BM172" s="21" t="s">
        <v>377</v>
      </c>
    </row>
    <row r="173" spans="2:65" s="1" customFormat="1" ht="22.5" customHeight="1">
      <c r="B173" s="38"/>
      <c r="C173" s="186" t="s">
        <v>378</v>
      </c>
      <c r="D173" s="186" t="s">
        <v>125</v>
      </c>
      <c r="E173" s="187" t="s">
        <v>379</v>
      </c>
      <c r="F173" s="188" t="s">
        <v>380</v>
      </c>
      <c r="G173" s="189" t="s">
        <v>128</v>
      </c>
      <c r="H173" s="190">
        <v>1</v>
      </c>
      <c r="I173" s="191"/>
      <c r="J173" s="192">
        <f>ROUND(I173*H173,2)</f>
        <v>0</v>
      </c>
      <c r="K173" s="188" t="s">
        <v>260</v>
      </c>
      <c r="L173" s="58"/>
      <c r="M173" s="193" t="s">
        <v>21</v>
      </c>
      <c r="N173" s="194" t="s">
        <v>42</v>
      </c>
      <c r="O173" s="39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AR173" s="21" t="s">
        <v>198</v>
      </c>
      <c r="AT173" s="21" t="s">
        <v>125</v>
      </c>
      <c r="AU173" s="21" t="s">
        <v>81</v>
      </c>
      <c r="AY173" s="21" t="s">
        <v>123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1" t="s">
        <v>79</v>
      </c>
      <c r="BK173" s="197">
        <f>ROUND(I173*H173,2)</f>
        <v>0</v>
      </c>
      <c r="BL173" s="21" t="s">
        <v>198</v>
      </c>
      <c r="BM173" s="21" t="s">
        <v>381</v>
      </c>
    </row>
    <row r="174" spans="2:63" s="10" customFormat="1" ht="37.35" customHeight="1">
      <c r="B174" s="169"/>
      <c r="C174" s="170"/>
      <c r="D174" s="171" t="s">
        <v>70</v>
      </c>
      <c r="E174" s="172" t="s">
        <v>382</v>
      </c>
      <c r="F174" s="172" t="s">
        <v>383</v>
      </c>
      <c r="G174" s="170"/>
      <c r="H174" s="170"/>
      <c r="I174" s="173"/>
      <c r="J174" s="174">
        <f>BK174</f>
        <v>0</v>
      </c>
      <c r="K174" s="170"/>
      <c r="L174" s="175"/>
      <c r="M174" s="176"/>
      <c r="N174" s="177"/>
      <c r="O174" s="177"/>
      <c r="P174" s="178">
        <f>P175</f>
        <v>0</v>
      </c>
      <c r="Q174" s="177"/>
      <c r="R174" s="178">
        <f>R175</f>
        <v>0</v>
      </c>
      <c r="S174" s="177"/>
      <c r="T174" s="179">
        <f>T175</f>
        <v>0</v>
      </c>
      <c r="AR174" s="180" t="s">
        <v>130</v>
      </c>
      <c r="AT174" s="181" t="s">
        <v>70</v>
      </c>
      <c r="AU174" s="181" t="s">
        <v>71</v>
      </c>
      <c r="AY174" s="180" t="s">
        <v>123</v>
      </c>
      <c r="BK174" s="182">
        <f>BK175</f>
        <v>0</v>
      </c>
    </row>
    <row r="175" spans="2:63" s="10" customFormat="1" ht="19.9" customHeight="1">
      <c r="B175" s="169"/>
      <c r="C175" s="170"/>
      <c r="D175" s="183" t="s">
        <v>70</v>
      </c>
      <c r="E175" s="184" t="s">
        <v>384</v>
      </c>
      <c r="F175" s="184" t="s">
        <v>385</v>
      </c>
      <c r="G175" s="170"/>
      <c r="H175" s="170"/>
      <c r="I175" s="173"/>
      <c r="J175" s="185">
        <f>BK175</f>
        <v>0</v>
      </c>
      <c r="K175" s="170"/>
      <c r="L175" s="175"/>
      <c r="M175" s="176"/>
      <c r="N175" s="177"/>
      <c r="O175" s="177"/>
      <c r="P175" s="178">
        <f>P176</f>
        <v>0</v>
      </c>
      <c r="Q175" s="177"/>
      <c r="R175" s="178">
        <f>R176</f>
        <v>0</v>
      </c>
      <c r="S175" s="177"/>
      <c r="T175" s="179">
        <f>T176</f>
        <v>0</v>
      </c>
      <c r="AR175" s="180" t="s">
        <v>130</v>
      </c>
      <c r="AT175" s="181" t="s">
        <v>70</v>
      </c>
      <c r="AU175" s="181" t="s">
        <v>79</v>
      </c>
      <c r="AY175" s="180" t="s">
        <v>123</v>
      </c>
      <c r="BK175" s="182">
        <f>BK176</f>
        <v>0</v>
      </c>
    </row>
    <row r="176" spans="2:65" s="1" customFormat="1" ht="22.5" customHeight="1">
      <c r="B176" s="38"/>
      <c r="C176" s="186" t="s">
        <v>386</v>
      </c>
      <c r="D176" s="186" t="s">
        <v>125</v>
      </c>
      <c r="E176" s="187" t="s">
        <v>387</v>
      </c>
      <c r="F176" s="188" t="s">
        <v>388</v>
      </c>
      <c r="G176" s="189" t="s">
        <v>389</v>
      </c>
      <c r="H176" s="224"/>
      <c r="I176" s="191"/>
      <c r="J176" s="192">
        <f>ROUND(I176*H176,2)</f>
        <v>0</v>
      </c>
      <c r="K176" s="188" t="s">
        <v>260</v>
      </c>
      <c r="L176" s="58"/>
      <c r="M176" s="193" t="s">
        <v>21</v>
      </c>
      <c r="N176" s="225" t="s">
        <v>42</v>
      </c>
      <c r="O176" s="226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1" t="s">
        <v>130</v>
      </c>
      <c r="AT176" s="21" t="s">
        <v>125</v>
      </c>
      <c r="AU176" s="21" t="s">
        <v>81</v>
      </c>
      <c r="AY176" s="21" t="s">
        <v>123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1" t="s">
        <v>79</v>
      </c>
      <c r="BK176" s="197">
        <f>ROUND(I176*H176,2)</f>
        <v>0</v>
      </c>
      <c r="BL176" s="21" t="s">
        <v>130</v>
      </c>
      <c r="BM176" s="21" t="s">
        <v>390</v>
      </c>
    </row>
    <row r="177" spans="2:12" s="1" customFormat="1" ht="6.95" customHeight="1">
      <c r="B177" s="53"/>
      <c r="C177" s="54"/>
      <c r="D177" s="54"/>
      <c r="E177" s="54"/>
      <c r="F177" s="54"/>
      <c r="G177" s="54"/>
      <c r="H177" s="54"/>
      <c r="I177" s="132"/>
      <c r="J177" s="54"/>
      <c r="K177" s="54"/>
      <c r="L177" s="58"/>
    </row>
  </sheetData>
  <sheetProtection algorithmName="SHA-512" hashValue="ziUZcFshnjbcSsjQZq6RDcjyZ5E0Ktpjek4AsROU7EyXB2/WrHmq+ex1RwaxNxpguf4CZKoU6WO7YPNT1qQ2bw==" saltValue="kLZG6ecCR3smNYOe4AzkiA==" spinCount="100000" sheet="1" objects="1" scenarios="1" formatCells="0" formatColumns="0" formatRows="0" sort="0" autoFilter="0"/>
  <autoFilter ref="C87:K176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2" customFormat="1" ht="45" customHeight="1">
      <c r="B3" s="233"/>
      <c r="C3" s="354" t="s">
        <v>391</v>
      </c>
      <c r="D3" s="354"/>
      <c r="E3" s="354"/>
      <c r="F3" s="354"/>
      <c r="G3" s="354"/>
      <c r="H3" s="354"/>
      <c r="I3" s="354"/>
      <c r="J3" s="354"/>
      <c r="K3" s="234"/>
    </row>
    <row r="4" spans="2:11" ht="25.5" customHeight="1">
      <c r="B4" s="235"/>
      <c r="C4" s="355" t="s">
        <v>392</v>
      </c>
      <c r="D4" s="355"/>
      <c r="E4" s="355"/>
      <c r="F4" s="355"/>
      <c r="G4" s="355"/>
      <c r="H4" s="355"/>
      <c r="I4" s="355"/>
      <c r="J4" s="355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53" t="s">
        <v>393</v>
      </c>
      <c r="D6" s="353"/>
      <c r="E6" s="353"/>
      <c r="F6" s="353"/>
      <c r="G6" s="353"/>
      <c r="H6" s="353"/>
      <c r="I6" s="353"/>
      <c r="J6" s="353"/>
      <c r="K6" s="236"/>
    </row>
    <row r="7" spans="2:11" ht="15" customHeight="1">
      <c r="B7" s="239"/>
      <c r="C7" s="353" t="s">
        <v>394</v>
      </c>
      <c r="D7" s="353"/>
      <c r="E7" s="353"/>
      <c r="F7" s="353"/>
      <c r="G7" s="353"/>
      <c r="H7" s="353"/>
      <c r="I7" s="353"/>
      <c r="J7" s="353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353" t="s">
        <v>395</v>
      </c>
      <c r="D9" s="353"/>
      <c r="E9" s="353"/>
      <c r="F9" s="353"/>
      <c r="G9" s="353"/>
      <c r="H9" s="353"/>
      <c r="I9" s="353"/>
      <c r="J9" s="353"/>
      <c r="K9" s="236"/>
    </row>
    <row r="10" spans="2:11" ht="15" customHeight="1">
      <c r="B10" s="239"/>
      <c r="C10" s="238"/>
      <c r="D10" s="353" t="s">
        <v>396</v>
      </c>
      <c r="E10" s="353"/>
      <c r="F10" s="353"/>
      <c r="G10" s="353"/>
      <c r="H10" s="353"/>
      <c r="I10" s="353"/>
      <c r="J10" s="353"/>
      <c r="K10" s="236"/>
    </row>
    <row r="11" spans="2:11" ht="15" customHeight="1">
      <c r="B11" s="239"/>
      <c r="C11" s="240"/>
      <c r="D11" s="353" t="s">
        <v>397</v>
      </c>
      <c r="E11" s="353"/>
      <c r="F11" s="353"/>
      <c r="G11" s="353"/>
      <c r="H11" s="353"/>
      <c r="I11" s="353"/>
      <c r="J11" s="353"/>
      <c r="K11" s="236"/>
    </row>
    <row r="12" spans="2:11" ht="12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9"/>
      <c r="C13" s="240"/>
      <c r="D13" s="353" t="s">
        <v>398</v>
      </c>
      <c r="E13" s="353"/>
      <c r="F13" s="353"/>
      <c r="G13" s="353"/>
      <c r="H13" s="353"/>
      <c r="I13" s="353"/>
      <c r="J13" s="353"/>
      <c r="K13" s="236"/>
    </row>
    <row r="14" spans="2:11" ht="15" customHeight="1">
      <c r="B14" s="239"/>
      <c r="C14" s="240"/>
      <c r="D14" s="353" t="s">
        <v>399</v>
      </c>
      <c r="E14" s="353"/>
      <c r="F14" s="353"/>
      <c r="G14" s="353"/>
      <c r="H14" s="353"/>
      <c r="I14" s="353"/>
      <c r="J14" s="353"/>
      <c r="K14" s="236"/>
    </row>
    <row r="15" spans="2:11" ht="15" customHeight="1">
      <c r="B15" s="239"/>
      <c r="C15" s="240"/>
      <c r="D15" s="353" t="s">
        <v>400</v>
      </c>
      <c r="E15" s="353"/>
      <c r="F15" s="353"/>
      <c r="G15" s="353"/>
      <c r="H15" s="353"/>
      <c r="I15" s="353"/>
      <c r="J15" s="353"/>
      <c r="K15" s="236"/>
    </row>
    <row r="16" spans="2:11" ht="15" customHeight="1">
      <c r="B16" s="239"/>
      <c r="C16" s="240"/>
      <c r="D16" s="240"/>
      <c r="E16" s="241" t="s">
        <v>78</v>
      </c>
      <c r="F16" s="353" t="s">
        <v>401</v>
      </c>
      <c r="G16" s="353"/>
      <c r="H16" s="353"/>
      <c r="I16" s="353"/>
      <c r="J16" s="353"/>
      <c r="K16" s="236"/>
    </row>
    <row r="17" spans="2:11" ht="15" customHeight="1">
      <c r="B17" s="239"/>
      <c r="C17" s="240"/>
      <c r="D17" s="240"/>
      <c r="E17" s="241" t="s">
        <v>402</v>
      </c>
      <c r="F17" s="353" t="s">
        <v>403</v>
      </c>
      <c r="G17" s="353"/>
      <c r="H17" s="353"/>
      <c r="I17" s="353"/>
      <c r="J17" s="353"/>
      <c r="K17" s="236"/>
    </row>
    <row r="18" spans="2:11" ht="15" customHeight="1">
      <c r="B18" s="239"/>
      <c r="C18" s="240"/>
      <c r="D18" s="240"/>
      <c r="E18" s="241" t="s">
        <v>404</v>
      </c>
      <c r="F18" s="353" t="s">
        <v>405</v>
      </c>
      <c r="G18" s="353"/>
      <c r="H18" s="353"/>
      <c r="I18" s="353"/>
      <c r="J18" s="353"/>
      <c r="K18" s="236"/>
    </row>
    <row r="19" spans="2:11" ht="15" customHeight="1">
      <c r="B19" s="239"/>
      <c r="C19" s="240"/>
      <c r="D19" s="240"/>
      <c r="E19" s="241" t="s">
        <v>406</v>
      </c>
      <c r="F19" s="353" t="s">
        <v>407</v>
      </c>
      <c r="G19" s="353"/>
      <c r="H19" s="353"/>
      <c r="I19" s="353"/>
      <c r="J19" s="353"/>
      <c r="K19" s="236"/>
    </row>
    <row r="20" spans="2:11" ht="15" customHeight="1">
      <c r="B20" s="239"/>
      <c r="C20" s="240"/>
      <c r="D20" s="240"/>
      <c r="E20" s="241" t="s">
        <v>382</v>
      </c>
      <c r="F20" s="353" t="s">
        <v>383</v>
      </c>
      <c r="G20" s="353"/>
      <c r="H20" s="353"/>
      <c r="I20" s="353"/>
      <c r="J20" s="353"/>
      <c r="K20" s="236"/>
    </row>
    <row r="21" spans="2:11" ht="15" customHeight="1">
      <c r="B21" s="239"/>
      <c r="C21" s="240"/>
      <c r="D21" s="240"/>
      <c r="E21" s="241" t="s">
        <v>408</v>
      </c>
      <c r="F21" s="353" t="s">
        <v>409</v>
      </c>
      <c r="G21" s="353"/>
      <c r="H21" s="353"/>
      <c r="I21" s="353"/>
      <c r="J21" s="353"/>
      <c r="K21" s="236"/>
    </row>
    <row r="22" spans="2:11" ht="12.7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9"/>
      <c r="C23" s="353" t="s">
        <v>410</v>
      </c>
      <c r="D23" s="353"/>
      <c r="E23" s="353"/>
      <c r="F23" s="353"/>
      <c r="G23" s="353"/>
      <c r="H23" s="353"/>
      <c r="I23" s="353"/>
      <c r="J23" s="353"/>
      <c r="K23" s="236"/>
    </row>
    <row r="24" spans="2:11" ht="15" customHeight="1">
      <c r="B24" s="239"/>
      <c r="C24" s="353" t="s">
        <v>411</v>
      </c>
      <c r="D24" s="353"/>
      <c r="E24" s="353"/>
      <c r="F24" s="353"/>
      <c r="G24" s="353"/>
      <c r="H24" s="353"/>
      <c r="I24" s="353"/>
      <c r="J24" s="353"/>
      <c r="K24" s="236"/>
    </row>
    <row r="25" spans="2:11" ht="15" customHeight="1">
      <c r="B25" s="239"/>
      <c r="C25" s="238"/>
      <c r="D25" s="353" t="s">
        <v>412</v>
      </c>
      <c r="E25" s="353"/>
      <c r="F25" s="353"/>
      <c r="G25" s="353"/>
      <c r="H25" s="353"/>
      <c r="I25" s="353"/>
      <c r="J25" s="353"/>
      <c r="K25" s="236"/>
    </row>
    <row r="26" spans="2:11" ht="15" customHeight="1">
      <c r="B26" s="239"/>
      <c r="C26" s="240"/>
      <c r="D26" s="353" t="s">
        <v>413</v>
      </c>
      <c r="E26" s="353"/>
      <c r="F26" s="353"/>
      <c r="G26" s="353"/>
      <c r="H26" s="353"/>
      <c r="I26" s="353"/>
      <c r="J26" s="353"/>
      <c r="K26" s="236"/>
    </row>
    <row r="27" spans="2:11" ht="12.7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9"/>
      <c r="C28" s="240"/>
      <c r="D28" s="353" t="s">
        <v>414</v>
      </c>
      <c r="E28" s="353"/>
      <c r="F28" s="353"/>
      <c r="G28" s="353"/>
      <c r="H28" s="353"/>
      <c r="I28" s="353"/>
      <c r="J28" s="353"/>
      <c r="K28" s="236"/>
    </row>
    <row r="29" spans="2:11" ht="15" customHeight="1">
      <c r="B29" s="239"/>
      <c r="C29" s="240"/>
      <c r="D29" s="353" t="s">
        <v>415</v>
      </c>
      <c r="E29" s="353"/>
      <c r="F29" s="353"/>
      <c r="G29" s="353"/>
      <c r="H29" s="353"/>
      <c r="I29" s="353"/>
      <c r="J29" s="353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53" t="s">
        <v>416</v>
      </c>
      <c r="E31" s="353"/>
      <c r="F31" s="353"/>
      <c r="G31" s="353"/>
      <c r="H31" s="353"/>
      <c r="I31" s="353"/>
      <c r="J31" s="353"/>
      <c r="K31" s="236"/>
    </row>
    <row r="32" spans="2:11" ht="15" customHeight="1">
      <c r="B32" s="239"/>
      <c r="C32" s="240"/>
      <c r="D32" s="353" t="s">
        <v>417</v>
      </c>
      <c r="E32" s="353"/>
      <c r="F32" s="353"/>
      <c r="G32" s="353"/>
      <c r="H32" s="353"/>
      <c r="I32" s="353"/>
      <c r="J32" s="353"/>
      <c r="K32" s="236"/>
    </row>
    <row r="33" spans="2:11" ht="15" customHeight="1">
      <c r="B33" s="239"/>
      <c r="C33" s="240"/>
      <c r="D33" s="353" t="s">
        <v>418</v>
      </c>
      <c r="E33" s="353"/>
      <c r="F33" s="353"/>
      <c r="G33" s="353"/>
      <c r="H33" s="353"/>
      <c r="I33" s="353"/>
      <c r="J33" s="353"/>
      <c r="K33" s="236"/>
    </row>
    <row r="34" spans="2:11" ht="15" customHeight="1">
      <c r="B34" s="239"/>
      <c r="C34" s="240"/>
      <c r="D34" s="238"/>
      <c r="E34" s="242" t="s">
        <v>108</v>
      </c>
      <c r="F34" s="238"/>
      <c r="G34" s="353" t="s">
        <v>419</v>
      </c>
      <c r="H34" s="353"/>
      <c r="I34" s="353"/>
      <c r="J34" s="353"/>
      <c r="K34" s="236"/>
    </row>
    <row r="35" spans="2:11" ht="30.75" customHeight="1">
      <c r="B35" s="239"/>
      <c r="C35" s="240"/>
      <c r="D35" s="238"/>
      <c r="E35" s="242" t="s">
        <v>420</v>
      </c>
      <c r="F35" s="238"/>
      <c r="G35" s="353" t="s">
        <v>421</v>
      </c>
      <c r="H35" s="353"/>
      <c r="I35" s="353"/>
      <c r="J35" s="353"/>
      <c r="K35" s="236"/>
    </row>
    <row r="36" spans="2:11" ht="15" customHeight="1">
      <c r="B36" s="239"/>
      <c r="C36" s="240"/>
      <c r="D36" s="238"/>
      <c r="E36" s="242" t="s">
        <v>52</v>
      </c>
      <c r="F36" s="238"/>
      <c r="G36" s="353" t="s">
        <v>422</v>
      </c>
      <c r="H36" s="353"/>
      <c r="I36" s="353"/>
      <c r="J36" s="353"/>
      <c r="K36" s="236"/>
    </row>
    <row r="37" spans="2:11" ht="15" customHeight="1">
      <c r="B37" s="239"/>
      <c r="C37" s="240"/>
      <c r="D37" s="238"/>
      <c r="E37" s="242" t="s">
        <v>109</v>
      </c>
      <c r="F37" s="238"/>
      <c r="G37" s="353" t="s">
        <v>423</v>
      </c>
      <c r="H37" s="353"/>
      <c r="I37" s="353"/>
      <c r="J37" s="353"/>
      <c r="K37" s="236"/>
    </row>
    <row r="38" spans="2:11" ht="15" customHeight="1">
      <c r="B38" s="239"/>
      <c r="C38" s="240"/>
      <c r="D38" s="238"/>
      <c r="E38" s="242" t="s">
        <v>110</v>
      </c>
      <c r="F38" s="238"/>
      <c r="G38" s="353" t="s">
        <v>424</v>
      </c>
      <c r="H38" s="353"/>
      <c r="I38" s="353"/>
      <c r="J38" s="353"/>
      <c r="K38" s="236"/>
    </row>
    <row r="39" spans="2:11" ht="15" customHeight="1">
      <c r="B39" s="239"/>
      <c r="C39" s="240"/>
      <c r="D39" s="238"/>
      <c r="E39" s="242" t="s">
        <v>111</v>
      </c>
      <c r="F39" s="238"/>
      <c r="G39" s="353" t="s">
        <v>425</v>
      </c>
      <c r="H39" s="353"/>
      <c r="I39" s="353"/>
      <c r="J39" s="353"/>
      <c r="K39" s="236"/>
    </row>
    <row r="40" spans="2:11" ht="15" customHeight="1">
      <c r="B40" s="239"/>
      <c r="C40" s="240"/>
      <c r="D40" s="238"/>
      <c r="E40" s="242" t="s">
        <v>426</v>
      </c>
      <c r="F40" s="238"/>
      <c r="G40" s="353" t="s">
        <v>427</v>
      </c>
      <c r="H40" s="353"/>
      <c r="I40" s="353"/>
      <c r="J40" s="353"/>
      <c r="K40" s="236"/>
    </row>
    <row r="41" spans="2:11" ht="15" customHeight="1">
      <c r="B41" s="239"/>
      <c r="C41" s="240"/>
      <c r="D41" s="238"/>
      <c r="E41" s="242"/>
      <c r="F41" s="238"/>
      <c r="G41" s="353" t="s">
        <v>428</v>
      </c>
      <c r="H41" s="353"/>
      <c r="I41" s="353"/>
      <c r="J41" s="353"/>
      <c r="K41" s="236"/>
    </row>
    <row r="42" spans="2:11" ht="15" customHeight="1">
      <c r="B42" s="239"/>
      <c r="C42" s="240"/>
      <c r="D42" s="238"/>
      <c r="E42" s="242" t="s">
        <v>429</v>
      </c>
      <c r="F42" s="238"/>
      <c r="G42" s="353" t="s">
        <v>430</v>
      </c>
      <c r="H42" s="353"/>
      <c r="I42" s="353"/>
      <c r="J42" s="353"/>
      <c r="K42" s="236"/>
    </row>
    <row r="43" spans="2:11" ht="15" customHeight="1">
      <c r="B43" s="239"/>
      <c r="C43" s="240"/>
      <c r="D43" s="238"/>
      <c r="E43" s="242" t="s">
        <v>113</v>
      </c>
      <c r="F43" s="238"/>
      <c r="G43" s="353" t="s">
        <v>431</v>
      </c>
      <c r="H43" s="353"/>
      <c r="I43" s="353"/>
      <c r="J43" s="353"/>
      <c r="K43" s="236"/>
    </row>
    <row r="44" spans="2:11" ht="12.75" customHeight="1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>
      <c r="B45" s="239"/>
      <c r="C45" s="240"/>
      <c r="D45" s="353" t="s">
        <v>432</v>
      </c>
      <c r="E45" s="353"/>
      <c r="F45" s="353"/>
      <c r="G45" s="353"/>
      <c r="H45" s="353"/>
      <c r="I45" s="353"/>
      <c r="J45" s="353"/>
      <c r="K45" s="236"/>
    </row>
    <row r="46" spans="2:11" ht="15" customHeight="1">
      <c r="B46" s="239"/>
      <c r="C46" s="240"/>
      <c r="D46" s="240"/>
      <c r="E46" s="353" t="s">
        <v>433</v>
      </c>
      <c r="F46" s="353"/>
      <c r="G46" s="353"/>
      <c r="H46" s="353"/>
      <c r="I46" s="353"/>
      <c r="J46" s="353"/>
      <c r="K46" s="236"/>
    </row>
    <row r="47" spans="2:11" ht="15" customHeight="1">
      <c r="B47" s="239"/>
      <c r="C47" s="240"/>
      <c r="D47" s="240"/>
      <c r="E47" s="353" t="s">
        <v>434</v>
      </c>
      <c r="F47" s="353"/>
      <c r="G47" s="353"/>
      <c r="H47" s="353"/>
      <c r="I47" s="353"/>
      <c r="J47" s="353"/>
      <c r="K47" s="236"/>
    </row>
    <row r="48" spans="2:11" ht="15" customHeight="1">
      <c r="B48" s="239"/>
      <c r="C48" s="240"/>
      <c r="D48" s="240"/>
      <c r="E48" s="353" t="s">
        <v>435</v>
      </c>
      <c r="F48" s="353"/>
      <c r="G48" s="353"/>
      <c r="H48" s="353"/>
      <c r="I48" s="353"/>
      <c r="J48" s="353"/>
      <c r="K48" s="236"/>
    </row>
    <row r="49" spans="2:11" ht="15" customHeight="1">
      <c r="B49" s="239"/>
      <c r="C49" s="240"/>
      <c r="D49" s="353" t="s">
        <v>436</v>
      </c>
      <c r="E49" s="353"/>
      <c r="F49" s="353"/>
      <c r="G49" s="353"/>
      <c r="H49" s="353"/>
      <c r="I49" s="353"/>
      <c r="J49" s="353"/>
      <c r="K49" s="236"/>
    </row>
    <row r="50" spans="2:11" ht="25.5" customHeight="1">
      <c r="B50" s="235"/>
      <c r="C50" s="355" t="s">
        <v>437</v>
      </c>
      <c r="D50" s="355"/>
      <c r="E50" s="355"/>
      <c r="F50" s="355"/>
      <c r="G50" s="355"/>
      <c r="H50" s="355"/>
      <c r="I50" s="355"/>
      <c r="J50" s="355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53" t="s">
        <v>438</v>
      </c>
      <c r="D52" s="353"/>
      <c r="E52" s="353"/>
      <c r="F52" s="353"/>
      <c r="G52" s="353"/>
      <c r="H52" s="353"/>
      <c r="I52" s="353"/>
      <c r="J52" s="353"/>
      <c r="K52" s="236"/>
    </row>
    <row r="53" spans="2:11" ht="15" customHeight="1">
      <c r="B53" s="235"/>
      <c r="C53" s="353" t="s">
        <v>439</v>
      </c>
      <c r="D53" s="353"/>
      <c r="E53" s="353"/>
      <c r="F53" s="353"/>
      <c r="G53" s="353"/>
      <c r="H53" s="353"/>
      <c r="I53" s="353"/>
      <c r="J53" s="353"/>
      <c r="K53" s="236"/>
    </row>
    <row r="54" spans="2:11" ht="12.75" customHeight="1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5"/>
      <c r="C55" s="353" t="s">
        <v>440</v>
      </c>
      <c r="D55" s="353"/>
      <c r="E55" s="353"/>
      <c r="F55" s="353"/>
      <c r="G55" s="353"/>
      <c r="H55" s="353"/>
      <c r="I55" s="353"/>
      <c r="J55" s="353"/>
      <c r="K55" s="236"/>
    </row>
    <row r="56" spans="2:11" ht="15" customHeight="1">
      <c r="B56" s="235"/>
      <c r="C56" s="240"/>
      <c r="D56" s="353" t="s">
        <v>441</v>
      </c>
      <c r="E56" s="353"/>
      <c r="F56" s="353"/>
      <c r="G56" s="353"/>
      <c r="H56" s="353"/>
      <c r="I56" s="353"/>
      <c r="J56" s="353"/>
      <c r="K56" s="236"/>
    </row>
    <row r="57" spans="2:11" ht="15" customHeight="1">
      <c r="B57" s="235"/>
      <c r="C57" s="240"/>
      <c r="D57" s="353" t="s">
        <v>442</v>
      </c>
      <c r="E57" s="353"/>
      <c r="F57" s="353"/>
      <c r="G57" s="353"/>
      <c r="H57" s="353"/>
      <c r="I57" s="353"/>
      <c r="J57" s="353"/>
      <c r="K57" s="236"/>
    </row>
    <row r="58" spans="2:11" ht="15" customHeight="1">
      <c r="B58" s="235"/>
      <c r="C58" s="240"/>
      <c r="D58" s="353" t="s">
        <v>443</v>
      </c>
      <c r="E58" s="353"/>
      <c r="F58" s="353"/>
      <c r="G58" s="353"/>
      <c r="H58" s="353"/>
      <c r="I58" s="353"/>
      <c r="J58" s="353"/>
      <c r="K58" s="236"/>
    </row>
    <row r="59" spans="2:11" ht="15" customHeight="1">
      <c r="B59" s="235"/>
      <c r="C59" s="240"/>
      <c r="D59" s="353" t="s">
        <v>444</v>
      </c>
      <c r="E59" s="353"/>
      <c r="F59" s="353"/>
      <c r="G59" s="353"/>
      <c r="H59" s="353"/>
      <c r="I59" s="353"/>
      <c r="J59" s="353"/>
      <c r="K59" s="236"/>
    </row>
    <row r="60" spans="2:11" ht="15" customHeight="1">
      <c r="B60" s="235"/>
      <c r="C60" s="240"/>
      <c r="D60" s="357" t="s">
        <v>445</v>
      </c>
      <c r="E60" s="357"/>
      <c r="F60" s="357"/>
      <c r="G60" s="357"/>
      <c r="H60" s="357"/>
      <c r="I60" s="357"/>
      <c r="J60" s="357"/>
      <c r="K60" s="236"/>
    </row>
    <row r="61" spans="2:11" ht="15" customHeight="1">
      <c r="B61" s="235"/>
      <c r="C61" s="240"/>
      <c r="D61" s="353" t="s">
        <v>446</v>
      </c>
      <c r="E61" s="353"/>
      <c r="F61" s="353"/>
      <c r="G61" s="353"/>
      <c r="H61" s="353"/>
      <c r="I61" s="353"/>
      <c r="J61" s="353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53" t="s">
        <v>447</v>
      </c>
      <c r="E63" s="353"/>
      <c r="F63" s="353"/>
      <c r="G63" s="353"/>
      <c r="H63" s="353"/>
      <c r="I63" s="353"/>
      <c r="J63" s="353"/>
      <c r="K63" s="236"/>
    </row>
    <row r="64" spans="2:11" ht="15" customHeight="1">
      <c r="B64" s="235"/>
      <c r="C64" s="240"/>
      <c r="D64" s="357" t="s">
        <v>448</v>
      </c>
      <c r="E64" s="357"/>
      <c r="F64" s="357"/>
      <c r="G64" s="357"/>
      <c r="H64" s="357"/>
      <c r="I64" s="357"/>
      <c r="J64" s="357"/>
      <c r="K64" s="236"/>
    </row>
    <row r="65" spans="2:11" ht="15" customHeight="1">
      <c r="B65" s="235"/>
      <c r="C65" s="240"/>
      <c r="D65" s="353" t="s">
        <v>449</v>
      </c>
      <c r="E65" s="353"/>
      <c r="F65" s="353"/>
      <c r="G65" s="353"/>
      <c r="H65" s="353"/>
      <c r="I65" s="353"/>
      <c r="J65" s="353"/>
      <c r="K65" s="236"/>
    </row>
    <row r="66" spans="2:11" ht="15" customHeight="1">
      <c r="B66" s="235"/>
      <c r="C66" s="240"/>
      <c r="D66" s="353" t="s">
        <v>450</v>
      </c>
      <c r="E66" s="353"/>
      <c r="F66" s="353"/>
      <c r="G66" s="353"/>
      <c r="H66" s="353"/>
      <c r="I66" s="353"/>
      <c r="J66" s="353"/>
      <c r="K66" s="236"/>
    </row>
    <row r="67" spans="2:11" ht="15" customHeight="1">
      <c r="B67" s="235"/>
      <c r="C67" s="240"/>
      <c r="D67" s="353" t="s">
        <v>451</v>
      </c>
      <c r="E67" s="353"/>
      <c r="F67" s="353"/>
      <c r="G67" s="353"/>
      <c r="H67" s="353"/>
      <c r="I67" s="353"/>
      <c r="J67" s="353"/>
      <c r="K67" s="236"/>
    </row>
    <row r="68" spans="2:11" ht="15" customHeight="1">
      <c r="B68" s="235"/>
      <c r="C68" s="240"/>
      <c r="D68" s="353" t="s">
        <v>452</v>
      </c>
      <c r="E68" s="353"/>
      <c r="F68" s="353"/>
      <c r="G68" s="353"/>
      <c r="H68" s="353"/>
      <c r="I68" s="353"/>
      <c r="J68" s="353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8" t="s">
        <v>86</v>
      </c>
      <c r="D73" s="358"/>
      <c r="E73" s="358"/>
      <c r="F73" s="358"/>
      <c r="G73" s="358"/>
      <c r="H73" s="358"/>
      <c r="I73" s="358"/>
      <c r="J73" s="358"/>
      <c r="K73" s="253"/>
    </row>
    <row r="74" spans="2:11" ht="17.25" customHeight="1">
      <c r="B74" s="252"/>
      <c r="C74" s="254" t="s">
        <v>453</v>
      </c>
      <c r="D74" s="254"/>
      <c r="E74" s="254"/>
      <c r="F74" s="254" t="s">
        <v>454</v>
      </c>
      <c r="G74" s="255"/>
      <c r="H74" s="254" t="s">
        <v>109</v>
      </c>
      <c r="I74" s="254" t="s">
        <v>56</v>
      </c>
      <c r="J74" s="254" t="s">
        <v>455</v>
      </c>
      <c r="K74" s="253"/>
    </row>
    <row r="75" spans="2:11" ht="17.25" customHeight="1">
      <c r="B75" s="252"/>
      <c r="C75" s="256" t="s">
        <v>456</v>
      </c>
      <c r="D75" s="256"/>
      <c r="E75" s="256"/>
      <c r="F75" s="257" t="s">
        <v>457</v>
      </c>
      <c r="G75" s="258"/>
      <c r="H75" s="256"/>
      <c r="I75" s="256"/>
      <c r="J75" s="256" t="s">
        <v>458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52</v>
      </c>
      <c r="D77" s="259"/>
      <c r="E77" s="259"/>
      <c r="F77" s="261" t="s">
        <v>459</v>
      </c>
      <c r="G77" s="260"/>
      <c r="H77" s="242" t="s">
        <v>460</v>
      </c>
      <c r="I77" s="242" t="s">
        <v>461</v>
      </c>
      <c r="J77" s="242">
        <v>20</v>
      </c>
      <c r="K77" s="253"/>
    </row>
    <row r="78" spans="2:11" ht="15" customHeight="1">
      <c r="B78" s="252"/>
      <c r="C78" s="242" t="s">
        <v>462</v>
      </c>
      <c r="D78" s="242"/>
      <c r="E78" s="242"/>
      <c r="F78" s="261" t="s">
        <v>459</v>
      </c>
      <c r="G78" s="260"/>
      <c r="H78" s="242" t="s">
        <v>463</v>
      </c>
      <c r="I78" s="242" t="s">
        <v>461</v>
      </c>
      <c r="J78" s="242">
        <v>120</v>
      </c>
      <c r="K78" s="253"/>
    </row>
    <row r="79" spans="2:11" ht="15" customHeight="1">
      <c r="B79" s="262"/>
      <c r="C79" s="242" t="s">
        <v>464</v>
      </c>
      <c r="D79" s="242"/>
      <c r="E79" s="242"/>
      <c r="F79" s="261" t="s">
        <v>465</v>
      </c>
      <c r="G79" s="260"/>
      <c r="H79" s="242" t="s">
        <v>466</v>
      </c>
      <c r="I79" s="242" t="s">
        <v>461</v>
      </c>
      <c r="J79" s="242">
        <v>50</v>
      </c>
      <c r="K79" s="253"/>
    </row>
    <row r="80" spans="2:11" ht="15" customHeight="1">
      <c r="B80" s="262"/>
      <c r="C80" s="242" t="s">
        <v>467</v>
      </c>
      <c r="D80" s="242"/>
      <c r="E80" s="242"/>
      <c r="F80" s="261" t="s">
        <v>459</v>
      </c>
      <c r="G80" s="260"/>
      <c r="H80" s="242" t="s">
        <v>468</v>
      </c>
      <c r="I80" s="242" t="s">
        <v>469</v>
      </c>
      <c r="J80" s="242"/>
      <c r="K80" s="253"/>
    </row>
    <row r="81" spans="2:11" ht="15" customHeight="1">
      <c r="B81" s="262"/>
      <c r="C81" s="263" t="s">
        <v>470</v>
      </c>
      <c r="D81" s="263"/>
      <c r="E81" s="263"/>
      <c r="F81" s="264" t="s">
        <v>465</v>
      </c>
      <c r="G81" s="263"/>
      <c r="H81" s="263" t="s">
        <v>471</v>
      </c>
      <c r="I81" s="263" t="s">
        <v>461</v>
      </c>
      <c r="J81" s="263">
        <v>15</v>
      </c>
      <c r="K81" s="253"/>
    </row>
    <row r="82" spans="2:11" ht="15" customHeight="1">
      <c r="B82" s="262"/>
      <c r="C82" s="263" t="s">
        <v>472</v>
      </c>
      <c r="D82" s="263"/>
      <c r="E82" s="263"/>
      <c r="F82" s="264" t="s">
        <v>465</v>
      </c>
      <c r="G82" s="263"/>
      <c r="H82" s="263" t="s">
        <v>473</v>
      </c>
      <c r="I82" s="263" t="s">
        <v>461</v>
      </c>
      <c r="J82" s="263">
        <v>15</v>
      </c>
      <c r="K82" s="253"/>
    </row>
    <row r="83" spans="2:11" ht="15" customHeight="1">
      <c r="B83" s="262"/>
      <c r="C83" s="263" t="s">
        <v>474</v>
      </c>
      <c r="D83" s="263"/>
      <c r="E83" s="263"/>
      <c r="F83" s="264" t="s">
        <v>465</v>
      </c>
      <c r="G83" s="263"/>
      <c r="H83" s="263" t="s">
        <v>475</v>
      </c>
      <c r="I83" s="263" t="s">
        <v>461</v>
      </c>
      <c r="J83" s="263">
        <v>20</v>
      </c>
      <c r="K83" s="253"/>
    </row>
    <row r="84" spans="2:11" ht="15" customHeight="1">
      <c r="B84" s="262"/>
      <c r="C84" s="263" t="s">
        <v>476</v>
      </c>
      <c r="D84" s="263"/>
      <c r="E84" s="263"/>
      <c r="F84" s="264" t="s">
        <v>465</v>
      </c>
      <c r="G84" s="263"/>
      <c r="H84" s="263" t="s">
        <v>477</v>
      </c>
      <c r="I84" s="263" t="s">
        <v>461</v>
      </c>
      <c r="J84" s="263">
        <v>20</v>
      </c>
      <c r="K84" s="253"/>
    </row>
    <row r="85" spans="2:11" ht="15" customHeight="1">
      <c r="B85" s="262"/>
      <c r="C85" s="242" t="s">
        <v>478</v>
      </c>
      <c r="D85" s="242"/>
      <c r="E85" s="242"/>
      <c r="F85" s="261" t="s">
        <v>465</v>
      </c>
      <c r="G85" s="260"/>
      <c r="H85" s="242" t="s">
        <v>479</v>
      </c>
      <c r="I85" s="242" t="s">
        <v>461</v>
      </c>
      <c r="J85" s="242">
        <v>50</v>
      </c>
      <c r="K85" s="253"/>
    </row>
    <row r="86" spans="2:11" ht="15" customHeight="1">
      <c r="B86" s="262"/>
      <c r="C86" s="242" t="s">
        <v>480</v>
      </c>
      <c r="D86" s="242"/>
      <c r="E86" s="242"/>
      <c r="F86" s="261" t="s">
        <v>465</v>
      </c>
      <c r="G86" s="260"/>
      <c r="H86" s="242" t="s">
        <v>481</v>
      </c>
      <c r="I86" s="242" t="s">
        <v>461</v>
      </c>
      <c r="J86" s="242">
        <v>20</v>
      </c>
      <c r="K86" s="253"/>
    </row>
    <row r="87" spans="2:11" ht="15" customHeight="1">
      <c r="B87" s="262"/>
      <c r="C87" s="242" t="s">
        <v>482</v>
      </c>
      <c r="D87" s="242"/>
      <c r="E87" s="242"/>
      <c r="F87" s="261" t="s">
        <v>465</v>
      </c>
      <c r="G87" s="260"/>
      <c r="H87" s="242" t="s">
        <v>483</v>
      </c>
      <c r="I87" s="242" t="s">
        <v>461</v>
      </c>
      <c r="J87" s="242">
        <v>20</v>
      </c>
      <c r="K87" s="253"/>
    </row>
    <row r="88" spans="2:11" ht="15" customHeight="1">
      <c r="B88" s="262"/>
      <c r="C88" s="242" t="s">
        <v>484</v>
      </c>
      <c r="D88" s="242"/>
      <c r="E88" s="242"/>
      <c r="F88" s="261" t="s">
        <v>465</v>
      </c>
      <c r="G88" s="260"/>
      <c r="H88" s="242" t="s">
        <v>485</v>
      </c>
      <c r="I88" s="242" t="s">
        <v>461</v>
      </c>
      <c r="J88" s="242">
        <v>50</v>
      </c>
      <c r="K88" s="253"/>
    </row>
    <row r="89" spans="2:11" ht="15" customHeight="1">
      <c r="B89" s="262"/>
      <c r="C89" s="242" t="s">
        <v>486</v>
      </c>
      <c r="D89" s="242"/>
      <c r="E89" s="242"/>
      <c r="F89" s="261" t="s">
        <v>465</v>
      </c>
      <c r="G89" s="260"/>
      <c r="H89" s="242" t="s">
        <v>486</v>
      </c>
      <c r="I89" s="242" t="s">
        <v>461</v>
      </c>
      <c r="J89" s="242">
        <v>50</v>
      </c>
      <c r="K89" s="253"/>
    </row>
    <row r="90" spans="2:11" ht="15" customHeight="1">
      <c r="B90" s="262"/>
      <c r="C90" s="242" t="s">
        <v>114</v>
      </c>
      <c r="D90" s="242"/>
      <c r="E90" s="242"/>
      <c r="F90" s="261" t="s">
        <v>465</v>
      </c>
      <c r="G90" s="260"/>
      <c r="H90" s="242" t="s">
        <v>487</v>
      </c>
      <c r="I90" s="242" t="s">
        <v>461</v>
      </c>
      <c r="J90" s="242">
        <v>255</v>
      </c>
      <c r="K90" s="253"/>
    </row>
    <row r="91" spans="2:11" ht="15" customHeight="1">
      <c r="B91" s="262"/>
      <c r="C91" s="242" t="s">
        <v>488</v>
      </c>
      <c r="D91" s="242"/>
      <c r="E91" s="242"/>
      <c r="F91" s="261" t="s">
        <v>459</v>
      </c>
      <c r="G91" s="260"/>
      <c r="H91" s="242" t="s">
        <v>489</v>
      </c>
      <c r="I91" s="242" t="s">
        <v>490</v>
      </c>
      <c r="J91" s="242"/>
      <c r="K91" s="253"/>
    </row>
    <row r="92" spans="2:11" ht="15" customHeight="1">
      <c r="B92" s="262"/>
      <c r="C92" s="242" t="s">
        <v>491</v>
      </c>
      <c r="D92" s="242"/>
      <c r="E92" s="242"/>
      <c r="F92" s="261" t="s">
        <v>459</v>
      </c>
      <c r="G92" s="260"/>
      <c r="H92" s="242" t="s">
        <v>492</v>
      </c>
      <c r="I92" s="242" t="s">
        <v>493</v>
      </c>
      <c r="J92" s="242"/>
      <c r="K92" s="253"/>
    </row>
    <row r="93" spans="2:11" ht="15" customHeight="1">
      <c r="B93" s="262"/>
      <c r="C93" s="242" t="s">
        <v>494</v>
      </c>
      <c r="D93" s="242"/>
      <c r="E93" s="242"/>
      <c r="F93" s="261" t="s">
        <v>459</v>
      </c>
      <c r="G93" s="260"/>
      <c r="H93" s="242" t="s">
        <v>494</v>
      </c>
      <c r="I93" s="242" t="s">
        <v>493</v>
      </c>
      <c r="J93" s="242"/>
      <c r="K93" s="253"/>
    </row>
    <row r="94" spans="2:11" ht="15" customHeight="1">
      <c r="B94" s="262"/>
      <c r="C94" s="242" t="s">
        <v>37</v>
      </c>
      <c r="D94" s="242"/>
      <c r="E94" s="242"/>
      <c r="F94" s="261" t="s">
        <v>459</v>
      </c>
      <c r="G94" s="260"/>
      <c r="H94" s="242" t="s">
        <v>495</v>
      </c>
      <c r="I94" s="242" t="s">
        <v>493</v>
      </c>
      <c r="J94" s="242"/>
      <c r="K94" s="253"/>
    </row>
    <row r="95" spans="2:11" ht="15" customHeight="1">
      <c r="B95" s="262"/>
      <c r="C95" s="242" t="s">
        <v>47</v>
      </c>
      <c r="D95" s="242"/>
      <c r="E95" s="242"/>
      <c r="F95" s="261" t="s">
        <v>459</v>
      </c>
      <c r="G95" s="260"/>
      <c r="H95" s="242" t="s">
        <v>496</v>
      </c>
      <c r="I95" s="242" t="s">
        <v>493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8" t="s">
        <v>497</v>
      </c>
      <c r="D100" s="358"/>
      <c r="E100" s="358"/>
      <c r="F100" s="358"/>
      <c r="G100" s="358"/>
      <c r="H100" s="358"/>
      <c r="I100" s="358"/>
      <c r="J100" s="358"/>
      <c r="K100" s="253"/>
    </row>
    <row r="101" spans="2:11" ht="17.25" customHeight="1">
      <c r="B101" s="252"/>
      <c r="C101" s="254" t="s">
        <v>453</v>
      </c>
      <c r="D101" s="254"/>
      <c r="E101" s="254"/>
      <c r="F101" s="254" t="s">
        <v>454</v>
      </c>
      <c r="G101" s="255"/>
      <c r="H101" s="254" t="s">
        <v>109</v>
      </c>
      <c r="I101" s="254" t="s">
        <v>56</v>
      </c>
      <c r="J101" s="254" t="s">
        <v>455</v>
      </c>
      <c r="K101" s="253"/>
    </row>
    <row r="102" spans="2:11" ht="17.25" customHeight="1">
      <c r="B102" s="252"/>
      <c r="C102" s="256" t="s">
        <v>456</v>
      </c>
      <c r="D102" s="256"/>
      <c r="E102" s="256"/>
      <c r="F102" s="257" t="s">
        <v>457</v>
      </c>
      <c r="G102" s="258"/>
      <c r="H102" s="256"/>
      <c r="I102" s="256"/>
      <c r="J102" s="256" t="s">
        <v>458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52</v>
      </c>
      <c r="D104" s="259"/>
      <c r="E104" s="259"/>
      <c r="F104" s="261" t="s">
        <v>459</v>
      </c>
      <c r="G104" s="270"/>
      <c r="H104" s="242" t="s">
        <v>498</v>
      </c>
      <c r="I104" s="242" t="s">
        <v>461</v>
      </c>
      <c r="J104" s="242">
        <v>20</v>
      </c>
      <c r="K104" s="253"/>
    </row>
    <row r="105" spans="2:11" ht="15" customHeight="1">
      <c r="B105" s="252"/>
      <c r="C105" s="242" t="s">
        <v>462</v>
      </c>
      <c r="D105" s="242"/>
      <c r="E105" s="242"/>
      <c r="F105" s="261" t="s">
        <v>459</v>
      </c>
      <c r="G105" s="242"/>
      <c r="H105" s="242" t="s">
        <v>498</v>
      </c>
      <c r="I105" s="242" t="s">
        <v>461</v>
      </c>
      <c r="J105" s="242">
        <v>120</v>
      </c>
      <c r="K105" s="253"/>
    </row>
    <row r="106" spans="2:11" ht="15" customHeight="1">
      <c r="B106" s="262"/>
      <c r="C106" s="242" t="s">
        <v>464</v>
      </c>
      <c r="D106" s="242"/>
      <c r="E106" s="242"/>
      <c r="F106" s="261" t="s">
        <v>465</v>
      </c>
      <c r="G106" s="242"/>
      <c r="H106" s="242" t="s">
        <v>498</v>
      </c>
      <c r="I106" s="242" t="s">
        <v>461</v>
      </c>
      <c r="J106" s="242">
        <v>50</v>
      </c>
      <c r="K106" s="253"/>
    </row>
    <row r="107" spans="2:11" ht="15" customHeight="1">
      <c r="B107" s="262"/>
      <c r="C107" s="242" t="s">
        <v>467</v>
      </c>
      <c r="D107" s="242"/>
      <c r="E107" s="242"/>
      <c r="F107" s="261" t="s">
        <v>459</v>
      </c>
      <c r="G107" s="242"/>
      <c r="H107" s="242" t="s">
        <v>498</v>
      </c>
      <c r="I107" s="242" t="s">
        <v>469</v>
      </c>
      <c r="J107" s="242"/>
      <c r="K107" s="253"/>
    </row>
    <row r="108" spans="2:11" ht="15" customHeight="1">
      <c r="B108" s="262"/>
      <c r="C108" s="242" t="s">
        <v>478</v>
      </c>
      <c r="D108" s="242"/>
      <c r="E108" s="242"/>
      <c r="F108" s="261" t="s">
        <v>465</v>
      </c>
      <c r="G108" s="242"/>
      <c r="H108" s="242" t="s">
        <v>498</v>
      </c>
      <c r="I108" s="242" t="s">
        <v>461</v>
      </c>
      <c r="J108" s="242">
        <v>50</v>
      </c>
      <c r="K108" s="253"/>
    </row>
    <row r="109" spans="2:11" ht="15" customHeight="1">
      <c r="B109" s="262"/>
      <c r="C109" s="242" t="s">
        <v>486</v>
      </c>
      <c r="D109" s="242"/>
      <c r="E109" s="242"/>
      <c r="F109" s="261" t="s">
        <v>465</v>
      </c>
      <c r="G109" s="242"/>
      <c r="H109" s="242" t="s">
        <v>498</v>
      </c>
      <c r="I109" s="242" t="s">
        <v>461</v>
      </c>
      <c r="J109" s="242">
        <v>50</v>
      </c>
      <c r="K109" s="253"/>
    </row>
    <row r="110" spans="2:11" ht="15" customHeight="1">
      <c r="B110" s="262"/>
      <c r="C110" s="242" t="s">
        <v>484</v>
      </c>
      <c r="D110" s="242"/>
      <c r="E110" s="242"/>
      <c r="F110" s="261" t="s">
        <v>465</v>
      </c>
      <c r="G110" s="242"/>
      <c r="H110" s="242" t="s">
        <v>498</v>
      </c>
      <c r="I110" s="242" t="s">
        <v>461</v>
      </c>
      <c r="J110" s="242">
        <v>50</v>
      </c>
      <c r="K110" s="253"/>
    </row>
    <row r="111" spans="2:11" ht="15" customHeight="1">
      <c r="B111" s="262"/>
      <c r="C111" s="242" t="s">
        <v>52</v>
      </c>
      <c r="D111" s="242"/>
      <c r="E111" s="242"/>
      <c r="F111" s="261" t="s">
        <v>459</v>
      </c>
      <c r="G111" s="242"/>
      <c r="H111" s="242" t="s">
        <v>499</v>
      </c>
      <c r="I111" s="242" t="s">
        <v>461</v>
      </c>
      <c r="J111" s="242">
        <v>20</v>
      </c>
      <c r="K111" s="253"/>
    </row>
    <row r="112" spans="2:11" ht="15" customHeight="1">
      <c r="B112" s="262"/>
      <c r="C112" s="242" t="s">
        <v>500</v>
      </c>
      <c r="D112" s="242"/>
      <c r="E112" s="242"/>
      <c r="F112" s="261" t="s">
        <v>459</v>
      </c>
      <c r="G112" s="242"/>
      <c r="H112" s="242" t="s">
        <v>501</v>
      </c>
      <c r="I112" s="242" t="s">
        <v>461</v>
      </c>
      <c r="J112" s="242">
        <v>120</v>
      </c>
      <c r="K112" s="253"/>
    </row>
    <row r="113" spans="2:11" ht="15" customHeight="1">
      <c r="B113" s="262"/>
      <c r="C113" s="242" t="s">
        <v>37</v>
      </c>
      <c r="D113" s="242"/>
      <c r="E113" s="242"/>
      <c r="F113" s="261" t="s">
        <v>459</v>
      </c>
      <c r="G113" s="242"/>
      <c r="H113" s="242" t="s">
        <v>502</v>
      </c>
      <c r="I113" s="242" t="s">
        <v>493</v>
      </c>
      <c r="J113" s="242"/>
      <c r="K113" s="253"/>
    </row>
    <row r="114" spans="2:11" ht="15" customHeight="1">
      <c r="B114" s="262"/>
      <c r="C114" s="242" t="s">
        <v>47</v>
      </c>
      <c r="D114" s="242"/>
      <c r="E114" s="242"/>
      <c r="F114" s="261" t="s">
        <v>459</v>
      </c>
      <c r="G114" s="242"/>
      <c r="H114" s="242" t="s">
        <v>503</v>
      </c>
      <c r="I114" s="242" t="s">
        <v>493</v>
      </c>
      <c r="J114" s="242"/>
      <c r="K114" s="253"/>
    </row>
    <row r="115" spans="2:11" ht="15" customHeight="1">
      <c r="B115" s="262"/>
      <c r="C115" s="242" t="s">
        <v>56</v>
      </c>
      <c r="D115" s="242"/>
      <c r="E115" s="242"/>
      <c r="F115" s="261" t="s">
        <v>459</v>
      </c>
      <c r="G115" s="242"/>
      <c r="H115" s="242" t="s">
        <v>504</v>
      </c>
      <c r="I115" s="242" t="s">
        <v>505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4" t="s">
        <v>506</v>
      </c>
      <c r="D120" s="354"/>
      <c r="E120" s="354"/>
      <c r="F120" s="354"/>
      <c r="G120" s="354"/>
      <c r="H120" s="354"/>
      <c r="I120" s="354"/>
      <c r="J120" s="354"/>
      <c r="K120" s="278"/>
    </row>
    <row r="121" spans="2:11" ht="17.25" customHeight="1">
      <c r="B121" s="279"/>
      <c r="C121" s="254" t="s">
        <v>453</v>
      </c>
      <c r="D121" s="254"/>
      <c r="E121" s="254"/>
      <c r="F121" s="254" t="s">
        <v>454</v>
      </c>
      <c r="G121" s="255"/>
      <c r="H121" s="254" t="s">
        <v>109</v>
      </c>
      <c r="I121" s="254" t="s">
        <v>56</v>
      </c>
      <c r="J121" s="254" t="s">
        <v>455</v>
      </c>
      <c r="K121" s="280"/>
    </row>
    <row r="122" spans="2:11" ht="17.25" customHeight="1">
      <c r="B122" s="279"/>
      <c r="C122" s="256" t="s">
        <v>456</v>
      </c>
      <c r="D122" s="256"/>
      <c r="E122" s="256"/>
      <c r="F122" s="257" t="s">
        <v>457</v>
      </c>
      <c r="G122" s="258"/>
      <c r="H122" s="256"/>
      <c r="I122" s="256"/>
      <c r="J122" s="256" t="s">
        <v>458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462</v>
      </c>
      <c r="D124" s="259"/>
      <c r="E124" s="259"/>
      <c r="F124" s="261" t="s">
        <v>459</v>
      </c>
      <c r="G124" s="242"/>
      <c r="H124" s="242" t="s">
        <v>498</v>
      </c>
      <c r="I124" s="242" t="s">
        <v>461</v>
      </c>
      <c r="J124" s="242">
        <v>120</v>
      </c>
      <c r="K124" s="283"/>
    </row>
    <row r="125" spans="2:11" ht="15" customHeight="1">
      <c r="B125" s="281"/>
      <c r="C125" s="242" t="s">
        <v>507</v>
      </c>
      <c r="D125" s="242"/>
      <c r="E125" s="242"/>
      <c r="F125" s="261" t="s">
        <v>459</v>
      </c>
      <c r="G125" s="242"/>
      <c r="H125" s="242" t="s">
        <v>508</v>
      </c>
      <c r="I125" s="242" t="s">
        <v>461</v>
      </c>
      <c r="J125" s="242" t="s">
        <v>509</v>
      </c>
      <c r="K125" s="283"/>
    </row>
    <row r="126" spans="2:11" ht="15" customHeight="1">
      <c r="B126" s="281"/>
      <c r="C126" s="242" t="s">
        <v>408</v>
      </c>
      <c r="D126" s="242"/>
      <c r="E126" s="242"/>
      <c r="F126" s="261" t="s">
        <v>459</v>
      </c>
      <c r="G126" s="242"/>
      <c r="H126" s="242" t="s">
        <v>510</v>
      </c>
      <c r="I126" s="242" t="s">
        <v>461</v>
      </c>
      <c r="J126" s="242" t="s">
        <v>509</v>
      </c>
      <c r="K126" s="283"/>
    </row>
    <row r="127" spans="2:11" ht="15" customHeight="1">
      <c r="B127" s="281"/>
      <c r="C127" s="242" t="s">
        <v>470</v>
      </c>
      <c r="D127" s="242"/>
      <c r="E127" s="242"/>
      <c r="F127" s="261" t="s">
        <v>465</v>
      </c>
      <c r="G127" s="242"/>
      <c r="H127" s="242" t="s">
        <v>471</v>
      </c>
      <c r="I127" s="242" t="s">
        <v>461</v>
      </c>
      <c r="J127" s="242">
        <v>15</v>
      </c>
      <c r="K127" s="283"/>
    </row>
    <row r="128" spans="2:11" ht="15" customHeight="1">
      <c r="B128" s="281"/>
      <c r="C128" s="263" t="s">
        <v>472</v>
      </c>
      <c r="D128" s="263"/>
      <c r="E128" s="263"/>
      <c r="F128" s="264" t="s">
        <v>465</v>
      </c>
      <c r="G128" s="263"/>
      <c r="H128" s="263" t="s">
        <v>473</v>
      </c>
      <c r="I128" s="263" t="s">
        <v>461</v>
      </c>
      <c r="J128" s="263">
        <v>15</v>
      </c>
      <c r="K128" s="283"/>
    </row>
    <row r="129" spans="2:11" ht="15" customHeight="1">
      <c r="B129" s="281"/>
      <c r="C129" s="263" t="s">
        <v>474</v>
      </c>
      <c r="D129" s="263"/>
      <c r="E129" s="263"/>
      <c r="F129" s="264" t="s">
        <v>465</v>
      </c>
      <c r="G129" s="263"/>
      <c r="H129" s="263" t="s">
        <v>475</v>
      </c>
      <c r="I129" s="263" t="s">
        <v>461</v>
      </c>
      <c r="J129" s="263">
        <v>20</v>
      </c>
      <c r="K129" s="283"/>
    </row>
    <row r="130" spans="2:11" ht="15" customHeight="1">
      <c r="B130" s="281"/>
      <c r="C130" s="263" t="s">
        <v>476</v>
      </c>
      <c r="D130" s="263"/>
      <c r="E130" s="263"/>
      <c r="F130" s="264" t="s">
        <v>465</v>
      </c>
      <c r="G130" s="263"/>
      <c r="H130" s="263" t="s">
        <v>477</v>
      </c>
      <c r="I130" s="263" t="s">
        <v>461</v>
      </c>
      <c r="J130" s="263">
        <v>20</v>
      </c>
      <c r="K130" s="283"/>
    </row>
    <row r="131" spans="2:11" ht="15" customHeight="1">
      <c r="B131" s="281"/>
      <c r="C131" s="242" t="s">
        <v>464</v>
      </c>
      <c r="D131" s="242"/>
      <c r="E131" s="242"/>
      <c r="F131" s="261" t="s">
        <v>465</v>
      </c>
      <c r="G131" s="242"/>
      <c r="H131" s="242" t="s">
        <v>498</v>
      </c>
      <c r="I131" s="242" t="s">
        <v>461</v>
      </c>
      <c r="J131" s="242">
        <v>50</v>
      </c>
      <c r="K131" s="283"/>
    </row>
    <row r="132" spans="2:11" ht="15" customHeight="1">
      <c r="B132" s="281"/>
      <c r="C132" s="242" t="s">
        <v>478</v>
      </c>
      <c r="D132" s="242"/>
      <c r="E132" s="242"/>
      <c r="F132" s="261" t="s">
        <v>465</v>
      </c>
      <c r="G132" s="242"/>
      <c r="H132" s="242" t="s">
        <v>498</v>
      </c>
      <c r="I132" s="242" t="s">
        <v>461</v>
      </c>
      <c r="J132" s="242">
        <v>50</v>
      </c>
      <c r="K132" s="283"/>
    </row>
    <row r="133" spans="2:11" ht="15" customHeight="1">
      <c r="B133" s="281"/>
      <c r="C133" s="242" t="s">
        <v>484</v>
      </c>
      <c r="D133" s="242"/>
      <c r="E133" s="242"/>
      <c r="F133" s="261" t="s">
        <v>465</v>
      </c>
      <c r="G133" s="242"/>
      <c r="H133" s="242" t="s">
        <v>498</v>
      </c>
      <c r="I133" s="242" t="s">
        <v>461</v>
      </c>
      <c r="J133" s="242">
        <v>50</v>
      </c>
      <c r="K133" s="283"/>
    </row>
    <row r="134" spans="2:11" ht="15" customHeight="1">
      <c r="B134" s="281"/>
      <c r="C134" s="242" t="s">
        <v>486</v>
      </c>
      <c r="D134" s="242"/>
      <c r="E134" s="242"/>
      <c r="F134" s="261" t="s">
        <v>465</v>
      </c>
      <c r="G134" s="242"/>
      <c r="H134" s="242" t="s">
        <v>498</v>
      </c>
      <c r="I134" s="242" t="s">
        <v>461</v>
      </c>
      <c r="J134" s="242">
        <v>50</v>
      </c>
      <c r="K134" s="283"/>
    </row>
    <row r="135" spans="2:11" ht="15" customHeight="1">
      <c r="B135" s="281"/>
      <c r="C135" s="242" t="s">
        <v>114</v>
      </c>
      <c r="D135" s="242"/>
      <c r="E135" s="242"/>
      <c r="F135" s="261" t="s">
        <v>465</v>
      </c>
      <c r="G135" s="242"/>
      <c r="H135" s="242" t="s">
        <v>511</v>
      </c>
      <c r="I135" s="242" t="s">
        <v>461</v>
      </c>
      <c r="J135" s="242">
        <v>255</v>
      </c>
      <c r="K135" s="283"/>
    </row>
    <row r="136" spans="2:11" ht="15" customHeight="1">
      <c r="B136" s="281"/>
      <c r="C136" s="242" t="s">
        <v>488</v>
      </c>
      <c r="D136" s="242"/>
      <c r="E136" s="242"/>
      <c r="F136" s="261" t="s">
        <v>459</v>
      </c>
      <c r="G136" s="242"/>
      <c r="H136" s="242" t="s">
        <v>512</v>
      </c>
      <c r="I136" s="242" t="s">
        <v>490</v>
      </c>
      <c r="J136" s="242"/>
      <c r="K136" s="283"/>
    </row>
    <row r="137" spans="2:11" ht="15" customHeight="1">
      <c r="B137" s="281"/>
      <c r="C137" s="242" t="s">
        <v>491</v>
      </c>
      <c r="D137" s="242"/>
      <c r="E137" s="242"/>
      <c r="F137" s="261" t="s">
        <v>459</v>
      </c>
      <c r="G137" s="242"/>
      <c r="H137" s="242" t="s">
        <v>513</v>
      </c>
      <c r="I137" s="242" t="s">
        <v>493</v>
      </c>
      <c r="J137" s="242"/>
      <c r="K137" s="283"/>
    </row>
    <row r="138" spans="2:11" ht="15" customHeight="1">
      <c r="B138" s="281"/>
      <c r="C138" s="242" t="s">
        <v>494</v>
      </c>
      <c r="D138" s="242"/>
      <c r="E138" s="242"/>
      <c r="F138" s="261" t="s">
        <v>459</v>
      </c>
      <c r="G138" s="242"/>
      <c r="H138" s="242" t="s">
        <v>494</v>
      </c>
      <c r="I138" s="242" t="s">
        <v>493</v>
      </c>
      <c r="J138" s="242"/>
      <c r="K138" s="283"/>
    </row>
    <row r="139" spans="2:11" ht="15" customHeight="1">
      <c r="B139" s="281"/>
      <c r="C139" s="242" t="s">
        <v>37</v>
      </c>
      <c r="D139" s="242"/>
      <c r="E139" s="242"/>
      <c r="F139" s="261" t="s">
        <v>459</v>
      </c>
      <c r="G139" s="242"/>
      <c r="H139" s="242" t="s">
        <v>514</v>
      </c>
      <c r="I139" s="242" t="s">
        <v>493</v>
      </c>
      <c r="J139" s="242"/>
      <c r="K139" s="283"/>
    </row>
    <row r="140" spans="2:11" ht="15" customHeight="1">
      <c r="B140" s="281"/>
      <c r="C140" s="242" t="s">
        <v>515</v>
      </c>
      <c r="D140" s="242"/>
      <c r="E140" s="242"/>
      <c r="F140" s="261" t="s">
        <v>459</v>
      </c>
      <c r="G140" s="242"/>
      <c r="H140" s="242" t="s">
        <v>516</v>
      </c>
      <c r="I140" s="242" t="s">
        <v>493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8" t="s">
        <v>517</v>
      </c>
      <c r="D145" s="358"/>
      <c r="E145" s="358"/>
      <c r="F145" s="358"/>
      <c r="G145" s="358"/>
      <c r="H145" s="358"/>
      <c r="I145" s="358"/>
      <c r="J145" s="358"/>
      <c r="K145" s="253"/>
    </row>
    <row r="146" spans="2:11" ht="17.25" customHeight="1">
      <c r="B146" s="252"/>
      <c r="C146" s="254" t="s">
        <v>453</v>
      </c>
      <c r="D146" s="254"/>
      <c r="E146" s="254"/>
      <c r="F146" s="254" t="s">
        <v>454</v>
      </c>
      <c r="G146" s="255"/>
      <c r="H146" s="254" t="s">
        <v>109</v>
      </c>
      <c r="I146" s="254" t="s">
        <v>56</v>
      </c>
      <c r="J146" s="254" t="s">
        <v>455</v>
      </c>
      <c r="K146" s="253"/>
    </row>
    <row r="147" spans="2:11" ht="17.25" customHeight="1">
      <c r="B147" s="252"/>
      <c r="C147" s="256" t="s">
        <v>456</v>
      </c>
      <c r="D147" s="256"/>
      <c r="E147" s="256"/>
      <c r="F147" s="257" t="s">
        <v>457</v>
      </c>
      <c r="G147" s="258"/>
      <c r="H147" s="256"/>
      <c r="I147" s="256"/>
      <c r="J147" s="256" t="s">
        <v>458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462</v>
      </c>
      <c r="D149" s="242"/>
      <c r="E149" s="242"/>
      <c r="F149" s="288" t="s">
        <v>459</v>
      </c>
      <c r="G149" s="242"/>
      <c r="H149" s="287" t="s">
        <v>498</v>
      </c>
      <c r="I149" s="287" t="s">
        <v>461</v>
      </c>
      <c r="J149" s="287">
        <v>120</v>
      </c>
      <c r="K149" s="283"/>
    </row>
    <row r="150" spans="2:11" ht="15" customHeight="1">
      <c r="B150" s="262"/>
      <c r="C150" s="287" t="s">
        <v>507</v>
      </c>
      <c r="D150" s="242"/>
      <c r="E150" s="242"/>
      <c r="F150" s="288" t="s">
        <v>459</v>
      </c>
      <c r="G150" s="242"/>
      <c r="H150" s="287" t="s">
        <v>518</v>
      </c>
      <c r="I150" s="287" t="s">
        <v>461</v>
      </c>
      <c r="J150" s="287" t="s">
        <v>509</v>
      </c>
      <c r="K150" s="283"/>
    </row>
    <row r="151" spans="2:11" ht="15" customHeight="1">
      <c r="B151" s="262"/>
      <c r="C151" s="287" t="s">
        <v>408</v>
      </c>
      <c r="D151" s="242"/>
      <c r="E151" s="242"/>
      <c r="F151" s="288" t="s">
        <v>459</v>
      </c>
      <c r="G151" s="242"/>
      <c r="H151" s="287" t="s">
        <v>519</v>
      </c>
      <c r="I151" s="287" t="s">
        <v>461</v>
      </c>
      <c r="J151" s="287" t="s">
        <v>509</v>
      </c>
      <c r="K151" s="283"/>
    </row>
    <row r="152" spans="2:11" ht="15" customHeight="1">
      <c r="B152" s="262"/>
      <c r="C152" s="287" t="s">
        <v>464</v>
      </c>
      <c r="D152" s="242"/>
      <c r="E152" s="242"/>
      <c r="F152" s="288" t="s">
        <v>465</v>
      </c>
      <c r="G152" s="242"/>
      <c r="H152" s="287" t="s">
        <v>498</v>
      </c>
      <c r="I152" s="287" t="s">
        <v>461</v>
      </c>
      <c r="J152" s="287">
        <v>50</v>
      </c>
      <c r="K152" s="283"/>
    </row>
    <row r="153" spans="2:11" ht="15" customHeight="1">
      <c r="B153" s="262"/>
      <c r="C153" s="287" t="s">
        <v>467</v>
      </c>
      <c r="D153" s="242"/>
      <c r="E153" s="242"/>
      <c r="F153" s="288" t="s">
        <v>459</v>
      </c>
      <c r="G153" s="242"/>
      <c r="H153" s="287" t="s">
        <v>498</v>
      </c>
      <c r="I153" s="287" t="s">
        <v>469</v>
      </c>
      <c r="J153" s="287"/>
      <c r="K153" s="283"/>
    </row>
    <row r="154" spans="2:11" ht="15" customHeight="1">
      <c r="B154" s="262"/>
      <c r="C154" s="287" t="s">
        <v>478</v>
      </c>
      <c r="D154" s="242"/>
      <c r="E154" s="242"/>
      <c r="F154" s="288" t="s">
        <v>465</v>
      </c>
      <c r="G154" s="242"/>
      <c r="H154" s="287" t="s">
        <v>498</v>
      </c>
      <c r="I154" s="287" t="s">
        <v>461</v>
      </c>
      <c r="J154" s="287">
        <v>50</v>
      </c>
      <c r="K154" s="283"/>
    </row>
    <row r="155" spans="2:11" ht="15" customHeight="1">
      <c r="B155" s="262"/>
      <c r="C155" s="287" t="s">
        <v>486</v>
      </c>
      <c r="D155" s="242"/>
      <c r="E155" s="242"/>
      <c r="F155" s="288" t="s">
        <v>465</v>
      </c>
      <c r="G155" s="242"/>
      <c r="H155" s="287" t="s">
        <v>498</v>
      </c>
      <c r="I155" s="287" t="s">
        <v>461</v>
      </c>
      <c r="J155" s="287">
        <v>50</v>
      </c>
      <c r="K155" s="283"/>
    </row>
    <row r="156" spans="2:11" ht="15" customHeight="1">
      <c r="B156" s="262"/>
      <c r="C156" s="287" t="s">
        <v>484</v>
      </c>
      <c r="D156" s="242"/>
      <c r="E156" s="242"/>
      <c r="F156" s="288" t="s">
        <v>465</v>
      </c>
      <c r="G156" s="242"/>
      <c r="H156" s="287" t="s">
        <v>498</v>
      </c>
      <c r="I156" s="287" t="s">
        <v>461</v>
      </c>
      <c r="J156" s="287">
        <v>50</v>
      </c>
      <c r="K156" s="283"/>
    </row>
    <row r="157" spans="2:11" ht="15" customHeight="1">
      <c r="B157" s="262"/>
      <c r="C157" s="287" t="s">
        <v>91</v>
      </c>
      <c r="D157" s="242"/>
      <c r="E157" s="242"/>
      <c r="F157" s="288" t="s">
        <v>459</v>
      </c>
      <c r="G157" s="242"/>
      <c r="H157" s="287" t="s">
        <v>520</v>
      </c>
      <c r="I157" s="287" t="s">
        <v>461</v>
      </c>
      <c r="J157" s="287" t="s">
        <v>521</v>
      </c>
      <c r="K157" s="283"/>
    </row>
    <row r="158" spans="2:11" ht="15" customHeight="1">
      <c r="B158" s="262"/>
      <c r="C158" s="287" t="s">
        <v>522</v>
      </c>
      <c r="D158" s="242"/>
      <c r="E158" s="242"/>
      <c r="F158" s="288" t="s">
        <v>459</v>
      </c>
      <c r="G158" s="242"/>
      <c r="H158" s="287" t="s">
        <v>523</v>
      </c>
      <c r="I158" s="287" t="s">
        <v>493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4" t="s">
        <v>524</v>
      </c>
      <c r="D163" s="354"/>
      <c r="E163" s="354"/>
      <c r="F163" s="354"/>
      <c r="G163" s="354"/>
      <c r="H163" s="354"/>
      <c r="I163" s="354"/>
      <c r="J163" s="354"/>
      <c r="K163" s="234"/>
    </row>
    <row r="164" spans="2:11" ht="17.25" customHeight="1">
      <c r="B164" s="233"/>
      <c r="C164" s="254" t="s">
        <v>453</v>
      </c>
      <c r="D164" s="254"/>
      <c r="E164" s="254"/>
      <c r="F164" s="254" t="s">
        <v>454</v>
      </c>
      <c r="G164" s="291"/>
      <c r="H164" s="292" t="s">
        <v>109</v>
      </c>
      <c r="I164" s="292" t="s">
        <v>56</v>
      </c>
      <c r="J164" s="254" t="s">
        <v>455</v>
      </c>
      <c r="K164" s="234"/>
    </row>
    <row r="165" spans="2:11" ht="17.25" customHeight="1">
      <c r="B165" s="235"/>
      <c r="C165" s="256" t="s">
        <v>456</v>
      </c>
      <c r="D165" s="256"/>
      <c r="E165" s="256"/>
      <c r="F165" s="257" t="s">
        <v>457</v>
      </c>
      <c r="G165" s="293"/>
      <c r="H165" s="294"/>
      <c r="I165" s="294"/>
      <c r="J165" s="256" t="s">
        <v>458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462</v>
      </c>
      <c r="D167" s="242"/>
      <c r="E167" s="242"/>
      <c r="F167" s="261" t="s">
        <v>459</v>
      </c>
      <c r="G167" s="242"/>
      <c r="H167" s="242" t="s">
        <v>498</v>
      </c>
      <c r="I167" s="242" t="s">
        <v>461</v>
      </c>
      <c r="J167" s="242">
        <v>120</v>
      </c>
      <c r="K167" s="283"/>
    </row>
    <row r="168" spans="2:11" ht="15" customHeight="1">
      <c r="B168" s="262"/>
      <c r="C168" s="242" t="s">
        <v>507</v>
      </c>
      <c r="D168" s="242"/>
      <c r="E168" s="242"/>
      <c r="F168" s="261" t="s">
        <v>459</v>
      </c>
      <c r="G168" s="242"/>
      <c r="H168" s="242" t="s">
        <v>508</v>
      </c>
      <c r="I168" s="242" t="s">
        <v>461</v>
      </c>
      <c r="J168" s="242" t="s">
        <v>509</v>
      </c>
      <c r="K168" s="283"/>
    </row>
    <row r="169" spans="2:11" ht="15" customHeight="1">
      <c r="B169" s="262"/>
      <c r="C169" s="242" t="s">
        <v>408</v>
      </c>
      <c r="D169" s="242"/>
      <c r="E169" s="242"/>
      <c r="F169" s="261" t="s">
        <v>459</v>
      </c>
      <c r="G169" s="242"/>
      <c r="H169" s="242" t="s">
        <v>525</v>
      </c>
      <c r="I169" s="242" t="s">
        <v>461</v>
      </c>
      <c r="J169" s="242" t="s">
        <v>509</v>
      </c>
      <c r="K169" s="283"/>
    </row>
    <row r="170" spans="2:11" ht="15" customHeight="1">
      <c r="B170" s="262"/>
      <c r="C170" s="242" t="s">
        <v>464</v>
      </c>
      <c r="D170" s="242"/>
      <c r="E170" s="242"/>
      <c r="F170" s="261" t="s">
        <v>465</v>
      </c>
      <c r="G170" s="242"/>
      <c r="H170" s="242" t="s">
        <v>525</v>
      </c>
      <c r="I170" s="242" t="s">
        <v>461</v>
      </c>
      <c r="J170" s="242">
        <v>50</v>
      </c>
      <c r="K170" s="283"/>
    </row>
    <row r="171" spans="2:11" ht="15" customHeight="1">
      <c r="B171" s="262"/>
      <c r="C171" s="242" t="s">
        <v>467</v>
      </c>
      <c r="D171" s="242"/>
      <c r="E171" s="242"/>
      <c r="F171" s="261" t="s">
        <v>459</v>
      </c>
      <c r="G171" s="242"/>
      <c r="H171" s="242" t="s">
        <v>525</v>
      </c>
      <c r="I171" s="242" t="s">
        <v>469</v>
      </c>
      <c r="J171" s="242"/>
      <c r="K171" s="283"/>
    </row>
    <row r="172" spans="2:11" ht="15" customHeight="1">
      <c r="B172" s="262"/>
      <c r="C172" s="242" t="s">
        <v>478</v>
      </c>
      <c r="D172" s="242"/>
      <c r="E172" s="242"/>
      <c r="F172" s="261" t="s">
        <v>465</v>
      </c>
      <c r="G172" s="242"/>
      <c r="H172" s="242" t="s">
        <v>525</v>
      </c>
      <c r="I172" s="242" t="s">
        <v>461</v>
      </c>
      <c r="J172" s="242">
        <v>50</v>
      </c>
      <c r="K172" s="283"/>
    </row>
    <row r="173" spans="2:11" ht="15" customHeight="1">
      <c r="B173" s="262"/>
      <c r="C173" s="242" t="s">
        <v>486</v>
      </c>
      <c r="D173" s="242"/>
      <c r="E173" s="242"/>
      <c r="F173" s="261" t="s">
        <v>465</v>
      </c>
      <c r="G173" s="242"/>
      <c r="H173" s="242" t="s">
        <v>525</v>
      </c>
      <c r="I173" s="242" t="s">
        <v>461</v>
      </c>
      <c r="J173" s="242">
        <v>50</v>
      </c>
      <c r="K173" s="283"/>
    </row>
    <row r="174" spans="2:11" ht="15" customHeight="1">
      <c r="B174" s="262"/>
      <c r="C174" s="242" t="s">
        <v>484</v>
      </c>
      <c r="D174" s="242"/>
      <c r="E174" s="242"/>
      <c r="F174" s="261" t="s">
        <v>465</v>
      </c>
      <c r="G174" s="242"/>
      <c r="H174" s="242" t="s">
        <v>525</v>
      </c>
      <c r="I174" s="242" t="s">
        <v>461</v>
      </c>
      <c r="J174" s="242">
        <v>50</v>
      </c>
      <c r="K174" s="283"/>
    </row>
    <row r="175" spans="2:11" ht="15" customHeight="1">
      <c r="B175" s="262"/>
      <c r="C175" s="242" t="s">
        <v>108</v>
      </c>
      <c r="D175" s="242"/>
      <c r="E175" s="242"/>
      <c r="F175" s="261" t="s">
        <v>459</v>
      </c>
      <c r="G175" s="242"/>
      <c r="H175" s="242" t="s">
        <v>526</v>
      </c>
      <c r="I175" s="242" t="s">
        <v>527</v>
      </c>
      <c r="J175" s="242"/>
      <c r="K175" s="283"/>
    </row>
    <row r="176" spans="2:11" ht="15" customHeight="1">
      <c r="B176" s="262"/>
      <c r="C176" s="242" t="s">
        <v>56</v>
      </c>
      <c r="D176" s="242"/>
      <c r="E176" s="242"/>
      <c r="F176" s="261" t="s">
        <v>459</v>
      </c>
      <c r="G176" s="242"/>
      <c r="H176" s="242" t="s">
        <v>528</v>
      </c>
      <c r="I176" s="242" t="s">
        <v>529</v>
      </c>
      <c r="J176" s="242">
        <v>1</v>
      </c>
      <c r="K176" s="283"/>
    </row>
    <row r="177" spans="2:11" ht="15" customHeight="1">
      <c r="B177" s="262"/>
      <c r="C177" s="242" t="s">
        <v>52</v>
      </c>
      <c r="D177" s="242"/>
      <c r="E177" s="242"/>
      <c r="F177" s="261" t="s">
        <v>459</v>
      </c>
      <c r="G177" s="242"/>
      <c r="H177" s="242" t="s">
        <v>530</v>
      </c>
      <c r="I177" s="242" t="s">
        <v>461</v>
      </c>
      <c r="J177" s="242">
        <v>20</v>
      </c>
      <c r="K177" s="283"/>
    </row>
    <row r="178" spans="2:11" ht="15" customHeight="1">
      <c r="B178" s="262"/>
      <c r="C178" s="242" t="s">
        <v>109</v>
      </c>
      <c r="D178" s="242"/>
      <c r="E178" s="242"/>
      <c r="F178" s="261" t="s">
        <v>459</v>
      </c>
      <c r="G178" s="242"/>
      <c r="H178" s="242" t="s">
        <v>531</v>
      </c>
      <c r="I178" s="242" t="s">
        <v>461</v>
      </c>
      <c r="J178" s="242">
        <v>255</v>
      </c>
      <c r="K178" s="283"/>
    </row>
    <row r="179" spans="2:11" ht="15" customHeight="1">
      <c r="B179" s="262"/>
      <c r="C179" s="242" t="s">
        <v>110</v>
      </c>
      <c r="D179" s="242"/>
      <c r="E179" s="242"/>
      <c r="F179" s="261" t="s">
        <v>459</v>
      </c>
      <c r="G179" s="242"/>
      <c r="H179" s="242" t="s">
        <v>424</v>
      </c>
      <c r="I179" s="242" t="s">
        <v>461</v>
      </c>
      <c r="J179" s="242">
        <v>10</v>
      </c>
      <c r="K179" s="283"/>
    </row>
    <row r="180" spans="2:11" ht="15" customHeight="1">
      <c r="B180" s="262"/>
      <c r="C180" s="242" t="s">
        <v>111</v>
      </c>
      <c r="D180" s="242"/>
      <c r="E180" s="242"/>
      <c r="F180" s="261" t="s">
        <v>459</v>
      </c>
      <c r="G180" s="242"/>
      <c r="H180" s="242" t="s">
        <v>532</v>
      </c>
      <c r="I180" s="242" t="s">
        <v>493</v>
      </c>
      <c r="J180" s="242"/>
      <c r="K180" s="283"/>
    </row>
    <row r="181" spans="2:11" ht="15" customHeight="1">
      <c r="B181" s="262"/>
      <c r="C181" s="242" t="s">
        <v>533</v>
      </c>
      <c r="D181" s="242"/>
      <c r="E181" s="242"/>
      <c r="F181" s="261" t="s">
        <v>459</v>
      </c>
      <c r="G181" s="242"/>
      <c r="H181" s="242" t="s">
        <v>534</v>
      </c>
      <c r="I181" s="242" t="s">
        <v>493</v>
      </c>
      <c r="J181" s="242"/>
      <c r="K181" s="283"/>
    </row>
    <row r="182" spans="2:11" ht="15" customHeight="1">
      <c r="B182" s="262"/>
      <c r="C182" s="242" t="s">
        <v>522</v>
      </c>
      <c r="D182" s="242"/>
      <c r="E182" s="242"/>
      <c r="F182" s="261" t="s">
        <v>459</v>
      </c>
      <c r="G182" s="242"/>
      <c r="H182" s="242" t="s">
        <v>535</v>
      </c>
      <c r="I182" s="242" t="s">
        <v>493</v>
      </c>
      <c r="J182" s="242"/>
      <c r="K182" s="283"/>
    </row>
    <row r="183" spans="2:11" ht="15" customHeight="1">
      <c r="B183" s="262"/>
      <c r="C183" s="242" t="s">
        <v>113</v>
      </c>
      <c r="D183" s="242"/>
      <c r="E183" s="242"/>
      <c r="F183" s="261" t="s">
        <v>465</v>
      </c>
      <c r="G183" s="242"/>
      <c r="H183" s="242" t="s">
        <v>536</v>
      </c>
      <c r="I183" s="242" t="s">
        <v>461</v>
      </c>
      <c r="J183" s="242">
        <v>50</v>
      </c>
      <c r="K183" s="283"/>
    </row>
    <row r="184" spans="2:11" ht="15" customHeight="1">
      <c r="B184" s="262"/>
      <c r="C184" s="242" t="s">
        <v>537</v>
      </c>
      <c r="D184" s="242"/>
      <c r="E184" s="242"/>
      <c r="F184" s="261" t="s">
        <v>465</v>
      </c>
      <c r="G184" s="242"/>
      <c r="H184" s="242" t="s">
        <v>538</v>
      </c>
      <c r="I184" s="242" t="s">
        <v>539</v>
      </c>
      <c r="J184" s="242"/>
      <c r="K184" s="283"/>
    </row>
    <row r="185" spans="2:11" ht="15" customHeight="1">
      <c r="B185" s="262"/>
      <c r="C185" s="242" t="s">
        <v>540</v>
      </c>
      <c r="D185" s="242"/>
      <c r="E185" s="242"/>
      <c r="F185" s="261" t="s">
        <v>465</v>
      </c>
      <c r="G185" s="242"/>
      <c r="H185" s="242" t="s">
        <v>541</v>
      </c>
      <c r="I185" s="242" t="s">
        <v>539</v>
      </c>
      <c r="J185" s="242"/>
      <c r="K185" s="283"/>
    </row>
    <row r="186" spans="2:11" ht="15" customHeight="1">
      <c r="B186" s="262"/>
      <c r="C186" s="242" t="s">
        <v>542</v>
      </c>
      <c r="D186" s="242"/>
      <c r="E186" s="242"/>
      <c r="F186" s="261" t="s">
        <v>465</v>
      </c>
      <c r="G186" s="242"/>
      <c r="H186" s="242" t="s">
        <v>543</v>
      </c>
      <c r="I186" s="242" t="s">
        <v>539</v>
      </c>
      <c r="J186" s="242"/>
      <c r="K186" s="283"/>
    </row>
    <row r="187" spans="2:11" ht="15" customHeight="1">
      <c r="B187" s="262"/>
      <c r="C187" s="295" t="s">
        <v>544</v>
      </c>
      <c r="D187" s="242"/>
      <c r="E187" s="242"/>
      <c r="F187" s="261" t="s">
        <v>465</v>
      </c>
      <c r="G187" s="242"/>
      <c r="H187" s="242" t="s">
        <v>545</v>
      </c>
      <c r="I187" s="242" t="s">
        <v>546</v>
      </c>
      <c r="J187" s="296" t="s">
        <v>547</v>
      </c>
      <c r="K187" s="283"/>
    </row>
    <row r="188" spans="2:11" ht="15" customHeight="1">
      <c r="B188" s="262"/>
      <c r="C188" s="247" t="s">
        <v>41</v>
      </c>
      <c r="D188" s="242"/>
      <c r="E188" s="242"/>
      <c r="F188" s="261" t="s">
        <v>459</v>
      </c>
      <c r="G188" s="242"/>
      <c r="H188" s="238" t="s">
        <v>548</v>
      </c>
      <c r="I188" s="242" t="s">
        <v>549</v>
      </c>
      <c r="J188" s="242"/>
      <c r="K188" s="283"/>
    </row>
    <row r="189" spans="2:11" ht="15" customHeight="1">
      <c r="B189" s="262"/>
      <c r="C189" s="247" t="s">
        <v>550</v>
      </c>
      <c r="D189" s="242"/>
      <c r="E189" s="242"/>
      <c r="F189" s="261" t="s">
        <v>459</v>
      </c>
      <c r="G189" s="242"/>
      <c r="H189" s="242" t="s">
        <v>551</v>
      </c>
      <c r="I189" s="242" t="s">
        <v>493</v>
      </c>
      <c r="J189" s="242"/>
      <c r="K189" s="283"/>
    </row>
    <row r="190" spans="2:11" ht="15" customHeight="1">
      <c r="B190" s="262"/>
      <c r="C190" s="247" t="s">
        <v>552</v>
      </c>
      <c r="D190" s="242"/>
      <c r="E190" s="242"/>
      <c r="F190" s="261" t="s">
        <v>459</v>
      </c>
      <c r="G190" s="242"/>
      <c r="H190" s="242" t="s">
        <v>553</v>
      </c>
      <c r="I190" s="242" t="s">
        <v>493</v>
      </c>
      <c r="J190" s="242"/>
      <c r="K190" s="283"/>
    </row>
    <row r="191" spans="2:11" ht="15" customHeight="1">
      <c r="B191" s="262"/>
      <c r="C191" s="247" t="s">
        <v>554</v>
      </c>
      <c r="D191" s="242"/>
      <c r="E191" s="242"/>
      <c r="F191" s="261" t="s">
        <v>465</v>
      </c>
      <c r="G191" s="242"/>
      <c r="H191" s="242" t="s">
        <v>555</v>
      </c>
      <c r="I191" s="242" t="s">
        <v>493</v>
      </c>
      <c r="J191" s="242"/>
      <c r="K191" s="283"/>
    </row>
    <row r="192" spans="2:11" ht="15" customHeight="1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>
      <c r="B194" s="238"/>
      <c r="C194" s="242"/>
      <c r="D194" s="242"/>
      <c r="E194" s="242"/>
      <c r="F194" s="261"/>
      <c r="G194" s="242"/>
      <c r="H194" s="242"/>
      <c r="I194" s="242"/>
      <c r="J194" s="242"/>
      <c r="K194" s="238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354" t="s">
        <v>556</v>
      </c>
      <c r="D197" s="354"/>
      <c r="E197" s="354"/>
      <c r="F197" s="354"/>
      <c r="G197" s="354"/>
      <c r="H197" s="354"/>
      <c r="I197" s="354"/>
      <c r="J197" s="354"/>
      <c r="K197" s="234"/>
    </row>
    <row r="198" spans="2:11" ht="25.5" customHeight="1">
      <c r="B198" s="233"/>
      <c r="C198" s="298" t="s">
        <v>557</v>
      </c>
      <c r="D198" s="298"/>
      <c r="E198" s="298"/>
      <c r="F198" s="298" t="s">
        <v>558</v>
      </c>
      <c r="G198" s="299"/>
      <c r="H198" s="359" t="s">
        <v>559</v>
      </c>
      <c r="I198" s="359"/>
      <c r="J198" s="359"/>
      <c r="K198" s="234"/>
    </row>
    <row r="199" spans="2:11" ht="5.25" customHeight="1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>
      <c r="B200" s="262"/>
      <c r="C200" s="242" t="s">
        <v>549</v>
      </c>
      <c r="D200" s="242"/>
      <c r="E200" s="242"/>
      <c r="F200" s="261" t="s">
        <v>42</v>
      </c>
      <c r="G200" s="242"/>
      <c r="H200" s="356" t="s">
        <v>560</v>
      </c>
      <c r="I200" s="356"/>
      <c r="J200" s="356"/>
      <c r="K200" s="283"/>
    </row>
    <row r="201" spans="2:11" ht="15" customHeight="1">
      <c r="B201" s="262"/>
      <c r="C201" s="268"/>
      <c r="D201" s="242"/>
      <c r="E201" s="242"/>
      <c r="F201" s="261" t="s">
        <v>43</v>
      </c>
      <c r="G201" s="242"/>
      <c r="H201" s="356" t="s">
        <v>561</v>
      </c>
      <c r="I201" s="356"/>
      <c r="J201" s="356"/>
      <c r="K201" s="283"/>
    </row>
    <row r="202" spans="2:11" ht="15" customHeight="1">
      <c r="B202" s="262"/>
      <c r="C202" s="268"/>
      <c r="D202" s="242"/>
      <c r="E202" s="242"/>
      <c r="F202" s="261" t="s">
        <v>46</v>
      </c>
      <c r="G202" s="242"/>
      <c r="H202" s="356" t="s">
        <v>562</v>
      </c>
      <c r="I202" s="356"/>
      <c r="J202" s="356"/>
      <c r="K202" s="283"/>
    </row>
    <row r="203" spans="2:11" ht="15" customHeight="1">
      <c r="B203" s="262"/>
      <c r="C203" s="242"/>
      <c r="D203" s="242"/>
      <c r="E203" s="242"/>
      <c r="F203" s="261" t="s">
        <v>44</v>
      </c>
      <c r="G203" s="242"/>
      <c r="H203" s="356" t="s">
        <v>563</v>
      </c>
      <c r="I203" s="356"/>
      <c r="J203" s="356"/>
      <c r="K203" s="283"/>
    </row>
    <row r="204" spans="2:11" ht="15" customHeight="1">
      <c r="B204" s="262"/>
      <c r="C204" s="242"/>
      <c r="D204" s="242"/>
      <c r="E204" s="242"/>
      <c r="F204" s="261" t="s">
        <v>45</v>
      </c>
      <c r="G204" s="242"/>
      <c r="H204" s="356" t="s">
        <v>564</v>
      </c>
      <c r="I204" s="356"/>
      <c r="J204" s="356"/>
      <c r="K204" s="283"/>
    </row>
    <row r="205" spans="2:11" ht="15" customHeight="1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>
      <c r="B206" s="262"/>
      <c r="C206" s="242" t="s">
        <v>505</v>
      </c>
      <c r="D206" s="242"/>
      <c r="E206" s="242"/>
      <c r="F206" s="261" t="s">
        <v>78</v>
      </c>
      <c r="G206" s="242"/>
      <c r="H206" s="356" t="s">
        <v>565</v>
      </c>
      <c r="I206" s="356"/>
      <c r="J206" s="356"/>
      <c r="K206" s="283"/>
    </row>
    <row r="207" spans="2:11" ht="15" customHeight="1">
      <c r="B207" s="262"/>
      <c r="C207" s="268"/>
      <c r="D207" s="242"/>
      <c r="E207" s="242"/>
      <c r="F207" s="261" t="s">
        <v>404</v>
      </c>
      <c r="G207" s="242"/>
      <c r="H207" s="356" t="s">
        <v>405</v>
      </c>
      <c r="I207" s="356"/>
      <c r="J207" s="356"/>
      <c r="K207" s="283"/>
    </row>
    <row r="208" spans="2:11" ht="15" customHeight="1">
      <c r="B208" s="262"/>
      <c r="C208" s="242"/>
      <c r="D208" s="242"/>
      <c r="E208" s="242"/>
      <c r="F208" s="261" t="s">
        <v>402</v>
      </c>
      <c r="G208" s="242"/>
      <c r="H208" s="356" t="s">
        <v>566</v>
      </c>
      <c r="I208" s="356"/>
      <c r="J208" s="356"/>
      <c r="K208" s="283"/>
    </row>
    <row r="209" spans="2:11" ht="15" customHeight="1">
      <c r="B209" s="300"/>
      <c r="C209" s="268"/>
      <c r="D209" s="268"/>
      <c r="E209" s="268"/>
      <c r="F209" s="261" t="s">
        <v>406</v>
      </c>
      <c r="G209" s="247"/>
      <c r="H209" s="360" t="s">
        <v>407</v>
      </c>
      <c r="I209" s="360"/>
      <c r="J209" s="360"/>
      <c r="K209" s="301"/>
    </row>
    <row r="210" spans="2:11" ht="15" customHeight="1">
      <c r="B210" s="300"/>
      <c r="C210" s="268"/>
      <c r="D210" s="268"/>
      <c r="E210" s="268"/>
      <c r="F210" s="261" t="s">
        <v>382</v>
      </c>
      <c r="G210" s="247"/>
      <c r="H210" s="360" t="s">
        <v>567</v>
      </c>
      <c r="I210" s="360"/>
      <c r="J210" s="360"/>
      <c r="K210" s="301"/>
    </row>
    <row r="211" spans="2:11" ht="15" customHeight="1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>
      <c r="B212" s="300"/>
      <c r="C212" s="242" t="s">
        <v>529</v>
      </c>
      <c r="D212" s="268"/>
      <c r="E212" s="268"/>
      <c r="F212" s="261">
        <v>1</v>
      </c>
      <c r="G212" s="247"/>
      <c r="H212" s="360" t="s">
        <v>568</v>
      </c>
      <c r="I212" s="360"/>
      <c r="J212" s="360"/>
      <c r="K212" s="301"/>
    </row>
    <row r="213" spans="2:11" ht="15" customHeight="1">
      <c r="B213" s="300"/>
      <c r="C213" s="268"/>
      <c r="D213" s="268"/>
      <c r="E213" s="268"/>
      <c r="F213" s="261">
        <v>2</v>
      </c>
      <c r="G213" s="247"/>
      <c r="H213" s="360" t="s">
        <v>569</v>
      </c>
      <c r="I213" s="360"/>
      <c r="J213" s="360"/>
      <c r="K213" s="301"/>
    </row>
    <row r="214" spans="2:11" ht="15" customHeight="1">
      <c r="B214" s="300"/>
      <c r="C214" s="268"/>
      <c r="D214" s="268"/>
      <c r="E214" s="268"/>
      <c r="F214" s="261">
        <v>3</v>
      </c>
      <c r="G214" s="247"/>
      <c r="H214" s="360" t="s">
        <v>570</v>
      </c>
      <c r="I214" s="360"/>
      <c r="J214" s="360"/>
      <c r="K214" s="301"/>
    </row>
    <row r="215" spans="2:11" ht="15" customHeight="1">
      <c r="B215" s="300"/>
      <c r="C215" s="268"/>
      <c r="D215" s="268"/>
      <c r="E215" s="268"/>
      <c r="F215" s="261">
        <v>4</v>
      </c>
      <c r="G215" s="247"/>
      <c r="H215" s="360" t="s">
        <v>571</v>
      </c>
      <c r="I215" s="360"/>
      <c r="J215" s="360"/>
      <c r="K215" s="301"/>
    </row>
    <row r="216" spans="2:11" ht="12.75" customHeight="1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sheetProtection algorithmName="SHA-512" hashValue="9oFBXQL81vEhiDsBK4qMlHzvQ8L0o3wjIUAeYJLPt5ytiAw0uMvz0FmdYDVIY5IO9I9wkyoLIk3DqOb8Aj1Y4g==" saltValue="FmD0G3leBiUUx1thwL1AOg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Šišková, Michaela</cp:lastModifiedBy>
  <dcterms:created xsi:type="dcterms:W3CDTF">2017-12-13T09:59:01Z</dcterms:created>
  <dcterms:modified xsi:type="dcterms:W3CDTF">2017-12-13T13:21:14Z</dcterms:modified>
  <cp:category/>
  <cp:version/>
  <cp:contentType/>
  <cp:contentStatus/>
</cp:coreProperties>
</file>