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90" yWindow="555" windowWidth="19815" windowHeight="7365" activeTab="1"/>
  </bookViews>
  <sheets>
    <sheet name="Rekapitulace stavby" sheetId="1" r:id="rId1"/>
    <sheet name="006 - Demolice spodní sta..." sheetId="2" r:id="rId2"/>
    <sheet name="Pokyny pro vyplnění" sheetId="3" r:id="rId3"/>
  </sheets>
  <definedNames>
    <definedName name="_xlnm._FilterDatabase" localSheetId="1" hidden="1">'006 - Demolice spodní sta...'!$C$78:$K$199</definedName>
    <definedName name="_xlnm.Print_Area" localSheetId="1">'006 - Demolice spodní sta...'!$C$4:$J$34,'006 - Demolice spodní sta...'!$C$40:$J$62,'006 - Demolice spodní sta...'!$C$68:$K$199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'006 - Demolice spodní sta...'!$78:$78</definedName>
  </definedNames>
  <calcPr calcId="145621"/>
</workbook>
</file>

<file path=xl/sharedStrings.xml><?xml version="1.0" encoding="utf-8"?>
<sst xmlns="http://schemas.openxmlformats.org/spreadsheetml/2006/main" count="2101" uniqueCount="579">
  <si>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</si>
  <si>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</si>
  <si>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</si>
  <si>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</si>
  <si>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</si>
  <si>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</si>
  <si>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</si>
  <si>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{3f46208b-1c02-4046-a69e-a6f26f203cd6}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</si>
  <si>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</si>
  <si>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</si>
  <si>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</si>
  <si>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</si>
  <si>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</si>
  <si>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</si>
  <si>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</si>
  <si>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</si>
  <si>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</si>
  <si>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</si>
  <si>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</si>
  <si>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Demolice spodní staveb parcela 3791/1 - III.etapa</t>
  </si>
  <si>
    <t>KSO:</t>
  </si>
  <si>
    <t/>
  </si>
  <si>
    <t>CC-CZ:</t>
  </si>
  <si>
    <t>Místo:</t>
  </si>
  <si>
    <t>Sokolov</t>
  </si>
  <si>
    <t>Datum:</t>
  </si>
  <si>
    <t>8.9.2017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</si>
  <si>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</si>
  <si>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</si>
  <si>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</si>
  <si>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</si>
  <si>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</si>
  <si>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</si>
  <si>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</si>
  <si>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</si>
  <si>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</si>
  <si>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</si>
  <si>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</si>
  <si>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</si>
  <si>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</si>
  <si>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</si>
  <si>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</si>
  <si>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</si>
  <si>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</si>
  <si>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</si>
  <si>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</si>
  <si>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</si>
  <si>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</si>
  <si>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</si>
  <si>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</si>
  <si>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</si>
  <si>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</si>
  <si>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</si>
  <si>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</si>
  <si>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</si>
  <si>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</si>
  <si>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</si>
  <si>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</si>
  <si>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</si>
  <si>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</si>
  <si>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</si>
  <si>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</si>
  <si>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</si>
  <si>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</si>
  <si>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</si>
  <si>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</si>
  <si>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</si>
  <si>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</si>
  <si>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</si>
  <si>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</si>
  <si>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</si>
  <si>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</si>
  <si>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</si>
  <si>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</si>
  <si>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</si>
  <si>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</si>
  <si>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</si>
  <si>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</si>
  <si>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</si>
  <si>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</si>
  <si>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</si>
  <si>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</si>
  <si>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</si>
  <si>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vnitřní_příčky</t>
  </si>
  <si>
    <t>vnitřní příčky</t>
  </si>
  <si>
    <t>9,27</t>
  </si>
  <si>
    <t>2</t>
  </si>
  <si>
    <t>levý</t>
  </si>
  <si>
    <t>boční zdi</t>
  </si>
  <si>
    <t>31,2</t>
  </si>
  <si>
    <t>KRYCÍ LIST SOUPISU</t>
  </si>
  <si>
    <t>vnitřní_sklep</t>
  </si>
  <si>
    <t>sklep</t>
  </si>
  <si>
    <t>13,39</t>
  </si>
  <si>
    <t>vnitřní_příčky_2</t>
  </si>
  <si>
    <t>6,18</t>
  </si>
  <si>
    <t>podélé_zdi2</t>
  </si>
  <si>
    <t>podélné zdi 2</t>
  </si>
  <si>
    <t>6,6</t>
  </si>
  <si>
    <t>podélné_zdi</t>
  </si>
  <si>
    <t>podélné</t>
  </si>
  <si>
    <t>23,4</t>
  </si>
  <si>
    <t>příčné_beton2</t>
  </si>
  <si>
    <t>příčné beton 2</t>
  </si>
  <si>
    <t>16,995</t>
  </si>
  <si>
    <t>příčné_beton</t>
  </si>
  <si>
    <t>příčné beton</t>
  </si>
  <si>
    <t>12,36</t>
  </si>
  <si>
    <t>pravý</t>
  </si>
  <si>
    <t>pravý objekt</t>
  </si>
  <si>
    <t>372,96</t>
  </si>
  <si>
    <t>pravý_2</t>
  </si>
  <si>
    <t>11,2</t>
  </si>
  <si>
    <t>pravý_3</t>
  </si>
  <si>
    <t>pravý podélná</t>
  </si>
  <si>
    <t>24</t>
  </si>
  <si>
    <t>pravý_4</t>
  </si>
  <si>
    <t>betonový základ</t>
  </si>
  <si>
    <t>12</t>
  </si>
  <si>
    <t>chodník_Elf</t>
  </si>
  <si>
    <t>chodník u Elfetex</t>
  </si>
  <si>
    <t>96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</si>
  <si>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</si>
  <si>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</si>
  <si>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</si>
  <si>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</si>
  <si>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</si>
  <si>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</si>
  <si>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</si>
  <si>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</si>
  <si>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9 - Ostatní konstrukce a práce, bourání</t>
  </si>
  <si>
    <t xml:space="preserve">    997 - Přesun sutě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</si>
  <si>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</si>
  <si>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</si>
  <si>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</si>
  <si>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 rezerva investora ve výši 5% z cen (HSV+PSV)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</si>
  <si>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</si>
  <si>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</si>
  <si>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</si>
  <si>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</si>
  <si>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</si>
  <si>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</si>
  <si>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</si>
  <si>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</si>
  <si>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</si>
  <si>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</si>
  <si>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</si>
  <si>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</si>
  <si>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</si>
  <si>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</si>
  <si>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</si>
  <si>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</si>
  <si>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</si>
  <si>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</si>
  <si>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</si>
  <si>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</si>
  <si>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s odstraněním kořenů průměru kmene do 100 mm do sklonu terénu 1 : 5, při celkové ploše do 1 000 m2</t>
  </si>
  <si>
    <t>m2</t>
  </si>
  <si>
    <t>CS ÚRS 2017 02</t>
  </si>
  <si>
    <t>4</t>
  </si>
  <si>
    <t>-2054045176</t>
  </si>
  <si>
    <t>VV</t>
  </si>
  <si>
    <t>40*3</t>
  </si>
  <si>
    <t>112101101</t>
  </si>
  <si>
    <t>Kácení stromů s odřezáním kmene a s odvětvením listnatých, průměru kmene přes 100 do 300 mm</t>
  </si>
  <si>
    <t>kus</t>
  </si>
  <si>
    <t>1414157832</t>
  </si>
  <si>
    <t>3</t>
  </si>
  <si>
    <t>112201101</t>
  </si>
  <si>
    <t>Odstranění pařezů s jejich vykopáním, vytrháním nebo odstřelením, s přesekáním kořenů průměru přes 100 do 300 mm</t>
  </si>
  <si>
    <t>1887590721</t>
  </si>
  <si>
    <t>113106121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</si>
  <si>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betonových nebo kameninových dlaždic, desek nebo tvarovek</t>
  </si>
  <si>
    <t>223175844</t>
  </si>
  <si>
    <t>1*5</t>
  </si>
  <si>
    <t>1*30</t>
  </si>
  <si>
    <t>5</t>
  </si>
  <si>
    <t>113107130</t>
  </si>
  <si>
    <t>Odstranění podkladů nebo krytů s přemístěním hmot na skládku na vzdálenost do 3 m nebo s naložením na dopravní prostředek v ploše jednotlivě do 50 m2 z betonu prostého, o tl. vrstvy do 100 mm</t>
  </si>
  <si>
    <t>949730728</t>
  </si>
  <si>
    <t>1,1*48</t>
  </si>
  <si>
    <t>6</t>
  </si>
  <si>
    <t>-2115002981</t>
  </si>
  <si>
    <t>2,7*3,6</t>
  </si>
  <si>
    <t>2,6*1,1</t>
  </si>
  <si>
    <t>7</t>
  </si>
  <si>
    <t>113107131</t>
  </si>
  <si>
    <t>Odstranění podkladů nebo krytů s přemístěním hmot na skládku na vzdálenost do 3 m nebo s naložením na dopravní prostředek v ploše jednotlivě do 50 m2 z betonu prostého, o tl. vrstvy přes 100 do 150 mm</t>
  </si>
  <si>
    <t>-2117651960</t>
  </si>
  <si>
    <t>2,5*9</t>
  </si>
  <si>
    <t>5*10</t>
  </si>
  <si>
    <t>8</t>
  </si>
  <si>
    <t>113107132</t>
  </si>
  <si>
    <t>Odstranění podkladů nebo krytů s přemístěním hmot na skládku na vzdálenost do 3 m nebo s naložením na dopravní prostředek v ploše jednotlivě do 50 m2 z betonu prostého, o tl. vrstvy přes 150 do 300 mm</t>
  </si>
  <si>
    <t>-1973527590</t>
  </si>
  <si>
    <t>4*1</t>
  </si>
  <si>
    <t>6*4,60</t>
  </si>
  <si>
    <t>3*4</t>
  </si>
  <si>
    <t>9</t>
  </si>
  <si>
    <t>1527894141</t>
  </si>
  <si>
    <t>3,1*1,9</t>
  </si>
  <si>
    <t>2*6</t>
  </si>
  <si>
    <t>1,7*5</t>
  </si>
  <si>
    <t>6*3</t>
  </si>
  <si>
    <t>10</t>
  </si>
  <si>
    <t>113107172</t>
  </si>
  <si>
    <t>Odstranění podkladů nebo krytů s přemístěním hmot na skládku na vzdálenost do 20 m nebo s naložením na dopravní prostředek v ploše jednotlivě přes 50 m2 do 200 m2 z betonu prostého, o tl. vrstvy přes 150 do 300 mm</t>
  </si>
  <si>
    <t>-16509607</t>
  </si>
  <si>
    <t>16*9,4</t>
  </si>
  <si>
    <t>11</t>
  </si>
  <si>
    <t>113107221</t>
  </si>
  <si>
    <t>Odstranění podkladů nebo krytů s přemístěním hmot na skládku na vzdálenost do 20 m nebo s naložením na dopravní prostředek v ploše jednotlivě přes 200 m2 z kameniva hrubého drceného, o tl. vrstvy do 100 mm</t>
  </si>
  <si>
    <t>1449839853</t>
  </si>
  <si>
    <t>113107232</t>
  </si>
  <si>
    <t>Odstranění podkladů nebo krytů s přemístěním hmot na skládku na vzdálenost do 20 m nebo s naložením na dopravní prostředek v ploše jednotlivě přes 200 m2 z betonu prostého, o tl. vrstvy přes 150 do 300 mm</t>
  </si>
  <si>
    <t>-2074151811</t>
  </si>
  <si>
    <t>44*11,3</t>
  </si>
  <si>
    <t>13</t>
  </si>
  <si>
    <t>1814243108</t>
  </si>
  <si>
    <t>11,2*33,3</t>
  </si>
  <si>
    <t>5,6*4/2</t>
  </si>
  <si>
    <t>14</t>
  </si>
  <si>
    <t>1777935323</t>
  </si>
  <si>
    <t>33,3*11,2</t>
  </si>
  <si>
    <t>113107241</t>
  </si>
  <si>
    <t>Odstranění podkladů nebo krytů s přemístěním hmot na skládku na vzdálenost do 20 m nebo s naložením na dopravní prostředek v ploše jednotlivě přes 200 m2 živičných, o tl. vrstvy do 50 mm</t>
  </si>
  <si>
    <t>-166374608</t>
  </si>
  <si>
    <t>250</t>
  </si>
  <si>
    <t>190</t>
  </si>
  <si>
    <t>420</t>
  </si>
  <si>
    <t>360</t>
  </si>
  <si>
    <t>400</t>
  </si>
  <si>
    <t>629</t>
  </si>
  <si>
    <t>1500</t>
  </si>
  <si>
    <t>Součet</t>
  </si>
  <si>
    <t>16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</si>
  <si>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</si>
  <si>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</si>
  <si>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</si>
  <si>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-650895219</t>
  </si>
  <si>
    <t>48*2</t>
  </si>
  <si>
    <t>17</t>
  </si>
  <si>
    <t>122201101</t>
  </si>
  <si>
    <t>Odkopávky a prokopávky nezapažené s přehozením výkopku na vzdálenost do 3 m nebo s naložením na dopravní prostředek v hornině tř. 3 do 100 m3</t>
  </si>
  <si>
    <t>m3</t>
  </si>
  <si>
    <t>897643824</t>
  </si>
  <si>
    <t>44*5*1/2</t>
  </si>
  <si>
    <t>18</t>
  </si>
  <si>
    <t>122201104</t>
  </si>
  <si>
    <t>Odkopávky a prokopávky nezapažené s přehozením výkopku na vzdálenost do 3 m nebo s naložením na dopravní prostředek v hornině tř. 3 přes 5 000 m3</t>
  </si>
  <si>
    <t>1944841569</t>
  </si>
  <si>
    <t>3*5*45</t>
  </si>
  <si>
    <t>40*3*50/2</t>
  </si>
  <si>
    <t>19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</si>
  <si>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</si>
  <si>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</si>
  <si>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2131761758</t>
  </si>
  <si>
    <t>20</t>
  </si>
  <si>
    <t>162201102</t>
  </si>
  <si>
    <t>Vodorovné přemístění výkopku nebo sypaniny po suchu na obvyklém dopravním prostředku, bez naložení výkopku, avšak se složením bez rozhrnutí z horniny tř. 1 až 4 na vzdálenost přes 20 do 50 m</t>
  </si>
  <si>
    <t>1197763539</t>
  </si>
  <si>
    <t>162201455</t>
  </si>
  <si>
    <t>Vodorovné přemístění větví, kmenů nebo pařezů s naložením, složením a dopravou do 3000 m větví stromů listnatých, průměru kmene přes 100 do 300 mm</t>
  </si>
  <si>
    <t>-1288551162</t>
  </si>
  <si>
    <t>22</t>
  </si>
  <si>
    <t>162201475</t>
  </si>
  <si>
    <t>Vodorovné přemístění větví, kmenů nebo pařezů s naložením, složením a dopravou do 3000 m pařezů kmenů, průměru přes 100 do 300 mm</t>
  </si>
  <si>
    <t>-803712028</t>
  </si>
  <si>
    <t>23</t>
  </si>
  <si>
    <t>162301501</t>
  </si>
  <si>
    <t>Vodorovné přemístění smýcených křovin do průměru kmene 100 mm na vzdálenost do 5 000 m</t>
  </si>
  <si>
    <t>2106734693</t>
  </si>
  <si>
    <t>171201101</t>
  </si>
  <si>
    <t>Uložení sypaniny do násypů s rozprostřením sypaniny ve vrstvách a s hrubým urovnáním nezhutněných z jakýchkoliv hornin</t>
  </si>
  <si>
    <t>-1549269598</t>
  </si>
  <si>
    <t>25</t>
  </si>
  <si>
    <t>174101101</t>
  </si>
  <si>
    <t>Zásyp sypaninou z jakékoliv horniny s uložením výkopku ve vrstvách se zhutněním jam, šachet, rýh nebo kolem objektů v těchto vykopávkách</t>
  </si>
  <si>
    <t>225559036</t>
  </si>
  <si>
    <t>0,75*3*2</t>
  </si>
  <si>
    <t>26</t>
  </si>
  <si>
    <t>181951102</t>
  </si>
  <si>
    <t>Úprava pláně vyrovnáním výškových rozdílů v hornině tř. 1 až 4 se zhutněním</t>
  </si>
  <si>
    <t>2077198218</t>
  </si>
  <si>
    <t>Svislé a kompletní konstrukce</t>
  </si>
  <si>
    <t>27</t>
  </si>
  <si>
    <t>358315114</t>
  </si>
  <si>
    <t>Bourání šachty, stoky kompletní nebo vybourání otvorů průřezové plochy do 4 m2 ve stokách ze zdiva z prostého betonu</t>
  </si>
  <si>
    <t>1418477583</t>
  </si>
  <si>
    <t>0,32*3*2</t>
  </si>
  <si>
    <t>Ostatní konstrukce a práce, bourání</t>
  </si>
  <si>
    <t>28</t>
  </si>
  <si>
    <t>919791063</t>
  </si>
  <si>
    <t>Montáž ochrany stromů v komunikaci bez vnitřní výplně (mříže) s volným položením ocelového rámu, plochy přes 1 m2</t>
  </si>
  <si>
    <t>1247564009</t>
  </si>
  <si>
    <t>29</t>
  </si>
  <si>
    <t>919791863</t>
  </si>
  <si>
    <t>Odstranění ochrany stromů v komunikaci bez vnitřní výplně (mříže) s volně položeným ocelovým rámem, plochy přes 1 m2</t>
  </si>
  <si>
    <t>1199511345</t>
  </si>
  <si>
    <t>30</t>
  </si>
  <si>
    <t>961021311</t>
  </si>
  <si>
    <t>Bourání základů ze zdiva kamenného nebo smíšeného kamenného</t>
  </si>
  <si>
    <t>1157653884</t>
  </si>
  <si>
    <t>(39*0,6+6*1,3)*2*0,5</t>
  </si>
  <si>
    <t>(0,6*10,3)*3*0,5</t>
  </si>
  <si>
    <t>0,6*10,3*2*0,5</t>
  </si>
  <si>
    <t>1,3*10,3*2*0,5</t>
  </si>
  <si>
    <t>31</t>
  </si>
  <si>
    <t>-1590064899</t>
  </si>
  <si>
    <t>0,6*2*10*0,5*4</t>
  </si>
  <si>
    <t>1,2*10*0,5*4</t>
  </si>
  <si>
    <t>1,8*10*0,5*4</t>
  </si>
  <si>
    <t>0,6*0,5*10,2*3</t>
  </si>
  <si>
    <t>1,2*0,5*10,2*2</t>
  </si>
  <si>
    <t>1,8*0,5*10,2*2</t>
  </si>
  <si>
    <t>32</t>
  </si>
  <si>
    <t>961044111</t>
  </si>
  <si>
    <t>Bourání základů z betonu prostého</t>
  </si>
  <si>
    <t>-601975548</t>
  </si>
  <si>
    <t>0,6*39*2*0,5</t>
  </si>
  <si>
    <t>1,1*6*0,5*2</t>
  </si>
  <si>
    <t>0,6*4*0,5*10,3</t>
  </si>
  <si>
    <t>1,1*3*0,5*10,3</t>
  </si>
  <si>
    <t>33</t>
  </si>
  <si>
    <t>637484414</t>
  </si>
  <si>
    <t>0,6*10*4*0,5</t>
  </si>
  <si>
    <t>1*10*0,5*4</t>
  </si>
  <si>
    <t>0,6*10,2*0,5*3</t>
  </si>
  <si>
    <t>1*10,2*0,5*2</t>
  </si>
  <si>
    <t>3*10,2*2*0,5</t>
  </si>
  <si>
    <t>34</t>
  </si>
  <si>
    <t>1517214341</t>
  </si>
  <si>
    <t>4,6*0,4*1,2*2</t>
  </si>
  <si>
    <t>5*0,4*1,2*2</t>
  </si>
  <si>
    <t>35</t>
  </si>
  <si>
    <t>1860824601</t>
  </si>
  <si>
    <t>3,5*4*1</t>
  </si>
  <si>
    <t>36</t>
  </si>
  <si>
    <t>1910437018</t>
  </si>
  <si>
    <t>2,7*2*1,5*0,3</t>
  </si>
  <si>
    <t>3,6*2*1,5*0,3</t>
  </si>
  <si>
    <t>0,3*3,6*1,5</t>
  </si>
  <si>
    <t>1,1*2,6*1,5*0,4</t>
  </si>
  <si>
    <t>37</t>
  </si>
  <si>
    <t>965042141</t>
  </si>
  <si>
    <t>Bourání mazanin betonových nebo z litého asfaltu tl. do 100 mm, plochy přes 4 m2</t>
  </si>
  <si>
    <t>723055203</t>
  </si>
  <si>
    <t>16*9,4*0,1</t>
  </si>
  <si>
    <t>997</t>
  </si>
  <si>
    <t>Přesun sutě</t>
  </si>
  <si>
    <t>38</t>
  </si>
  <si>
    <t>997013501</t>
  </si>
  <si>
    <t>Odvoz suti a vybouraných hmot na skládku nebo meziskládku se složením, na vzdálenost do 1 km</t>
  </si>
  <si>
    <t>t</t>
  </si>
  <si>
    <t>562816382</t>
  </si>
  <si>
    <t>39</t>
  </si>
  <si>
    <t>997013509</t>
  </si>
  <si>
    <t>Odvoz suti a vybouraných hmot na skládku nebo meziskládku se složením, na vzdálenost Příplatek k ceně za každý další i započatý 1 km přes 1 km</t>
  </si>
  <si>
    <t>2018582351</t>
  </si>
  <si>
    <t>1962,106*7</t>
  </si>
  <si>
    <t>40</t>
  </si>
  <si>
    <t>997013801</t>
  </si>
  <si>
    <t>Poplatek za uložení stavebního odpadu na skládce (skládkovné) betonového</t>
  </si>
  <si>
    <t>509430651</t>
  </si>
  <si>
    <t>VRN</t>
  </si>
  <si>
    <t>Vedlejší rozpočtové náklady</t>
  </si>
  <si>
    <t>VRN1</t>
  </si>
  <si>
    <t>Průzkumné, geodetické a projektové práce</t>
  </si>
  <si>
    <t>41</t>
  </si>
  <si>
    <t>012303000</t>
  </si>
  <si>
    <t>Průzkumné, geodetické a projektové práce geodetické práce po výstavbě</t>
  </si>
  <si>
    <t>kpl</t>
  </si>
  <si>
    <t>1024</t>
  </si>
  <si>
    <t>73362123</t>
  </si>
  <si>
    <t>VRN3</t>
  </si>
  <si>
    <t>Zařízení staveniště</t>
  </si>
  <si>
    <t>45</t>
  </si>
  <si>
    <t>031002000</t>
  </si>
  <si>
    <t>Hlavní tituly průvodních činností a nákladů zařízení staveniště související (přípravné) práce</t>
  </si>
  <si>
    <t>…</t>
  </si>
  <si>
    <t>-320009790</t>
  </si>
  <si>
    <t>42</t>
  </si>
  <si>
    <t>034103000</t>
  </si>
  <si>
    <t>Zařízení staveniště zabezpečení staveniště oplocení staveniště</t>
  </si>
  <si>
    <t>300878657</t>
  </si>
  <si>
    <t>43</t>
  </si>
  <si>
    <t>039103000</t>
  </si>
  <si>
    <t>Zařízení staveniště zrušení zařízení staveniště rozebrání, bourání a odvoz</t>
  </si>
  <si>
    <t>278007564</t>
  </si>
  <si>
    <t>VRN5</t>
  </si>
  <si>
    <t>Finanční náklady rezerva investora ve výši 5% z cen (HSV+PSV)</t>
  </si>
  <si>
    <t>44</t>
  </si>
  <si>
    <t>052103000</t>
  </si>
  <si>
    <t>Finanční náklady finanční rezerva rezerva investora</t>
  </si>
  <si>
    <t>%</t>
  </si>
  <si>
    <t>706113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</si>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</sst>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5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5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30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166" fontId="32" fillId="0" borderId="14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0" fillId="0" borderId="0" xfId="0"/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9" fillId="2" borderId="0" xfId="20" applyFont="1" applyFill="1" applyAlignment="1">
      <alignment vertical="center"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27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workbookViewId="0" topLeftCell="A1">
      <pane ySplit="1" topLeftCell="A67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09" t="s">
        <v>16</v>
      </c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27"/>
      <c r="AQ5" s="29"/>
      <c r="BE5" s="307" t="s">
        <v>17</v>
      </c>
      <c r="BS5" s="22" t="s">
        <v>8</v>
      </c>
    </row>
    <row r="6" spans="2:71" ht="36.95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11" t="s">
        <v>19</v>
      </c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27"/>
      <c r="AQ6" s="29"/>
      <c r="BE6" s="308"/>
      <c r="BS6" s="22" t="s">
        <v>8</v>
      </c>
    </row>
    <row r="7" spans="2:71" ht="14.45" customHeight="1">
      <c r="B7" s="26"/>
      <c r="C7" s="27"/>
      <c r="D7" s="35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21</v>
      </c>
      <c r="AO7" s="27"/>
      <c r="AP7" s="27"/>
      <c r="AQ7" s="29"/>
      <c r="BE7" s="308"/>
      <c r="BS7" s="22" t="s">
        <v>8</v>
      </c>
    </row>
    <row r="8" spans="2:71" ht="14.45" customHeight="1">
      <c r="B8" s="26"/>
      <c r="C8" s="27"/>
      <c r="D8" s="35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25</v>
      </c>
      <c r="AL8" s="27"/>
      <c r="AM8" s="27"/>
      <c r="AN8" s="36" t="s">
        <v>26</v>
      </c>
      <c r="AO8" s="27"/>
      <c r="AP8" s="27"/>
      <c r="AQ8" s="29"/>
      <c r="BE8" s="308"/>
      <c r="BS8" s="22" t="s">
        <v>8</v>
      </c>
    </row>
    <row r="9" spans="2:71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08"/>
      <c r="BS9" s="22" t="s">
        <v>8</v>
      </c>
    </row>
    <row r="10" spans="2:71" ht="14.45" customHeight="1">
      <c r="B10" s="26"/>
      <c r="C10" s="27"/>
      <c r="D10" s="35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28</v>
      </c>
      <c r="AL10" s="27"/>
      <c r="AM10" s="27"/>
      <c r="AN10" s="33" t="s">
        <v>21</v>
      </c>
      <c r="AO10" s="27"/>
      <c r="AP10" s="27"/>
      <c r="AQ10" s="29"/>
      <c r="BE10" s="308"/>
      <c r="BS10" s="22" t="s">
        <v>8</v>
      </c>
    </row>
    <row r="11" spans="2:71" ht="18.4" customHeight="1">
      <c r="B11" s="26"/>
      <c r="C11" s="27"/>
      <c r="D11" s="27"/>
      <c r="E11" s="33" t="s">
        <v>29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30</v>
      </c>
      <c r="AL11" s="27"/>
      <c r="AM11" s="27"/>
      <c r="AN11" s="33" t="s">
        <v>21</v>
      </c>
      <c r="AO11" s="27"/>
      <c r="AP11" s="27"/>
      <c r="AQ11" s="29"/>
      <c r="BE11" s="308"/>
      <c r="BS11" s="22" t="s">
        <v>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08"/>
      <c r="BS12" s="22" t="s">
        <v>8</v>
      </c>
    </row>
    <row r="13" spans="2:71" ht="14.45" customHeight="1">
      <c r="B13" s="26"/>
      <c r="C13" s="27"/>
      <c r="D13" s="35" t="s">
        <v>31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28</v>
      </c>
      <c r="AL13" s="27"/>
      <c r="AM13" s="27"/>
      <c r="AN13" s="37" t="s">
        <v>32</v>
      </c>
      <c r="AO13" s="27"/>
      <c r="AP13" s="27"/>
      <c r="AQ13" s="29"/>
      <c r="BE13" s="308"/>
      <c r="BS13" s="22" t="s">
        <v>8</v>
      </c>
    </row>
    <row r="14" spans="2:71" ht="15">
      <c r="B14" s="26"/>
      <c r="C14" s="27"/>
      <c r="D14" s="27"/>
      <c r="E14" s="312" t="s">
        <v>32</v>
      </c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5" t="s">
        <v>30</v>
      </c>
      <c r="AL14" s="27"/>
      <c r="AM14" s="27"/>
      <c r="AN14" s="37" t="s">
        <v>32</v>
      </c>
      <c r="AO14" s="27"/>
      <c r="AP14" s="27"/>
      <c r="AQ14" s="29"/>
      <c r="BE14" s="308"/>
      <c r="BS14" s="22" t="s">
        <v>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08"/>
      <c r="BS15" s="22" t="s">
        <v>6</v>
      </c>
    </row>
    <row r="16" spans="2:71" ht="14.45" customHeight="1">
      <c r="B16" s="26"/>
      <c r="C16" s="27"/>
      <c r="D16" s="35" t="s">
        <v>33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28</v>
      </c>
      <c r="AL16" s="27"/>
      <c r="AM16" s="27"/>
      <c r="AN16" s="33" t="s">
        <v>21</v>
      </c>
      <c r="AO16" s="27"/>
      <c r="AP16" s="27"/>
      <c r="AQ16" s="29"/>
      <c r="BE16" s="308"/>
      <c r="BS16" s="22" t="s">
        <v>6</v>
      </c>
    </row>
    <row r="17" spans="2:71" ht="18.4" customHeight="1">
      <c r="B17" s="26"/>
      <c r="C17" s="27"/>
      <c r="D17" s="27"/>
      <c r="E17" s="33" t="s">
        <v>34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30</v>
      </c>
      <c r="AL17" s="27"/>
      <c r="AM17" s="27"/>
      <c r="AN17" s="33" t="s">
        <v>21</v>
      </c>
      <c r="AO17" s="27"/>
      <c r="AP17" s="27"/>
      <c r="AQ17" s="29"/>
      <c r="BE17" s="308"/>
      <c r="BS17" s="22" t="s">
        <v>35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08"/>
      <c r="BS18" s="22" t="s">
        <v>8</v>
      </c>
    </row>
    <row r="19" spans="2:71" ht="14.45" customHeight="1">
      <c r="B19" s="26"/>
      <c r="C19" s="27"/>
      <c r="D19" s="35" t="s">
        <v>36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08"/>
      <c r="BS19" s="22" t="s">
        <v>8</v>
      </c>
    </row>
    <row r="20" spans="2:71" ht="16.5" customHeight="1">
      <c r="B20" s="26"/>
      <c r="C20" s="27"/>
      <c r="D20" s="27"/>
      <c r="E20" s="314" t="s">
        <v>21</v>
      </c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27"/>
      <c r="AP20" s="27"/>
      <c r="AQ20" s="29"/>
      <c r="BE20" s="308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08"/>
    </row>
    <row r="22" spans="2:57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08"/>
    </row>
    <row r="23" spans="2:57" s="1" customFormat="1" ht="25.9" customHeight="1">
      <c r="B23" s="39"/>
      <c r="C23" s="40"/>
      <c r="D23" s="41" t="s">
        <v>37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15">
        <f>ROUND(AG51,2)</f>
        <v>0</v>
      </c>
      <c r="AL23" s="316"/>
      <c r="AM23" s="316"/>
      <c r="AN23" s="316"/>
      <c r="AO23" s="316"/>
      <c r="AP23" s="40"/>
      <c r="AQ23" s="43"/>
      <c r="BE23" s="308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08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17" t="s">
        <v>38</v>
      </c>
      <c r="M25" s="317"/>
      <c r="N25" s="317"/>
      <c r="O25" s="317"/>
      <c r="P25" s="40"/>
      <c r="Q25" s="40"/>
      <c r="R25" s="40"/>
      <c r="S25" s="40"/>
      <c r="T25" s="40"/>
      <c r="U25" s="40"/>
      <c r="V25" s="40"/>
      <c r="W25" s="317" t="s">
        <v>39</v>
      </c>
      <c r="X25" s="317"/>
      <c r="Y25" s="317"/>
      <c r="Z25" s="317"/>
      <c r="AA25" s="317"/>
      <c r="AB25" s="317"/>
      <c r="AC25" s="317"/>
      <c r="AD25" s="317"/>
      <c r="AE25" s="317"/>
      <c r="AF25" s="40"/>
      <c r="AG25" s="40"/>
      <c r="AH25" s="40"/>
      <c r="AI25" s="40"/>
      <c r="AJ25" s="40"/>
      <c r="AK25" s="317" t="s">
        <v>40</v>
      </c>
      <c r="AL25" s="317"/>
      <c r="AM25" s="317"/>
      <c r="AN25" s="317"/>
      <c r="AO25" s="317"/>
      <c r="AP25" s="40"/>
      <c r="AQ25" s="43"/>
      <c r="BE25" s="308"/>
    </row>
    <row r="26" spans="2:57" s="2" customFormat="1" ht="14.45" customHeight="1">
      <c r="B26" s="45"/>
      <c r="C26" s="46"/>
      <c r="D26" s="47" t="s">
        <v>41</v>
      </c>
      <c r="E26" s="46"/>
      <c r="F26" s="47" t="s">
        <v>42</v>
      </c>
      <c r="G26" s="46"/>
      <c r="H26" s="46"/>
      <c r="I26" s="46"/>
      <c r="J26" s="46"/>
      <c r="K26" s="46"/>
      <c r="L26" s="306">
        <v>0.21</v>
      </c>
      <c r="M26" s="305"/>
      <c r="N26" s="305"/>
      <c r="O26" s="305"/>
      <c r="P26" s="46"/>
      <c r="Q26" s="46"/>
      <c r="R26" s="46"/>
      <c r="S26" s="46"/>
      <c r="T26" s="46"/>
      <c r="U26" s="46"/>
      <c r="V26" s="46"/>
      <c r="W26" s="304">
        <f>ROUND(AZ51,2)</f>
        <v>0</v>
      </c>
      <c r="X26" s="305"/>
      <c r="Y26" s="305"/>
      <c r="Z26" s="305"/>
      <c r="AA26" s="305"/>
      <c r="AB26" s="305"/>
      <c r="AC26" s="305"/>
      <c r="AD26" s="305"/>
      <c r="AE26" s="305"/>
      <c r="AF26" s="46"/>
      <c r="AG26" s="46"/>
      <c r="AH26" s="46"/>
      <c r="AI26" s="46"/>
      <c r="AJ26" s="46"/>
      <c r="AK26" s="304">
        <f>ROUND(AV51,2)</f>
        <v>0</v>
      </c>
      <c r="AL26" s="305"/>
      <c r="AM26" s="305"/>
      <c r="AN26" s="305"/>
      <c r="AO26" s="305"/>
      <c r="AP26" s="46"/>
      <c r="AQ26" s="48"/>
      <c r="BE26" s="308"/>
    </row>
    <row r="27" spans="2:57" s="2" customFormat="1" ht="14.45" customHeight="1">
      <c r="B27" s="45"/>
      <c r="C27" s="46"/>
      <c r="D27" s="46"/>
      <c r="E27" s="46"/>
      <c r="F27" s="47" t="s">
        <v>43</v>
      </c>
      <c r="G27" s="46"/>
      <c r="H27" s="46"/>
      <c r="I27" s="46"/>
      <c r="J27" s="46"/>
      <c r="K27" s="46"/>
      <c r="L27" s="306">
        <v>0.15</v>
      </c>
      <c r="M27" s="305"/>
      <c r="N27" s="305"/>
      <c r="O27" s="305"/>
      <c r="P27" s="46"/>
      <c r="Q27" s="46"/>
      <c r="R27" s="46"/>
      <c r="S27" s="46"/>
      <c r="T27" s="46"/>
      <c r="U27" s="46"/>
      <c r="V27" s="46"/>
      <c r="W27" s="304">
        <f>ROUND(BA51,2)</f>
        <v>0</v>
      </c>
      <c r="X27" s="305"/>
      <c r="Y27" s="305"/>
      <c r="Z27" s="305"/>
      <c r="AA27" s="305"/>
      <c r="AB27" s="305"/>
      <c r="AC27" s="305"/>
      <c r="AD27" s="305"/>
      <c r="AE27" s="305"/>
      <c r="AF27" s="46"/>
      <c r="AG27" s="46"/>
      <c r="AH27" s="46"/>
      <c r="AI27" s="46"/>
      <c r="AJ27" s="46"/>
      <c r="AK27" s="304">
        <f>ROUND(AW51,2)</f>
        <v>0</v>
      </c>
      <c r="AL27" s="305"/>
      <c r="AM27" s="305"/>
      <c r="AN27" s="305"/>
      <c r="AO27" s="305"/>
      <c r="AP27" s="46"/>
      <c r="AQ27" s="48"/>
      <c r="BE27" s="308"/>
    </row>
    <row r="28" spans="2:57" s="2" customFormat="1" ht="14.45" customHeight="1" hidden="1">
      <c r="B28" s="45"/>
      <c r="C28" s="46"/>
      <c r="D28" s="46"/>
      <c r="E28" s="46"/>
      <c r="F28" s="47" t="s">
        <v>44</v>
      </c>
      <c r="G28" s="46"/>
      <c r="H28" s="46"/>
      <c r="I28" s="46"/>
      <c r="J28" s="46"/>
      <c r="K28" s="46"/>
      <c r="L28" s="306">
        <v>0.21</v>
      </c>
      <c r="M28" s="305"/>
      <c r="N28" s="305"/>
      <c r="O28" s="305"/>
      <c r="P28" s="46"/>
      <c r="Q28" s="46"/>
      <c r="R28" s="46"/>
      <c r="S28" s="46"/>
      <c r="T28" s="46"/>
      <c r="U28" s="46"/>
      <c r="V28" s="46"/>
      <c r="W28" s="304">
        <f>ROUND(BB51,2)</f>
        <v>0</v>
      </c>
      <c r="X28" s="305"/>
      <c r="Y28" s="305"/>
      <c r="Z28" s="305"/>
      <c r="AA28" s="305"/>
      <c r="AB28" s="305"/>
      <c r="AC28" s="305"/>
      <c r="AD28" s="305"/>
      <c r="AE28" s="305"/>
      <c r="AF28" s="46"/>
      <c r="AG28" s="46"/>
      <c r="AH28" s="46"/>
      <c r="AI28" s="46"/>
      <c r="AJ28" s="46"/>
      <c r="AK28" s="304">
        <v>0</v>
      </c>
      <c r="AL28" s="305"/>
      <c r="AM28" s="305"/>
      <c r="AN28" s="305"/>
      <c r="AO28" s="305"/>
      <c r="AP28" s="46"/>
      <c r="AQ28" s="48"/>
      <c r="BE28" s="308"/>
    </row>
    <row r="29" spans="2:57" s="2" customFormat="1" ht="14.45" customHeight="1" hidden="1">
      <c r="B29" s="45"/>
      <c r="C29" s="46"/>
      <c r="D29" s="46"/>
      <c r="E29" s="46"/>
      <c r="F29" s="47" t="s">
        <v>45</v>
      </c>
      <c r="G29" s="46"/>
      <c r="H29" s="46"/>
      <c r="I29" s="46"/>
      <c r="J29" s="46"/>
      <c r="K29" s="46"/>
      <c r="L29" s="306">
        <v>0.15</v>
      </c>
      <c r="M29" s="305"/>
      <c r="N29" s="305"/>
      <c r="O29" s="305"/>
      <c r="P29" s="46"/>
      <c r="Q29" s="46"/>
      <c r="R29" s="46"/>
      <c r="S29" s="46"/>
      <c r="T29" s="46"/>
      <c r="U29" s="46"/>
      <c r="V29" s="46"/>
      <c r="W29" s="304">
        <f>ROUND(BC51,2)</f>
        <v>0</v>
      </c>
      <c r="X29" s="305"/>
      <c r="Y29" s="305"/>
      <c r="Z29" s="305"/>
      <c r="AA29" s="305"/>
      <c r="AB29" s="305"/>
      <c r="AC29" s="305"/>
      <c r="AD29" s="305"/>
      <c r="AE29" s="305"/>
      <c r="AF29" s="46"/>
      <c r="AG29" s="46"/>
      <c r="AH29" s="46"/>
      <c r="AI29" s="46"/>
      <c r="AJ29" s="46"/>
      <c r="AK29" s="304">
        <v>0</v>
      </c>
      <c r="AL29" s="305"/>
      <c r="AM29" s="305"/>
      <c r="AN29" s="305"/>
      <c r="AO29" s="305"/>
      <c r="AP29" s="46"/>
      <c r="AQ29" s="48"/>
      <c r="BE29" s="308"/>
    </row>
    <row r="30" spans="2:57" s="2" customFormat="1" ht="14.45" customHeight="1" hidden="1">
      <c r="B30" s="45"/>
      <c r="C30" s="46"/>
      <c r="D30" s="46"/>
      <c r="E30" s="46"/>
      <c r="F30" s="47" t="s">
        <v>46</v>
      </c>
      <c r="G30" s="46"/>
      <c r="H30" s="46"/>
      <c r="I30" s="46"/>
      <c r="J30" s="46"/>
      <c r="K30" s="46"/>
      <c r="L30" s="306">
        <v>0</v>
      </c>
      <c r="M30" s="305"/>
      <c r="N30" s="305"/>
      <c r="O30" s="305"/>
      <c r="P30" s="46"/>
      <c r="Q30" s="46"/>
      <c r="R30" s="46"/>
      <c r="S30" s="46"/>
      <c r="T30" s="46"/>
      <c r="U30" s="46"/>
      <c r="V30" s="46"/>
      <c r="W30" s="304">
        <f>ROUND(BD51,2)</f>
        <v>0</v>
      </c>
      <c r="X30" s="305"/>
      <c r="Y30" s="305"/>
      <c r="Z30" s="305"/>
      <c r="AA30" s="305"/>
      <c r="AB30" s="305"/>
      <c r="AC30" s="305"/>
      <c r="AD30" s="305"/>
      <c r="AE30" s="305"/>
      <c r="AF30" s="46"/>
      <c r="AG30" s="46"/>
      <c r="AH30" s="46"/>
      <c r="AI30" s="46"/>
      <c r="AJ30" s="46"/>
      <c r="AK30" s="304">
        <v>0</v>
      </c>
      <c r="AL30" s="305"/>
      <c r="AM30" s="305"/>
      <c r="AN30" s="305"/>
      <c r="AO30" s="305"/>
      <c r="AP30" s="46"/>
      <c r="AQ30" s="48"/>
      <c r="BE30" s="308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08"/>
    </row>
    <row r="32" spans="2:57" s="1" customFormat="1" ht="25.9" customHeight="1">
      <c r="B32" s="39"/>
      <c r="C32" s="49"/>
      <c r="D32" s="50" t="s">
        <v>47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48</v>
      </c>
      <c r="U32" s="51"/>
      <c r="V32" s="51"/>
      <c r="W32" s="51"/>
      <c r="X32" s="318" t="s">
        <v>49</v>
      </c>
      <c r="Y32" s="319"/>
      <c r="Z32" s="319"/>
      <c r="AA32" s="319"/>
      <c r="AB32" s="319"/>
      <c r="AC32" s="51"/>
      <c r="AD32" s="51"/>
      <c r="AE32" s="51"/>
      <c r="AF32" s="51"/>
      <c r="AG32" s="51"/>
      <c r="AH32" s="51"/>
      <c r="AI32" s="51"/>
      <c r="AJ32" s="51"/>
      <c r="AK32" s="320">
        <f>SUM(AK23:AK30)</f>
        <v>0</v>
      </c>
      <c r="AL32" s="319"/>
      <c r="AM32" s="319"/>
      <c r="AN32" s="319"/>
      <c r="AO32" s="321"/>
      <c r="AP32" s="49"/>
      <c r="AQ32" s="53"/>
      <c r="BE32" s="308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44" s="1" customFormat="1" ht="36.95" customHeight="1">
      <c r="B39" s="39"/>
      <c r="C39" s="60" t="s">
        <v>50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44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44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006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4" customFormat="1" ht="36.95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28" t="str">
        <f>K6</f>
        <v>Demolice spodní staveb parcela 3791/1 - III.etapa</v>
      </c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  <c r="AL42" s="329"/>
      <c r="AM42" s="329"/>
      <c r="AN42" s="329"/>
      <c r="AO42" s="329"/>
      <c r="AP42" s="68"/>
      <c r="AQ42" s="68"/>
      <c r="AR42" s="69"/>
    </row>
    <row r="43" spans="2:44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44" s="1" customFormat="1" ht="15">
      <c r="B44" s="39"/>
      <c r="C44" s="63" t="s">
        <v>23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Sokolov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25</v>
      </c>
      <c r="AJ44" s="61"/>
      <c r="AK44" s="61"/>
      <c r="AL44" s="61"/>
      <c r="AM44" s="330" t="str">
        <f>IF(AN8="","",AN8)</f>
        <v>8.9.2017</v>
      </c>
      <c r="AN44" s="330"/>
      <c r="AO44" s="61"/>
      <c r="AP44" s="61"/>
      <c r="AQ44" s="61"/>
      <c r="AR44" s="59"/>
    </row>
    <row r="45" spans="2:44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15">
      <c r="B46" s="39"/>
      <c r="C46" s="63" t="s">
        <v>27</v>
      </c>
      <c r="D46" s="61"/>
      <c r="E46" s="61"/>
      <c r="F46" s="61"/>
      <c r="G46" s="61"/>
      <c r="H46" s="61"/>
      <c r="I46" s="61"/>
      <c r="J46" s="61"/>
      <c r="K46" s="61"/>
      <c r="L46" s="64" t="str">
        <f>IF(E11="","",E11)</f>
        <v>Město Sokolov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33</v>
      </c>
      <c r="AJ46" s="61"/>
      <c r="AK46" s="61"/>
      <c r="AL46" s="61"/>
      <c r="AM46" s="331" t="str">
        <f>IF(E17="","",E17)</f>
        <v xml:space="preserve"> </v>
      </c>
      <c r="AN46" s="331"/>
      <c r="AO46" s="331"/>
      <c r="AP46" s="331"/>
      <c r="AQ46" s="61"/>
      <c r="AR46" s="59"/>
      <c r="AS46" s="332" t="s">
        <v>51</v>
      </c>
      <c r="AT46" s="333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5">
      <c r="B47" s="39"/>
      <c r="C47" s="63" t="s">
        <v>31</v>
      </c>
      <c r="D47" s="61"/>
      <c r="E47" s="61"/>
      <c r="F47" s="61"/>
      <c r="G47" s="61"/>
      <c r="H47" s="61"/>
      <c r="I47" s="61"/>
      <c r="J47" s="61"/>
      <c r="K47" s="61"/>
      <c r="L47" s="64" t="str">
        <f>IF(E14="Vyplň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34"/>
      <c r="AT47" s="335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36"/>
      <c r="AT48" s="337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2:56" s="1" customFormat="1" ht="29.25" customHeight="1">
      <c r="B49" s="39"/>
      <c r="C49" s="338" t="s">
        <v>52</v>
      </c>
      <c r="D49" s="339"/>
      <c r="E49" s="339"/>
      <c r="F49" s="339"/>
      <c r="G49" s="339"/>
      <c r="H49" s="77"/>
      <c r="I49" s="340" t="s">
        <v>53</v>
      </c>
      <c r="J49" s="339"/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339"/>
      <c r="AA49" s="339"/>
      <c r="AB49" s="339"/>
      <c r="AC49" s="339"/>
      <c r="AD49" s="339"/>
      <c r="AE49" s="339"/>
      <c r="AF49" s="339"/>
      <c r="AG49" s="341" t="s">
        <v>54</v>
      </c>
      <c r="AH49" s="339"/>
      <c r="AI49" s="339"/>
      <c r="AJ49" s="339"/>
      <c r="AK49" s="339"/>
      <c r="AL49" s="339"/>
      <c r="AM49" s="339"/>
      <c r="AN49" s="340" t="s">
        <v>55</v>
      </c>
      <c r="AO49" s="339"/>
      <c r="AP49" s="339"/>
      <c r="AQ49" s="78" t="s">
        <v>56</v>
      </c>
      <c r="AR49" s="59"/>
      <c r="AS49" s="79" t="s">
        <v>57</v>
      </c>
      <c r="AT49" s="80" t="s">
        <v>58</v>
      </c>
      <c r="AU49" s="80" t="s">
        <v>59</v>
      </c>
      <c r="AV49" s="80" t="s">
        <v>60</v>
      </c>
      <c r="AW49" s="80" t="s">
        <v>61</v>
      </c>
      <c r="AX49" s="80" t="s">
        <v>62</v>
      </c>
      <c r="AY49" s="80" t="s">
        <v>63</v>
      </c>
      <c r="AZ49" s="80" t="s">
        <v>64</v>
      </c>
      <c r="BA49" s="80" t="s">
        <v>65</v>
      </c>
      <c r="BB49" s="80" t="s">
        <v>66</v>
      </c>
      <c r="BC49" s="80" t="s">
        <v>67</v>
      </c>
      <c r="BD49" s="81" t="s">
        <v>68</v>
      </c>
    </row>
    <row r="50" spans="2:56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45" customHeight="1">
      <c r="B51" s="66"/>
      <c r="C51" s="85" t="s">
        <v>69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26">
        <f>ROUND(AG52,2)</f>
        <v>0</v>
      </c>
      <c r="AH51" s="326"/>
      <c r="AI51" s="326"/>
      <c r="AJ51" s="326"/>
      <c r="AK51" s="326"/>
      <c r="AL51" s="326"/>
      <c r="AM51" s="326"/>
      <c r="AN51" s="327">
        <f>SUM(AG51,AT51)</f>
        <v>0</v>
      </c>
      <c r="AO51" s="327"/>
      <c r="AP51" s="327"/>
      <c r="AQ51" s="87" t="s">
        <v>21</v>
      </c>
      <c r="AR51" s="69"/>
      <c r="AS51" s="88">
        <f>ROUND(AS52,2)</f>
        <v>0</v>
      </c>
      <c r="AT51" s="89">
        <f>ROUND(SUM(AV51:AW51),2)</f>
        <v>0</v>
      </c>
      <c r="AU51" s="90">
        <f>ROUND(AU52,5)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ROUND(AZ52,2)</f>
        <v>0</v>
      </c>
      <c r="BA51" s="89">
        <f>ROUND(BA52,2)</f>
        <v>0</v>
      </c>
      <c r="BB51" s="89">
        <f>ROUND(BB52,2)</f>
        <v>0</v>
      </c>
      <c r="BC51" s="89">
        <f>ROUND(BC52,2)</f>
        <v>0</v>
      </c>
      <c r="BD51" s="91">
        <f>ROUND(BD52,2)</f>
        <v>0</v>
      </c>
      <c r="BS51" s="92" t="s">
        <v>70</v>
      </c>
      <c r="BT51" s="92" t="s">
        <v>71</v>
      </c>
      <c r="BV51" s="92" t="s">
        <v>72</v>
      </c>
      <c r="BW51" s="92" t="s">
        <v>7</v>
      </c>
      <c r="BX51" s="92" t="s">
        <v>73</v>
      </c>
      <c r="CL51" s="92" t="s">
        <v>21</v>
      </c>
    </row>
    <row r="52" spans="1:90" s="5" customFormat="1" ht="31.5" customHeight="1">
      <c r="A52" s="93" t="s">
        <v>74</v>
      </c>
      <c r="B52" s="94"/>
      <c r="C52" s="95"/>
      <c r="D52" s="325" t="s">
        <v>16</v>
      </c>
      <c r="E52" s="325"/>
      <c r="F52" s="325"/>
      <c r="G52" s="325"/>
      <c r="H52" s="325"/>
      <c r="I52" s="96"/>
      <c r="J52" s="325" t="s">
        <v>19</v>
      </c>
      <c r="K52" s="325"/>
      <c r="L52" s="325"/>
      <c r="M52" s="325"/>
      <c r="N52" s="325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23">
        <f>'006 - Demolice spodní sta...'!J25</f>
        <v>0</v>
      </c>
      <c r="AH52" s="324"/>
      <c r="AI52" s="324"/>
      <c r="AJ52" s="324"/>
      <c r="AK52" s="324"/>
      <c r="AL52" s="324"/>
      <c r="AM52" s="324"/>
      <c r="AN52" s="323">
        <f>SUM(AG52,AT52)</f>
        <v>0</v>
      </c>
      <c r="AO52" s="324"/>
      <c r="AP52" s="324"/>
      <c r="AQ52" s="97" t="s">
        <v>75</v>
      </c>
      <c r="AR52" s="98"/>
      <c r="AS52" s="99">
        <v>0</v>
      </c>
      <c r="AT52" s="100">
        <f>ROUND(SUM(AV52:AW52),2)</f>
        <v>0</v>
      </c>
      <c r="AU52" s="101">
        <f>'006 - Demolice spodní sta...'!P79</f>
        <v>0</v>
      </c>
      <c r="AV52" s="100">
        <f>'006 - Demolice spodní sta...'!J28</f>
        <v>0</v>
      </c>
      <c r="AW52" s="100">
        <f>'006 - Demolice spodní sta...'!J29</f>
        <v>0</v>
      </c>
      <c r="AX52" s="100">
        <f>'006 - Demolice spodní sta...'!J30</f>
        <v>0</v>
      </c>
      <c r="AY52" s="100">
        <f>'006 - Demolice spodní sta...'!J31</f>
        <v>0</v>
      </c>
      <c r="AZ52" s="100">
        <f>'006 - Demolice spodní sta...'!F28</f>
        <v>0</v>
      </c>
      <c r="BA52" s="100">
        <f>'006 - Demolice spodní sta...'!F29</f>
        <v>0</v>
      </c>
      <c r="BB52" s="100">
        <f>'006 - Demolice spodní sta...'!F30</f>
        <v>0</v>
      </c>
      <c r="BC52" s="100">
        <f>'006 - Demolice spodní sta...'!F31</f>
        <v>0</v>
      </c>
      <c r="BD52" s="102">
        <f>'006 - Demolice spodní sta...'!F32</f>
        <v>0</v>
      </c>
      <c r="BT52" s="103" t="s">
        <v>76</v>
      </c>
      <c r="BU52" s="103" t="s">
        <v>77</v>
      </c>
      <c r="BV52" s="103" t="s">
        <v>72</v>
      </c>
      <c r="BW52" s="103" t="s">
        <v>7</v>
      </c>
      <c r="BX52" s="103" t="s">
        <v>73</v>
      </c>
      <c r="CL52" s="103" t="s">
        <v>21</v>
      </c>
    </row>
    <row r="53" spans="2:44" s="1" customFormat="1" ht="30" customHeight="1">
      <c r="B53" s="39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59"/>
    </row>
    <row r="54" spans="2:44" s="1" customFormat="1" ht="6.95" customHeight="1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9"/>
    </row>
  </sheetData>
  <sheetProtection algorithmName="SHA-512" hashValue="Vhxu5qWBPK7xNQLXGsDVRqz0ng1WSaeXKNdc/E5Z9zOtYJWyoMn7AuZwxHhkG4n5Zh8/q/VMSaj0luxIDeOTnQ==" saltValue="REOkzLdk9hxx3hYUxG3QuP2+s7VVqZlcEc5pIvuT3J51PdejDb1iqr5ugiHGWAr21cgaQUCmYUIGxWX+TsmWrA==" spinCount="100000" sheet="1" objects="1" scenarios="1" formatColumns="0" formatRows="0"/>
  <mergeCells count="41">
    <mergeCell ref="L30:O30"/>
    <mergeCell ref="D52:H52"/>
    <mergeCell ref="J52:AF52"/>
    <mergeCell ref="AG51:AM51"/>
    <mergeCell ref="AN51:AP51"/>
    <mergeCell ref="L42:AO42"/>
    <mergeCell ref="AM44:AN44"/>
    <mergeCell ref="AM46:AP46"/>
    <mergeCell ref="C49:G49"/>
    <mergeCell ref="I49:AF49"/>
    <mergeCell ref="AG49:AM49"/>
    <mergeCell ref="AN49:AP49"/>
    <mergeCell ref="AK32:AO32"/>
    <mergeCell ref="W28:AE28"/>
    <mergeCell ref="AK28:AO28"/>
    <mergeCell ref="AR2:BE2"/>
    <mergeCell ref="AN52:AP52"/>
    <mergeCell ref="AG52:AM52"/>
    <mergeCell ref="AS46:AT4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30:AE30"/>
    <mergeCell ref="AK30:AO30"/>
    <mergeCell ref="X32:AB32"/>
    <mergeCell ref="W27:AE27"/>
    <mergeCell ref="AK27:AO27"/>
    <mergeCell ref="L28:O28"/>
    <mergeCell ref="L29:O29"/>
    <mergeCell ref="W29:AE29"/>
    <mergeCell ref="AK29:AO29"/>
  </mergeCells>
  <hyperlinks>
    <hyperlink ref="K1:S1" location="C2" display="1) Rekapitulace stavby"/>
    <hyperlink ref="W1:AI1" location="C51" display="2) Rekapitulace objektů stavby a soupisů prací"/>
    <hyperlink ref="A52" location="'006 - Demolice spodní sta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0"/>
  <sheetViews>
    <sheetView showGridLines="0" tabSelected="1" workbookViewId="0" topLeftCell="A1">
      <pane ySplit="1" topLeftCell="A165" activePane="bottomLeft" state="frozen"/>
      <selection pane="bottomLeft" activeCell="J199" sqref="J19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05"/>
      <c r="C1" s="105"/>
      <c r="D1" s="106" t="s">
        <v>1</v>
      </c>
      <c r="E1" s="105"/>
      <c r="F1" s="107" t="s">
        <v>78</v>
      </c>
      <c r="G1" s="344" t="s">
        <v>79</v>
      </c>
      <c r="H1" s="344"/>
      <c r="I1" s="108"/>
      <c r="J1" s="107" t="s">
        <v>80</v>
      </c>
      <c r="K1" s="106" t="s">
        <v>81</v>
      </c>
      <c r="L1" s="107" t="s">
        <v>82</v>
      </c>
      <c r="M1" s="107"/>
      <c r="N1" s="107"/>
      <c r="O1" s="107"/>
      <c r="P1" s="107"/>
      <c r="Q1" s="107"/>
      <c r="R1" s="107"/>
      <c r="S1" s="107"/>
      <c r="T1" s="10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56" ht="36.95" customHeight="1"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22" t="s">
        <v>7</v>
      </c>
      <c r="AZ2" s="109" t="s">
        <v>83</v>
      </c>
      <c r="BA2" s="109" t="s">
        <v>84</v>
      </c>
      <c r="BB2" s="109" t="s">
        <v>21</v>
      </c>
      <c r="BC2" s="109" t="s">
        <v>85</v>
      </c>
      <c r="BD2" s="109" t="s">
        <v>86</v>
      </c>
    </row>
    <row r="3" spans="2:56" ht="6.95" customHeight="1">
      <c r="B3" s="23"/>
      <c r="C3" s="24"/>
      <c r="D3" s="24"/>
      <c r="E3" s="24"/>
      <c r="F3" s="24"/>
      <c r="G3" s="24"/>
      <c r="H3" s="24"/>
      <c r="I3" s="110"/>
      <c r="J3" s="24"/>
      <c r="K3" s="25"/>
      <c r="AT3" s="22" t="s">
        <v>86</v>
      </c>
      <c r="AZ3" s="109" t="s">
        <v>87</v>
      </c>
      <c r="BA3" s="109" t="s">
        <v>88</v>
      </c>
      <c r="BB3" s="109" t="s">
        <v>21</v>
      </c>
      <c r="BC3" s="109" t="s">
        <v>89</v>
      </c>
      <c r="BD3" s="109" t="s">
        <v>86</v>
      </c>
    </row>
    <row r="4" spans="2:56" ht="36.95" customHeight="1">
      <c r="B4" s="26"/>
      <c r="C4" s="27"/>
      <c r="D4" s="28" t="s">
        <v>90</v>
      </c>
      <c r="E4" s="27"/>
      <c r="F4" s="27"/>
      <c r="G4" s="27"/>
      <c r="H4" s="27"/>
      <c r="I4" s="111"/>
      <c r="J4" s="27"/>
      <c r="K4" s="29"/>
      <c r="M4" s="30" t="s">
        <v>12</v>
      </c>
      <c r="AT4" s="22" t="s">
        <v>6</v>
      </c>
      <c r="AZ4" s="109" t="s">
        <v>91</v>
      </c>
      <c r="BA4" s="109" t="s">
        <v>92</v>
      </c>
      <c r="BB4" s="109" t="s">
        <v>21</v>
      </c>
      <c r="BC4" s="109" t="s">
        <v>93</v>
      </c>
      <c r="BD4" s="109" t="s">
        <v>86</v>
      </c>
    </row>
    <row r="5" spans="2:56" ht="6.95" customHeight="1">
      <c r="B5" s="26"/>
      <c r="C5" s="27"/>
      <c r="D5" s="27"/>
      <c r="E5" s="27"/>
      <c r="F5" s="27"/>
      <c r="G5" s="27"/>
      <c r="H5" s="27"/>
      <c r="I5" s="111"/>
      <c r="J5" s="27"/>
      <c r="K5" s="29"/>
      <c r="AZ5" s="109" t="s">
        <v>94</v>
      </c>
      <c r="BA5" s="109" t="s">
        <v>84</v>
      </c>
      <c r="BB5" s="109" t="s">
        <v>21</v>
      </c>
      <c r="BC5" s="109" t="s">
        <v>95</v>
      </c>
      <c r="BD5" s="109" t="s">
        <v>86</v>
      </c>
    </row>
    <row r="6" spans="2:56" s="1" customFormat="1" ht="15">
      <c r="B6" s="39"/>
      <c r="C6" s="40"/>
      <c r="D6" s="35" t="s">
        <v>18</v>
      </c>
      <c r="E6" s="40"/>
      <c r="F6" s="40"/>
      <c r="G6" s="40"/>
      <c r="H6" s="40"/>
      <c r="I6" s="112"/>
      <c r="J6" s="40"/>
      <c r="K6" s="43"/>
      <c r="AZ6" s="109" t="s">
        <v>96</v>
      </c>
      <c r="BA6" s="109" t="s">
        <v>97</v>
      </c>
      <c r="BB6" s="109" t="s">
        <v>21</v>
      </c>
      <c r="BC6" s="109" t="s">
        <v>98</v>
      </c>
      <c r="BD6" s="109" t="s">
        <v>86</v>
      </c>
    </row>
    <row r="7" spans="2:56" s="1" customFormat="1" ht="36.95" customHeight="1">
      <c r="B7" s="39"/>
      <c r="C7" s="40"/>
      <c r="D7" s="40"/>
      <c r="E7" s="345" t="s">
        <v>19</v>
      </c>
      <c r="F7" s="346"/>
      <c r="G7" s="346"/>
      <c r="H7" s="346"/>
      <c r="I7" s="112"/>
      <c r="J7" s="40"/>
      <c r="K7" s="43"/>
      <c r="AZ7" s="109" t="s">
        <v>99</v>
      </c>
      <c r="BA7" s="109" t="s">
        <v>100</v>
      </c>
      <c r="BB7" s="109" t="s">
        <v>21</v>
      </c>
      <c r="BC7" s="109" t="s">
        <v>101</v>
      </c>
      <c r="BD7" s="109" t="s">
        <v>86</v>
      </c>
    </row>
    <row r="8" spans="2:56" s="1" customFormat="1" ht="13.5">
      <c r="B8" s="39"/>
      <c r="C8" s="40"/>
      <c r="D8" s="40"/>
      <c r="E8" s="40"/>
      <c r="F8" s="40"/>
      <c r="G8" s="40"/>
      <c r="H8" s="40"/>
      <c r="I8" s="112"/>
      <c r="J8" s="40"/>
      <c r="K8" s="43"/>
      <c r="AZ8" s="109" t="s">
        <v>102</v>
      </c>
      <c r="BA8" s="109" t="s">
        <v>103</v>
      </c>
      <c r="BB8" s="109" t="s">
        <v>21</v>
      </c>
      <c r="BC8" s="109" t="s">
        <v>104</v>
      </c>
      <c r="BD8" s="109" t="s">
        <v>86</v>
      </c>
    </row>
    <row r="9" spans="2:56" s="1" customFormat="1" ht="14.45" customHeight="1">
      <c r="B9" s="39"/>
      <c r="C9" s="40"/>
      <c r="D9" s="35" t="s">
        <v>20</v>
      </c>
      <c r="E9" s="40"/>
      <c r="F9" s="33" t="s">
        <v>21</v>
      </c>
      <c r="G9" s="40"/>
      <c r="H9" s="40"/>
      <c r="I9" s="113" t="s">
        <v>22</v>
      </c>
      <c r="J9" s="33" t="s">
        <v>21</v>
      </c>
      <c r="K9" s="43"/>
      <c r="AZ9" s="109" t="s">
        <v>105</v>
      </c>
      <c r="BA9" s="109" t="s">
        <v>106</v>
      </c>
      <c r="BB9" s="109" t="s">
        <v>21</v>
      </c>
      <c r="BC9" s="109" t="s">
        <v>107</v>
      </c>
      <c r="BD9" s="109" t="s">
        <v>86</v>
      </c>
    </row>
    <row r="10" spans="2:56" s="1" customFormat="1" ht="14.45" customHeight="1">
      <c r="B10" s="39"/>
      <c r="C10" s="40"/>
      <c r="D10" s="35" t="s">
        <v>23</v>
      </c>
      <c r="E10" s="40"/>
      <c r="F10" s="33" t="s">
        <v>24</v>
      </c>
      <c r="G10" s="40"/>
      <c r="H10" s="40"/>
      <c r="I10" s="113" t="s">
        <v>25</v>
      </c>
      <c r="J10" s="114" t="str">
        <f>'Rekapitulace stavby'!AN8</f>
        <v>8.9.2017</v>
      </c>
      <c r="K10" s="43"/>
      <c r="AZ10" s="109" t="s">
        <v>108</v>
      </c>
      <c r="BA10" s="109" t="s">
        <v>109</v>
      </c>
      <c r="BB10" s="109" t="s">
        <v>21</v>
      </c>
      <c r="BC10" s="109" t="s">
        <v>110</v>
      </c>
      <c r="BD10" s="109" t="s">
        <v>86</v>
      </c>
    </row>
    <row r="11" spans="2:56" s="1" customFormat="1" ht="10.9" customHeight="1">
      <c r="B11" s="39"/>
      <c r="C11" s="40"/>
      <c r="D11" s="40"/>
      <c r="E11" s="40"/>
      <c r="F11" s="40"/>
      <c r="G11" s="40"/>
      <c r="H11" s="40"/>
      <c r="I11" s="112"/>
      <c r="J11" s="40"/>
      <c r="K11" s="43"/>
      <c r="AZ11" s="109" t="s">
        <v>111</v>
      </c>
      <c r="BA11" s="109" t="s">
        <v>109</v>
      </c>
      <c r="BB11" s="109" t="s">
        <v>21</v>
      </c>
      <c r="BC11" s="109" t="s">
        <v>112</v>
      </c>
      <c r="BD11" s="109" t="s">
        <v>86</v>
      </c>
    </row>
    <row r="12" spans="2:56" s="1" customFormat="1" ht="14.45" customHeight="1">
      <c r="B12" s="39"/>
      <c r="C12" s="40"/>
      <c r="D12" s="35" t="s">
        <v>27</v>
      </c>
      <c r="E12" s="40"/>
      <c r="F12" s="40"/>
      <c r="G12" s="40"/>
      <c r="H12" s="40"/>
      <c r="I12" s="113" t="s">
        <v>28</v>
      </c>
      <c r="J12" s="33" t="s">
        <v>21</v>
      </c>
      <c r="K12" s="43"/>
      <c r="AZ12" s="109" t="s">
        <v>113</v>
      </c>
      <c r="BA12" s="109" t="s">
        <v>114</v>
      </c>
      <c r="BB12" s="109" t="s">
        <v>21</v>
      </c>
      <c r="BC12" s="109" t="s">
        <v>115</v>
      </c>
      <c r="BD12" s="109" t="s">
        <v>86</v>
      </c>
    </row>
    <row r="13" spans="2:56" s="1" customFormat="1" ht="18" customHeight="1">
      <c r="B13" s="39"/>
      <c r="C13" s="40"/>
      <c r="D13" s="40"/>
      <c r="E13" s="33" t="s">
        <v>29</v>
      </c>
      <c r="F13" s="40"/>
      <c r="G13" s="40"/>
      <c r="H13" s="40"/>
      <c r="I13" s="113" t="s">
        <v>30</v>
      </c>
      <c r="J13" s="33" t="s">
        <v>21</v>
      </c>
      <c r="K13" s="43"/>
      <c r="AZ13" s="109" t="s">
        <v>116</v>
      </c>
      <c r="BA13" s="109" t="s">
        <v>117</v>
      </c>
      <c r="BB13" s="109" t="s">
        <v>21</v>
      </c>
      <c r="BC13" s="109" t="s">
        <v>118</v>
      </c>
      <c r="BD13" s="109" t="s">
        <v>86</v>
      </c>
    </row>
    <row r="14" spans="2:56" s="1" customFormat="1" ht="6.95" customHeight="1">
      <c r="B14" s="39"/>
      <c r="C14" s="40"/>
      <c r="D14" s="40"/>
      <c r="E14" s="40"/>
      <c r="F14" s="40"/>
      <c r="G14" s="40"/>
      <c r="H14" s="40"/>
      <c r="I14" s="112"/>
      <c r="J14" s="40"/>
      <c r="K14" s="43"/>
      <c r="AZ14" s="109" t="s">
        <v>119</v>
      </c>
      <c r="BA14" s="109" t="s">
        <v>120</v>
      </c>
      <c r="BB14" s="109" t="s">
        <v>21</v>
      </c>
      <c r="BC14" s="109" t="s">
        <v>121</v>
      </c>
      <c r="BD14" s="109" t="s">
        <v>86</v>
      </c>
    </row>
    <row r="15" spans="2:11" s="1" customFormat="1" ht="14.45" customHeight="1">
      <c r="B15" s="39"/>
      <c r="C15" s="40"/>
      <c r="D15" s="35" t="s">
        <v>31</v>
      </c>
      <c r="E15" s="40"/>
      <c r="F15" s="40"/>
      <c r="G15" s="40"/>
      <c r="H15" s="40"/>
      <c r="I15" s="113" t="s">
        <v>28</v>
      </c>
      <c r="J15" s="33" t="str">
        <f>IF('Rekapitulace stavby'!AN13="Vyplň údaj","",IF('Rekapitulace stavby'!AN13="","",'Rekapitulace stavby'!AN13))</f>
        <v/>
      </c>
      <c r="K15" s="43"/>
    </row>
    <row r="16" spans="2:11" s="1" customFormat="1" ht="18" customHeight="1">
      <c r="B16" s="39"/>
      <c r="C16" s="40"/>
      <c r="D16" s="40"/>
      <c r="E16" s="33" t="str">
        <f>IF('Rekapitulace stavby'!E14="Vyplň údaj","",IF('Rekapitulace stavby'!E14="","",'Rekapitulace stavby'!E14))</f>
        <v/>
      </c>
      <c r="F16" s="40"/>
      <c r="G16" s="40"/>
      <c r="H16" s="40"/>
      <c r="I16" s="113" t="s">
        <v>30</v>
      </c>
      <c r="J16" s="33" t="str">
        <f>IF('Rekapitulace stavby'!AN14="Vyplň údaj","",IF('Rekapitulace stavby'!AN14="","",'Rekapitulace stavby'!AN14))</f>
        <v/>
      </c>
      <c r="K16" s="43"/>
    </row>
    <row r="17" spans="2:11" s="1" customFormat="1" ht="6.95" customHeight="1">
      <c r="B17" s="39"/>
      <c r="C17" s="40"/>
      <c r="D17" s="40"/>
      <c r="E17" s="40"/>
      <c r="F17" s="40"/>
      <c r="G17" s="40"/>
      <c r="H17" s="40"/>
      <c r="I17" s="112"/>
      <c r="J17" s="40"/>
      <c r="K17" s="43"/>
    </row>
    <row r="18" spans="2:11" s="1" customFormat="1" ht="14.45" customHeight="1">
      <c r="B18" s="39"/>
      <c r="C18" s="40"/>
      <c r="D18" s="35" t="s">
        <v>33</v>
      </c>
      <c r="E18" s="40"/>
      <c r="F18" s="40"/>
      <c r="G18" s="40"/>
      <c r="H18" s="40"/>
      <c r="I18" s="113" t="s">
        <v>28</v>
      </c>
      <c r="J18" s="33" t="str">
        <f>IF('Rekapitulace stavby'!AN16="","",'Rekapitulace stavby'!AN16)</f>
        <v/>
      </c>
      <c r="K18" s="43"/>
    </row>
    <row r="19" spans="2:11" s="1" customFormat="1" ht="18" customHeight="1">
      <c r="B19" s="39"/>
      <c r="C19" s="40"/>
      <c r="D19" s="40"/>
      <c r="E19" s="33" t="str">
        <f>IF('Rekapitulace stavby'!E17="","",'Rekapitulace stavby'!E17)</f>
        <v xml:space="preserve"> </v>
      </c>
      <c r="F19" s="40"/>
      <c r="G19" s="40"/>
      <c r="H19" s="40"/>
      <c r="I19" s="113" t="s">
        <v>30</v>
      </c>
      <c r="J19" s="33" t="str">
        <f>IF('Rekapitulace stavby'!AN17="","",'Rekapitulace stavby'!AN17)</f>
        <v/>
      </c>
      <c r="K19" s="43"/>
    </row>
    <row r="20" spans="2:11" s="1" customFormat="1" ht="6.95" customHeight="1">
      <c r="B20" s="39"/>
      <c r="C20" s="40"/>
      <c r="D20" s="40"/>
      <c r="E20" s="40"/>
      <c r="F20" s="40"/>
      <c r="G20" s="40"/>
      <c r="H20" s="40"/>
      <c r="I20" s="112"/>
      <c r="J20" s="40"/>
      <c r="K20" s="43"/>
    </row>
    <row r="21" spans="2:11" s="1" customFormat="1" ht="14.45" customHeight="1">
      <c r="B21" s="39"/>
      <c r="C21" s="40"/>
      <c r="D21" s="35" t="s">
        <v>36</v>
      </c>
      <c r="E21" s="40"/>
      <c r="F21" s="40"/>
      <c r="G21" s="40"/>
      <c r="H21" s="40"/>
      <c r="I21" s="112"/>
      <c r="J21" s="40"/>
      <c r="K21" s="43"/>
    </row>
    <row r="22" spans="2:11" s="6" customFormat="1" ht="16.5" customHeight="1">
      <c r="B22" s="115"/>
      <c r="C22" s="116"/>
      <c r="D22" s="116"/>
      <c r="E22" s="314" t="s">
        <v>21</v>
      </c>
      <c r="F22" s="314"/>
      <c r="G22" s="314"/>
      <c r="H22" s="314"/>
      <c r="I22" s="117"/>
      <c r="J22" s="116"/>
      <c r="K22" s="118"/>
    </row>
    <row r="23" spans="2:11" s="1" customFormat="1" ht="6.95" customHeight="1">
      <c r="B23" s="39"/>
      <c r="C23" s="40"/>
      <c r="D23" s="40"/>
      <c r="E23" s="40"/>
      <c r="F23" s="40"/>
      <c r="G23" s="40"/>
      <c r="H23" s="40"/>
      <c r="I23" s="112"/>
      <c r="J23" s="40"/>
      <c r="K23" s="43"/>
    </row>
    <row r="24" spans="2:11" s="1" customFormat="1" ht="6.95" customHeight="1">
      <c r="B24" s="39"/>
      <c r="C24" s="40"/>
      <c r="D24" s="83"/>
      <c r="E24" s="83"/>
      <c r="F24" s="83"/>
      <c r="G24" s="83"/>
      <c r="H24" s="83"/>
      <c r="I24" s="119"/>
      <c r="J24" s="83"/>
      <c r="K24" s="120"/>
    </row>
    <row r="25" spans="2:11" s="1" customFormat="1" ht="25.35" customHeight="1">
      <c r="B25" s="39"/>
      <c r="C25" s="40"/>
      <c r="D25" s="121" t="s">
        <v>37</v>
      </c>
      <c r="E25" s="40"/>
      <c r="F25" s="40"/>
      <c r="G25" s="40"/>
      <c r="H25" s="40"/>
      <c r="I25" s="112"/>
      <c r="J25" s="122">
        <f>ROUND(J79,2)</f>
        <v>0</v>
      </c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19"/>
      <c r="J26" s="83"/>
      <c r="K26" s="120"/>
    </row>
    <row r="27" spans="2:11" s="1" customFormat="1" ht="14.45" customHeight="1">
      <c r="B27" s="39"/>
      <c r="C27" s="40"/>
      <c r="D27" s="40"/>
      <c r="E27" s="40"/>
      <c r="F27" s="44" t="s">
        <v>39</v>
      </c>
      <c r="G27" s="40"/>
      <c r="H27" s="40"/>
      <c r="I27" s="123" t="s">
        <v>38</v>
      </c>
      <c r="J27" s="44" t="s">
        <v>40</v>
      </c>
      <c r="K27" s="43"/>
    </row>
    <row r="28" spans="2:11" s="1" customFormat="1" ht="14.45" customHeight="1">
      <c r="B28" s="39"/>
      <c r="C28" s="40"/>
      <c r="D28" s="47" t="s">
        <v>41</v>
      </c>
      <c r="E28" s="47" t="s">
        <v>42</v>
      </c>
      <c r="F28" s="124">
        <f>ROUND(SUM(BE79:BE199),2)</f>
        <v>0</v>
      </c>
      <c r="G28" s="40"/>
      <c r="H28" s="40"/>
      <c r="I28" s="125">
        <v>0.21</v>
      </c>
      <c r="J28" s="124">
        <f>ROUND(ROUND((SUM(BE79:BE199)),2)*I28,2)</f>
        <v>0</v>
      </c>
      <c r="K28" s="43"/>
    </row>
    <row r="29" spans="2:11" s="1" customFormat="1" ht="14.45" customHeight="1">
      <c r="B29" s="39"/>
      <c r="C29" s="40"/>
      <c r="D29" s="40"/>
      <c r="E29" s="47" t="s">
        <v>43</v>
      </c>
      <c r="F29" s="124">
        <f>ROUND(SUM(BF79:BF199),2)</f>
        <v>0</v>
      </c>
      <c r="G29" s="40"/>
      <c r="H29" s="40"/>
      <c r="I29" s="125">
        <v>0.15</v>
      </c>
      <c r="J29" s="124">
        <f>ROUND(ROUND((SUM(BF79:BF199)),2)*I29,2)</f>
        <v>0</v>
      </c>
      <c r="K29" s="43"/>
    </row>
    <row r="30" spans="2:11" s="1" customFormat="1" ht="14.45" customHeight="1" hidden="1">
      <c r="B30" s="39"/>
      <c r="C30" s="40"/>
      <c r="D30" s="40"/>
      <c r="E30" s="47" t="s">
        <v>44</v>
      </c>
      <c r="F30" s="124">
        <f>ROUND(SUM(BG79:BG199),2)</f>
        <v>0</v>
      </c>
      <c r="G30" s="40"/>
      <c r="H30" s="40"/>
      <c r="I30" s="125">
        <v>0.21</v>
      </c>
      <c r="J30" s="124">
        <v>0</v>
      </c>
      <c r="K30" s="43"/>
    </row>
    <row r="31" spans="2:11" s="1" customFormat="1" ht="14.45" customHeight="1" hidden="1">
      <c r="B31" s="39"/>
      <c r="C31" s="40"/>
      <c r="D31" s="40"/>
      <c r="E31" s="47" t="s">
        <v>45</v>
      </c>
      <c r="F31" s="124">
        <f>ROUND(SUM(BH79:BH199),2)</f>
        <v>0</v>
      </c>
      <c r="G31" s="40"/>
      <c r="H31" s="40"/>
      <c r="I31" s="125">
        <v>0.15</v>
      </c>
      <c r="J31" s="124"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46</v>
      </c>
      <c r="F32" s="124">
        <f>ROUND(SUM(BI79:BI199),2)</f>
        <v>0</v>
      </c>
      <c r="G32" s="40"/>
      <c r="H32" s="40"/>
      <c r="I32" s="125">
        <v>0</v>
      </c>
      <c r="J32" s="124">
        <v>0</v>
      </c>
      <c r="K32" s="43"/>
    </row>
    <row r="33" spans="2:11" s="1" customFormat="1" ht="6.95" customHeight="1">
      <c r="B33" s="39"/>
      <c r="C33" s="40"/>
      <c r="D33" s="40"/>
      <c r="E33" s="40"/>
      <c r="F33" s="40"/>
      <c r="G33" s="40"/>
      <c r="H33" s="40"/>
      <c r="I33" s="112"/>
      <c r="J33" s="40"/>
      <c r="K33" s="43"/>
    </row>
    <row r="34" spans="2:11" s="1" customFormat="1" ht="25.35" customHeight="1">
      <c r="B34" s="39"/>
      <c r="C34" s="126"/>
      <c r="D34" s="127" t="s">
        <v>47</v>
      </c>
      <c r="E34" s="77"/>
      <c r="F34" s="77"/>
      <c r="G34" s="128" t="s">
        <v>48</v>
      </c>
      <c r="H34" s="129" t="s">
        <v>49</v>
      </c>
      <c r="I34" s="130"/>
      <c r="J34" s="131">
        <f>SUM(J25:J32)</f>
        <v>0</v>
      </c>
      <c r="K34" s="132"/>
    </row>
    <row r="35" spans="2:11" s="1" customFormat="1" ht="14.45" customHeight="1">
      <c r="B35" s="54"/>
      <c r="C35" s="55"/>
      <c r="D35" s="55"/>
      <c r="E35" s="55"/>
      <c r="F35" s="55"/>
      <c r="G35" s="55"/>
      <c r="H35" s="55"/>
      <c r="I35" s="133"/>
      <c r="J35" s="55"/>
      <c r="K35" s="56"/>
    </row>
    <row r="39" spans="2:11" s="1" customFormat="1" ht="6.95" customHeight="1">
      <c r="B39" s="134"/>
      <c r="C39" s="135"/>
      <c r="D39" s="135"/>
      <c r="E39" s="135"/>
      <c r="F39" s="135"/>
      <c r="G39" s="135"/>
      <c r="H39" s="135"/>
      <c r="I39" s="136"/>
      <c r="J39" s="135"/>
      <c r="K39" s="137"/>
    </row>
    <row r="40" spans="2:11" s="1" customFormat="1" ht="36.95" customHeight="1">
      <c r="B40" s="39"/>
      <c r="C40" s="28" t="s">
        <v>122</v>
      </c>
      <c r="D40" s="40"/>
      <c r="E40" s="40"/>
      <c r="F40" s="40"/>
      <c r="G40" s="40"/>
      <c r="H40" s="40"/>
      <c r="I40" s="112"/>
      <c r="J40" s="40"/>
      <c r="K40" s="43"/>
    </row>
    <row r="41" spans="2:11" s="1" customFormat="1" ht="6.95" customHeight="1">
      <c r="B41" s="39"/>
      <c r="C41" s="40"/>
      <c r="D41" s="40"/>
      <c r="E41" s="40"/>
      <c r="F41" s="40"/>
      <c r="G41" s="40"/>
      <c r="H41" s="40"/>
      <c r="I41" s="112"/>
      <c r="J41" s="40"/>
      <c r="K41" s="43"/>
    </row>
    <row r="42" spans="2:11" s="1" customFormat="1" ht="14.45" customHeight="1">
      <c r="B42" s="39"/>
      <c r="C42" s="35" t="s">
        <v>18</v>
      </c>
      <c r="D42" s="40"/>
      <c r="E42" s="40"/>
      <c r="F42" s="40"/>
      <c r="G42" s="40"/>
      <c r="H42" s="40"/>
      <c r="I42" s="112"/>
      <c r="J42" s="40"/>
      <c r="K42" s="43"/>
    </row>
    <row r="43" spans="2:11" s="1" customFormat="1" ht="17.25" customHeight="1">
      <c r="B43" s="39"/>
      <c r="C43" s="40"/>
      <c r="D43" s="40"/>
      <c r="E43" s="345" t="str">
        <f>E7</f>
        <v>Demolice spodní staveb parcela 3791/1 - III.etapa</v>
      </c>
      <c r="F43" s="346"/>
      <c r="G43" s="346"/>
      <c r="H43" s="346"/>
      <c r="I43" s="112"/>
      <c r="J43" s="40"/>
      <c r="K43" s="43"/>
    </row>
    <row r="44" spans="2:11" s="1" customFormat="1" ht="6.95" customHeight="1">
      <c r="B44" s="39"/>
      <c r="C44" s="40"/>
      <c r="D44" s="40"/>
      <c r="E44" s="40"/>
      <c r="F44" s="40"/>
      <c r="G44" s="40"/>
      <c r="H44" s="40"/>
      <c r="I44" s="112"/>
      <c r="J44" s="40"/>
      <c r="K44" s="43"/>
    </row>
    <row r="45" spans="2:11" s="1" customFormat="1" ht="18" customHeight="1">
      <c r="B45" s="39"/>
      <c r="C45" s="35" t="s">
        <v>23</v>
      </c>
      <c r="D45" s="40"/>
      <c r="E45" s="40"/>
      <c r="F45" s="33" t="str">
        <f>F10</f>
        <v>Sokolov</v>
      </c>
      <c r="G45" s="40"/>
      <c r="H45" s="40"/>
      <c r="I45" s="113" t="s">
        <v>25</v>
      </c>
      <c r="J45" s="114" t="str">
        <f>IF(J10="","",J10)</f>
        <v>8.9.2017</v>
      </c>
      <c r="K45" s="43"/>
    </row>
    <row r="46" spans="2:11" s="1" customFormat="1" ht="6.95" customHeight="1">
      <c r="B46" s="39"/>
      <c r="C46" s="40"/>
      <c r="D46" s="40"/>
      <c r="E46" s="40"/>
      <c r="F46" s="40"/>
      <c r="G46" s="40"/>
      <c r="H46" s="40"/>
      <c r="I46" s="112"/>
      <c r="J46" s="40"/>
      <c r="K46" s="43"/>
    </row>
    <row r="47" spans="2:11" s="1" customFormat="1" ht="15">
      <c r="B47" s="39"/>
      <c r="C47" s="35" t="s">
        <v>27</v>
      </c>
      <c r="D47" s="40"/>
      <c r="E47" s="40"/>
      <c r="F47" s="33" t="str">
        <f>E13</f>
        <v>Město Sokolov</v>
      </c>
      <c r="G47" s="40"/>
      <c r="H47" s="40"/>
      <c r="I47" s="113" t="s">
        <v>33</v>
      </c>
      <c r="J47" s="314" t="str">
        <f>E19</f>
        <v xml:space="preserve"> </v>
      </c>
      <c r="K47" s="43"/>
    </row>
    <row r="48" spans="2:11" s="1" customFormat="1" ht="14.45" customHeight="1">
      <c r="B48" s="39"/>
      <c r="C48" s="35" t="s">
        <v>31</v>
      </c>
      <c r="D48" s="40"/>
      <c r="E48" s="40"/>
      <c r="F48" s="33" t="str">
        <f>IF(E16="","",E16)</f>
        <v/>
      </c>
      <c r="G48" s="40"/>
      <c r="H48" s="40"/>
      <c r="I48" s="112"/>
      <c r="J48" s="342"/>
      <c r="K48" s="43"/>
    </row>
    <row r="49" spans="2:11" s="1" customFormat="1" ht="10.35" customHeight="1">
      <c r="B49" s="39"/>
      <c r="C49" s="40"/>
      <c r="D49" s="40"/>
      <c r="E49" s="40"/>
      <c r="F49" s="40"/>
      <c r="G49" s="40"/>
      <c r="H49" s="40"/>
      <c r="I49" s="112"/>
      <c r="J49" s="40"/>
      <c r="K49" s="43"/>
    </row>
    <row r="50" spans="2:11" s="1" customFormat="1" ht="29.25" customHeight="1">
      <c r="B50" s="39"/>
      <c r="C50" s="138" t="s">
        <v>123</v>
      </c>
      <c r="D50" s="126"/>
      <c r="E50" s="126"/>
      <c r="F50" s="126"/>
      <c r="G50" s="126"/>
      <c r="H50" s="126"/>
      <c r="I50" s="139"/>
      <c r="J50" s="140" t="s">
        <v>124</v>
      </c>
      <c r="K50" s="141"/>
    </row>
    <row r="51" spans="2:11" s="1" customFormat="1" ht="10.35" customHeight="1">
      <c r="B51" s="39"/>
      <c r="C51" s="40"/>
      <c r="D51" s="40"/>
      <c r="E51" s="40"/>
      <c r="F51" s="40"/>
      <c r="G51" s="40"/>
      <c r="H51" s="40"/>
      <c r="I51" s="112"/>
      <c r="J51" s="40"/>
      <c r="K51" s="43"/>
    </row>
    <row r="52" spans="2:47" s="1" customFormat="1" ht="29.25" customHeight="1">
      <c r="B52" s="39"/>
      <c r="C52" s="142" t="s">
        <v>125</v>
      </c>
      <c r="D52" s="40"/>
      <c r="E52" s="40"/>
      <c r="F52" s="40"/>
      <c r="G52" s="40"/>
      <c r="H52" s="40"/>
      <c r="I52" s="112"/>
      <c r="J52" s="122">
        <f>J79</f>
        <v>0</v>
      </c>
      <c r="K52" s="43"/>
      <c r="AU52" s="22" t="s">
        <v>126</v>
      </c>
    </row>
    <row r="53" spans="2:11" s="7" customFormat="1" ht="24.95" customHeight="1">
      <c r="B53" s="143"/>
      <c r="C53" s="144"/>
      <c r="D53" s="145" t="s">
        <v>127</v>
      </c>
      <c r="E53" s="146"/>
      <c r="F53" s="146"/>
      <c r="G53" s="146"/>
      <c r="H53" s="146"/>
      <c r="I53" s="147"/>
      <c r="J53" s="148">
        <f>J80</f>
        <v>0</v>
      </c>
      <c r="K53" s="149"/>
    </row>
    <row r="54" spans="2:11" s="8" customFormat="1" ht="19.9" customHeight="1">
      <c r="B54" s="150"/>
      <c r="C54" s="151"/>
      <c r="D54" s="152" t="s">
        <v>128</v>
      </c>
      <c r="E54" s="153"/>
      <c r="F54" s="153"/>
      <c r="G54" s="153"/>
      <c r="H54" s="153"/>
      <c r="I54" s="154"/>
      <c r="J54" s="155">
        <f>J81</f>
        <v>0</v>
      </c>
      <c r="K54" s="156"/>
    </row>
    <row r="55" spans="2:11" s="8" customFormat="1" ht="19.9" customHeight="1">
      <c r="B55" s="150"/>
      <c r="C55" s="151"/>
      <c r="D55" s="152" t="s">
        <v>129</v>
      </c>
      <c r="E55" s="153"/>
      <c r="F55" s="153"/>
      <c r="G55" s="153"/>
      <c r="H55" s="153"/>
      <c r="I55" s="154"/>
      <c r="J55" s="155">
        <f>J143</f>
        <v>0</v>
      </c>
      <c r="K55" s="156"/>
    </row>
    <row r="56" spans="2:11" s="8" customFormat="1" ht="19.9" customHeight="1">
      <c r="B56" s="150"/>
      <c r="C56" s="151"/>
      <c r="D56" s="152" t="s">
        <v>130</v>
      </c>
      <c r="E56" s="153"/>
      <c r="F56" s="153"/>
      <c r="G56" s="153"/>
      <c r="H56" s="153"/>
      <c r="I56" s="154"/>
      <c r="J56" s="155">
        <f>J146</f>
        <v>0</v>
      </c>
      <c r="K56" s="156"/>
    </row>
    <row r="57" spans="2:11" s="8" customFormat="1" ht="19.9" customHeight="1">
      <c r="B57" s="150"/>
      <c r="C57" s="151"/>
      <c r="D57" s="152" t="s">
        <v>131</v>
      </c>
      <c r="E57" s="153"/>
      <c r="F57" s="153"/>
      <c r="G57" s="153"/>
      <c r="H57" s="153"/>
      <c r="I57" s="154"/>
      <c r="J57" s="155">
        <f>J185</f>
        <v>0</v>
      </c>
      <c r="K57" s="156"/>
    </row>
    <row r="58" spans="2:11" s="7" customFormat="1" ht="24.95" customHeight="1">
      <c r="B58" s="143"/>
      <c r="C58" s="144"/>
      <c r="D58" s="145" t="s">
        <v>132</v>
      </c>
      <c r="E58" s="146"/>
      <c r="F58" s="146"/>
      <c r="G58" s="146"/>
      <c r="H58" s="146"/>
      <c r="I58" s="147"/>
      <c r="J58" s="148">
        <f>J190</f>
        <v>0</v>
      </c>
      <c r="K58" s="149"/>
    </row>
    <row r="59" spans="2:11" s="8" customFormat="1" ht="19.9" customHeight="1">
      <c r="B59" s="150"/>
      <c r="C59" s="151"/>
      <c r="D59" s="152" t="s">
        <v>133</v>
      </c>
      <c r="E59" s="153"/>
      <c r="F59" s="153"/>
      <c r="G59" s="153"/>
      <c r="H59" s="153"/>
      <c r="I59" s="154"/>
      <c r="J59" s="155">
        <f>J191</f>
        <v>0</v>
      </c>
      <c r="K59" s="156"/>
    </row>
    <row r="60" spans="2:11" s="8" customFormat="1" ht="19.9" customHeight="1">
      <c r="B60" s="150"/>
      <c r="C60" s="151"/>
      <c r="D60" s="152" t="s">
        <v>134</v>
      </c>
      <c r="E60" s="153"/>
      <c r="F60" s="153"/>
      <c r="G60" s="153"/>
      <c r="H60" s="153"/>
      <c r="I60" s="154"/>
      <c r="J60" s="155">
        <f>J193</f>
        <v>0</v>
      </c>
      <c r="K60" s="156"/>
    </row>
    <row r="61" spans="2:11" s="8" customFormat="1" ht="19.9" customHeight="1">
      <c r="B61" s="150"/>
      <c r="C61" s="151"/>
      <c r="D61" s="152" t="s">
        <v>135</v>
      </c>
      <c r="E61" s="153"/>
      <c r="F61" s="153"/>
      <c r="G61" s="153"/>
      <c r="H61" s="153"/>
      <c r="I61" s="154"/>
      <c r="J61" s="155">
        <f>J198</f>
        <v>0</v>
      </c>
      <c r="K61" s="156"/>
    </row>
    <row r="62" spans="2:11" s="1" customFormat="1" ht="21.75" customHeight="1">
      <c r="B62" s="39"/>
      <c r="C62" s="40"/>
      <c r="D62" s="40"/>
      <c r="E62" s="40"/>
      <c r="F62" s="40"/>
      <c r="G62" s="40"/>
      <c r="H62" s="40"/>
      <c r="I62" s="112"/>
      <c r="J62" s="40"/>
      <c r="K62" s="43"/>
    </row>
    <row r="63" spans="2:11" s="1" customFormat="1" ht="6.95" customHeight="1">
      <c r="B63" s="54"/>
      <c r="C63" s="55"/>
      <c r="D63" s="55"/>
      <c r="E63" s="55"/>
      <c r="F63" s="55"/>
      <c r="G63" s="55"/>
      <c r="H63" s="55"/>
      <c r="I63" s="133"/>
      <c r="J63" s="55"/>
      <c r="K63" s="56"/>
    </row>
    <row r="67" spans="2:12" s="1" customFormat="1" ht="6.95" customHeight="1">
      <c r="B67" s="57"/>
      <c r="C67" s="58"/>
      <c r="D67" s="58"/>
      <c r="E67" s="58"/>
      <c r="F67" s="58"/>
      <c r="G67" s="58"/>
      <c r="H67" s="58"/>
      <c r="I67" s="136"/>
      <c r="J67" s="58"/>
      <c r="K67" s="58"/>
      <c r="L67" s="59"/>
    </row>
    <row r="68" spans="2:12" s="1" customFormat="1" ht="36.95" customHeight="1">
      <c r="B68" s="39"/>
      <c r="C68" s="60" t="s">
        <v>136</v>
      </c>
      <c r="D68" s="61"/>
      <c r="E68" s="61"/>
      <c r="F68" s="61"/>
      <c r="G68" s="61"/>
      <c r="H68" s="61"/>
      <c r="I68" s="157"/>
      <c r="J68" s="61"/>
      <c r="K68" s="61"/>
      <c r="L68" s="59"/>
    </row>
    <row r="69" spans="2:12" s="1" customFormat="1" ht="6.95" customHeight="1">
      <c r="B69" s="39"/>
      <c r="C69" s="61"/>
      <c r="D69" s="61"/>
      <c r="E69" s="61"/>
      <c r="F69" s="61"/>
      <c r="G69" s="61"/>
      <c r="H69" s="61"/>
      <c r="I69" s="157"/>
      <c r="J69" s="61"/>
      <c r="K69" s="61"/>
      <c r="L69" s="59"/>
    </row>
    <row r="70" spans="2:12" s="1" customFormat="1" ht="14.45" customHeight="1">
      <c r="B70" s="39"/>
      <c r="C70" s="63" t="s">
        <v>18</v>
      </c>
      <c r="D70" s="61"/>
      <c r="E70" s="61"/>
      <c r="F70" s="61"/>
      <c r="G70" s="61"/>
      <c r="H70" s="61"/>
      <c r="I70" s="157"/>
      <c r="J70" s="61"/>
      <c r="K70" s="61"/>
      <c r="L70" s="59"/>
    </row>
    <row r="71" spans="2:12" s="1" customFormat="1" ht="17.25" customHeight="1">
      <c r="B71" s="39"/>
      <c r="C71" s="61"/>
      <c r="D71" s="61"/>
      <c r="E71" s="328" t="str">
        <f>E7</f>
        <v>Demolice spodní staveb parcela 3791/1 - III.etapa</v>
      </c>
      <c r="F71" s="343"/>
      <c r="G71" s="343"/>
      <c r="H71" s="343"/>
      <c r="I71" s="157"/>
      <c r="J71" s="61"/>
      <c r="K71" s="61"/>
      <c r="L71" s="59"/>
    </row>
    <row r="72" spans="2:12" s="1" customFormat="1" ht="6.95" customHeight="1">
      <c r="B72" s="39"/>
      <c r="C72" s="61"/>
      <c r="D72" s="61"/>
      <c r="E72" s="61"/>
      <c r="F72" s="61"/>
      <c r="G72" s="61"/>
      <c r="H72" s="61"/>
      <c r="I72" s="157"/>
      <c r="J72" s="61"/>
      <c r="K72" s="61"/>
      <c r="L72" s="59"/>
    </row>
    <row r="73" spans="2:12" s="1" customFormat="1" ht="18" customHeight="1">
      <c r="B73" s="39"/>
      <c r="C73" s="63" t="s">
        <v>23</v>
      </c>
      <c r="D73" s="61"/>
      <c r="E73" s="61"/>
      <c r="F73" s="158" t="str">
        <f>F10</f>
        <v>Sokolov</v>
      </c>
      <c r="G73" s="61"/>
      <c r="H73" s="61"/>
      <c r="I73" s="159" t="s">
        <v>25</v>
      </c>
      <c r="J73" s="71" t="str">
        <f>IF(J10="","",J10)</f>
        <v>8.9.2017</v>
      </c>
      <c r="K73" s="61"/>
      <c r="L73" s="59"/>
    </row>
    <row r="74" spans="2:12" s="1" customFormat="1" ht="6.95" customHeight="1">
      <c r="B74" s="39"/>
      <c r="C74" s="61"/>
      <c r="D74" s="61"/>
      <c r="E74" s="61"/>
      <c r="F74" s="61"/>
      <c r="G74" s="61"/>
      <c r="H74" s="61"/>
      <c r="I74" s="157"/>
      <c r="J74" s="61"/>
      <c r="K74" s="61"/>
      <c r="L74" s="59"/>
    </row>
    <row r="75" spans="2:12" s="1" customFormat="1" ht="15">
      <c r="B75" s="39"/>
      <c r="C75" s="63" t="s">
        <v>27</v>
      </c>
      <c r="D75" s="61"/>
      <c r="E75" s="61"/>
      <c r="F75" s="158" t="str">
        <f>E13</f>
        <v>Město Sokolov</v>
      </c>
      <c r="G75" s="61"/>
      <c r="H75" s="61"/>
      <c r="I75" s="159" t="s">
        <v>33</v>
      </c>
      <c r="J75" s="158" t="str">
        <f>E19</f>
        <v xml:space="preserve"> </v>
      </c>
      <c r="K75" s="61"/>
      <c r="L75" s="59"/>
    </row>
    <row r="76" spans="2:12" s="1" customFormat="1" ht="14.45" customHeight="1">
      <c r="B76" s="39"/>
      <c r="C76" s="63" t="s">
        <v>31</v>
      </c>
      <c r="D76" s="61"/>
      <c r="E76" s="61"/>
      <c r="F76" s="158" t="str">
        <f>IF(E16="","",E16)</f>
        <v/>
      </c>
      <c r="G76" s="61"/>
      <c r="H76" s="61"/>
      <c r="I76" s="157"/>
      <c r="J76" s="61"/>
      <c r="K76" s="61"/>
      <c r="L76" s="59"/>
    </row>
    <row r="77" spans="2:12" s="1" customFormat="1" ht="10.35" customHeight="1">
      <c r="B77" s="39"/>
      <c r="C77" s="61"/>
      <c r="D77" s="61"/>
      <c r="E77" s="61"/>
      <c r="F77" s="61"/>
      <c r="G77" s="61"/>
      <c r="H77" s="61"/>
      <c r="I77" s="157"/>
      <c r="J77" s="61"/>
      <c r="K77" s="61"/>
      <c r="L77" s="59"/>
    </row>
    <row r="78" spans="2:20" s="9" customFormat="1" ht="29.25" customHeight="1">
      <c r="B78" s="160"/>
      <c r="C78" s="161" t="s">
        <v>137</v>
      </c>
      <c r="D78" s="162" t="s">
        <v>56</v>
      </c>
      <c r="E78" s="162" t="s">
        <v>52</v>
      </c>
      <c r="F78" s="162" t="s">
        <v>138</v>
      </c>
      <c r="G78" s="162" t="s">
        <v>139</v>
      </c>
      <c r="H78" s="162" t="s">
        <v>140</v>
      </c>
      <c r="I78" s="163" t="s">
        <v>141</v>
      </c>
      <c r="J78" s="162" t="s">
        <v>124</v>
      </c>
      <c r="K78" s="164" t="s">
        <v>142</v>
      </c>
      <c r="L78" s="165"/>
      <c r="M78" s="79" t="s">
        <v>143</v>
      </c>
      <c r="N78" s="80" t="s">
        <v>41</v>
      </c>
      <c r="O78" s="80" t="s">
        <v>144</v>
      </c>
      <c r="P78" s="80" t="s">
        <v>145</v>
      </c>
      <c r="Q78" s="80" t="s">
        <v>146</v>
      </c>
      <c r="R78" s="80" t="s">
        <v>147</v>
      </c>
      <c r="S78" s="80" t="s">
        <v>148</v>
      </c>
      <c r="T78" s="81" t="s">
        <v>149</v>
      </c>
    </row>
    <row r="79" spans="2:63" s="1" customFormat="1" ht="29.25" customHeight="1">
      <c r="B79" s="39"/>
      <c r="C79" s="85" t="s">
        <v>125</v>
      </c>
      <c r="D79" s="61"/>
      <c r="E79" s="61"/>
      <c r="F79" s="61"/>
      <c r="G79" s="61"/>
      <c r="H79" s="61"/>
      <c r="I79" s="157"/>
      <c r="J79" s="166">
        <f>BK79</f>
        <v>0</v>
      </c>
      <c r="K79" s="61"/>
      <c r="L79" s="59"/>
      <c r="M79" s="82"/>
      <c r="N79" s="83"/>
      <c r="O79" s="83"/>
      <c r="P79" s="167">
        <f>P80+P190</f>
        <v>0</v>
      </c>
      <c r="Q79" s="83"/>
      <c r="R79" s="167">
        <f>R80+R190</f>
        <v>0.00075</v>
      </c>
      <c r="S79" s="83"/>
      <c r="T79" s="168">
        <f>T80+T190</f>
        <v>1962.1064000000001</v>
      </c>
      <c r="AT79" s="22" t="s">
        <v>70</v>
      </c>
      <c r="AU79" s="22" t="s">
        <v>126</v>
      </c>
      <c r="BK79" s="169">
        <f>BK80+BK190</f>
        <v>0</v>
      </c>
    </row>
    <row r="80" spans="2:63" s="10" customFormat="1" ht="37.35" customHeight="1">
      <c r="B80" s="170"/>
      <c r="C80" s="171"/>
      <c r="D80" s="172" t="s">
        <v>70</v>
      </c>
      <c r="E80" s="173" t="s">
        <v>150</v>
      </c>
      <c r="F80" s="173" t="s">
        <v>151</v>
      </c>
      <c r="G80" s="171"/>
      <c r="H80" s="171"/>
      <c r="I80" s="174"/>
      <c r="J80" s="175">
        <f>BK80</f>
        <v>0</v>
      </c>
      <c r="K80" s="171"/>
      <c r="L80" s="176"/>
      <c r="M80" s="177"/>
      <c r="N80" s="178"/>
      <c r="O80" s="178"/>
      <c r="P80" s="179">
        <f>P81+P143+P146+P185</f>
        <v>0</v>
      </c>
      <c r="Q80" s="178"/>
      <c r="R80" s="179">
        <f>R81+R143+R146+R185</f>
        <v>0.00075</v>
      </c>
      <c r="S80" s="178"/>
      <c r="T80" s="180">
        <f>T81+T143+T146+T185</f>
        <v>1962.1064000000001</v>
      </c>
      <c r="AR80" s="181" t="s">
        <v>76</v>
      </c>
      <c r="AT80" s="182" t="s">
        <v>70</v>
      </c>
      <c r="AU80" s="182" t="s">
        <v>71</v>
      </c>
      <c r="AY80" s="181" t="s">
        <v>152</v>
      </c>
      <c r="BK80" s="183">
        <f>BK81+BK143+BK146+BK185</f>
        <v>0</v>
      </c>
    </row>
    <row r="81" spans="2:63" s="10" customFormat="1" ht="19.9" customHeight="1">
      <c r="B81" s="170"/>
      <c r="C81" s="171"/>
      <c r="D81" s="172" t="s">
        <v>70</v>
      </c>
      <c r="E81" s="184" t="s">
        <v>76</v>
      </c>
      <c r="F81" s="184" t="s">
        <v>153</v>
      </c>
      <c r="G81" s="171"/>
      <c r="H81" s="171"/>
      <c r="I81" s="174"/>
      <c r="J81" s="185">
        <f>BK81</f>
        <v>0</v>
      </c>
      <c r="K81" s="171"/>
      <c r="L81" s="176"/>
      <c r="M81" s="177"/>
      <c r="N81" s="178"/>
      <c r="O81" s="178"/>
      <c r="P81" s="179">
        <f>SUM(P82:P142)</f>
        <v>0</v>
      </c>
      <c r="Q81" s="178"/>
      <c r="R81" s="179">
        <f>SUM(R82:R142)</f>
        <v>0.00075</v>
      </c>
      <c r="S81" s="178"/>
      <c r="T81" s="180">
        <f>SUM(T82:T142)</f>
        <v>1708.6654</v>
      </c>
      <c r="AR81" s="181" t="s">
        <v>76</v>
      </c>
      <c r="AT81" s="182" t="s">
        <v>70</v>
      </c>
      <c r="AU81" s="182" t="s">
        <v>76</v>
      </c>
      <c r="AY81" s="181" t="s">
        <v>152</v>
      </c>
      <c r="BK81" s="183">
        <f>SUM(BK82:BK142)</f>
        <v>0</v>
      </c>
    </row>
    <row r="82" spans="2:65" s="1" customFormat="1" ht="25.5" customHeight="1">
      <c r="B82" s="39"/>
      <c r="C82" s="186" t="s">
        <v>76</v>
      </c>
      <c r="D82" s="186" t="s">
        <v>154</v>
      </c>
      <c r="E82" s="187" t="s">
        <v>155</v>
      </c>
      <c r="F82" s="188" t="s">
        <v>156</v>
      </c>
      <c r="G82" s="189" t="s">
        <v>157</v>
      </c>
      <c r="H82" s="190">
        <v>120</v>
      </c>
      <c r="I82" s="191"/>
      <c r="J82" s="192">
        <f>ROUND(I82*H82,2)</f>
        <v>0</v>
      </c>
      <c r="K82" s="188" t="s">
        <v>158</v>
      </c>
      <c r="L82" s="59"/>
      <c r="M82" s="193" t="s">
        <v>21</v>
      </c>
      <c r="N82" s="194" t="s">
        <v>42</v>
      </c>
      <c r="O82" s="40"/>
      <c r="P82" s="195">
        <f>O82*H82</f>
        <v>0</v>
      </c>
      <c r="Q82" s="195">
        <v>0</v>
      </c>
      <c r="R82" s="195">
        <f>Q82*H82</f>
        <v>0</v>
      </c>
      <c r="S82" s="195">
        <v>0</v>
      </c>
      <c r="T82" s="196">
        <f>S82*H82</f>
        <v>0</v>
      </c>
      <c r="AR82" s="22" t="s">
        <v>159</v>
      </c>
      <c r="AT82" s="22" t="s">
        <v>154</v>
      </c>
      <c r="AU82" s="22" t="s">
        <v>86</v>
      </c>
      <c r="AY82" s="22" t="s">
        <v>152</v>
      </c>
      <c r="BE82" s="197">
        <f>IF(N82="základní",J82,0)</f>
        <v>0</v>
      </c>
      <c r="BF82" s="197">
        <f>IF(N82="snížená",J82,0)</f>
        <v>0</v>
      </c>
      <c r="BG82" s="197">
        <f>IF(N82="zákl. přenesená",J82,0)</f>
        <v>0</v>
      </c>
      <c r="BH82" s="197">
        <f>IF(N82="sníž. přenesená",J82,0)</f>
        <v>0</v>
      </c>
      <c r="BI82" s="197">
        <f>IF(N82="nulová",J82,0)</f>
        <v>0</v>
      </c>
      <c r="BJ82" s="22" t="s">
        <v>76</v>
      </c>
      <c r="BK82" s="197">
        <f>ROUND(I82*H82,2)</f>
        <v>0</v>
      </c>
      <c r="BL82" s="22" t="s">
        <v>159</v>
      </c>
      <c r="BM82" s="22" t="s">
        <v>160</v>
      </c>
    </row>
    <row r="83" spans="2:51" s="11" customFormat="1" ht="13.5">
      <c r="B83" s="198"/>
      <c r="C83" s="199"/>
      <c r="D83" s="200" t="s">
        <v>161</v>
      </c>
      <c r="E83" s="201" t="s">
        <v>21</v>
      </c>
      <c r="F83" s="202" t="s">
        <v>162</v>
      </c>
      <c r="G83" s="199"/>
      <c r="H83" s="203">
        <v>120</v>
      </c>
      <c r="I83" s="204"/>
      <c r="J83" s="199"/>
      <c r="K83" s="199"/>
      <c r="L83" s="205"/>
      <c r="M83" s="206"/>
      <c r="N83" s="207"/>
      <c r="O83" s="207"/>
      <c r="P83" s="207"/>
      <c r="Q83" s="207"/>
      <c r="R83" s="207"/>
      <c r="S83" s="207"/>
      <c r="T83" s="208"/>
      <c r="AT83" s="209" t="s">
        <v>161</v>
      </c>
      <c r="AU83" s="209" t="s">
        <v>86</v>
      </c>
      <c r="AV83" s="11" t="s">
        <v>86</v>
      </c>
      <c r="AW83" s="11" t="s">
        <v>35</v>
      </c>
      <c r="AX83" s="11" t="s">
        <v>76</v>
      </c>
      <c r="AY83" s="209" t="s">
        <v>152</v>
      </c>
    </row>
    <row r="84" spans="2:65" s="1" customFormat="1" ht="25.5" customHeight="1">
      <c r="B84" s="39"/>
      <c r="C84" s="186" t="s">
        <v>86</v>
      </c>
      <c r="D84" s="186" t="s">
        <v>154</v>
      </c>
      <c r="E84" s="187" t="s">
        <v>163</v>
      </c>
      <c r="F84" s="188" t="s">
        <v>164</v>
      </c>
      <c r="G84" s="189" t="s">
        <v>165</v>
      </c>
      <c r="H84" s="190">
        <v>15</v>
      </c>
      <c r="I84" s="191"/>
      <c r="J84" s="192">
        <f>ROUND(I84*H84,2)</f>
        <v>0</v>
      </c>
      <c r="K84" s="188" t="s">
        <v>158</v>
      </c>
      <c r="L84" s="59"/>
      <c r="M84" s="193" t="s">
        <v>21</v>
      </c>
      <c r="N84" s="194" t="s">
        <v>42</v>
      </c>
      <c r="O84" s="40"/>
      <c r="P84" s="195">
        <f>O84*H84</f>
        <v>0</v>
      </c>
      <c r="Q84" s="195">
        <v>0</v>
      </c>
      <c r="R84" s="195">
        <f>Q84*H84</f>
        <v>0</v>
      </c>
      <c r="S84" s="195">
        <v>0</v>
      </c>
      <c r="T84" s="196">
        <f>S84*H84</f>
        <v>0</v>
      </c>
      <c r="AR84" s="22" t="s">
        <v>159</v>
      </c>
      <c r="AT84" s="22" t="s">
        <v>154</v>
      </c>
      <c r="AU84" s="22" t="s">
        <v>86</v>
      </c>
      <c r="AY84" s="22" t="s">
        <v>152</v>
      </c>
      <c r="BE84" s="197">
        <f>IF(N84="základní",J84,0)</f>
        <v>0</v>
      </c>
      <c r="BF84" s="197">
        <f>IF(N84="snížená",J84,0)</f>
        <v>0</v>
      </c>
      <c r="BG84" s="197">
        <f>IF(N84="zákl. přenesená",J84,0)</f>
        <v>0</v>
      </c>
      <c r="BH84" s="197">
        <f>IF(N84="sníž. přenesená",J84,0)</f>
        <v>0</v>
      </c>
      <c r="BI84" s="197">
        <f>IF(N84="nulová",J84,0)</f>
        <v>0</v>
      </c>
      <c r="BJ84" s="22" t="s">
        <v>76</v>
      </c>
      <c r="BK84" s="197">
        <f>ROUND(I84*H84,2)</f>
        <v>0</v>
      </c>
      <c r="BL84" s="22" t="s">
        <v>159</v>
      </c>
      <c r="BM84" s="22" t="s">
        <v>166</v>
      </c>
    </row>
    <row r="85" spans="2:65" s="1" customFormat="1" ht="25.5" customHeight="1">
      <c r="B85" s="39"/>
      <c r="C85" s="186" t="s">
        <v>167</v>
      </c>
      <c r="D85" s="186" t="s">
        <v>154</v>
      </c>
      <c r="E85" s="187" t="s">
        <v>168</v>
      </c>
      <c r="F85" s="188" t="s">
        <v>169</v>
      </c>
      <c r="G85" s="189" t="s">
        <v>165</v>
      </c>
      <c r="H85" s="190">
        <v>15</v>
      </c>
      <c r="I85" s="191"/>
      <c r="J85" s="192">
        <f>ROUND(I85*H85,2)</f>
        <v>0</v>
      </c>
      <c r="K85" s="188" t="s">
        <v>158</v>
      </c>
      <c r="L85" s="59"/>
      <c r="M85" s="193" t="s">
        <v>21</v>
      </c>
      <c r="N85" s="194" t="s">
        <v>42</v>
      </c>
      <c r="O85" s="40"/>
      <c r="P85" s="195">
        <f>O85*H85</f>
        <v>0</v>
      </c>
      <c r="Q85" s="195">
        <v>5E-05</v>
      </c>
      <c r="R85" s="195">
        <f>Q85*H85</f>
        <v>0.00075</v>
      </c>
      <c r="S85" s="195">
        <v>0</v>
      </c>
      <c r="T85" s="196">
        <f>S85*H85</f>
        <v>0</v>
      </c>
      <c r="AR85" s="22" t="s">
        <v>159</v>
      </c>
      <c r="AT85" s="22" t="s">
        <v>154</v>
      </c>
      <c r="AU85" s="22" t="s">
        <v>86</v>
      </c>
      <c r="AY85" s="22" t="s">
        <v>152</v>
      </c>
      <c r="BE85" s="197">
        <f>IF(N85="základní",J85,0)</f>
        <v>0</v>
      </c>
      <c r="BF85" s="197">
        <f>IF(N85="snížená",J85,0)</f>
        <v>0</v>
      </c>
      <c r="BG85" s="197">
        <f>IF(N85="zákl. přenesená",J85,0)</f>
        <v>0</v>
      </c>
      <c r="BH85" s="197">
        <f>IF(N85="sníž. přenesená",J85,0)</f>
        <v>0</v>
      </c>
      <c r="BI85" s="197">
        <f>IF(N85="nulová",J85,0)</f>
        <v>0</v>
      </c>
      <c r="BJ85" s="22" t="s">
        <v>76</v>
      </c>
      <c r="BK85" s="197">
        <f>ROUND(I85*H85,2)</f>
        <v>0</v>
      </c>
      <c r="BL85" s="22" t="s">
        <v>159</v>
      </c>
      <c r="BM85" s="22" t="s">
        <v>170</v>
      </c>
    </row>
    <row r="86" spans="2:65" s="1" customFormat="1" ht="51" customHeight="1">
      <c r="B86" s="39"/>
      <c r="C86" s="186" t="s">
        <v>159</v>
      </c>
      <c r="D86" s="186" t="s">
        <v>154</v>
      </c>
      <c r="E86" s="187" t="s">
        <v>171</v>
      </c>
      <c r="F86" s="188" t="s">
        <v>172</v>
      </c>
      <c r="G86" s="189" t="s">
        <v>157</v>
      </c>
      <c r="H86" s="190">
        <v>30</v>
      </c>
      <c r="I86" s="191"/>
      <c r="J86" s="192">
        <f>ROUND(I86*H86,2)</f>
        <v>0</v>
      </c>
      <c r="K86" s="188" t="s">
        <v>158</v>
      </c>
      <c r="L86" s="59"/>
      <c r="M86" s="193" t="s">
        <v>21</v>
      </c>
      <c r="N86" s="194" t="s">
        <v>42</v>
      </c>
      <c r="O86" s="40"/>
      <c r="P86" s="195">
        <f>O86*H86</f>
        <v>0</v>
      </c>
      <c r="Q86" s="195">
        <v>0</v>
      </c>
      <c r="R86" s="195">
        <f>Q86*H86</f>
        <v>0</v>
      </c>
      <c r="S86" s="195">
        <v>0.255</v>
      </c>
      <c r="T86" s="196">
        <f>S86*H86</f>
        <v>7.65</v>
      </c>
      <c r="AR86" s="22" t="s">
        <v>159</v>
      </c>
      <c r="AT86" s="22" t="s">
        <v>154</v>
      </c>
      <c r="AU86" s="22" t="s">
        <v>86</v>
      </c>
      <c r="AY86" s="22" t="s">
        <v>152</v>
      </c>
      <c r="BE86" s="197">
        <f>IF(N86="základní",J86,0)</f>
        <v>0</v>
      </c>
      <c r="BF86" s="197">
        <f>IF(N86="snížená",J86,0)</f>
        <v>0</v>
      </c>
      <c r="BG86" s="197">
        <f>IF(N86="zákl. přenesená",J86,0)</f>
        <v>0</v>
      </c>
      <c r="BH86" s="197">
        <f>IF(N86="sníž. přenesená",J86,0)</f>
        <v>0</v>
      </c>
      <c r="BI86" s="197">
        <f>IF(N86="nulová",J86,0)</f>
        <v>0</v>
      </c>
      <c r="BJ86" s="22" t="s">
        <v>76</v>
      </c>
      <c r="BK86" s="197">
        <f>ROUND(I86*H86,2)</f>
        <v>0</v>
      </c>
      <c r="BL86" s="22" t="s">
        <v>159</v>
      </c>
      <c r="BM86" s="22" t="s">
        <v>173</v>
      </c>
    </row>
    <row r="87" spans="2:51" s="11" customFormat="1" ht="13.5">
      <c r="B87" s="198"/>
      <c r="C87" s="199"/>
      <c r="D87" s="200" t="s">
        <v>161</v>
      </c>
      <c r="E87" s="201" t="s">
        <v>21</v>
      </c>
      <c r="F87" s="202" t="s">
        <v>174</v>
      </c>
      <c r="G87" s="199"/>
      <c r="H87" s="203">
        <v>5</v>
      </c>
      <c r="I87" s="204"/>
      <c r="J87" s="199"/>
      <c r="K87" s="199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161</v>
      </c>
      <c r="AU87" s="209" t="s">
        <v>86</v>
      </c>
      <c r="AV87" s="11" t="s">
        <v>86</v>
      </c>
      <c r="AW87" s="11" t="s">
        <v>35</v>
      </c>
      <c r="AX87" s="11" t="s">
        <v>71</v>
      </c>
      <c r="AY87" s="209" t="s">
        <v>152</v>
      </c>
    </row>
    <row r="88" spans="2:51" s="11" customFormat="1" ht="13.5">
      <c r="B88" s="198"/>
      <c r="C88" s="199"/>
      <c r="D88" s="200" t="s">
        <v>161</v>
      </c>
      <c r="E88" s="201" t="s">
        <v>21</v>
      </c>
      <c r="F88" s="202" t="s">
        <v>175</v>
      </c>
      <c r="G88" s="199"/>
      <c r="H88" s="203">
        <v>30</v>
      </c>
      <c r="I88" s="204"/>
      <c r="J88" s="199"/>
      <c r="K88" s="199"/>
      <c r="L88" s="205"/>
      <c r="M88" s="206"/>
      <c r="N88" s="207"/>
      <c r="O88" s="207"/>
      <c r="P88" s="207"/>
      <c r="Q88" s="207"/>
      <c r="R88" s="207"/>
      <c r="S88" s="207"/>
      <c r="T88" s="208"/>
      <c r="AT88" s="209" t="s">
        <v>161</v>
      </c>
      <c r="AU88" s="209" t="s">
        <v>86</v>
      </c>
      <c r="AV88" s="11" t="s">
        <v>86</v>
      </c>
      <c r="AW88" s="11" t="s">
        <v>35</v>
      </c>
      <c r="AX88" s="11" t="s">
        <v>76</v>
      </c>
      <c r="AY88" s="209" t="s">
        <v>152</v>
      </c>
    </row>
    <row r="89" spans="2:65" s="1" customFormat="1" ht="38.25" customHeight="1">
      <c r="B89" s="39"/>
      <c r="C89" s="186" t="s">
        <v>176</v>
      </c>
      <c r="D89" s="186" t="s">
        <v>154</v>
      </c>
      <c r="E89" s="187" t="s">
        <v>177</v>
      </c>
      <c r="F89" s="188" t="s">
        <v>178</v>
      </c>
      <c r="G89" s="189" t="s">
        <v>157</v>
      </c>
      <c r="H89" s="190">
        <v>52.8</v>
      </c>
      <c r="I89" s="191"/>
      <c r="J89" s="192">
        <f>ROUND(I89*H89,2)</f>
        <v>0</v>
      </c>
      <c r="K89" s="188" t="s">
        <v>158</v>
      </c>
      <c r="L89" s="59"/>
      <c r="M89" s="193" t="s">
        <v>21</v>
      </c>
      <c r="N89" s="194" t="s">
        <v>42</v>
      </c>
      <c r="O89" s="40"/>
      <c r="P89" s="195">
        <f>O89*H89</f>
        <v>0</v>
      </c>
      <c r="Q89" s="195">
        <v>0</v>
      </c>
      <c r="R89" s="195">
        <f>Q89*H89</f>
        <v>0</v>
      </c>
      <c r="S89" s="195">
        <v>0.24</v>
      </c>
      <c r="T89" s="196">
        <f>S89*H89</f>
        <v>12.671999999999999</v>
      </c>
      <c r="AR89" s="22" t="s">
        <v>159</v>
      </c>
      <c r="AT89" s="22" t="s">
        <v>154</v>
      </c>
      <c r="AU89" s="22" t="s">
        <v>86</v>
      </c>
      <c r="AY89" s="22" t="s">
        <v>152</v>
      </c>
      <c r="BE89" s="197">
        <f>IF(N89="základní",J89,0)</f>
        <v>0</v>
      </c>
      <c r="BF89" s="197">
        <f>IF(N89="snížená",J89,0)</f>
        <v>0</v>
      </c>
      <c r="BG89" s="197">
        <f>IF(N89="zákl. přenesená",J89,0)</f>
        <v>0</v>
      </c>
      <c r="BH89" s="197">
        <f>IF(N89="sníž. přenesená",J89,0)</f>
        <v>0</v>
      </c>
      <c r="BI89" s="197">
        <f>IF(N89="nulová",J89,0)</f>
        <v>0</v>
      </c>
      <c r="BJ89" s="22" t="s">
        <v>76</v>
      </c>
      <c r="BK89" s="197">
        <f>ROUND(I89*H89,2)</f>
        <v>0</v>
      </c>
      <c r="BL89" s="22" t="s">
        <v>159</v>
      </c>
      <c r="BM89" s="22" t="s">
        <v>179</v>
      </c>
    </row>
    <row r="90" spans="2:51" s="11" customFormat="1" ht="13.5">
      <c r="B90" s="198"/>
      <c r="C90" s="199"/>
      <c r="D90" s="200" t="s">
        <v>161</v>
      </c>
      <c r="E90" s="201" t="s">
        <v>21</v>
      </c>
      <c r="F90" s="202" t="s">
        <v>180</v>
      </c>
      <c r="G90" s="199"/>
      <c r="H90" s="203">
        <v>52.8</v>
      </c>
      <c r="I90" s="204"/>
      <c r="J90" s="199"/>
      <c r="K90" s="199"/>
      <c r="L90" s="205"/>
      <c r="M90" s="206"/>
      <c r="N90" s="207"/>
      <c r="O90" s="207"/>
      <c r="P90" s="207"/>
      <c r="Q90" s="207"/>
      <c r="R90" s="207"/>
      <c r="S90" s="207"/>
      <c r="T90" s="208"/>
      <c r="AT90" s="209" t="s">
        <v>161</v>
      </c>
      <c r="AU90" s="209" t="s">
        <v>86</v>
      </c>
      <c r="AV90" s="11" t="s">
        <v>86</v>
      </c>
      <c r="AW90" s="11" t="s">
        <v>35</v>
      </c>
      <c r="AX90" s="11" t="s">
        <v>76</v>
      </c>
      <c r="AY90" s="209" t="s">
        <v>152</v>
      </c>
    </row>
    <row r="91" spans="2:65" s="1" customFormat="1" ht="38.25" customHeight="1">
      <c r="B91" s="39"/>
      <c r="C91" s="186" t="s">
        <v>181</v>
      </c>
      <c r="D91" s="186" t="s">
        <v>154</v>
      </c>
      <c r="E91" s="187" t="s">
        <v>177</v>
      </c>
      <c r="F91" s="188" t="s">
        <v>178</v>
      </c>
      <c r="G91" s="189" t="s">
        <v>157</v>
      </c>
      <c r="H91" s="190">
        <v>2.86</v>
      </c>
      <c r="I91" s="191"/>
      <c r="J91" s="192">
        <f>ROUND(I91*H91,2)</f>
        <v>0</v>
      </c>
      <c r="K91" s="188" t="s">
        <v>158</v>
      </c>
      <c r="L91" s="59"/>
      <c r="M91" s="193" t="s">
        <v>21</v>
      </c>
      <c r="N91" s="194" t="s">
        <v>42</v>
      </c>
      <c r="O91" s="40"/>
      <c r="P91" s="195">
        <f>O91*H91</f>
        <v>0</v>
      </c>
      <c r="Q91" s="195">
        <v>0</v>
      </c>
      <c r="R91" s="195">
        <f>Q91*H91</f>
        <v>0</v>
      </c>
      <c r="S91" s="195">
        <v>0.24</v>
      </c>
      <c r="T91" s="196">
        <f>S91*H91</f>
        <v>0.6863999999999999</v>
      </c>
      <c r="AR91" s="22" t="s">
        <v>159</v>
      </c>
      <c r="AT91" s="22" t="s">
        <v>154</v>
      </c>
      <c r="AU91" s="22" t="s">
        <v>86</v>
      </c>
      <c r="AY91" s="22" t="s">
        <v>152</v>
      </c>
      <c r="BE91" s="197">
        <f>IF(N91="základní",J91,0)</f>
        <v>0</v>
      </c>
      <c r="BF91" s="197">
        <f>IF(N91="snížená",J91,0)</f>
        <v>0</v>
      </c>
      <c r="BG91" s="197">
        <f>IF(N91="zákl. přenesená",J91,0)</f>
        <v>0</v>
      </c>
      <c r="BH91" s="197">
        <f>IF(N91="sníž. přenesená",J91,0)</f>
        <v>0</v>
      </c>
      <c r="BI91" s="197">
        <f>IF(N91="nulová",J91,0)</f>
        <v>0</v>
      </c>
      <c r="BJ91" s="22" t="s">
        <v>76</v>
      </c>
      <c r="BK91" s="197">
        <f>ROUND(I91*H91,2)</f>
        <v>0</v>
      </c>
      <c r="BL91" s="22" t="s">
        <v>159</v>
      </c>
      <c r="BM91" s="22" t="s">
        <v>182</v>
      </c>
    </row>
    <row r="92" spans="2:51" s="11" customFormat="1" ht="13.5">
      <c r="B92" s="198"/>
      <c r="C92" s="199"/>
      <c r="D92" s="200" t="s">
        <v>161</v>
      </c>
      <c r="E92" s="201" t="s">
        <v>21</v>
      </c>
      <c r="F92" s="202" t="s">
        <v>183</v>
      </c>
      <c r="G92" s="199"/>
      <c r="H92" s="203">
        <v>9.72</v>
      </c>
      <c r="I92" s="204"/>
      <c r="J92" s="199"/>
      <c r="K92" s="199"/>
      <c r="L92" s="205"/>
      <c r="M92" s="206"/>
      <c r="N92" s="207"/>
      <c r="O92" s="207"/>
      <c r="P92" s="207"/>
      <c r="Q92" s="207"/>
      <c r="R92" s="207"/>
      <c r="S92" s="207"/>
      <c r="T92" s="208"/>
      <c r="AT92" s="209" t="s">
        <v>161</v>
      </c>
      <c r="AU92" s="209" t="s">
        <v>86</v>
      </c>
      <c r="AV92" s="11" t="s">
        <v>86</v>
      </c>
      <c r="AW92" s="11" t="s">
        <v>35</v>
      </c>
      <c r="AX92" s="11" t="s">
        <v>71</v>
      </c>
      <c r="AY92" s="209" t="s">
        <v>152</v>
      </c>
    </row>
    <row r="93" spans="2:51" s="11" customFormat="1" ht="13.5">
      <c r="B93" s="198"/>
      <c r="C93" s="199"/>
      <c r="D93" s="200" t="s">
        <v>161</v>
      </c>
      <c r="E93" s="201" t="s">
        <v>21</v>
      </c>
      <c r="F93" s="202" t="s">
        <v>184</v>
      </c>
      <c r="G93" s="199"/>
      <c r="H93" s="203">
        <v>2.86</v>
      </c>
      <c r="I93" s="204"/>
      <c r="J93" s="199"/>
      <c r="K93" s="199"/>
      <c r="L93" s="205"/>
      <c r="M93" s="206"/>
      <c r="N93" s="207"/>
      <c r="O93" s="207"/>
      <c r="P93" s="207"/>
      <c r="Q93" s="207"/>
      <c r="R93" s="207"/>
      <c r="S93" s="207"/>
      <c r="T93" s="208"/>
      <c r="AT93" s="209" t="s">
        <v>161</v>
      </c>
      <c r="AU93" s="209" t="s">
        <v>86</v>
      </c>
      <c r="AV93" s="11" t="s">
        <v>86</v>
      </c>
      <c r="AW93" s="11" t="s">
        <v>35</v>
      </c>
      <c r="AX93" s="11" t="s">
        <v>76</v>
      </c>
      <c r="AY93" s="209" t="s">
        <v>152</v>
      </c>
    </row>
    <row r="94" spans="2:65" s="1" customFormat="1" ht="38.25" customHeight="1">
      <c r="B94" s="39"/>
      <c r="C94" s="186" t="s">
        <v>185</v>
      </c>
      <c r="D94" s="186" t="s">
        <v>154</v>
      </c>
      <c r="E94" s="187" t="s">
        <v>186</v>
      </c>
      <c r="F94" s="188" t="s">
        <v>187</v>
      </c>
      <c r="G94" s="189" t="s">
        <v>157</v>
      </c>
      <c r="H94" s="190">
        <v>50</v>
      </c>
      <c r="I94" s="191"/>
      <c r="J94" s="192">
        <f>ROUND(I94*H94,2)</f>
        <v>0</v>
      </c>
      <c r="K94" s="188" t="s">
        <v>158</v>
      </c>
      <c r="L94" s="59"/>
      <c r="M94" s="193" t="s">
        <v>21</v>
      </c>
      <c r="N94" s="194" t="s">
        <v>42</v>
      </c>
      <c r="O94" s="40"/>
      <c r="P94" s="195">
        <f>O94*H94</f>
        <v>0</v>
      </c>
      <c r="Q94" s="195">
        <v>0</v>
      </c>
      <c r="R94" s="195">
        <f>Q94*H94</f>
        <v>0</v>
      </c>
      <c r="S94" s="195">
        <v>0.325</v>
      </c>
      <c r="T94" s="196">
        <f>S94*H94</f>
        <v>16.25</v>
      </c>
      <c r="AR94" s="22" t="s">
        <v>159</v>
      </c>
      <c r="AT94" s="22" t="s">
        <v>154</v>
      </c>
      <c r="AU94" s="22" t="s">
        <v>86</v>
      </c>
      <c r="AY94" s="22" t="s">
        <v>152</v>
      </c>
      <c r="BE94" s="197">
        <f>IF(N94="základní",J94,0)</f>
        <v>0</v>
      </c>
      <c r="BF94" s="197">
        <f>IF(N94="snížená",J94,0)</f>
        <v>0</v>
      </c>
      <c r="BG94" s="197">
        <f>IF(N94="zákl. přenesená",J94,0)</f>
        <v>0</v>
      </c>
      <c r="BH94" s="197">
        <f>IF(N94="sníž. přenesená",J94,0)</f>
        <v>0</v>
      </c>
      <c r="BI94" s="197">
        <f>IF(N94="nulová",J94,0)</f>
        <v>0</v>
      </c>
      <c r="BJ94" s="22" t="s">
        <v>76</v>
      </c>
      <c r="BK94" s="197">
        <f>ROUND(I94*H94,2)</f>
        <v>0</v>
      </c>
      <c r="BL94" s="22" t="s">
        <v>159</v>
      </c>
      <c r="BM94" s="22" t="s">
        <v>188</v>
      </c>
    </row>
    <row r="95" spans="2:51" s="11" customFormat="1" ht="13.5">
      <c r="B95" s="198"/>
      <c r="C95" s="199"/>
      <c r="D95" s="200" t="s">
        <v>161</v>
      </c>
      <c r="E95" s="201" t="s">
        <v>21</v>
      </c>
      <c r="F95" s="202" t="s">
        <v>189</v>
      </c>
      <c r="G95" s="199"/>
      <c r="H95" s="203">
        <v>22.5</v>
      </c>
      <c r="I95" s="204"/>
      <c r="J95" s="199"/>
      <c r="K95" s="199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161</v>
      </c>
      <c r="AU95" s="209" t="s">
        <v>86</v>
      </c>
      <c r="AV95" s="11" t="s">
        <v>86</v>
      </c>
      <c r="AW95" s="11" t="s">
        <v>35</v>
      </c>
      <c r="AX95" s="11" t="s">
        <v>71</v>
      </c>
      <c r="AY95" s="209" t="s">
        <v>152</v>
      </c>
    </row>
    <row r="96" spans="2:51" s="11" customFormat="1" ht="13.5">
      <c r="B96" s="198"/>
      <c r="C96" s="199"/>
      <c r="D96" s="200" t="s">
        <v>161</v>
      </c>
      <c r="E96" s="201" t="s">
        <v>21</v>
      </c>
      <c r="F96" s="202" t="s">
        <v>190</v>
      </c>
      <c r="G96" s="199"/>
      <c r="H96" s="203">
        <v>50</v>
      </c>
      <c r="I96" s="204"/>
      <c r="J96" s="199"/>
      <c r="K96" s="199"/>
      <c r="L96" s="205"/>
      <c r="M96" s="206"/>
      <c r="N96" s="207"/>
      <c r="O96" s="207"/>
      <c r="P96" s="207"/>
      <c r="Q96" s="207"/>
      <c r="R96" s="207"/>
      <c r="S96" s="207"/>
      <c r="T96" s="208"/>
      <c r="AT96" s="209" t="s">
        <v>161</v>
      </c>
      <c r="AU96" s="209" t="s">
        <v>86</v>
      </c>
      <c r="AV96" s="11" t="s">
        <v>86</v>
      </c>
      <c r="AW96" s="11" t="s">
        <v>35</v>
      </c>
      <c r="AX96" s="11" t="s">
        <v>76</v>
      </c>
      <c r="AY96" s="209" t="s">
        <v>152</v>
      </c>
    </row>
    <row r="97" spans="2:65" s="1" customFormat="1" ht="38.25" customHeight="1">
      <c r="B97" s="39"/>
      <c r="C97" s="186" t="s">
        <v>191</v>
      </c>
      <c r="D97" s="186" t="s">
        <v>154</v>
      </c>
      <c r="E97" s="187" t="s">
        <v>192</v>
      </c>
      <c r="F97" s="188" t="s">
        <v>193</v>
      </c>
      <c r="G97" s="189" t="s">
        <v>157</v>
      </c>
      <c r="H97" s="190">
        <v>12</v>
      </c>
      <c r="I97" s="191"/>
      <c r="J97" s="192">
        <f>ROUND(I97*H97,2)</f>
        <v>0</v>
      </c>
      <c r="K97" s="188" t="s">
        <v>158</v>
      </c>
      <c r="L97" s="59"/>
      <c r="M97" s="193" t="s">
        <v>21</v>
      </c>
      <c r="N97" s="194" t="s">
        <v>42</v>
      </c>
      <c r="O97" s="40"/>
      <c r="P97" s="195">
        <f>O97*H97</f>
        <v>0</v>
      </c>
      <c r="Q97" s="195">
        <v>0</v>
      </c>
      <c r="R97" s="195">
        <f>Q97*H97</f>
        <v>0</v>
      </c>
      <c r="S97" s="195">
        <v>0.625</v>
      </c>
      <c r="T97" s="196">
        <f>S97*H97</f>
        <v>7.5</v>
      </c>
      <c r="AR97" s="22" t="s">
        <v>159</v>
      </c>
      <c r="AT97" s="22" t="s">
        <v>154</v>
      </c>
      <c r="AU97" s="22" t="s">
        <v>86</v>
      </c>
      <c r="AY97" s="22" t="s">
        <v>152</v>
      </c>
      <c r="BE97" s="197">
        <f>IF(N97="základní",J97,0)</f>
        <v>0</v>
      </c>
      <c r="BF97" s="197">
        <f>IF(N97="snížená",J97,0)</f>
        <v>0</v>
      </c>
      <c r="BG97" s="197">
        <f>IF(N97="zákl. přenesená",J97,0)</f>
        <v>0</v>
      </c>
      <c r="BH97" s="197">
        <f>IF(N97="sníž. přenesená",J97,0)</f>
        <v>0</v>
      </c>
      <c r="BI97" s="197">
        <f>IF(N97="nulová",J97,0)</f>
        <v>0</v>
      </c>
      <c r="BJ97" s="22" t="s">
        <v>76</v>
      </c>
      <c r="BK97" s="197">
        <f>ROUND(I97*H97,2)</f>
        <v>0</v>
      </c>
      <c r="BL97" s="22" t="s">
        <v>159</v>
      </c>
      <c r="BM97" s="22" t="s">
        <v>194</v>
      </c>
    </row>
    <row r="98" spans="2:51" s="11" customFormat="1" ht="13.5">
      <c r="B98" s="198"/>
      <c r="C98" s="199"/>
      <c r="D98" s="200" t="s">
        <v>161</v>
      </c>
      <c r="E98" s="201" t="s">
        <v>21</v>
      </c>
      <c r="F98" s="202" t="s">
        <v>195</v>
      </c>
      <c r="G98" s="199"/>
      <c r="H98" s="203">
        <v>4</v>
      </c>
      <c r="I98" s="204"/>
      <c r="J98" s="199"/>
      <c r="K98" s="199"/>
      <c r="L98" s="205"/>
      <c r="M98" s="206"/>
      <c r="N98" s="207"/>
      <c r="O98" s="207"/>
      <c r="P98" s="207"/>
      <c r="Q98" s="207"/>
      <c r="R98" s="207"/>
      <c r="S98" s="207"/>
      <c r="T98" s="208"/>
      <c r="AT98" s="209" t="s">
        <v>161</v>
      </c>
      <c r="AU98" s="209" t="s">
        <v>86</v>
      </c>
      <c r="AV98" s="11" t="s">
        <v>86</v>
      </c>
      <c r="AW98" s="11" t="s">
        <v>35</v>
      </c>
      <c r="AX98" s="11" t="s">
        <v>71</v>
      </c>
      <c r="AY98" s="209" t="s">
        <v>152</v>
      </c>
    </row>
    <row r="99" spans="2:51" s="11" customFormat="1" ht="13.5">
      <c r="B99" s="198"/>
      <c r="C99" s="199"/>
      <c r="D99" s="200" t="s">
        <v>161</v>
      </c>
      <c r="E99" s="201" t="s">
        <v>21</v>
      </c>
      <c r="F99" s="202" t="s">
        <v>196</v>
      </c>
      <c r="G99" s="199"/>
      <c r="H99" s="203">
        <v>27.6</v>
      </c>
      <c r="I99" s="204"/>
      <c r="J99" s="199"/>
      <c r="K99" s="199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161</v>
      </c>
      <c r="AU99" s="209" t="s">
        <v>86</v>
      </c>
      <c r="AV99" s="11" t="s">
        <v>86</v>
      </c>
      <c r="AW99" s="11" t="s">
        <v>35</v>
      </c>
      <c r="AX99" s="11" t="s">
        <v>71</v>
      </c>
      <c r="AY99" s="209" t="s">
        <v>152</v>
      </c>
    </row>
    <row r="100" spans="2:51" s="11" customFormat="1" ht="13.5">
      <c r="B100" s="198"/>
      <c r="C100" s="199"/>
      <c r="D100" s="200" t="s">
        <v>161</v>
      </c>
      <c r="E100" s="201" t="s">
        <v>21</v>
      </c>
      <c r="F100" s="202" t="s">
        <v>197</v>
      </c>
      <c r="G100" s="199"/>
      <c r="H100" s="203">
        <v>12</v>
      </c>
      <c r="I100" s="204"/>
      <c r="J100" s="199"/>
      <c r="K100" s="199"/>
      <c r="L100" s="205"/>
      <c r="M100" s="206"/>
      <c r="N100" s="207"/>
      <c r="O100" s="207"/>
      <c r="P100" s="207"/>
      <c r="Q100" s="207"/>
      <c r="R100" s="207"/>
      <c r="S100" s="207"/>
      <c r="T100" s="208"/>
      <c r="AT100" s="209" t="s">
        <v>161</v>
      </c>
      <c r="AU100" s="209" t="s">
        <v>86</v>
      </c>
      <c r="AV100" s="11" t="s">
        <v>86</v>
      </c>
      <c r="AW100" s="11" t="s">
        <v>35</v>
      </c>
      <c r="AX100" s="11" t="s">
        <v>76</v>
      </c>
      <c r="AY100" s="209" t="s">
        <v>152</v>
      </c>
    </row>
    <row r="101" spans="2:65" s="1" customFormat="1" ht="38.25" customHeight="1">
      <c r="B101" s="39"/>
      <c r="C101" s="186" t="s">
        <v>198</v>
      </c>
      <c r="D101" s="186" t="s">
        <v>154</v>
      </c>
      <c r="E101" s="187" t="s">
        <v>192</v>
      </c>
      <c r="F101" s="188" t="s">
        <v>193</v>
      </c>
      <c r="G101" s="189" t="s">
        <v>157</v>
      </c>
      <c r="H101" s="190">
        <v>18</v>
      </c>
      <c r="I101" s="191"/>
      <c r="J101" s="192">
        <f>ROUND(I101*H101,2)</f>
        <v>0</v>
      </c>
      <c r="K101" s="188" t="s">
        <v>158</v>
      </c>
      <c r="L101" s="59"/>
      <c r="M101" s="193" t="s">
        <v>21</v>
      </c>
      <c r="N101" s="194" t="s">
        <v>42</v>
      </c>
      <c r="O101" s="40"/>
      <c r="P101" s="195">
        <f>O101*H101</f>
        <v>0</v>
      </c>
      <c r="Q101" s="195">
        <v>0</v>
      </c>
      <c r="R101" s="195">
        <f>Q101*H101</f>
        <v>0</v>
      </c>
      <c r="S101" s="195">
        <v>0.625</v>
      </c>
      <c r="T101" s="196">
        <f>S101*H101</f>
        <v>11.25</v>
      </c>
      <c r="AR101" s="22" t="s">
        <v>159</v>
      </c>
      <c r="AT101" s="22" t="s">
        <v>154</v>
      </c>
      <c r="AU101" s="22" t="s">
        <v>86</v>
      </c>
      <c r="AY101" s="22" t="s">
        <v>152</v>
      </c>
      <c r="BE101" s="197">
        <f>IF(N101="základní",J101,0)</f>
        <v>0</v>
      </c>
      <c r="BF101" s="197">
        <f>IF(N101="snížená",J101,0)</f>
        <v>0</v>
      </c>
      <c r="BG101" s="197">
        <f>IF(N101="zákl. přenesená",J101,0)</f>
        <v>0</v>
      </c>
      <c r="BH101" s="197">
        <f>IF(N101="sníž. přenesená",J101,0)</f>
        <v>0</v>
      </c>
      <c r="BI101" s="197">
        <f>IF(N101="nulová",J101,0)</f>
        <v>0</v>
      </c>
      <c r="BJ101" s="22" t="s">
        <v>76</v>
      </c>
      <c r="BK101" s="197">
        <f>ROUND(I101*H101,2)</f>
        <v>0</v>
      </c>
      <c r="BL101" s="22" t="s">
        <v>159</v>
      </c>
      <c r="BM101" s="22" t="s">
        <v>199</v>
      </c>
    </row>
    <row r="102" spans="2:51" s="11" customFormat="1" ht="13.5">
      <c r="B102" s="198"/>
      <c r="C102" s="199"/>
      <c r="D102" s="200" t="s">
        <v>161</v>
      </c>
      <c r="E102" s="201" t="s">
        <v>21</v>
      </c>
      <c r="F102" s="202" t="s">
        <v>200</v>
      </c>
      <c r="G102" s="199"/>
      <c r="H102" s="203">
        <v>5.89</v>
      </c>
      <c r="I102" s="204"/>
      <c r="J102" s="199"/>
      <c r="K102" s="199"/>
      <c r="L102" s="205"/>
      <c r="M102" s="206"/>
      <c r="N102" s="207"/>
      <c r="O102" s="207"/>
      <c r="P102" s="207"/>
      <c r="Q102" s="207"/>
      <c r="R102" s="207"/>
      <c r="S102" s="207"/>
      <c r="T102" s="208"/>
      <c r="AT102" s="209" t="s">
        <v>161</v>
      </c>
      <c r="AU102" s="209" t="s">
        <v>86</v>
      </c>
      <c r="AV102" s="11" t="s">
        <v>86</v>
      </c>
      <c r="AW102" s="11" t="s">
        <v>35</v>
      </c>
      <c r="AX102" s="11" t="s">
        <v>71</v>
      </c>
      <c r="AY102" s="209" t="s">
        <v>152</v>
      </c>
    </row>
    <row r="103" spans="2:51" s="11" customFormat="1" ht="13.5">
      <c r="B103" s="198"/>
      <c r="C103" s="199"/>
      <c r="D103" s="200" t="s">
        <v>161</v>
      </c>
      <c r="E103" s="201" t="s">
        <v>21</v>
      </c>
      <c r="F103" s="202" t="s">
        <v>201</v>
      </c>
      <c r="G103" s="199"/>
      <c r="H103" s="203">
        <v>12</v>
      </c>
      <c r="I103" s="204"/>
      <c r="J103" s="199"/>
      <c r="K103" s="199"/>
      <c r="L103" s="205"/>
      <c r="M103" s="206"/>
      <c r="N103" s="207"/>
      <c r="O103" s="207"/>
      <c r="P103" s="207"/>
      <c r="Q103" s="207"/>
      <c r="R103" s="207"/>
      <c r="S103" s="207"/>
      <c r="T103" s="208"/>
      <c r="AT103" s="209" t="s">
        <v>161</v>
      </c>
      <c r="AU103" s="209" t="s">
        <v>86</v>
      </c>
      <c r="AV103" s="11" t="s">
        <v>86</v>
      </c>
      <c r="AW103" s="11" t="s">
        <v>35</v>
      </c>
      <c r="AX103" s="11" t="s">
        <v>71</v>
      </c>
      <c r="AY103" s="209" t="s">
        <v>152</v>
      </c>
    </row>
    <row r="104" spans="2:51" s="11" customFormat="1" ht="13.5">
      <c r="B104" s="198"/>
      <c r="C104" s="199"/>
      <c r="D104" s="200" t="s">
        <v>161</v>
      </c>
      <c r="E104" s="201" t="s">
        <v>21</v>
      </c>
      <c r="F104" s="202" t="s">
        <v>202</v>
      </c>
      <c r="G104" s="199"/>
      <c r="H104" s="203">
        <v>8.5</v>
      </c>
      <c r="I104" s="204"/>
      <c r="J104" s="199"/>
      <c r="K104" s="199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161</v>
      </c>
      <c r="AU104" s="209" t="s">
        <v>86</v>
      </c>
      <c r="AV104" s="11" t="s">
        <v>86</v>
      </c>
      <c r="AW104" s="11" t="s">
        <v>35</v>
      </c>
      <c r="AX104" s="11" t="s">
        <v>71</v>
      </c>
      <c r="AY104" s="209" t="s">
        <v>152</v>
      </c>
    </row>
    <row r="105" spans="2:51" s="11" customFormat="1" ht="13.5">
      <c r="B105" s="198"/>
      <c r="C105" s="199"/>
      <c r="D105" s="200" t="s">
        <v>161</v>
      </c>
      <c r="E105" s="201" t="s">
        <v>21</v>
      </c>
      <c r="F105" s="202" t="s">
        <v>203</v>
      </c>
      <c r="G105" s="199"/>
      <c r="H105" s="203">
        <v>18</v>
      </c>
      <c r="I105" s="204"/>
      <c r="J105" s="199"/>
      <c r="K105" s="199"/>
      <c r="L105" s="205"/>
      <c r="M105" s="206"/>
      <c r="N105" s="207"/>
      <c r="O105" s="207"/>
      <c r="P105" s="207"/>
      <c r="Q105" s="207"/>
      <c r="R105" s="207"/>
      <c r="S105" s="207"/>
      <c r="T105" s="208"/>
      <c r="AT105" s="209" t="s">
        <v>161</v>
      </c>
      <c r="AU105" s="209" t="s">
        <v>86</v>
      </c>
      <c r="AV105" s="11" t="s">
        <v>86</v>
      </c>
      <c r="AW105" s="11" t="s">
        <v>35</v>
      </c>
      <c r="AX105" s="11" t="s">
        <v>76</v>
      </c>
      <c r="AY105" s="209" t="s">
        <v>152</v>
      </c>
    </row>
    <row r="106" spans="2:65" s="1" customFormat="1" ht="38.25" customHeight="1">
      <c r="B106" s="39"/>
      <c r="C106" s="186" t="s">
        <v>204</v>
      </c>
      <c r="D106" s="186" t="s">
        <v>154</v>
      </c>
      <c r="E106" s="187" t="s">
        <v>205</v>
      </c>
      <c r="F106" s="188" t="s">
        <v>206</v>
      </c>
      <c r="G106" s="189" t="s">
        <v>157</v>
      </c>
      <c r="H106" s="190">
        <v>150.4</v>
      </c>
      <c r="I106" s="191"/>
      <c r="J106" s="192">
        <f>ROUND(I106*H106,2)</f>
        <v>0</v>
      </c>
      <c r="K106" s="188" t="s">
        <v>158</v>
      </c>
      <c r="L106" s="59"/>
      <c r="M106" s="193" t="s">
        <v>21</v>
      </c>
      <c r="N106" s="194" t="s">
        <v>42</v>
      </c>
      <c r="O106" s="40"/>
      <c r="P106" s="195">
        <f>O106*H106</f>
        <v>0</v>
      </c>
      <c r="Q106" s="195">
        <v>0</v>
      </c>
      <c r="R106" s="195">
        <f>Q106*H106</f>
        <v>0</v>
      </c>
      <c r="S106" s="195">
        <v>0.625</v>
      </c>
      <c r="T106" s="196">
        <f>S106*H106</f>
        <v>94</v>
      </c>
      <c r="AR106" s="22" t="s">
        <v>159</v>
      </c>
      <c r="AT106" s="22" t="s">
        <v>154</v>
      </c>
      <c r="AU106" s="22" t="s">
        <v>86</v>
      </c>
      <c r="AY106" s="22" t="s">
        <v>152</v>
      </c>
      <c r="BE106" s="197">
        <f>IF(N106="základní",J106,0)</f>
        <v>0</v>
      </c>
      <c r="BF106" s="197">
        <f>IF(N106="snížená",J106,0)</f>
        <v>0</v>
      </c>
      <c r="BG106" s="197">
        <f>IF(N106="zákl. přenesená",J106,0)</f>
        <v>0</v>
      </c>
      <c r="BH106" s="197">
        <f>IF(N106="sníž. přenesená",J106,0)</f>
        <v>0</v>
      </c>
      <c r="BI106" s="197">
        <f>IF(N106="nulová",J106,0)</f>
        <v>0</v>
      </c>
      <c r="BJ106" s="22" t="s">
        <v>76</v>
      </c>
      <c r="BK106" s="197">
        <f>ROUND(I106*H106,2)</f>
        <v>0</v>
      </c>
      <c r="BL106" s="22" t="s">
        <v>159</v>
      </c>
      <c r="BM106" s="22" t="s">
        <v>207</v>
      </c>
    </row>
    <row r="107" spans="2:51" s="11" customFormat="1" ht="13.5">
      <c r="B107" s="198"/>
      <c r="C107" s="199"/>
      <c r="D107" s="200" t="s">
        <v>161</v>
      </c>
      <c r="E107" s="201" t="s">
        <v>21</v>
      </c>
      <c r="F107" s="202" t="s">
        <v>208</v>
      </c>
      <c r="G107" s="199"/>
      <c r="H107" s="203">
        <v>150.4</v>
      </c>
      <c r="I107" s="204"/>
      <c r="J107" s="199"/>
      <c r="K107" s="199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161</v>
      </c>
      <c r="AU107" s="209" t="s">
        <v>86</v>
      </c>
      <c r="AV107" s="11" t="s">
        <v>86</v>
      </c>
      <c r="AW107" s="11" t="s">
        <v>35</v>
      </c>
      <c r="AX107" s="11" t="s">
        <v>76</v>
      </c>
      <c r="AY107" s="209" t="s">
        <v>152</v>
      </c>
    </row>
    <row r="108" spans="2:65" s="1" customFormat="1" ht="38.25" customHeight="1">
      <c r="B108" s="39"/>
      <c r="C108" s="186" t="s">
        <v>209</v>
      </c>
      <c r="D108" s="186" t="s">
        <v>154</v>
      </c>
      <c r="E108" s="187" t="s">
        <v>210</v>
      </c>
      <c r="F108" s="188" t="s">
        <v>211</v>
      </c>
      <c r="G108" s="189" t="s">
        <v>157</v>
      </c>
      <c r="H108" s="190">
        <v>3749</v>
      </c>
      <c r="I108" s="191"/>
      <c r="J108" s="192">
        <f>ROUND(I108*H108,2)</f>
        <v>0</v>
      </c>
      <c r="K108" s="188" t="s">
        <v>158</v>
      </c>
      <c r="L108" s="59"/>
      <c r="M108" s="193" t="s">
        <v>21</v>
      </c>
      <c r="N108" s="194" t="s">
        <v>42</v>
      </c>
      <c r="O108" s="40"/>
      <c r="P108" s="195">
        <f>O108*H108</f>
        <v>0</v>
      </c>
      <c r="Q108" s="195">
        <v>0</v>
      </c>
      <c r="R108" s="195">
        <f>Q108*H108</f>
        <v>0</v>
      </c>
      <c r="S108" s="195">
        <v>0.17</v>
      </c>
      <c r="T108" s="196">
        <f>S108*H108</f>
        <v>637.33</v>
      </c>
      <c r="AR108" s="22" t="s">
        <v>159</v>
      </c>
      <c r="AT108" s="22" t="s">
        <v>154</v>
      </c>
      <c r="AU108" s="22" t="s">
        <v>86</v>
      </c>
      <c r="AY108" s="22" t="s">
        <v>152</v>
      </c>
      <c r="BE108" s="197">
        <f>IF(N108="základní",J108,0)</f>
        <v>0</v>
      </c>
      <c r="BF108" s="197">
        <f>IF(N108="snížená",J108,0)</f>
        <v>0</v>
      </c>
      <c r="BG108" s="197">
        <f>IF(N108="zákl. přenesená",J108,0)</f>
        <v>0</v>
      </c>
      <c r="BH108" s="197">
        <f>IF(N108="sníž. přenesená",J108,0)</f>
        <v>0</v>
      </c>
      <c r="BI108" s="197">
        <f>IF(N108="nulová",J108,0)</f>
        <v>0</v>
      </c>
      <c r="BJ108" s="22" t="s">
        <v>76</v>
      </c>
      <c r="BK108" s="197">
        <f>ROUND(I108*H108,2)</f>
        <v>0</v>
      </c>
      <c r="BL108" s="22" t="s">
        <v>159</v>
      </c>
      <c r="BM108" s="22" t="s">
        <v>212</v>
      </c>
    </row>
    <row r="109" spans="2:65" s="1" customFormat="1" ht="38.25" customHeight="1">
      <c r="B109" s="39"/>
      <c r="C109" s="186" t="s">
        <v>118</v>
      </c>
      <c r="D109" s="186" t="s">
        <v>154</v>
      </c>
      <c r="E109" s="187" t="s">
        <v>213</v>
      </c>
      <c r="F109" s="188" t="s">
        <v>214</v>
      </c>
      <c r="G109" s="189" t="s">
        <v>157</v>
      </c>
      <c r="H109" s="190">
        <v>497.2</v>
      </c>
      <c r="I109" s="191"/>
      <c r="J109" s="192">
        <f>ROUND(I109*H109,2)</f>
        <v>0</v>
      </c>
      <c r="K109" s="188" t="s">
        <v>158</v>
      </c>
      <c r="L109" s="59"/>
      <c r="M109" s="193" t="s">
        <v>21</v>
      </c>
      <c r="N109" s="194" t="s">
        <v>42</v>
      </c>
      <c r="O109" s="40"/>
      <c r="P109" s="195">
        <f>O109*H109</f>
        <v>0</v>
      </c>
      <c r="Q109" s="195">
        <v>0</v>
      </c>
      <c r="R109" s="195">
        <f>Q109*H109</f>
        <v>0</v>
      </c>
      <c r="S109" s="195">
        <v>0.625</v>
      </c>
      <c r="T109" s="196">
        <f>S109*H109</f>
        <v>310.75</v>
      </c>
      <c r="AR109" s="22" t="s">
        <v>159</v>
      </c>
      <c r="AT109" s="22" t="s">
        <v>154</v>
      </c>
      <c r="AU109" s="22" t="s">
        <v>86</v>
      </c>
      <c r="AY109" s="22" t="s">
        <v>152</v>
      </c>
      <c r="BE109" s="197">
        <f>IF(N109="základní",J109,0)</f>
        <v>0</v>
      </c>
      <c r="BF109" s="197">
        <f>IF(N109="snížená",J109,0)</f>
        <v>0</v>
      </c>
      <c r="BG109" s="197">
        <f>IF(N109="zákl. přenesená",J109,0)</f>
        <v>0</v>
      </c>
      <c r="BH109" s="197">
        <f>IF(N109="sníž. přenesená",J109,0)</f>
        <v>0</v>
      </c>
      <c r="BI109" s="197">
        <f>IF(N109="nulová",J109,0)</f>
        <v>0</v>
      </c>
      <c r="BJ109" s="22" t="s">
        <v>76</v>
      </c>
      <c r="BK109" s="197">
        <f>ROUND(I109*H109,2)</f>
        <v>0</v>
      </c>
      <c r="BL109" s="22" t="s">
        <v>159</v>
      </c>
      <c r="BM109" s="22" t="s">
        <v>215</v>
      </c>
    </row>
    <row r="110" spans="2:51" s="11" customFormat="1" ht="13.5">
      <c r="B110" s="198"/>
      <c r="C110" s="199"/>
      <c r="D110" s="200" t="s">
        <v>161</v>
      </c>
      <c r="E110" s="201" t="s">
        <v>21</v>
      </c>
      <c r="F110" s="202" t="s">
        <v>216</v>
      </c>
      <c r="G110" s="199"/>
      <c r="H110" s="203">
        <v>497.2</v>
      </c>
      <c r="I110" s="204"/>
      <c r="J110" s="199"/>
      <c r="K110" s="199"/>
      <c r="L110" s="205"/>
      <c r="M110" s="206"/>
      <c r="N110" s="207"/>
      <c r="O110" s="207"/>
      <c r="P110" s="207"/>
      <c r="Q110" s="207"/>
      <c r="R110" s="207"/>
      <c r="S110" s="207"/>
      <c r="T110" s="208"/>
      <c r="AT110" s="209" t="s">
        <v>161</v>
      </c>
      <c r="AU110" s="209" t="s">
        <v>86</v>
      </c>
      <c r="AV110" s="11" t="s">
        <v>86</v>
      </c>
      <c r="AW110" s="11" t="s">
        <v>35</v>
      </c>
      <c r="AX110" s="11" t="s">
        <v>76</v>
      </c>
      <c r="AY110" s="209" t="s">
        <v>152</v>
      </c>
    </row>
    <row r="111" spans="2:65" s="1" customFormat="1" ht="38.25" customHeight="1">
      <c r="B111" s="39"/>
      <c r="C111" s="186" t="s">
        <v>217</v>
      </c>
      <c r="D111" s="186" t="s">
        <v>154</v>
      </c>
      <c r="E111" s="187" t="s">
        <v>213</v>
      </c>
      <c r="F111" s="188" t="s">
        <v>214</v>
      </c>
      <c r="G111" s="189" t="s">
        <v>157</v>
      </c>
      <c r="H111" s="190">
        <v>11.2</v>
      </c>
      <c r="I111" s="191"/>
      <c r="J111" s="192">
        <f>ROUND(I111*H111,2)</f>
        <v>0</v>
      </c>
      <c r="K111" s="188" t="s">
        <v>158</v>
      </c>
      <c r="L111" s="59"/>
      <c r="M111" s="193" t="s">
        <v>21</v>
      </c>
      <c r="N111" s="194" t="s">
        <v>42</v>
      </c>
      <c r="O111" s="40"/>
      <c r="P111" s="195">
        <f>O111*H111</f>
        <v>0</v>
      </c>
      <c r="Q111" s="195">
        <v>0</v>
      </c>
      <c r="R111" s="195">
        <f>Q111*H111</f>
        <v>0</v>
      </c>
      <c r="S111" s="195">
        <v>0.625</v>
      </c>
      <c r="T111" s="196">
        <f>S111*H111</f>
        <v>7</v>
      </c>
      <c r="AR111" s="22" t="s">
        <v>159</v>
      </c>
      <c r="AT111" s="22" t="s">
        <v>154</v>
      </c>
      <c r="AU111" s="22" t="s">
        <v>86</v>
      </c>
      <c r="AY111" s="22" t="s">
        <v>152</v>
      </c>
      <c r="BE111" s="197">
        <f>IF(N111="základní",J111,0)</f>
        <v>0</v>
      </c>
      <c r="BF111" s="197">
        <f>IF(N111="snížená",J111,0)</f>
        <v>0</v>
      </c>
      <c r="BG111" s="197">
        <f>IF(N111="zákl. přenesená",J111,0)</f>
        <v>0</v>
      </c>
      <c r="BH111" s="197">
        <f>IF(N111="sníž. přenesená",J111,0)</f>
        <v>0</v>
      </c>
      <c r="BI111" s="197">
        <f>IF(N111="nulová",J111,0)</f>
        <v>0</v>
      </c>
      <c r="BJ111" s="22" t="s">
        <v>76</v>
      </c>
      <c r="BK111" s="197">
        <f>ROUND(I111*H111,2)</f>
        <v>0</v>
      </c>
      <c r="BL111" s="22" t="s">
        <v>159</v>
      </c>
      <c r="BM111" s="22" t="s">
        <v>218</v>
      </c>
    </row>
    <row r="112" spans="2:51" s="11" customFormat="1" ht="13.5">
      <c r="B112" s="198"/>
      <c r="C112" s="199"/>
      <c r="D112" s="200" t="s">
        <v>161</v>
      </c>
      <c r="E112" s="201" t="s">
        <v>108</v>
      </c>
      <c r="F112" s="202" t="s">
        <v>219</v>
      </c>
      <c r="G112" s="199"/>
      <c r="H112" s="203">
        <v>372.96</v>
      </c>
      <c r="I112" s="204"/>
      <c r="J112" s="199"/>
      <c r="K112" s="199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161</v>
      </c>
      <c r="AU112" s="209" t="s">
        <v>86</v>
      </c>
      <c r="AV112" s="11" t="s">
        <v>86</v>
      </c>
      <c r="AW112" s="11" t="s">
        <v>35</v>
      </c>
      <c r="AX112" s="11" t="s">
        <v>71</v>
      </c>
      <c r="AY112" s="209" t="s">
        <v>152</v>
      </c>
    </row>
    <row r="113" spans="2:51" s="11" customFormat="1" ht="13.5">
      <c r="B113" s="198"/>
      <c r="C113" s="199"/>
      <c r="D113" s="200" t="s">
        <v>161</v>
      </c>
      <c r="E113" s="201" t="s">
        <v>111</v>
      </c>
      <c r="F113" s="202" t="s">
        <v>220</v>
      </c>
      <c r="G113" s="199"/>
      <c r="H113" s="203">
        <v>11.2</v>
      </c>
      <c r="I113" s="204"/>
      <c r="J113" s="199"/>
      <c r="K113" s="199"/>
      <c r="L113" s="205"/>
      <c r="M113" s="206"/>
      <c r="N113" s="207"/>
      <c r="O113" s="207"/>
      <c r="P113" s="207"/>
      <c r="Q113" s="207"/>
      <c r="R113" s="207"/>
      <c r="S113" s="207"/>
      <c r="T113" s="208"/>
      <c r="AT113" s="209" t="s">
        <v>161</v>
      </c>
      <c r="AU113" s="209" t="s">
        <v>86</v>
      </c>
      <c r="AV113" s="11" t="s">
        <v>86</v>
      </c>
      <c r="AW113" s="11" t="s">
        <v>35</v>
      </c>
      <c r="AX113" s="11" t="s">
        <v>76</v>
      </c>
      <c r="AY113" s="209" t="s">
        <v>152</v>
      </c>
    </row>
    <row r="114" spans="2:65" s="1" customFormat="1" ht="38.25" customHeight="1">
      <c r="B114" s="39"/>
      <c r="C114" s="186" t="s">
        <v>221</v>
      </c>
      <c r="D114" s="186" t="s">
        <v>154</v>
      </c>
      <c r="E114" s="187" t="s">
        <v>213</v>
      </c>
      <c r="F114" s="188" t="s">
        <v>214</v>
      </c>
      <c r="G114" s="189" t="s">
        <v>157</v>
      </c>
      <c r="H114" s="190">
        <v>372.96</v>
      </c>
      <c r="I114" s="191"/>
      <c r="J114" s="192">
        <f>ROUND(I114*H114,2)</f>
        <v>0</v>
      </c>
      <c r="K114" s="188" t="s">
        <v>158</v>
      </c>
      <c r="L114" s="59"/>
      <c r="M114" s="193" t="s">
        <v>21</v>
      </c>
      <c r="N114" s="194" t="s">
        <v>42</v>
      </c>
      <c r="O114" s="40"/>
      <c r="P114" s="195">
        <f>O114*H114</f>
        <v>0</v>
      </c>
      <c r="Q114" s="195">
        <v>0</v>
      </c>
      <c r="R114" s="195">
        <f>Q114*H114</f>
        <v>0</v>
      </c>
      <c r="S114" s="195">
        <v>0.625</v>
      </c>
      <c r="T114" s="196">
        <f>S114*H114</f>
        <v>233.1</v>
      </c>
      <c r="AR114" s="22" t="s">
        <v>159</v>
      </c>
      <c r="AT114" s="22" t="s">
        <v>154</v>
      </c>
      <c r="AU114" s="22" t="s">
        <v>86</v>
      </c>
      <c r="AY114" s="22" t="s">
        <v>152</v>
      </c>
      <c r="BE114" s="197">
        <f>IF(N114="základní",J114,0)</f>
        <v>0</v>
      </c>
      <c r="BF114" s="197">
        <f>IF(N114="snížená",J114,0)</f>
        <v>0</v>
      </c>
      <c r="BG114" s="197">
        <f>IF(N114="zákl. přenesená",J114,0)</f>
        <v>0</v>
      </c>
      <c r="BH114" s="197">
        <f>IF(N114="sníž. přenesená",J114,0)</f>
        <v>0</v>
      </c>
      <c r="BI114" s="197">
        <f>IF(N114="nulová",J114,0)</f>
        <v>0</v>
      </c>
      <c r="BJ114" s="22" t="s">
        <v>76</v>
      </c>
      <c r="BK114" s="197">
        <f>ROUND(I114*H114,2)</f>
        <v>0</v>
      </c>
      <c r="BL114" s="22" t="s">
        <v>159</v>
      </c>
      <c r="BM114" s="22" t="s">
        <v>222</v>
      </c>
    </row>
    <row r="115" spans="2:51" s="11" customFormat="1" ht="13.5">
      <c r="B115" s="198"/>
      <c r="C115" s="199"/>
      <c r="D115" s="200" t="s">
        <v>161</v>
      </c>
      <c r="E115" s="201" t="s">
        <v>21</v>
      </c>
      <c r="F115" s="202" t="s">
        <v>223</v>
      </c>
      <c r="G115" s="199"/>
      <c r="H115" s="203">
        <v>372.96</v>
      </c>
      <c r="I115" s="204"/>
      <c r="J115" s="199"/>
      <c r="K115" s="199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161</v>
      </c>
      <c r="AU115" s="209" t="s">
        <v>86</v>
      </c>
      <c r="AV115" s="11" t="s">
        <v>86</v>
      </c>
      <c r="AW115" s="11" t="s">
        <v>35</v>
      </c>
      <c r="AX115" s="11" t="s">
        <v>76</v>
      </c>
      <c r="AY115" s="209" t="s">
        <v>152</v>
      </c>
    </row>
    <row r="116" spans="2:65" s="1" customFormat="1" ht="38.25" customHeight="1">
      <c r="B116" s="39"/>
      <c r="C116" s="186" t="s">
        <v>10</v>
      </c>
      <c r="D116" s="186" t="s">
        <v>154</v>
      </c>
      <c r="E116" s="187" t="s">
        <v>224</v>
      </c>
      <c r="F116" s="188" t="s">
        <v>225</v>
      </c>
      <c r="G116" s="189" t="s">
        <v>157</v>
      </c>
      <c r="H116" s="190">
        <v>3749</v>
      </c>
      <c r="I116" s="191"/>
      <c r="J116" s="192">
        <f>ROUND(I116*H116,2)</f>
        <v>0</v>
      </c>
      <c r="K116" s="188" t="s">
        <v>158</v>
      </c>
      <c r="L116" s="59"/>
      <c r="M116" s="193" t="s">
        <v>21</v>
      </c>
      <c r="N116" s="194" t="s">
        <v>42</v>
      </c>
      <c r="O116" s="40"/>
      <c r="P116" s="195">
        <f>O116*H116</f>
        <v>0</v>
      </c>
      <c r="Q116" s="195">
        <v>0</v>
      </c>
      <c r="R116" s="195">
        <f>Q116*H116</f>
        <v>0</v>
      </c>
      <c r="S116" s="195">
        <v>0.098</v>
      </c>
      <c r="T116" s="196">
        <f>S116*H116</f>
        <v>367.402</v>
      </c>
      <c r="AR116" s="22" t="s">
        <v>159</v>
      </c>
      <c r="AT116" s="22" t="s">
        <v>154</v>
      </c>
      <c r="AU116" s="22" t="s">
        <v>86</v>
      </c>
      <c r="AY116" s="22" t="s">
        <v>152</v>
      </c>
      <c r="BE116" s="197">
        <f>IF(N116="základní",J116,0)</f>
        <v>0</v>
      </c>
      <c r="BF116" s="197">
        <f>IF(N116="snížená",J116,0)</f>
        <v>0</v>
      </c>
      <c r="BG116" s="197">
        <f>IF(N116="zákl. přenesená",J116,0)</f>
        <v>0</v>
      </c>
      <c r="BH116" s="197">
        <f>IF(N116="sníž. přenesená",J116,0)</f>
        <v>0</v>
      </c>
      <c r="BI116" s="197">
        <f>IF(N116="nulová",J116,0)</f>
        <v>0</v>
      </c>
      <c r="BJ116" s="22" t="s">
        <v>76</v>
      </c>
      <c r="BK116" s="197">
        <f>ROUND(I116*H116,2)</f>
        <v>0</v>
      </c>
      <c r="BL116" s="22" t="s">
        <v>159</v>
      </c>
      <c r="BM116" s="22" t="s">
        <v>226</v>
      </c>
    </row>
    <row r="117" spans="2:51" s="11" customFormat="1" ht="13.5">
      <c r="B117" s="198"/>
      <c r="C117" s="199"/>
      <c r="D117" s="200" t="s">
        <v>161</v>
      </c>
      <c r="E117" s="201" t="s">
        <v>21</v>
      </c>
      <c r="F117" s="202" t="s">
        <v>227</v>
      </c>
      <c r="G117" s="199"/>
      <c r="H117" s="203">
        <v>250</v>
      </c>
      <c r="I117" s="204"/>
      <c r="J117" s="199"/>
      <c r="K117" s="199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161</v>
      </c>
      <c r="AU117" s="209" t="s">
        <v>86</v>
      </c>
      <c r="AV117" s="11" t="s">
        <v>86</v>
      </c>
      <c r="AW117" s="11" t="s">
        <v>35</v>
      </c>
      <c r="AX117" s="11" t="s">
        <v>71</v>
      </c>
      <c r="AY117" s="209" t="s">
        <v>152</v>
      </c>
    </row>
    <row r="118" spans="2:51" s="11" customFormat="1" ht="13.5">
      <c r="B118" s="198"/>
      <c r="C118" s="199"/>
      <c r="D118" s="200" t="s">
        <v>161</v>
      </c>
      <c r="E118" s="201" t="s">
        <v>21</v>
      </c>
      <c r="F118" s="202" t="s">
        <v>228</v>
      </c>
      <c r="G118" s="199"/>
      <c r="H118" s="203">
        <v>190</v>
      </c>
      <c r="I118" s="204"/>
      <c r="J118" s="199"/>
      <c r="K118" s="199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161</v>
      </c>
      <c r="AU118" s="209" t="s">
        <v>86</v>
      </c>
      <c r="AV118" s="11" t="s">
        <v>86</v>
      </c>
      <c r="AW118" s="11" t="s">
        <v>35</v>
      </c>
      <c r="AX118" s="11" t="s">
        <v>71</v>
      </c>
      <c r="AY118" s="209" t="s">
        <v>152</v>
      </c>
    </row>
    <row r="119" spans="2:51" s="11" customFormat="1" ht="13.5">
      <c r="B119" s="198"/>
      <c r="C119" s="199"/>
      <c r="D119" s="200" t="s">
        <v>161</v>
      </c>
      <c r="E119" s="201" t="s">
        <v>21</v>
      </c>
      <c r="F119" s="202" t="s">
        <v>229</v>
      </c>
      <c r="G119" s="199"/>
      <c r="H119" s="203">
        <v>420</v>
      </c>
      <c r="I119" s="204"/>
      <c r="J119" s="199"/>
      <c r="K119" s="199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161</v>
      </c>
      <c r="AU119" s="209" t="s">
        <v>86</v>
      </c>
      <c r="AV119" s="11" t="s">
        <v>86</v>
      </c>
      <c r="AW119" s="11" t="s">
        <v>35</v>
      </c>
      <c r="AX119" s="11" t="s">
        <v>71</v>
      </c>
      <c r="AY119" s="209" t="s">
        <v>152</v>
      </c>
    </row>
    <row r="120" spans="2:51" s="11" customFormat="1" ht="13.5">
      <c r="B120" s="198"/>
      <c r="C120" s="199"/>
      <c r="D120" s="200" t="s">
        <v>161</v>
      </c>
      <c r="E120" s="201" t="s">
        <v>21</v>
      </c>
      <c r="F120" s="202" t="s">
        <v>230</v>
      </c>
      <c r="G120" s="199"/>
      <c r="H120" s="203">
        <v>360</v>
      </c>
      <c r="I120" s="204"/>
      <c r="J120" s="199"/>
      <c r="K120" s="199"/>
      <c r="L120" s="205"/>
      <c r="M120" s="206"/>
      <c r="N120" s="207"/>
      <c r="O120" s="207"/>
      <c r="P120" s="207"/>
      <c r="Q120" s="207"/>
      <c r="R120" s="207"/>
      <c r="S120" s="207"/>
      <c r="T120" s="208"/>
      <c r="AT120" s="209" t="s">
        <v>161</v>
      </c>
      <c r="AU120" s="209" t="s">
        <v>86</v>
      </c>
      <c r="AV120" s="11" t="s">
        <v>86</v>
      </c>
      <c r="AW120" s="11" t="s">
        <v>35</v>
      </c>
      <c r="AX120" s="11" t="s">
        <v>71</v>
      </c>
      <c r="AY120" s="209" t="s">
        <v>152</v>
      </c>
    </row>
    <row r="121" spans="2:51" s="11" customFormat="1" ht="13.5">
      <c r="B121" s="198"/>
      <c r="C121" s="199"/>
      <c r="D121" s="200" t="s">
        <v>161</v>
      </c>
      <c r="E121" s="201" t="s">
        <v>21</v>
      </c>
      <c r="F121" s="202" t="s">
        <v>231</v>
      </c>
      <c r="G121" s="199"/>
      <c r="H121" s="203">
        <v>400</v>
      </c>
      <c r="I121" s="204"/>
      <c r="J121" s="199"/>
      <c r="K121" s="199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161</v>
      </c>
      <c r="AU121" s="209" t="s">
        <v>86</v>
      </c>
      <c r="AV121" s="11" t="s">
        <v>86</v>
      </c>
      <c r="AW121" s="11" t="s">
        <v>35</v>
      </c>
      <c r="AX121" s="11" t="s">
        <v>71</v>
      </c>
      <c r="AY121" s="209" t="s">
        <v>152</v>
      </c>
    </row>
    <row r="122" spans="2:51" s="11" customFormat="1" ht="13.5">
      <c r="B122" s="198"/>
      <c r="C122" s="199"/>
      <c r="D122" s="200" t="s">
        <v>161</v>
      </c>
      <c r="E122" s="201" t="s">
        <v>21</v>
      </c>
      <c r="F122" s="202" t="s">
        <v>232</v>
      </c>
      <c r="G122" s="199"/>
      <c r="H122" s="203">
        <v>629</v>
      </c>
      <c r="I122" s="204"/>
      <c r="J122" s="199"/>
      <c r="K122" s="199"/>
      <c r="L122" s="205"/>
      <c r="M122" s="206"/>
      <c r="N122" s="207"/>
      <c r="O122" s="207"/>
      <c r="P122" s="207"/>
      <c r="Q122" s="207"/>
      <c r="R122" s="207"/>
      <c r="S122" s="207"/>
      <c r="T122" s="208"/>
      <c r="AT122" s="209" t="s">
        <v>161</v>
      </c>
      <c r="AU122" s="209" t="s">
        <v>86</v>
      </c>
      <c r="AV122" s="11" t="s">
        <v>86</v>
      </c>
      <c r="AW122" s="11" t="s">
        <v>35</v>
      </c>
      <c r="AX122" s="11" t="s">
        <v>71</v>
      </c>
      <c r="AY122" s="209" t="s">
        <v>152</v>
      </c>
    </row>
    <row r="123" spans="2:51" s="11" customFormat="1" ht="13.5">
      <c r="B123" s="198"/>
      <c r="C123" s="199"/>
      <c r="D123" s="200" t="s">
        <v>161</v>
      </c>
      <c r="E123" s="201" t="s">
        <v>21</v>
      </c>
      <c r="F123" s="202" t="s">
        <v>233</v>
      </c>
      <c r="G123" s="199"/>
      <c r="H123" s="203">
        <v>1500</v>
      </c>
      <c r="I123" s="204"/>
      <c r="J123" s="199"/>
      <c r="K123" s="199"/>
      <c r="L123" s="205"/>
      <c r="M123" s="206"/>
      <c r="N123" s="207"/>
      <c r="O123" s="207"/>
      <c r="P123" s="207"/>
      <c r="Q123" s="207"/>
      <c r="R123" s="207"/>
      <c r="S123" s="207"/>
      <c r="T123" s="208"/>
      <c r="AT123" s="209" t="s">
        <v>161</v>
      </c>
      <c r="AU123" s="209" t="s">
        <v>86</v>
      </c>
      <c r="AV123" s="11" t="s">
        <v>86</v>
      </c>
      <c r="AW123" s="11" t="s">
        <v>35</v>
      </c>
      <c r="AX123" s="11" t="s">
        <v>71</v>
      </c>
      <c r="AY123" s="209" t="s">
        <v>152</v>
      </c>
    </row>
    <row r="124" spans="2:51" s="12" customFormat="1" ht="13.5">
      <c r="B124" s="210"/>
      <c r="C124" s="211"/>
      <c r="D124" s="200" t="s">
        <v>161</v>
      </c>
      <c r="E124" s="212" t="s">
        <v>21</v>
      </c>
      <c r="F124" s="213" t="s">
        <v>234</v>
      </c>
      <c r="G124" s="211"/>
      <c r="H124" s="214">
        <v>3749</v>
      </c>
      <c r="I124" s="215"/>
      <c r="J124" s="211"/>
      <c r="K124" s="211"/>
      <c r="L124" s="216"/>
      <c r="M124" s="217"/>
      <c r="N124" s="218"/>
      <c r="O124" s="218"/>
      <c r="P124" s="218"/>
      <c r="Q124" s="218"/>
      <c r="R124" s="218"/>
      <c r="S124" s="218"/>
      <c r="T124" s="219"/>
      <c r="AT124" s="220" t="s">
        <v>161</v>
      </c>
      <c r="AU124" s="220" t="s">
        <v>86</v>
      </c>
      <c r="AV124" s="12" t="s">
        <v>159</v>
      </c>
      <c r="AW124" s="12" t="s">
        <v>35</v>
      </c>
      <c r="AX124" s="12" t="s">
        <v>76</v>
      </c>
      <c r="AY124" s="220" t="s">
        <v>152</v>
      </c>
    </row>
    <row r="125" spans="2:65" s="1" customFormat="1" ht="38.25" customHeight="1">
      <c r="B125" s="39"/>
      <c r="C125" s="186" t="s">
        <v>235</v>
      </c>
      <c r="D125" s="186" t="s">
        <v>154</v>
      </c>
      <c r="E125" s="187" t="s">
        <v>236</v>
      </c>
      <c r="F125" s="188" t="s">
        <v>237</v>
      </c>
      <c r="G125" s="189" t="s">
        <v>238</v>
      </c>
      <c r="H125" s="190">
        <v>15</v>
      </c>
      <c r="I125" s="191"/>
      <c r="J125" s="192">
        <f>ROUND(I125*H125,2)</f>
        <v>0</v>
      </c>
      <c r="K125" s="188" t="s">
        <v>158</v>
      </c>
      <c r="L125" s="59"/>
      <c r="M125" s="193" t="s">
        <v>21</v>
      </c>
      <c r="N125" s="194" t="s">
        <v>42</v>
      </c>
      <c r="O125" s="40"/>
      <c r="P125" s="195">
        <f>O125*H125</f>
        <v>0</v>
      </c>
      <c r="Q125" s="195">
        <v>0</v>
      </c>
      <c r="R125" s="195">
        <f>Q125*H125</f>
        <v>0</v>
      </c>
      <c r="S125" s="195">
        <v>0.205</v>
      </c>
      <c r="T125" s="196">
        <f>S125*H125</f>
        <v>3.0749999999999997</v>
      </c>
      <c r="AR125" s="22" t="s">
        <v>159</v>
      </c>
      <c r="AT125" s="22" t="s">
        <v>154</v>
      </c>
      <c r="AU125" s="22" t="s">
        <v>86</v>
      </c>
      <c r="AY125" s="22" t="s">
        <v>152</v>
      </c>
      <c r="BE125" s="197">
        <f>IF(N125="základní",J125,0)</f>
        <v>0</v>
      </c>
      <c r="BF125" s="197">
        <f>IF(N125="snížená",J125,0)</f>
        <v>0</v>
      </c>
      <c r="BG125" s="197">
        <f>IF(N125="zákl. přenesená",J125,0)</f>
        <v>0</v>
      </c>
      <c r="BH125" s="197">
        <f>IF(N125="sníž. přenesená",J125,0)</f>
        <v>0</v>
      </c>
      <c r="BI125" s="197">
        <f>IF(N125="nulová",J125,0)</f>
        <v>0</v>
      </c>
      <c r="BJ125" s="22" t="s">
        <v>76</v>
      </c>
      <c r="BK125" s="197">
        <f>ROUND(I125*H125,2)</f>
        <v>0</v>
      </c>
      <c r="BL125" s="22" t="s">
        <v>159</v>
      </c>
      <c r="BM125" s="22" t="s">
        <v>239</v>
      </c>
    </row>
    <row r="126" spans="2:51" s="11" customFormat="1" ht="13.5">
      <c r="B126" s="198"/>
      <c r="C126" s="199"/>
      <c r="D126" s="200" t="s">
        <v>161</v>
      </c>
      <c r="E126" s="201" t="s">
        <v>119</v>
      </c>
      <c r="F126" s="202" t="s">
        <v>240</v>
      </c>
      <c r="G126" s="199"/>
      <c r="H126" s="203">
        <v>96</v>
      </c>
      <c r="I126" s="204"/>
      <c r="J126" s="199"/>
      <c r="K126" s="199"/>
      <c r="L126" s="205"/>
      <c r="M126" s="206"/>
      <c r="N126" s="207"/>
      <c r="O126" s="207"/>
      <c r="P126" s="207"/>
      <c r="Q126" s="207"/>
      <c r="R126" s="207"/>
      <c r="S126" s="207"/>
      <c r="T126" s="208"/>
      <c r="AT126" s="209" t="s">
        <v>161</v>
      </c>
      <c r="AU126" s="209" t="s">
        <v>86</v>
      </c>
      <c r="AV126" s="11" t="s">
        <v>86</v>
      </c>
      <c r="AW126" s="11" t="s">
        <v>35</v>
      </c>
      <c r="AX126" s="11" t="s">
        <v>71</v>
      </c>
      <c r="AY126" s="209" t="s">
        <v>152</v>
      </c>
    </row>
    <row r="127" spans="2:51" s="11" customFormat="1" ht="13.5">
      <c r="B127" s="198"/>
      <c r="C127" s="199"/>
      <c r="D127" s="200" t="s">
        <v>161</v>
      </c>
      <c r="E127" s="201" t="s">
        <v>21</v>
      </c>
      <c r="F127" s="202" t="s">
        <v>10</v>
      </c>
      <c r="G127" s="199"/>
      <c r="H127" s="203">
        <v>15</v>
      </c>
      <c r="I127" s="204"/>
      <c r="J127" s="199"/>
      <c r="K127" s="199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161</v>
      </c>
      <c r="AU127" s="209" t="s">
        <v>86</v>
      </c>
      <c r="AV127" s="11" t="s">
        <v>86</v>
      </c>
      <c r="AW127" s="11" t="s">
        <v>35</v>
      </c>
      <c r="AX127" s="11" t="s">
        <v>76</v>
      </c>
      <c r="AY127" s="209" t="s">
        <v>152</v>
      </c>
    </row>
    <row r="128" spans="2:65" s="1" customFormat="1" ht="38.25" customHeight="1">
      <c r="B128" s="39"/>
      <c r="C128" s="186" t="s">
        <v>241</v>
      </c>
      <c r="D128" s="186" t="s">
        <v>154</v>
      </c>
      <c r="E128" s="187" t="s">
        <v>242</v>
      </c>
      <c r="F128" s="188" t="s">
        <v>243</v>
      </c>
      <c r="G128" s="189" t="s">
        <v>244</v>
      </c>
      <c r="H128" s="190">
        <v>110</v>
      </c>
      <c r="I128" s="191"/>
      <c r="J128" s="192">
        <f>ROUND(I128*H128,2)</f>
        <v>0</v>
      </c>
      <c r="K128" s="188" t="s">
        <v>158</v>
      </c>
      <c r="L128" s="59"/>
      <c r="M128" s="193" t="s">
        <v>21</v>
      </c>
      <c r="N128" s="194" t="s">
        <v>42</v>
      </c>
      <c r="O128" s="40"/>
      <c r="P128" s="195">
        <f>O128*H128</f>
        <v>0</v>
      </c>
      <c r="Q128" s="195">
        <v>0</v>
      </c>
      <c r="R128" s="195">
        <f>Q128*H128</f>
        <v>0</v>
      </c>
      <c r="S128" s="195">
        <v>0</v>
      </c>
      <c r="T128" s="196">
        <f>S128*H128</f>
        <v>0</v>
      </c>
      <c r="AR128" s="22" t="s">
        <v>159</v>
      </c>
      <c r="AT128" s="22" t="s">
        <v>154</v>
      </c>
      <c r="AU128" s="22" t="s">
        <v>86</v>
      </c>
      <c r="AY128" s="22" t="s">
        <v>152</v>
      </c>
      <c r="BE128" s="197">
        <f>IF(N128="základní",J128,0)</f>
        <v>0</v>
      </c>
      <c r="BF128" s="197">
        <f>IF(N128="snížená",J128,0)</f>
        <v>0</v>
      </c>
      <c r="BG128" s="197">
        <f>IF(N128="zákl. přenesená",J128,0)</f>
        <v>0</v>
      </c>
      <c r="BH128" s="197">
        <f>IF(N128="sníž. přenesená",J128,0)</f>
        <v>0</v>
      </c>
      <c r="BI128" s="197">
        <f>IF(N128="nulová",J128,0)</f>
        <v>0</v>
      </c>
      <c r="BJ128" s="22" t="s">
        <v>76</v>
      </c>
      <c r="BK128" s="197">
        <f>ROUND(I128*H128,2)</f>
        <v>0</v>
      </c>
      <c r="BL128" s="22" t="s">
        <v>159</v>
      </c>
      <c r="BM128" s="22" t="s">
        <v>245</v>
      </c>
    </row>
    <row r="129" spans="2:51" s="11" customFormat="1" ht="13.5">
      <c r="B129" s="198"/>
      <c r="C129" s="199"/>
      <c r="D129" s="200" t="s">
        <v>161</v>
      </c>
      <c r="E129" s="201" t="s">
        <v>21</v>
      </c>
      <c r="F129" s="202" t="s">
        <v>246</v>
      </c>
      <c r="G129" s="199"/>
      <c r="H129" s="203">
        <v>110</v>
      </c>
      <c r="I129" s="204"/>
      <c r="J129" s="199"/>
      <c r="K129" s="199"/>
      <c r="L129" s="205"/>
      <c r="M129" s="206"/>
      <c r="N129" s="207"/>
      <c r="O129" s="207"/>
      <c r="P129" s="207"/>
      <c r="Q129" s="207"/>
      <c r="R129" s="207"/>
      <c r="S129" s="207"/>
      <c r="T129" s="208"/>
      <c r="AT129" s="209" t="s">
        <v>161</v>
      </c>
      <c r="AU129" s="209" t="s">
        <v>86</v>
      </c>
      <c r="AV129" s="11" t="s">
        <v>86</v>
      </c>
      <c r="AW129" s="11" t="s">
        <v>35</v>
      </c>
      <c r="AX129" s="11" t="s">
        <v>76</v>
      </c>
      <c r="AY129" s="209" t="s">
        <v>152</v>
      </c>
    </row>
    <row r="130" spans="2:65" s="1" customFormat="1" ht="38.25" customHeight="1">
      <c r="B130" s="39"/>
      <c r="C130" s="186" t="s">
        <v>247</v>
      </c>
      <c r="D130" s="186" t="s">
        <v>154</v>
      </c>
      <c r="E130" s="187" t="s">
        <v>248</v>
      </c>
      <c r="F130" s="188" t="s">
        <v>249</v>
      </c>
      <c r="G130" s="189" t="s">
        <v>244</v>
      </c>
      <c r="H130" s="190">
        <v>3675</v>
      </c>
      <c r="I130" s="191"/>
      <c r="J130" s="192">
        <f>ROUND(I130*H130,2)</f>
        <v>0</v>
      </c>
      <c r="K130" s="188" t="s">
        <v>158</v>
      </c>
      <c r="L130" s="59"/>
      <c r="M130" s="193" t="s">
        <v>21</v>
      </c>
      <c r="N130" s="194" t="s">
        <v>42</v>
      </c>
      <c r="O130" s="40"/>
      <c r="P130" s="195">
        <f>O130*H130</f>
        <v>0</v>
      </c>
      <c r="Q130" s="195">
        <v>0</v>
      </c>
      <c r="R130" s="195">
        <f>Q130*H130</f>
        <v>0</v>
      </c>
      <c r="S130" s="195">
        <v>0</v>
      </c>
      <c r="T130" s="196">
        <f>S130*H130</f>
        <v>0</v>
      </c>
      <c r="AR130" s="22" t="s">
        <v>159</v>
      </c>
      <c r="AT130" s="22" t="s">
        <v>154</v>
      </c>
      <c r="AU130" s="22" t="s">
        <v>86</v>
      </c>
      <c r="AY130" s="22" t="s">
        <v>152</v>
      </c>
      <c r="BE130" s="197">
        <f>IF(N130="základní",J130,0)</f>
        <v>0</v>
      </c>
      <c r="BF130" s="197">
        <f>IF(N130="snížená",J130,0)</f>
        <v>0</v>
      </c>
      <c r="BG130" s="197">
        <f>IF(N130="zákl. přenesená",J130,0)</f>
        <v>0</v>
      </c>
      <c r="BH130" s="197">
        <f>IF(N130="sníž. přenesená",J130,0)</f>
        <v>0</v>
      </c>
      <c r="BI130" s="197">
        <f>IF(N130="nulová",J130,0)</f>
        <v>0</v>
      </c>
      <c r="BJ130" s="22" t="s">
        <v>76</v>
      </c>
      <c r="BK130" s="197">
        <f>ROUND(I130*H130,2)</f>
        <v>0</v>
      </c>
      <c r="BL130" s="22" t="s">
        <v>159</v>
      </c>
      <c r="BM130" s="22" t="s">
        <v>250</v>
      </c>
    </row>
    <row r="131" spans="2:51" s="11" customFormat="1" ht="13.5">
      <c r="B131" s="198"/>
      <c r="C131" s="199"/>
      <c r="D131" s="200" t="s">
        <v>161</v>
      </c>
      <c r="E131" s="201" t="s">
        <v>21</v>
      </c>
      <c r="F131" s="202" t="s">
        <v>251</v>
      </c>
      <c r="G131" s="199"/>
      <c r="H131" s="203">
        <v>675</v>
      </c>
      <c r="I131" s="204"/>
      <c r="J131" s="199"/>
      <c r="K131" s="199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161</v>
      </c>
      <c r="AU131" s="209" t="s">
        <v>86</v>
      </c>
      <c r="AV131" s="11" t="s">
        <v>86</v>
      </c>
      <c r="AW131" s="11" t="s">
        <v>35</v>
      </c>
      <c r="AX131" s="11" t="s">
        <v>71</v>
      </c>
      <c r="AY131" s="209" t="s">
        <v>152</v>
      </c>
    </row>
    <row r="132" spans="2:51" s="11" customFormat="1" ht="13.5">
      <c r="B132" s="198"/>
      <c r="C132" s="199"/>
      <c r="D132" s="200" t="s">
        <v>161</v>
      </c>
      <c r="E132" s="201" t="s">
        <v>21</v>
      </c>
      <c r="F132" s="202" t="s">
        <v>252</v>
      </c>
      <c r="G132" s="199"/>
      <c r="H132" s="203">
        <v>3000</v>
      </c>
      <c r="I132" s="204"/>
      <c r="J132" s="199"/>
      <c r="K132" s="199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161</v>
      </c>
      <c r="AU132" s="209" t="s">
        <v>86</v>
      </c>
      <c r="AV132" s="11" t="s">
        <v>86</v>
      </c>
      <c r="AW132" s="11" t="s">
        <v>35</v>
      </c>
      <c r="AX132" s="11" t="s">
        <v>71</v>
      </c>
      <c r="AY132" s="209" t="s">
        <v>152</v>
      </c>
    </row>
    <row r="133" spans="2:51" s="12" customFormat="1" ht="13.5">
      <c r="B133" s="210"/>
      <c r="C133" s="211"/>
      <c r="D133" s="200" t="s">
        <v>161</v>
      </c>
      <c r="E133" s="212" t="s">
        <v>21</v>
      </c>
      <c r="F133" s="213" t="s">
        <v>234</v>
      </c>
      <c r="G133" s="211"/>
      <c r="H133" s="214">
        <v>3675</v>
      </c>
      <c r="I133" s="215"/>
      <c r="J133" s="211"/>
      <c r="K133" s="211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161</v>
      </c>
      <c r="AU133" s="220" t="s">
        <v>86</v>
      </c>
      <c r="AV133" s="12" t="s">
        <v>159</v>
      </c>
      <c r="AW133" s="12" t="s">
        <v>35</v>
      </c>
      <c r="AX133" s="12" t="s">
        <v>76</v>
      </c>
      <c r="AY133" s="220" t="s">
        <v>152</v>
      </c>
    </row>
    <row r="134" spans="2:65" s="1" customFormat="1" ht="38.25" customHeight="1">
      <c r="B134" s="39"/>
      <c r="C134" s="186" t="s">
        <v>253</v>
      </c>
      <c r="D134" s="186" t="s">
        <v>154</v>
      </c>
      <c r="E134" s="187" t="s">
        <v>254</v>
      </c>
      <c r="F134" s="188" t="s">
        <v>255</v>
      </c>
      <c r="G134" s="189" t="s">
        <v>244</v>
      </c>
      <c r="H134" s="190">
        <v>3675</v>
      </c>
      <c r="I134" s="191"/>
      <c r="J134" s="192">
        <f aca="true" t="shared" si="0" ref="J134:J140">ROUND(I134*H134,2)</f>
        <v>0</v>
      </c>
      <c r="K134" s="188" t="s">
        <v>158</v>
      </c>
      <c r="L134" s="59"/>
      <c r="M134" s="193" t="s">
        <v>21</v>
      </c>
      <c r="N134" s="194" t="s">
        <v>42</v>
      </c>
      <c r="O134" s="40"/>
      <c r="P134" s="195">
        <f aca="true" t="shared" si="1" ref="P134:P140">O134*H134</f>
        <v>0</v>
      </c>
      <c r="Q134" s="195">
        <v>0</v>
      </c>
      <c r="R134" s="195">
        <f aca="true" t="shared" si="2" ref="R134:R140">Q134*H134</f>
        <v>0</v>
      </c>
      <c r="S134" s="195">
        <v>0</v>
      </c>
      <c r="T134" s="196">
        <f aca="true" t="shared" si="3" ref="T134:T140">S134*H134</f>
        <v>0</v>
      </c>
      <c r="AR134" s="22" t="s">
        <v>159</v>
      </c>
      <c r="AT134" s="22" t="s">
        <v>154</v>
      </c>
      <c r="AU134" s="22" t="s">
        <v>86</v>
      </c>
      <c r="AY134" s="22" t="s">
        <v>152</v>
      </c>
      <c r="BE134" s="197">
        <f aca="true" t="shared" si="4" ref="BE134:BE140">IF(N134="základní",J134,0)</f>
        <v>0</v>
      </c>
      <c r="BF134" s="197">
        <f aca="true" t="shared" si="5" ref="BF134:BF140">IF(N134="snížená",J134,0)</f>
        <v>0</v>
      </c>
      <c r="BG134" s="197">
        <f aca="true" t="shared" si="6" ref="BG134:BG140">IF(N134="zákl. přenesená",J134,0)</f>
        <v>0</v>
      </c>
      <c r="BH134" s="197">
        <f aca="true" t="shared" si="7" ref="BH134:BH140">IF(N134="sníž. přenesená",J134,0)</f>
        <v>0</v>
      </c>
      <c r="BI134" s="197">
        <f aca="true" t="shared" si="8" ref="BI134:BI140">IF(N134="nulová",J134,0)</f>
        <v>0</v>
      </c>
      <c r="BJ134" s="22" t="s">
        <v>76</v>
      </c>
      <c r="BK134" s="197">
        <f aca="true" t="shared" si="9" ref="BK134:BK140">ROUND(I134*H134,2)</f>
        <v>0</v>
      </c>
      <c r="BL134" s="22" t="s">
        <v>159</v>
      </c>
      <c r="BM134" s="22" t="s">
        <v>256</v>
      </c>
    </row>
    <row r="135" spans="2:65" s="1" customFormat="1" ht="38.25" customHeight="1">
      <c r="B135" s="39"/>
      <c r="C135" s="186" t="s">
        <v>257</v>
      </c>
      <c r="D135" s="186" t="s">
        <v>154</v>
      </c>
      <c r="E135" s="187" t="s">
        <v>258</v>
      </c>
      <c r="F135" s="188" t="s">
        <v>259</v>
      </c>
      <c r="G135" s="189" t="s">
        <v>244</v>
      </c>
      <c r="H135" s="190">
        <v>3675</v>
      </c>
      <c r="I135" s="191"/>
      <c r="J135" s="192">
        <f t="shared" si="0"/>
        <v>0</v>
      </c>
      <c r="K135" s="188" t="s">
        <v>158</v>
      </c>
      <c r="L135" s="59"/>
      <c r="M135" s="193" t="s">
        <v>21</v>
      </c>
      <c r="N135" s="194" t="s">
        <v>42</v>
      </c>
      <c r="O135" s="40"/>
      <c r="P135" s="195">
        <f t="shared" si="1"/>
        <v>0</v>
      </c>
      <c r="Q135" s="195">
        <v>0</v>
      </c>
      <c r="R135" s="195">
        <f t="shared" si="2"/>
        <v>0</v>
      </c>
      <c r="S135" s="195">
        <v>0</v>
      </c>
      <c r="T135" s="196">
        <f t="shared" si="3"/>
        <v>0</v>
      </c>
      <c r="AR135" s="22" t="s">
        <v>159</v>
      </c>
      <c r="AT135" s="22" t="s">
        <v>154</v>
      </c>
      <c r="AU135" s="22" t="s">
        <v>86</v>
      </c>
      <c r="AY135" s="22" t="s">
        <v>152</v>
      </c>
      <c r="BE135" s="197">
        <f t="shared" si="4"/>
        <v>0</v>
      </c>
      <c r="BF135" s="197">
        <f t="shared" si="5"/>
        <v>0</v>
      </c>
      <c r="BG135" s="197">
        <f t="shared" si="6"/>
        <v>0</v>
      </c>
      <c r="BH135" s="197">
        <f t="shared" si="7"/>
        <v>0</v>
      </c>
      <c r="BI135" s="197">
        <f t="shared" si="8"/>
        <v>0</v>
      </c>
      <c r="BJ135" s="22" t="s">
        <v>76</v>
      </c>
      <c r="BK135" s="197">
        <f t="shared" si="9"/>
        <v>0</v>
      </c>
      <c r="BL135" s="22" t="s">
        <v>159</v>
      </c>
      <c r="BM135" s="22" t="s">
        <v>260</v>
      </c>
    </row>
    <row r="136" spans="2:65" s="1" customFormat="1" ht="38.25" customHeight="1">
      <c r="B136" s="39"/>
      <c r="C136" s="186" t="s">
        <v>9</v>
      </c>
      <c r="D136" s="186" t="s">
        <v>154</v>
      </c>
      <c r="E136" s="187" t="s">
        <v>261</v>
      </c>
      <c r="F136" s="188" t="s">
        <v>262</v>
      </c>
      <c r="G136" s="189" t="s">
        <v>165</v>
      </c>
      <c r="H136" s="190">
        <v>15</v>
      </c>
      <c r="I136" s="191"/>
      <c r="J136" s="192">
        <f t="shared" si="0"/>
        <v>0</v>
      </c>
      <c r="K136" s="188" t="s">
        <v>158</v>
      </c>
      <c r="L136" s="59"/>
      <c r="M136" s="193" t="s">
        <v>21</v>
      </c>
      <c r="N136" s="194" t="s">
        <v>42</v>
      </c>
      <c r="O136" s="40"/>
      <c r="P136" s="195">
        <f t="shared" si="1"/>
        <v>0</v>
      </c>
      <c r="Q136" s="195">
        <v>0</v>
      </c>
      <c r="R136" s="195">
        <f t="shared" si="2"/>
        <v>0</v>
      </c>
      <c r="S136" s="195">
        <v>0</v>
      </c>
      <c r="T136" s="196">
        <f t="shared" si="3"/>
        <v>0</v>
      </c>
      <c r="AR136" s="22" t="s">
        <v>159</v>
      </c>
      <c r="AT136" s="22" t="s">
        <v>154</v>
      </c>
      <c r="AU136" s="22" t="s">
        <v>86</v>
      </c>
      <c r="AY136" s="22" t="s">
        <v>152</v>
      </c>
      <c r="BE136" s="197">
        <f t="shared" si="4"/>
        <v>0</v>
      </c>
      <c r="BF136" s="197">
        <f t="shared" si="5"/>
        <v>0</v>
      </c>
      <c r="BG136" s="197">
        <f t="shared" si="6"/>
        <v>0</v>
      </c>
      <c r="BH136" s="197">
        <f t="shared" si="7"/>
        <v>0</v>
      </c>
      <c r="BI136" s="197">
        <f t="shared" si="8"/>
        <v>0</v>
      </c>
      <c r="BJ136" s="22" t="s">
        <v>76</v>
      </c>
      <c r="BK136" s="197">
        <f t="shared" si="9"/>
        <v>0</v>
      </c>
      <c r="BL136" s="22" t="s">
        <v>159</v>
      </c>
      <c r="BM136" s="22" t="s">
        <v>263</v>
      </c>
    </row>
    <row r="137" spans="2:65" s="1" customFormat="1" ht="25.5" customHeight="1">
      <c r="B137" s="39"/>
      <c r="C137" s="186" t="s">
        <v>264</v>
      </c>
      <c r="D137" s="186" t="s">
        <v>154</v>
      </c>
      <c r="E137" s="187" t="s">
        <v>265</v>
      </c>
      <c r="F137" s="188" t="s">
        <v>266</v>
      </c>
      <c r="G137" s="189" t="s">
        <v>165</v>
      </c>
      <c r="H137" s="190">
        <v>15</v>
      </c>
      <c r="I137" s="191"/>
      <c r="J137" s="192">
        <f t="shared" si="0"/>
        <v>0</v>
      </c>
      <c r="K137" s="188" t="s">
        <v>158</v>
      </c>
      <c r="L137" s="59"/>
      <c r="M137" s="193" t="s">
        <v>21</v>
      </c>
      <c r="N137" s="194" t="s">
        <v>42</v>
      </c>
      <c r="O137" s="40"/>
      <c r="P137" s="195">
        <f t="shared" si="1"/>
        <v>0</v>
      </c>
      <c r="Q137" s="195">
        <v>0</v>
      </c>
      <c r="R137" s="195">
        <f t="shared" si="2"/>
        <v>0</v>
      </c>
      <c r="S137" s="195">
        <v>0</v>
      </c>
      <c r="T137" s="196">
        <f t="shared" si="3"/>
        <v>0</v>
      </c>
      <c r="AR137" s="22" t="s">
        <v>159</v>
      </c>
      <c r="AT137" s="22" t="s">
        <v>154</v>
      </c>
      <c r="AU137" s="22" t="s">
        <v>86</v>
      </c>
      <c r="AY137" s="22" t="s">
        <v>152</v>
      </c>
      <c r="BE137" s="197">
        <f t="shared" si="4"/>
        <v>0</v>
      </c>
      <c r="BF137" s="197">
        <f t="shared" si="5"/>
        <v>0</v>
      </c>
      <c r="BG137" s="197">
        <f t="shared" si="6"/>
        <v>0</v>
      </c>
      <c r="BH137" s="197">
        <f t="shared" si="7"/>
        <v>0</v>
      </c>
      <c r="BI137" s="197">
        <f t="shared" si="8"/>
        <v>0</v>
      </c>
      <c r="BJ137" s="22" t="s">
        <v>76</v>
      </c>
      <c r="BK137" s="197">
        <f t="shared" si="9"/>
        <v>0</v>
      </c>
      <c r="BL137" s="22" t="s">
        <v>159</v>
      </c>
      <c r="BM137" s="22" t="s">
        <v>267</v>
      </c>
    </row>
    <row r="138" spans="2:65" s="1" customFormat="1" ht="25.5" customHeight="1">
      <c r="B138" s="39"/>
      <c r="C138" s="186" t="s">
        <v>268</v>
      </c>
      <c r="D138" s="186" t="s">
        <v>154</v>
      </c>
      <c r="E138" s="187" t="s">
        <v>269</v>
      </c>
      <c r="F138" s="188" t="s">
        <v>270</v>
      </c>
      <c r="G138" s="189" t="s">
        <v>157</v>
      </c>
      <c r="H138" s="190">
        <v>120</v>
      </c>
      <c r="I138" s="191"/>
      <c r="J138" s="192">
        <f t="shared" si="0"/>
        <v>0</v>
      </c>
      <c r="K138" s="188" t="s">
        <v>158</v>
      </c>
      <c r="L138" s="59"/>
      <c r="M138" s="193" t="s">
        <v>21</v>
      </c>
      <c r="N138" s="194" t="s">
        <v>42</v>
      </c>
      <c r="O138" s="40"/>
      <c r="P138" s="195">
        <f t="shared" si="1"/>
        <v>0</v>
      </c>
      <c r="Q138" s="195">
        <v>0</v>
      </c>
      <c r="R138" s="195">
        <f t="shared" si="2"/>
        <v>0</v>
      </c>
      <c r="S138" s="195">
        <v>0</v>
      </c>
      <c r="T138" s="196">
        <f t="shared" si="3"/>
        <v>0</v>
      </c>
      <c r="AR138" s="22" t="s">
        <v>159</v>
      </c>
      <c r="AT138" s="22" t="s">
        <v>154</v>
      </c>
      <c r="AU138" s="22" t="s">
        <v>86</v>
      </c>
      <c r="AY138" s="22" t="s">
        <v>152</v>
      </c>
      <c r="BE138" s="197">
        <f t="shared" si="4"/>
        <v>0</v>
      </c>
      <c r="BF138" s="197">
        <f t="shared" si="5"/>
        <v>0</v>
      </c>
      <c r="BG138" s="197">
        <f t="shared" si="6"/>
        <v>0</v>
      </c>
      <c r="BH138" s="197">
        <f t="shared" si="7"/>
        <v>0</v>
      </c>
      <c r="BI138" s="197">
        <f t="shared" si="8"/>
        <v>0</v>
      </c>
      <c r="BJ138" s="22" t="s">
        <v>76</v>
      </c>
      <c r="BK138" s="197">
        <f t="shared" si="9"/>
        <v>0</v>
      </c>
      <c r="BL138" s="22" t="s">
        <v>159</v>
      </c>
      <c r="BM138" s="22" t="s">
        <v>271</v>
      </c>
    </row>
    <row r="139" spans="2:65" s="1" customFormat="1" ht="25.5" customHeight="1">
      <c r="B139" s="39"/>
      <c r="C139" s="186" t="s">
        <v>115</v>
      </c>
      <c r="D139" s="186" t="s">
        <v>154</v>
      </c>
      <c r="E139" s="187" t="s">
        <v>272</v>
      </c>
      <c r="F139" s="188" t="s">
        <v>273</v>
      </c>
      <c r="G139" s="189" t="s">
        <v>244</v>
      </c>
      <c r="H139" s="190">
        <v>3675</v>
      </c>
      <c r="I139" s="191"/>
      <c r="J139" s="192">
        <f t="shared" si="0"/>
        <v>0</v>
      </c>
      <c r="K139" s="188" t="s">
        <v>158</v>
      </c>
      <c r="L139" s="59"/>
      <c r="M139" s="193" t="s">
        <v>21</v>
      </c>
      <c r="N139" s="194" t="s">
        <v>42</v>
      </c>
      <c r="O139" s="40"/>
      <c r="P139" s="195">
        <f t="shared" si="1"/>
        <v>0</v>
      </c>
      <c r="Q139" s="195">
        <v>0</v>
      </c>
      <c r="R139" s="195">
        <f t="shared" si="2"/>
        <v>0</v>
      </c>
      <c r="S139" s="195">
        <v>0</v>
      </c>
      <c r="T139" s="196">
        <f t="shared" si="3"/>
        <v>0</v>
      </c>
      <c r="AR139" s="22" t="s">
        <v>159</v>
      </c>
      <c r="AT139" s="22" t="s">
        <v>154</v>
      </c>
      <c r="AU139" s="22" t="s">
        <v>86</v>
      </c>
      <c r="AY139" s="22" t="s">
        <v>152</v>
      </c>
      <c r="BE139" s="197">
        <f t="shared" si="4"/>
        <v>0</v>
      </c>
      <c r="BF139" s="197">
        <f t="shared" si="5"/>
        <v>0</v>
      </c>
      <c r="BG139" s="197">
        <f t="shared" si="6"/>
        <v>0</v>
      </c>
      <c r="BH139" s="197">
        <f t="shared" si="7"/>
        <v>0</v>
      </c>
      <c r="BI139" s="197">
        <f t="shared" si="8"/>
        <v>0</v>
      </c>
      <c r="BJ139" s="22" t="s">
        <v>76</v>
      </c>
      <c r="BK139" s="197">
        <f t="shared" si="9"/>
        <v>0</v>
      </c>
      <c r="BL139" s="22" t="s">
        <v>159</v>
      </c>
      <c r="BM139" s="22" t="s">
        <v>274</v>
      </c>
    </row>
    <row r="140" spans="2:65" s="1" customFormat="1" ht="25.5" customHeight="1">
      <c r="B140" s="39"/>
      <c r="C140" s="186" t="s">
        <v>275</v>
      </c>
      <c r="D140" s="186" t="s">
        <v>154</v>
      </c>
      <c r="E140" s="187" t="s">
        <v>276</v>
      </c>
      <c r="F140" s="188" t="s">
        <v>277</v>
      </c>
      <c r="G140" s="189" t="s">
        <v>244</v>
      </c>
      <c r="H140" s="190">
        <v>4.5</v>
      </c>
      <c r="I140" s="191"/>
      <c r="J140" s="192">
        <f t="shared" si="0"/>
        <v>0</v>
      </c>
      <c r="K140" s="188" t="s">
        <v>158</v>
      </c>
      <c r="L140" s="59"/>
      <c r="M140" s="193" t="s">
        <v>21</v>
      </c>
      <c r="N140" s="194" t="s">
        <v>42</v>
      </c>
      <c r="O140" s="40"/>
      <c r="P140" s="195">
        <f t="shared" si="1"/>
        <v>0</v>
      </c>
      <c r="Q140" s="195">
        <v>0</v>
      </c>
      <c r="R140" s="195">
        <f t="shared" si="2"/>
        <v>0</v>
      </c>
      <c r="S140" s="195">
        <v>0</v>
      </c>
      <c r="T140" s="196">
        <f t="shared" si="3"/>
        <v>0</v>
      </c>
      <c r="AR140" s="22" t="s">
        <v>159</v>
      </c>
      <c r="AT140" s="22" t="s">
        <v>154</v>
      </c>
      <c r="AU140" s="22" t="s">
        <v>86</v>
      </c>
      <c r="AY140" s="22" t="s">
        <v>152</v>
      </c>
      <c r="BE140" s="197">
        <f t="shared" si="4"/>
        <v>0</v>
      </c>
      <c r="BF140" s="197">
        <f t="shared" si="5"/>
        <v>0</v>
      </c>
      <c r="BG140" s="197">
        <f t="shared" si="6"/>
        <v>0</v>
      </c>
      <c r="BH140" s="197">
        <f t="shared" si="7"/>
        <v>0</v>
      </c>
      <c r="BI140" s="197">
        <f t="shared" si="8"/>
        <v>0</v>
      </c>
      <c r="BJ140" s="22" t="s">
        <v>76</v>
      </c>
      <c r="BK140" s="197">
        <f t="shared" si="9"/>
        <v>0</v>
      </c>
      <c r="BL140" s="22" t="s">
        <v>159</v>
      </c>
      <c r="BM140" s="22" t="s">
        <v>278</v>
      </c>
    </row>
    <row r="141" spans="2:51" s="11" customFormat="1" ht="13.5">
      <c r="B141" s="198"/>
      <c r="C141" s="199"/>
      <c r="D141" s="200" t="s">
        <v>161</v>
      </c>
      <c r="E141" s="201" t="s">
        <v>21</v>
      </c>
      <c r="F141" s="202" t="s">
        <v>279</v>
      </c>
      <c r="G141" s="199"/>
      <c r="H141" s="203">
        <v>4.5</v>
      </c>
      <c r="I141" s="204"/>
      <c r="J141" s="199"/>
      <c r="K141" s="199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161</v>
      </c>
      <c r="AU141" s="209" t="s">
        <v>86</v>
      </c>
      <c r="AV141" s="11" t="s">
        <v>86</v>
      </c>
      <c r="AW141" s="11" t="s">
        <v>35</v>
      </c>
      <c r="AX141" s="11" t="s">
        <v>76</v>
      </c>
      <c r="AY141" s="209" t="s">
        <v>152</v>
      </c>
    </row>
    <row r="142" spans="2:65" s="1" customFormat="1" ht="25.5" customHeight="1">
      <c r="B142" s="39"/>
      <c r="C142" s="186" t="s">
        <v>280</v>
      </c>
      <c r="D142" s="186" t="s">
        <v>154</v>
      </c>
      <c r="E142" s="187" t="s">
        <v>281</v>
      </c>
      <c r="F142" s="188" t="s">
        <v>282</v>
      </c>
      <c r="G142" s="189" t="s">
        <v>157</v>
      </c>
      <c r="H142" s="190">
        <v>3675</v>
      </c>
      <c r="I142" s="191"/>
      <c r="J142" s="192">
        <f>ROUND(I142*H142,2)</f>
        <v>0</v>
      </c>
      <c r="K142" s="188" t="s">
        <v>158</v>
      </c>
      <c r="L142" s="59"/>
      <c r="M142" s="193" t="s">
        <v>21</v>
      </c>
      <c r="N142" s="194" t="s">
        <v>42</v>
      </c>
      <c r="O142" s="40"/>
      <c r="P142" s="195">
        <f>O142*H142</f>
        <v>0</v>
      </c>
      <c r="Q142" s="195">
        <v>0</v>
      </c>
      <c r="R142" s="195">
        <f>Q142*H142</f>
        <v>0</v>
      </c>
      <c r="S142" s="195">
        <v>0</v>
      </c>
      <c r="T142" s="196">
        <f>S142*H142</f>
        <v>0</v>
      </c>
      <c r="AR142" s="22" t="s">
        <v>159</v>
      </c>
      <c r="AT142" s="22" t="s">
        <v>154</v>
      </c>
      <c r="AU142" s="22" t="s">
        <v>86</v>
      </c>
      <c r="AY142" s="22" t="s">
        <v>152</v>
      </c>
      <c r="BE142" s="197">
        <f>IF(N142="základní",J142,0)</f>
        <v>0</v>
      </c>
      <c r="BF142" s="197">
        <f>IF(N142="snížená",J142,0)</f>
        <v>0</v>
      </c>
      <c r="BG142" s="197">
        <f>IF(N142="zákl. přenesená",J142,0)</f>
        <v>0</v>
      </c>
      <c r="BH142" s="197">
        <f>IF(N142="sníž. přenesená",J142,0)</f>
        <v>0</v>
      </c>
      <c r="BI142" s="197">
        <f>IF(N142="nulová",J142,0)</f>
        <v>0</v>
      </c>
      <c r="BJ142" s="22" t="s">
        <v>76</v>
      </c>
      <c r="BK142" s="197">
        <f>ROUND(I142*H142,2)</f>
        <v>0</v>
      </c>
      <c r="BL142" s="22" t="s">
        <v>159</v>
      </c>
      <c r="BM142" s="22" t="s">
        <v>283</v>
      </c>
    </row>
    <row r="143" spans="2:63" s="10" customFormat="1" ht="29.85" customHeight="1">
      <c r="B143" s="170"/>
      <c r="C143" s="171"/>
      <c r="D143" s="172" t="s">
        <v>70</v>
      </c>
      <c r="E143" s="184" t="s">
        <v>167</v>
      </c>
      <c r="F143" s="184" t="s">
        <v>284</v>
      </c>
      <c r="G143" s="171"/>
      <c r="H143" s="171"/>
      <c r="I143" s="174"/>
      <c r="J143" s="185">
        <f>BK143</f>
        <v>0</v>
      </c>
      <c r="K143" s="171"/>
      <c r="L143" s="176"/>
      <c r="M143" s="177"/>
      <c r="N143" s="178"/>
      <c r="O143" s="178"/>
      <c r="P143" s="179">
        <f>SUM(P144:P145)</f>
        <v>0</v>
      </c>
      <c r="Q143" s="178"/>
      <c r="R143" s="179">
        <f>SUM(R144:R145)</f>
        <v>0</v>
      </c>
      <c r="S143" s="178"/>
      <c r="T143" s="180">
        <f>SUM(T144:T145)</f>
        <v>4.224</v>
      </c>
      <c r="AR143" s="181" t="s">
        <v>76</v>
      </c>
      <c r="AT143" s="182" t="s">
        <v>70</v>
      </c>
      <c r="AU143" s="182" t="s">
        <v>76</v>
      </c>
      <c r="AY143" s="181" t="s">
        <v>152</v>
      </c>
      <c r="BK143" s="183">
        <f>SUM(BK144:BK145)</f>
        <v>0</v>
      </c>
    </row>
    <row r="144" spans="2:65" s="1" customFormat="1" ht="25.5" customHeight="1">
      <c r="B144" s="39"/>
      <c r="C144" s="186" t="s">
        <v>285</v>
      </c>
      <c r="D144" s="186" t="s">
        <v>154</v>
      </c>
      <c r="E144" s="187" t="s">
        <v>286</v>
      </c>
      <c r="F144" s="188" t="s">
        <v>287</v>
      </c>
      <c r="G144" s="189" t="s">
        <v>244</v>
      </c>
      <c r="H144" s="190">
        <v>1.92</v>
      </c>
      <c r="I144" s="191"/>
      <c r="J144" s="192">
        <f>ROUND(I144*H144,2)</f>
        <v>0</v>
      </c>
      <c r="K144" s="188" t="s">
        <v>158</v>
      </c>
      <c r="L144" s="59"/>
      <c r="M144" s="193" t="s">
        <v>21</v>
      </c>
      <c r="N144" s="194" t="s">
        <v>42</v>
      </c>
      <c r="O144" s="40"/>
      <c r="P144" s="195">
        <f>O144*H144</f>
        <v>0</v>
      </c>
      <c r="Q144" s="195">
        <v>0</v>
      </c>
      <c r="R144" s="195">
        <f>Q144*H144</f>
        <v>0</v>
      </c>
      <c r="S144" s="195">
        <v>2.2</v>
      </c>
      <c r="T144" s="196">
        <f>S144*H144</f>
        <v>4.224</v>
      </c>
      <c r="AR144" s="22" t="s">
        <v>159</v>
      </c>
      <c r="AT144" s="22" t="s">
        <v>154</v>
      </c>
      <c r="AU144" s="22" t="s">
        <v>86</v>
      </c>
      <c r="AY144" s="22" t="s">
        <v>152</v>
      </c>
      <c r="BE144" s="197">
        <f>IF(N144="základní",J144,0)</f>
        <v>0</v>
      </c>
      <c r="BF144" s="197">
        <f>IF(N144="snížená",J144,0)</f>
        <v>0</v>
      </c>
      <c r="BG144" s="197">
        <f>IF(N144="zákl. přenesená",J144,0)</f>
        <v>0</v>
      </c>
      <c r="BH144" s="197">
        <f>IF(N144="sníž. přenesená",J144,0)</f>
        <v>0</v>
      </c>
      <c r="BI144" s="197">
        <f>IF(N144="nulová",J144,0)</f>
        <v>0</v>
      </c>
      <c r="BJ144" s="22" t="s">
        <v>76</v>
      </c>
      <c r="BK144" s="197">
        <f>ROUND(I144*H144,2)</f>
        <v>0</v>
      </c>
      <c r="BL144" s="22" t="s">
        <v>159</v>
      </c>
      <c r="BM144" s="22" t="s">
        <v>288</v>
      </c>
    </row>
    <row r="145" spans="2:51" s="11" customFormat="1" ht="13.5">
      <c r="B145" s="198"/>
      <c r="C145" s="199"/>
      <c r="D145" s="200" t="s">
        <v>161</v>
      </c>
      <c r="E145" s="201" t="s">
        <v>21</v>
      </c>
      <c r="F145" s="202" t="s">
        <v>289</v>
      </c>
      <c r="G145" s="199"/>
      <c r="H145" s="203">
        <v>1.92</v>
      </c>
      <c r="I145" s="204"/>
      <c r="J145" s="199"/>
      <c r="K145" s="199"/>
      <c r="L145" s="205"/>
      <c r="M145" s="206"/>
      <c r="N145" s="207"/>
      <c r="O145" s="207"/>
      <c r="P145" s="207"/>
      <c r="Q145" s="207"/>
      <c r="R145" s="207"/>
      <c r="S145" s="207"/>
      <c r="T145" s="208"/>
      <c r="AT145" s="209" t="s">
        <v>161</v>
      </c>
      <c r="AU145" s="209" t="s">
        <v>86</v>
      </c>
      <c r="AV145" s="11" t="s">
        <v>86</v>
      </c>
      <c r="AW145" s="11" t="s">
        <v>35</v>
      </c>
      <c r="AX145" s="11" t="s">
        <v>76</v>
      </c>
      <c r="AY145" s="209" t="s">
        <v>152</v>
      </c>
    </row>
    <row r="146" spans="2:63" s="10" customFormat="1" ht="29.85" customHeight="1">
      <c r="B146" s="170"/>
      <c r="C146" s="171"/>
      <c r="D146" s="172" t="s">
        <v>70</v>
      </c>
      <c r="E146" s="184" t="s">
        <v>198</v>
      </c>
      <c r="F146" s="184" t="s">
        <v>290</v>
      </c>
      <c r="G146" s="171"/>
      <c r="H146" s="171"/>
      <c r="I146" s="174"/>
      <c r="J146" s="185">
        <f>BK146</f>
        <v>0</v>
      </c>
      <c r="K146" s="171"/>
      <c r="L146" s="176"/>
      <c r="M146" s="177"/>
      <c r="N146" s="178"/>
      <c r="O146" s="178"/>
      <c r="P146" s="179">
        <f>SUM(P147:P184)</f>
        <v>0</v>
      </c>
      <c r="Q146" s="178"/>
      <c r="R146" s="179">
        <f>SUM(R147:R184)</f>
        <v>0</v>
      </c>
      <c r="S146" s="178"/>
      <c r="T146" s="180">
        <f>SUM(T147:T184)</f>
        <v>249.217</v>
      </c>
      <c r="AR146" s="181" t="s">
        <v>76</v>
      </c>
      <c r="AT146" s="182" t="s">
        <v>70</v>
      </c>
      <c r="AU146" s="182" t="s">
        <v>76</v>
      </c>
      <c r="AY146" s="181" t="s">
        <v>152</v>
      </c>
      <c r="BK146" s="183">
        <f>SUM(BK147:BK184)</f>
        <v>0</v>
      </c>
    </row>
    <row r="147" spans="2:65" s="1" customFormat="1" ht="25.5" customHeight="1">
      <c r="B147" s="39"/>
      <c r="C147" s="186" t="s">
        <v>291</v>
      </c>
      <c r="D147" s="186" t="s">
        <v>154</v>
      </c>
      <c r="E147" s="187" t="s">
        <v>292</v>
      </c>
      <c r="F147" s="188" t="s">
        <v>293</v>
      </c>
      <c r="G147" s="189" t="s">
        <v>165</v>
      </c>
      <c r="H147" s="190">
        <v>7</v>
      </c>
      <c r="I147" s="191"/>
      <c r="J147" s="192">
        <f>ROUND(I147*H147,2)</f>
        <v>0</v>
      </c>
      <c r="K147" s="188" t="s">
        <v>158</v>
      </c>
      <c r="L147" s="59"/>
      <c r="M147" s="193" t="s">
        <v>21</v>
      </c>
      <c r="N147" s="194" t="s">
        <v>42</v>
      </c>
      <c r="O147" s="40"/>
      <c r="P147" s="195">
        <f>O147*H147</f>
        <v>0</v>
      </c>
      <c r="Q147" s="195">
        <v>0</v>
      </c>
      <c r="R147" s="195">
        <f>Q147*H147</f>
        <v>0</v>
      </c>
      <c r="S147" s="195">
        <v>0</v>
      </c>
      <c r="T147" s="196">
        <f>S147*H147</f>
        <v>0</v>
      </c>
      <c r="AR147" s="22" t="s">
        <v>159</v>
      </c>
      <c r="AT147" s="22" t="s">
        <v>154</v>
      </c>
      <c r="AU147" s="22" t="s">
        <v>86</v>
      </c>
      <c r="AY147" s="22" t="s">
        <v>152</v>
      </c>
      <c r="BE147" s="197">
        <f>IF(N147="základní",J147,0)</f>
        <v>0</v>
      </c>
      <c r="BF147" s="197">
        <f>IF(N147="snížená",J147,0)</f>
        <v>0</v>
      </c>
      <c r="BG147" s="197">
        <f>IF(N147="zákl. přenesená",J147,0)</f>
        <v>0</v>
      </c>
      <c r="BH147" s="197">
        <f>IF(N147="sníž. přenesená",J147,0)</f>
        <v>0</v>
      </c>
      <c r="BI147" s="197">
        <f>IF(N147="nulová",J147,0)</f>
        <v>0</v>
      </c>
      <c r="BJ147" s="22" t="s">
        <v>76</v>
      </c>
      <c r="BK147" s="197">
        <f>ROUND(I147*H147,2)</f>
        <v>0</v>
      </c>
      <c r="BL147" s="22" t="s">
        <v>159</v>
      </c>
      <c r="BM147" s="22" t="s">
        <v>294</v>
      </c>
    </row>
    <row r="148" spans="2:65" s="1" customFormat="1" ht="25.5" customHeight="1">
      <c r="B148" s="39"/>
      <c r="C148" s="186" t="s">
        <v>295</v>
      </c>
      <c r="D148" s="186" t="s">
        <v>154</v>
      </c>
      <c r="E148" s="187" t="s">
        <v>296</v>
      </c>
      <c r="F148" s="188" t="s">
        <v>297</v>
      </c>
      <c r="G148" s="189" t="s">
        <v>165</v>
      </c>
      <c r="H148" s="190">
        <v>7</v>
      </c>
      <c r="I148" s="191"/>
      <c r="J148" s="192">
        <f>ROUND(I148*H148,2)</f>
        <v>0</v>
      </c>
      <c r="K148" s="188" t="s">
        <v>158</v>
      </c>
      <c r="L148" s="59"/>
      <c r="M148" s="193" t="s">
        <v>21</v>
      </c>
      <c r="N148" s="194" t="s">
        <v>42</v>
      </c>
      <c r="O148" s="40"/>
      <c r="P148" s="195">
        <f>O148*H148</f>
        <v>0</v>
      </c>
      <c r="Q148" s="195">
        <v>0</v>
      </c>
      <c r="R148" s="195">
        <f>Q148*H148</f>
        <v>0</v>
      </c>
      <c r="S148" s="195">
        <v>0.076</v>
      </c>
      <c r="T148" s="196">
        <f>S148*H148</f>
        <v>0.532</v>
      </c>
      <c r="AR148" s="22" t="s">
        <v>159</v>
      </c>
      <c r="AT148" s="22" t="s">
        <v>154</v>
      </c>
      <c r="AU148" s="22" t="s">
        <v>86</v>
      </c>
      <c r="AY148" s="22" t="s">
        <v>152</v>
      </c>
      <c r="BE148" s="197">
        <f>IF(N148="základní",J148,0)</f>
        <v>0</v>
      </c>
      <c r="BF148" s="197">
        <f>IF(N148="snížená",J148,0)</f>
        <v>0</v>
      </c>
      <c r="BG148" s="197">
        <f>IF(N148="zákl. přenesená",J148,0)</f>
        <v>0</v>
      </c>
      <c r="BH148" s="197">
        <f>IF(N148="sníž. přenesená",J148,0)</f>
        <v>0</v>
      </c>
      <c r="BI148" s="197">
        <f>IF(N148="nulová",J148,0)</f>
        <v>0</v>
      </c>
      <c r="BJ148" s="22" t="s">
        <v>76</v>
      </c>
      <c r="BK148" s="197">
        <f>ROUND(I148*H148,2)</f>
        <v>0</v>
      </c>
      <c r="BL148" s="22" t="s">
        <v>159</v>
      </c>
      <c r="BM148" s="22" t="s">
        <v>298</v>
      </c>
    </row>
    <row r="149" spans="2:65" s="1" customFormat="1" ht="16.5" customHeight="1">
      <c r="B149" s="39"/>
      <c r="C149" s="186" t="s">
        <v>299</v>
      </c>
      <c r="D149" s="186" t="s">
        <v>154</v>
      </c>
      <c r="E149" s="187" t="s">
        <v>300</v>
      </c>
      <c r="F149" s="188" t="s">
        <v>301</v>
      </c>
      <c r="G149" s="189" t="s">
        <v>244</v>
      </c>
      <c r="H149" s="190">
        <v>13.39</v>
      </c>
      <c r="I149" s="191"/>
      <c r="J149" s="192">
        <f>ROUND(I149*H149,2)</f>
        <v>0</v>
      </c>
      <c r="K149" s="188" t="s">
        <v>158</v>
      </c>
      <c r="L149" s="59"/>
      <c r="M149" s="193" t="s">
        <v>21</v>
      </c>
      <c r="N149" s="194" t="s">
        <v>42</v>
      </c>
      <c r="O149" s="40"/>
      <c r="P149" s="195">
        <f>O149*H149</f>
        <v>0</v>
      </c>
      <c r="Q149" s="195">
        <v>0</v>
      </c>
      <c r="R149" s="195">
        <f>Q149*H149</f>
        <v>0</v>
      </c>
      <c r="S149" s="195">
        <v>2.5</v>
      </c>
      <c r="T149" s="196">
        <f>S149*H149</f>
        <v>33.475</v>
      </c>
      <c r="AR149" s="22" t="s">
        <v>159</v>
      </c>
      <c r="AT149" s="22" t="s">
        <v>154</v>
      </c>
      <c r="AU149" s="22" t="s">
        <v>86</v>
      </c>
      <c r="AY149" s="22" t="s">
        <v>152</v>
      </c>
      <c r="BE149" s="197">
        <f>IF(N149="základní",J149,0)</f>
        <v>0</v>
      </c>
      <c r="BF149" s="197">
        <f>IF(N149="snížená",J149,0)</f>
        <v>0</v>
      </c>
      <c r="BG149" s="197">
        <f>IF(N149="zákl. přenesená",J149,0)</f>
        <v>0</v>
      </c>
      <c r="BH149" s="197">
        <f>IF(N149="sníž. přenesená",J149,0)</f>
        <v>0</v>
      </c>
      <c r="BI149" s="197">
        <f>IF(N149="nulová",J149,0)</f>
        <v>0</v>
      </c>
      <c r="BJ149" s="22" t="s">
        <v>76</v>
      </c>
      <c r="BK149" s="197">
        <f>ROUND(I149*H149,2)</f>
        <v>0</v>
      </c>
      <c r="BL149" s="22" t="s">
        <v>159</v>
      </c>
      <c r="BM149" s="22" t="s">
        <v>302</v>
      </c>
    </row>
    <row r="150" spans="2:51" s="11" customFormat="1" ht="13.5">
      <c r="B150" s="198"/>
      <c r="C150" s="199"/>
      <c r="D150" s="200" t="s">
        <v>161</v>
      </c>
      <c r="E150" s="201" t="s">
        <v>87</v>
      </c>
      <c r="F150" s="202" t="s">
        <v>303</v>
      </c>
      <c r="G150" s="199"/>
      <c r="H150" s="203">
        <v>31.2</v>
      </c>
      <c r="I150" s="204"/>
      <c r="J150" s="199"/>
      <c r="K150" s="199"/>
      <c r="L150" s="205"/>
      <c r="M150" s="206"/>
      <c r="N150" s="207"/>
      <c r="O150" s="207"/>
      <c r="P150" s="207"/>
      <c r="Q150" s="207"/>
      <c r="R150" s="207"/>
      <c r="S150" s="207"/>
      <c r="T150" s="208"/>
      <c r="AT150" s="209" t="s">
        <v>161</v>
      </c>
      <c r="AU150" s="209" t="s">
        <v>86</v>
      </c>
      <c r="AV150" s="11" t="s">
        <v>86</v>
      </c>
      <c r="AW150" s="11" t="s">
        <v>35</v>
      </c>
      <c r="AX150" s="11" t="s">
        <v>71</v>
      </c>
      <c r="AY150" s="209" t="s">
        <v>152</v>
      </c>
    </row>
    <row r="151" spans="2:51" s="11" customFormat="1" ht="13.5">
      <c r="B151" s="198"/>
      <c r="C151" s="199"/>
      <c r="D151" s="200" t="s">
        <v>161</v>
      </c>
      <c r="E151" s="201" t="s">
        <v>83</v>
      </c>
      <c r="F151" s="202" t="s">
        <v>304</v>
      </c>
      <c r="G151" s="199"/>
      <c r="H151" s="203">
        <v>9.27</v>
      </c>
      <c r="I151" s="204"/>
      <c r="J151" s="199"/>
      <c r="K151" s="199"/>
      <c r="L151" s="205"/>
      <c r="M151" s="206"/>
      <c r="N151" s="207"/>
      <c r="O151" s="207"/>
      <c r="P151" s="207"/>
      <c r="Q151" s="207"/>
      <c r="R151" s="207"/>
      <c r="S151" s="207"/>
      <c r="T151" s="208"/>
      <c r="AT151" s="209" t="s">
        <v>161</v>
      </c>
      <c r="AU151" s="209" t="s">
        <v>86</v>
      </c>
      <c r="AV151" s="11" t="s">
        <v>86</v>
      </c>
      <c r="AW151" s="11" t="s">
        <v>35</v>
      </c>
      <c r="AX151" s="11" t="s">
        <v>71</v>
      </c>
      <c r="AY151" s="209" t="s">
        <v>152</v>
      </c>
    </row>
    <row r="152" spans="2:51" s="11" customFormat="1" ht="13.5">
      <c r="B152" s="198"/>
      <c r="C152" s="199"/>
      <c r="D152" s="200" t="s">
        <v>161</v>
      </c>
      <c r="E152" s="201" t="s">
        <v>94</v>
      </c>
      <c r="F152" s="202" t="s">
        <v>305</v>
      </c>
      <c r="G152" s="199"/>
      <c r="H152" s="203">
        <v>6.18</v>
      </c>
      <c r="I152" s="204"/>
      <c r="J152" s="199"/>
      <c r="K152" s="199"/>
      <c r="L152" s="205"/>
      <c r="M152" s="206"/>
      <c r="N152" s="207"/>
      <c r="O152" s="207"/>
      <c r="P152" s="207"/>
      <c r="Q152" s="207"/>
      <c r="R152" s="207"/>
      <c r="S152" s="207"/>
      <c r="T152" s="208"/>
      <c r="AT152" s="209" t="s">
        <v>161</v>
      </c>
      <c r="AU152" s="209" t="s">
        <v>86</v>
      </c>
      <c r="AV152" s="11" t="s">
        <v>86</v>
      </c>
      <c r="AW152" s="11" t="s">
        <v>35</v>
      </c>
      <c r="AX152" s="11" t="s">
        <v>71</v>
      </c>
      <c r="AY152" s="209" t="s">
        <v>152</v>
      </c>
    </row>
    <row r="153" spans="2:51" s="11" customFormat="1" ht="13.5">
      <c r="B153" s="198"/>
      <c r="C153" s="199"/>
      <c r="D153" s="200" t="s">
        <v>161</v>
      </c>
      <c r="E153" s="201" t="s">
        <v>91</v>
      </c>
      <c r="F153" s="202" t="s">
        <v>306</v>
      </c>
      <c r="G153" s="199"/>
      <c r="H153" s="203">
        <v>13.39</v>
      </c>
      <c r="I153" s="204"/>
      <c r="J153" s="199"/>
      <c r="K153" s="199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161</v>
      </c>
      <c r="AU153" s="209" t="s">
        <v>86</v>
      </c>
      <c r="AV153" s="11" t="s">
        <v>86</v>
      </c>
      <c r="AW153" s="11" t="s">
        <v>35</v>
      </c>
      <c r="AX153" s="11" t="s">
        <v>76</v>
      </c>
      <c r="AY153" s="209" t="s">
        <v>152</v>
      </c>
    </row>
    <row r="154" spans="2:65" s="1" customFormat="1" ht="16.5" customHeight="1">
      <c r="B154" s="39"/>
      <c r="C154" s="186" t="s">
        <v>307</v>
      </c>
      <c r="D154" s="186" t="s">
        <v>154</v>
      </c>
      <c r="E154" s="187" t="s">
        <v>300</v>
      </c>
      <c r="F154" s="188" t="s">
        <v>301</v>
      </c>
      <c r="G154" s="189" t="s">
        <v>244</v>
      </c>
      <c r="H154" s="190">
        <v>18.36</v>
      </c>
      <c r="I154" s="191"/>
      <c r="J154" s="192">
        <f>ROUND(I154*H154,2)</f>
        <v>0</v>
      </c>
      <c r="K154" s="188" t="s">
        <v>158</v>
      </c>
      <c r="L154" s="59"/>
      <c r="M154" s="193" t="s">
        <v>21</v>
      </c>
      <c r="N154" s="194" t="s">
        <v>42</v>
      </c>
      <c r="O154" s="40"/>
      <c r="P154" s="195">
        <f>O154*H154</f>
        <v>0</v>
      </c>
      <c r="Q154" s="195">
        <v>0</v>
      </c>
      <c r="R154" s="195">
        <f>Q154*H154</f>
        <v>0</v>
      </c>
      <c r="S154" s="195">
        <v>2.5</v>
      </c>
      <c r="T154" s="196">
        <f>S154*H154</f>
        <v>45.9</v>
      </c>
      <c r="AR154" s="22" t="s">
        <v>159</v>
      </c>
      <c r="AT154" s="22" t="s">
        <v>154</v>
      </c>
      <c r="AU154" s="22" t="s">
        <v>86</v>
      </c>
      <c r="AY154" s="22" t="s">
        <v>152</v>
      </c>
      <c r="BE154" s="197">
        <f>IF(N154="základní",J154,0)</f>
        <v>0</v>
      </c>
      <c r="BF154" s="197">
        <f>IF(N154="snížená",J154,0)</f>
        <v>0</v>
      </c>
      <c r="BG154" s="197">
        <f>IF(N154="zákl. přenesená",J154,0)</f>
        <v>0</v>
      </c>
      <c r="BH154" s="197">
        <f>IF(N154="sníž. přenesená",J154,0)</f>
        <v>0</v>
      </c>
      <c r="BI154" s="197">
        <f>IF(N154="nulová",J154,0)</f>
        <v>0</v>
      </c>
      <c r="BJ154" s="22" t="s">
        <v>76</v>
      </c>
      <c r="BK154" s="197">
        <f>ROUND(I154*H154,2)</f>
        <v>0</v>
      </c>
      <c r="BL154" s="22" t="s">
        <v>159</v>
      </c>
      <c r="BM154" s="22" t="s">
        <v>308</v>
      </c>
    </row>
    <row r="155" spans="2:51" s="11" customFormat="1" ht="13.5">
      <c r="B155" s="198"/>
      <c r="C155" s="199"/>
      <c r="D155" s="200" t="s">
        <v>161</v>
      </c>
      <c r="E155" s="201" t="s">
        <v>113</v>
      </c>
      <c r="F155" s="202" t="s">
        <v>309</v>
      </c>
      <c r="G155" s="199"/>
      <c r="H155" s="203">
        <v>24</v>
      </c>
      <c r="I155" s="204"/>
      <c r="J155" s="199"/>
      <c r="K155" s="199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161</v>
      </c>
      <c r="AU155" s="209" t="s">
        <v>86</v>
      </c>
      <c r="AV155" s="11" t="s">
        <v>86</v>
      </c>
      <c r="AW155" s="11" t="s">
        <v>35</v>
      </c>
      <c r="AX155" s="11" t="s">
        <v>71</v>
      </c>
      <c r="AY155" s="209" t="s">
        <v>152</v>
      </c>
    </row>
    <row r="156" spans="2:51" s="11" customFormat="1" ht="13.5">
      <c r="B156" s="198"/>
      <c r="C156" s="199"/>
      <c r="D156" s="200" t="s">
        <v>161</v>
      </c>
      <c r="E156" s="201" t="s">
        <v>21</v>
      </c>
      <c r="F156" s="202" t="s">
        <v>310</v>
      </c>
      <c r="G156" s="199"/>
      <c r="H156" s="203">
        <v>24</v>
      </c>
      <c r="I156" s="204"/>
      <c r="J156" s="199"/>
      <c r="K156" s="199"/>
      <c r="L156" s="205"/>
      <c r="M156" s="206"/>
      <c r="N156" s="207"/>
      <c r="O156" s="207"/>
      <c r="P156" s="207"/>
      <c r="Q156" s="207"/>
      <c r="R156" s="207"/>
      <c r="S156" s="207"/>
      <c r="T156" s="208"/>
      <c r="AT156" s="209" t="s">
        <v>161</v>
      </c>
      <c r="AU156" s="209" t="s">
        <v>86</v>
      </c>
      <c r="AV156" s="11" t="s">
        <v>86</v>
      </c>
      <c r="AW156" s="11" t="s">
        <v>35</v>
      </c>
      <c r="AX156" s="11" t="s">
        <v>71</v>
      </c>
      <c r="AY156" s="209" t="s">
        <v>152</v>
      </c>
    </row>
    <row r="157" spans="2:51" s="11" customFormat="1" ht="13.5">
      <c r="B157" s="198"/>
      <c r="C157" s="199"/>
      <c r="D157" s="200" t="s">
        <v>161</v>
      </c>
      <c r="E157" s="201" t="s">
        <v>21</v>
      </c>
      <c r="F157" s="202" t="s">
        <v>311</v>
      </c>
      <c r="G157" s="199"/>
      <c r="H157" s="203">
        <v>36</v>
      </c>
      <c r="I157" s="204"/>
      <c r="J157" s="199"/>
      <c r="K157" s="199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161</v>
      </c>
      <c r="AU157" s="209" t="s">
        <v>86</v>
      </c>
      <c r="AV157" s="11" t="s">
        <v>86</v>
      </c>
      <c r="AW157" s="11" t="s">
        <v>35</v>
      </c>
      <c r="AX157" s="11" t="s">
        <v>71</v>
      </c>
      <c r="AY157" s="209" t="s">
        <v>152</v>
      </c>
    </row>
    <row r="158" spans="2:51" s="11" customFormat="1" ht="13.5">
      <c r="B158" s="198"/>
      <c r="C158" s="199"/>
      <c r="D158" s="200" t="s">
        <v>161</v>
      </c>
      <c r="E158" s="201" t="s">
        <v>21</v>
      </c>
      <c r="F158" s="202" t="s">
        <v>312</v>
      </c>
      <c r="G158" s="199"/>
      <c r="H158" s="203">
        <v>9.18</v>
      </c>
      <c r="I158" s="204"/>
      <c r="J158" s="199"/>
      <c r="K158" s="199"/>
      <c r="L158" s="205"/>
      <c r="M158" s="206"/>
      <c r="N158" s="207"/>
      <c r="O158" s="207"/>
      <c r="P158" s="207"/>
      <c r="Q158" s="207"/>
      <c r="R158" s="207"/>
      <c r="S158" s="207"/>
      <c r="T158" s="208"/>
      <c r="AT158" s="209" t="s">
        <v>161</v>
      </c>
      <c r="AU158" s="209" t="s">
        <v>86</v>
      </c>
      <c r="AV158" s="11" t="s">
        <v>86</v>
      </c>
      <c r="AW158" s="11" t="s">
        <v>35</v>
      </c>
      <c r="AX158" s="11" t="s">
        <v>71</v>
      </c>
      <c r="AY158" s="209" t="s">
        <v>152</v>
      </c>
    </row>
    <row r="159" spans="2:51" s="11" customFormat="1" ht="13.5">
      <c r="B159" s="198"/>
      <c r="C159" s="199"/>
      <c r="D159" s="200" t="s">
        <v>161</v>
      </c>
      <c r="E159" s="201" t="s">
        <v>21</v>
      </c>
      <c r="F159" s="202" t="s">
        <v>313</v>
      </c>
      <c r="G159" s="199"/>
      <c r="H159" s="203">
        <v>12.24</v>
      </c>
      <c r="I159" s="204"/>
      <c r="J159" s="199"/>
      <c r="K159" s="199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161</v>
      </c>
      <c r="AU159" s="209" t="s">
        <v>86</v>
      </c>
      <c r="AV159" s="11" t="s">
        <v>86</v>
      </c>
      <c r="AW159" s="11" t="s">
        <v>35</v>
      </c>
      <c r="AX159" s="11" t="s">
        <v>71</v>
      </c>
      <c r="AY159" s="209" t="s">
        <v>152</v>
      </c>
    </row>
    <row r="160" spans="2:51" s="11" customFormat="1" ht="13.5">
      <c r="B160" s="198"/>
      <c r="C160" s="199"/>
      <c r="D160" s="200" t="s">
        <v>161</v>
      </c>
      <c r="E160" s="201" t="s">
        <v>21</v>
      </c>
      <c r="F160" s="202" t="s">
        <v>314</v>
      </c>
      <c r="G160" s="199"/>
      <c r="H160" s="203">
        <v>18.36</v>
      </c>
      <c r="I160" s="204"/>
      <c r="J160" s="199"/>
      <c r="K160" s="199"/>
      <c r="L160" s="205"/>
      <c r="M160" s="206"/>
      <c r="N160" s="207"/>
      <c r="O160" s="207"/>
      <c r="P160" s="207"/>
      <c r="Q160" s="207"/>
      <c r="R160" s="207"/>
      <c r="S160" s="207"/>
      <c r="T160" s="208"/>
      <c r="AT160" s="209" t="s">
        <v>161</v>
      </c>
      <c r="AU160" s="209" t="s">
        <v>86</v>
      </c>
      <c r="AV160" s="11" t="s">
        <v>86</v>
      </c>
      <c r="AW160" s="11" t="s">
        <v>35</v>
      </c>
      <c r="AX160" s="11" t="s">
        <v>76</v>
      </c>
      <c r="AY160" s="209" t="s">
        <v>152</v>
      </c>
    </row>
    <row r="161" spans="2:65" s="1" customFormat="1" ht="16.5" customHeight="1">
      <c r="B161" s="39"/>
      <c r="C161" s="186" t="s">
        <v>315</v>
      </c>
      <c r="D161" s="186" t="s">
        <v>154</v>
      </c>
      <c r="E161" s="187" t="s">
        <v>316</v>
      </c>
      <c r="F161" s="188" t="s">
        <v>317</v>
      </c>
      <c r="G161" s="189" t="s">
        <v>244</v>
      </c>
      <c r="H161" s="190">
        <v>16.995</v>
      </c>
      <c r="I161" s="191"/>
      <c r="J161" s="192">
        <f>ROUND(I161*H161,2)</f>
        <v>0</v>
      </c>
      <c r="K161" s="188" t="s">
        <v>158</v>
      </c>
      <c r="L161" s="59"/>
      <c r="M161" s="193" t="s">
        <v>21</v>
      </c>
      <c r="N161" s="194" t="s">
        <v>42</v>
      </c>
      <c r="O161" s="40"/>
      <c r="P161" s="195">
        <f>O161*H161</f>
        <v>0</v>
      </c>
      <c r="Q161" s="195">
        <v>0</v>
      </c>
      <c r="R161" s="195">
        <f>Q161*H161</f>
        <v>0</v>
      </c>
      <c r="S161" s="195">
        <v>2</v>
      </c>
      <c r="T161" s="196">
        <f>S161*H161</f>
        <v>33.99</v>
      </c>
      <c r="AR161" s="22" t="s">
        <v>159</v>
      </c>
      <c r="AT161" s="22" t="s">
        <v>154</v>
      </c>
      <c r="AU161" s="22" t="s">
        <v>86</v>
      </c>
      <c r="AY161" s="22" t="s">
        <v>152</v>
      </c>
      <c r="BE161" s="197">
        <f>IF(N161="základní",J161,0)</f>
        <v>0</v>
      </c>
      <c r="BF161" s="197">
        <f>IF(N161="snížená",J161,0)</f>
        <v>0</v>
      </c>
      <c r="BG161" s="197">
        <f>IF(N161="zákl. přenesená",J161,0)</f>
        <v>0</v>
      </c>
      <c r="BH161" s="197">
        <f>IF(N161="sníž. přenesená",J161,0)</f>
        <v>0</v>
      </c>
      <c r="BI161" s="197">
        <f>IF(N161="nulová",J161,0)</f>
        <v>0</v>
      </c>
      <c r="BJ161" s="22" t="s">
        <v>76</v>
      </c>
      <c r="BK161" s="197">
        <f>ROUND(I161*H161,2)</f>
        <v>0</v>
      </c>
      <c r="BL161" s="22" t="s">
        <v>159</v>
      </c>
      <c r="BM161" s="22" t="s">
        <v>318</v>
      </c>
    </row>
    <row r="162" spans="2:51" s="11" customFormat="1" ht="13.5">
      <c r="B162" s="198"/>
      <c r="C162" s="199"/>
      <c r="D162" s="200" t="s">
        <v>161</v>
      </c>
      <c r="E162" s="201" t="s">
        <v>99</v>
      </c>
      <c r="F162" s="202" t="s">
        <v>319</v>
      </c>
      <c r="G162" s="199"/>
      <c r="H162" s="203">
        <v>23.4</v>
      </c>
      <c r="I162" s="204"/>
      <c r="J162" s="199"/>
      <c r="K162" s="199"/>
      <c r="L162" s="205"/>
      <c r="M162" s="206"/>
      <c r="N162" s="207"/>
      <c r="O162" s="207"/>
      <c r="P162" s="207"/>
      <c r="Q162" s="207"/>
      <c r="R162" s="207"/>
      <c r="S162" s="207"/>
      <c r="T162" s="208"/>
      <c r="AT162" s="209" t="s">
        <v>161</v>
      </c>
      <c r="AU162" s="209" t="s">
        <v>86</v>
      </c>
      <c r="AV162" s="11" t="s">
        <v>86</v>
      </c>
      <c r="AW162" s="11" t="s">
        <v>35</v>
      </c>
      <c r="AX162" s="11" t="s">
        <v>71</v>
      </c>
      <c r="AY162" s="209" t="s">
        <v>152</v>
      </c>
    </row>
    <row r="163" spans="2:51" s="11" customFormat="1" ht="13.5">
      <c r="B163" s="198"/>
      <c r="C163" s="199"/>
      <c r="D163" s="200" t="s">
        <v>161</v>
      </c>
      <c r="E163" s="201" t="s">
        <v>96</v>
      </c>
      <c r="F163" s="202" t="s">
        <v>320</v>
      </c>
      <c r="G163" s="199"/>
      <c r="H163" s="203">
        <v>6.6</v>
      </c>
      <c r="I163" s="204"/>
      <c r="J163" s="199"/>
      <c r="K163" s="199"/>
      <c r="L163" s="205"/>
      <c r="M163" s="206"/>
      <c r="N163" s="207"/>
      <c r="O163" s="207"/>
      <c r="P163" s="207"/>
      <c r="Q163" s="207"/>
      <c r="R163" s="207"/>
      <c r="S163" s="207"/>
      <c r="T163" s="208"/>
      <c r="AT163" s="209" t="s">
        <v>161</v>
      </c>
      <c r="AU163" s="209" t="s">
        <v>86</v>
      </c>
      <c r="AV163" s="11" t="s">
        <v>86</v>
      </c>
      <c r="AW163" s="11" t="s">
        <v>35</v>
      </c>
      <c r="AX163" s="11" t="s">
        <v>71</v>
      </c>
      <c r="AY163" s="209" t="s">
        <v>152</v>
      </c>
    </row>
    <row r="164" spans="2:51" s="11" customFormat="1" ht="13.5">
      <c r="B164" s="198"/>
      <c r="C164" s="199"/>
      <c r="D164" s="200" t="s">
        <v>161</v>
      </c>
      <c r="E164" s="201" t="s">
        <v>105</v>
      </c>
      <c r="F164" s="202" t="s">
        <v>321</v>
      </c>
      <c r="G164" s="199"/>
      <c r="H164" s="203">
        <v>12.36</v>
      </c>
      <c r="I164" s="204"/>
      <c r="J164" s="199"/>
      <c r="K164" s="199"/>
      <c r="L164" s="205"/>
      <c r="M164" s="206"/>
      <c r="N164" s="207"/>
      <c r="O164" s="207"/>
      <c r="P164" s="207"/>
      <c r="Q164" s="207"/>
      <c r="R164" s="207"/>
      <c r="S164" s="207"/>
      <c r="T164" s="208"/>
      <c r="AT164" s="209" t="s">
        <v>161</v>
      </c>
      <c r="AU164" s="209" t="s">
        <v>86</v>
      </c>
      <c r="AV164" s="11" t="s">
        <v>86</v>
      </c>
      <c r="AW164" s="11" t="s">
        <v>35</v>
      </c>
      <c r="AX164" s="11" t="s">
        <v>71</v>
      </c>
      <c r="AY164" s="209" t="s">
        <v>152</v>
      </c>
    </row>
    <row r="165" spans="2:51" s="11" customFormat="1" ht="13.5">
      <c r="B165" s="198"/>
      <c r="C165" s="199"/>
      <c r="D165" s="200" t="s">
        <v>161</v>
      </c>
      <c r="E165" s="201" t="s">
        <v>102</v>
      </c>
      <c r="F165" s="202" t="s">
        <v>322</v>
      </c>
      <c r="G165" s="199"/>
      <c r="H165" s="203">
        <v>16.995</v>
      </c>
      <c r="I165" s="204"/>
      <c r="J165" s="199"/>
      <c r="K165" s="199"/>
      <c r="L165" s="205"/>
      <c r="M165" s="206"/>
      <c r="N165" s="207"/>
      <c r="O165" s="207"/>
      <c r="P165" s="207"/>
      <c r="Q165" s="207"/>
      <c r="R165" s="207"/>
      <c r="S165" s="207"/>
      <c r="T165" s="208"/>
      <c r="AT165" s="209" t="s">
        <v>161</v>
      </c>
      <c r="AU165" s="209" t="s">
        <v>86</v>
      </c>
      <c r="AV165" s="11" t="s">
        <v>86</v>
      </c>
      <c r="AW165" s="11" t="s">
        <v>35</v>
      </c>
      <c r="AX165" s="11" t="s">
        <v>76</v>
      </c>
      <c r="AY165" s="209" t="s">
        <v>152</v>
      </c>
    </row>
    <row r="166" spans="2:65" s="1" customFormat="1" ht="16.5" customHeight="1">
      <c r="B166" s="39"/>
      <c r="C166" s="186" t="s">
        <v>323</v>
      </c>
      <c r="D166" s="186" t="s">
        <v>154</v>
      </c>
      <c r="E166" s="187" t="s">
        <v>316</v>
      </c>
      <c r="F166" s="188" t="s">
        <v>317</v>
      </c>
      <c r="G166" s="189" t="s">
        <v>244</v>
      </c>
      <c r="H166" s="190">
        <v>30.6</v>
      </c>
      <c r="I166" s="191"/>
      <c r="J166" s="192">
        <f>ROUND(I166*H166,2)</f>
        <v>0</v>
      </c>
      <c r="K166" s="188" t="s">
        <v>158</v>
      </c>
      <c r="L166" s="59"/>
      <c r="M166" s="193" t="s">
        <v>21</v>
      </c>
      <c r="N166" s="194" t="s">
        <v>42</v>
      </c>
      <c r="O166" s="40"/>
      <c r="P166" s="195">
        <f>O166*H166</f>
        <v>0</v>
      </c>
      <c r="Q166" s="195">
        <v>0</v>
      </c>
      <c r="R166" s="195">
        <f>Q166*H166</f>
        <v>0</v>
      </c>
      <c r="S166" s="195">
        <v>2</v>
      </c>
      <c r="T166" s="196">
        <f>S166*H166</f>
        <v>61.2</v>
      </c>
      <c r="AR166" s="22" t="s">
        <v>159</v>
      </c>
      <c r="AT166" s="22" t="s">
        <v>154</v>
      </c>
      <c r="AU166" s="22" t="s">
        <v>86</v>
      </c>
      <c r="AY166" s="22" t="s">
        <v>152</v>
      </c>
      <c r="BE166" s="197">
        <f>IF(N166="základní",J166,0)</f>
        <v>0</v>
      </c>
      <c r="BF166" s="197">
        <f>IF(N166="snížená",J166,0)</f>
        <v>0</v>
      </c>
      <c r="BG166" s="197">
        <f>IF(N166="zákl. přenesená",J166,0)</f>
        <v>0</v>
      </c>
      <c r="BH166" s="197">
        <f>IF(N166="sníž. přenesená",J166,0)</f>
        <v>0</v>
      </c>
      <c r="BI166" s="197">
        <f>IF(N166="nulová",J166,0)</f>
        <v>0</v>
      </c>
      <c r="BJ166" s="22" t="s">
        <v>76</v>
      </c>
      <c r="BK166" s="197">
        <f>ROUND(I166*H166,2)</f>
        <v>0</v>
      </c>
      <c r="BL166" s="22" t="s">
        <v>159</v>
      </c>
      <c r="BM166" s="22" t="s">
        <v>324</v>
      </c>
    </row>
    <row r="167" spans="2:51" s="11" customFormat="1" ht="13.5">
      <c r="B167" s="198"/>
      <c r="C167" s="199"/>
      <c r="D167" s="200" t="s">
        <v>161</v>
      </c>
      <c r="E167" s="201" t="s">
        <v>116</v>
      </c>
      <c r="F167" s="202" t="s">
        <v>325</v>
      </c>
      <c r="G167" s="199"/>
      <c r="H167" s="203">
        <v>12</v>
      </c>
      <c r="I167" s="204"/>
      <c r="J167" s="199"/>
      <c r="K167" s="199"/>
      <c r="L167" s="205"/>
      <c r="M167" s="206"/>
      <c r="N167" s="207"/>
      <c r="O167" s="207"/>
      <c r="P167" s="207"/>
      <c r="Q167" s="207"/>
      <c r="R167" s="207"/>
      <c r="S167" s="207"/>
      <c r="T167" s="208"/>
      <c r="AT167" s="209" t="s">
        <v>161</v>
      </c>
      <c r="AU167" s="209" t="s">
        <v>86</v>
      </c>
      <c r="AV167" s="11" t="s">
        <v>86</v>
      </c>
      <c r="AW167" s="11" t="s">
        <v>35</v>
      </c>
      <c r="AX167" s="11" t="s">
        <v>71</v>
      </c>
      <c r="AY167" s="209" t="s">
        <v>152</v>
      </c>
    </row>
    <row r="168" spans="2:51" s="11" customFormat="1" ht="13.5">
      <c r="B168" s="198"/>
      <c r="C168" s="199"/>
      <c r="D168" s="200" t="s">
        <v>161</v>
      </c>
      <c r="E168" s="201" t="s">
        <v>21</v>
      </c>
      <c r="F168" s="202" t="s">
        <v>326</v>
      </c>
      <c r="G168" s="199"/>
      <c r="H168" s="203">
        <v>20</v>
      </c>
      <c r="I168" s="204"/>
      <c r="J168" s="199"/>
      <c r="K168" s="199"/>
      <c r="L168" s="205"/>
      <c r="M168" s="206"/>
      <c r="N168" s="207"/>
      <c r="O168" s="207"/>
      <c r="P168" s="207"/>
      <c r="Q168" s="207"/>
      <c r="R168" s="207"/>
      <c r="S168" s="207"/>
      <c r="T168" s="208"/>
      <c r="AT168" s="209" t="s">
        <v>161</v>
      </c>
      <c r="AU168" s="209" t="s">
        <v>86</v>
      </c>
      <c r="AV168" s="11" t="s">
        <v>86</v>
      </c>
      <c r="AW168" s="11" t="s">
        <v>35</v>
      </c>
      <c r="AX168" s="11" t="s">
        <v>71</v>
      </c>
      <c r="AY168" s="209" t="s">
        <v>152</v>
      </c>
    </row>
    <row r="169" spans="2:51" s="11" customFormat="1" ht="13.5">
      <c r="B169" s="198"/>
      <c r="C169" s="199"/>
      <c r="D169" s="200" t="s">
        <v>161</v>
      </c>
      <c r="E169" s="201" t="s">
        <v>21</v>
      </c>
      <c r="F169" s="202" t="s">
        <v>326</v>
      </c>
      <c r="G169" s="199"/>
      <c r="H169" s="203">
        <v>20</v>
      </c>
      <c r="I169" s="204"/>
      <c r="J169" s="199"/>
      <c r="K169" s="199"/>
      <c r="L169" s="205"/>
      <c r="M169" s="206"/>
      <c r="N169" s="207"/>
      <c r="O169" s="207"/>
      <c r="P169" s="207"/>
      <c r="Q169" s="207"/>
      <c r="R169" s="207"/>
      <c r="S169" s="207"/>
      <c r="T169" s="208"/>
      <c r="AT169" s="209" t="s">
        <v>161</v>
      </c>
      <c r="AU169" s="209" t="s">
        <v>86</v>
      </c>
      <c r="AV169" s="11" t="s">
        <v>86</v>
      </c>
      <c r="AW169" s="11" t="s">
        <v>35</v>
      </c>
      <c r="AX169" s="11" t="s">
        <v>71</v>
      </c>
      <c r="AY169" s="209" t="s">
        <v>152</v>
      </c>
    </row>
    <row r="170" spans="2:51" s="11" customFormat="1" ht="13.5">
      <c r="B170" s="198"/>
      <c r="C170" s="199"/>
      <c r="D170" s="200" t="s">
        <v>161</v>
      </c>
      <c r="E170" s="201" t="s">
        <v>21</v>
      </c>
      <c r="F170" s="202" t="s">
        <v>327</v>
      </c>
      <c r="G170" s="199"/>
      <c r="H170" s="203">
        <v>9.18</v>
      </c>
      <c r="I170" s="204"/>
      <c r="J170" s="199"/>
      <c r="K170" s="199"/>
      <c r="L170" s="205"/>
      <c r="M170" s="206"/>
      <c r="N170" s="207"/>
      <c r="O170" s="207"/>
      <c r="P170" s="207"/>
      <c r="Q170" s="207"/>
      <c r="R170" s="207"/>
      <c r="S170" s="207"/>
      <c r="T170" s="208"/>
      <c r="AT170" s="209" t="s">
        <v>161</v>
      </c>
      <c r="AU170" s="209" t="s">
        <v>86</v>
      </c>
      <c r="AV170" s="11" t="s">
        <v>86</v>
      </c>
      <c r="AW170" s="11" t="s">
        <v>35</v>
      </c>
      <c r="AX170" s="11" t="s">
        <v>71</v>
      </c>
      <c r="AY170" s="209" t="s">
        <v>152</v>
      </c>
    </row>
    <row r="171" spans="2:51" s="11" customFormat="1" ht="13.5">
      <c r="B171" s="198"/>
      <c r="C171" s="199"/>
      <c r="D171" s="200" t="s">
        <v>161</v>
      </c>
      <c r="E171" s="201" t="s">
        <v>21</v>
      </c>
      <c r="F171" s="202" t="s">
        <v>328</v>
      </c>
      <c r="G171" s="199"/>
      <c r="H171" s="203">
        <v>10.2</v>
      </c>
      <c r="I171" s="204"/>
      <c r="J171" s="199"/>
      <c r="K171" s="199"/>
      <c r="L171" s="205"/>
      <c r="M171" s="206"/>
      <c r="N171" s="207"/>
      <c r="O171" s="207"/>
      <c r="P171" s="207"/>
      <c r="Q171" s="207"/>
      <c r="R171" s="207"/>
      <c r="S171" s="207"/>
      <c r="T171" s="208"/>
      <c r="AT171" s="209" t="s">
        <v>161</v>
      </c>
      <c r="AU171" s="209" t="s">
        <v>86</v>
      </c>
      <c r="AV171" s="11" t="s">
        <v>86</v>
      </c>
      <c r="AW171" s="11" t="s">
        <v>35</v>
      </c>
      <c r="AX171" s="11" t="s">
        <v>71</v>
      </c>
      <c r="AY171" s="209" t="s">
        <v>152</v>
      </c>
    </row>
    <row r="172" spans="2:51" s="11" customFormat="1" ht="13.5">
      <c r="B172" s="198"/>
      <c r="C172" s="199"/>
      <c r="D172" s="200" t="s">
        <v>161</v>
      </c>
      <c r="E172" s="201" t="s">
        <v>21</v>
      </c>
      <c r="F172" s="202" t="s">
        <v>329</v>
      </c>
      <c r="G172" s="199"/>
      <c r="H172" s="203">
        <v>30.6</v>
      </c>
      <c r="I172" s="204"/>
      <c r="J172" s="199"/>
      <c r="K172" s="199"/>
      <c r="L172" s="205"/>
      <c r="M172" s="206"/>
      <c r="N172" s="207"/>
      <c r="O172" s="207"/>
      <c r="P172" s="207"/>
      <c r="Q172" s="207"/>
      <c r="R172" s="207"/>
      <c r="S172" s="207"/>
      <c r="T172" s="208"/>
      <c r="AT172" s="209" t="s">
        <v>161</v>
      </c>
      <c r="AU172" s="209" t="s">
        <v>86</v>
      </c>
      <c r="AV172" s="11" t="s">
        <v>86</v>
      </c>
      <c r="AW172" s="11" t="s">
        <v>35</v>
      </c>
      <c r="AX172" s="11" t="s">
        <v>76</v>
      </c>
      <c r="AY172" s="209" t="s">
        <v>152</v>
      </c>
    </row>
    <row r="173" spans="2:65" s="1" customFormat="1" ht="16.5" customHeight="1">
      <c r="B173" s="39"/>
      <c r="C173" s="186" t="s">
        <v>330</v>
      </c>
      <c r="D173" s="186" t="s">
        <v>154</v>
      </c>
      <c r="E173" s="187" t="s">
        <v>316</v>
      </c>
      <c r="F173" s="188" t="s">
        <v>317</v>
      </c>
      <c r="G173" s="189" t="s">
        <v>244</v>
      </c>
      <c r="H173" s="190">
        <v>4.8</v>
      </c>
      <c r="I173" s="191"/>
      <c r="J173" s="192">
        <f>ROUND(I173*H173,2)</f>
        <v>0</v>
      </c>
      <c r="K173" s="188" t="s">
        <v>158</v>
      </c>
      <c r="L173" s="59"/>
      <c r="M173" s="193" t="s">
        <v>21</v>
      </c>
      <c r="N173" s="194" t="s">
        <v>42</v>
      </c>
      <c r="O173" s="40"/>
      <c r="P173" s="195">
        <f>O173*H173</f>
        <v>0</v>
      </c>
      <c r="Q173" s="195">
        <v>0</v>
      </c>
      <c r="R173" s="195">
        <f>Q173*H173</f>
        <v>0</v>
      </c>
      <c r="S173" s="195">
        <v>2</v>
      </c>
      <c r="T173" s="196">
        <f>S173*H173</f>
        <v>9.6</v>
      </c>
      <c r="AR173" s="22" t="s">
        <v>159</v>
      </c>
      <c r="AT173" s="22" t="s">
        <v>154</v>
      </c>
      <c r="AU173" s="22" t="s">
        <v>86</v>
      </c>
      <c r="AY173" s="22" t="s">
        <v>152</v>
      </c>
      <c r="BE173" s="197">
        <f>IF(N173="základní",J173,0)</f>
        <v>0</v>
      </c>
      <c r="BF173" s="197">
        <f>IF(N173="snížená",J173,0)</f>
        <v>0</v>
      </c>
      <c r="BG173" s="197">
        <f>IF(N173="zákl. přenesená",J173,0)</f>
        <v>0</v>
      </c>
      <c r="BH173" s="197">
        <f>IF(N173="sníž. přenesená",J173,0)</f>
        <v>0</v>
      </c>
      <c r="BI173" s="197">
        <f>IF(N173="nulová",J173,0)</f>
        <v>0</v>
      </c>
      <c r="BJ173" s="22" t="s">
        <v>76</v>
      </c>
      <c r="BK173" s="197">
        <f>ROUND(I173*H173,2)</f>
        <v>0</v>
      </c>
      <c r="BL173" s="22" t="s">
        <v>159</v>
      </c>
      <c r="BM173" s="22" t="s">
        <v>331</v>
      </c>
    </row>
    <row r="174" spans="2:51" s="11" customFormat="1" ht="13.5">
      <c r="B174" s="198"/>
      <c r="C174" s="199"/>
      <c r="D174" s="200" t="s">
        <v>161</v>
      </c>
      <c r="E174" s="201" t="s">
        <v>21</v>
      </c>
      <c r="F174" s="202" t="s">
        <v>332</v>
      </c>
      <c r="G174" s="199"/>
      <c r="H174" s="203">
        <v>4.416</v>
      </c>
      <c r="I174" s="204"/>
      <c r="J174" s="199"/>
      <c r="K174" s="199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161</v>
      </c>
      <c r="AU174" s="209" t="s">
        <v>86</v>
      </c>
      <c r="AV174" s="11" t="s">
        <v>86</v>
      </c>
      <c r="AW174" s="11" t="s">
        <v>35</v>
      </c>
      <c r="AX174" s="11" t="s">
        <v>71</v>
      </c>
      <c r="AY174" s="209" t="s">
        <v>152</v>
      </c>
    </row>
    <row r="175" spans="2:51" s="11" customFormat="1" ht="13.5">
      <c r="B175" s="198"/>
      <c r="C175" s="199"/>
      <c r="D175" s="200" t="s">
        <v>161</v>
      </c>
      <c r="E175" s="201" t="s">
        <v>21</v>
      </c>
      <c r="F175" s="202" t="s">
        <v>333</v>
      </c>
      <c r="G175" s="199"/>
      <c r="H175" s="203">
        <v>4.8</v>
      </c>
      <c r="I175" s="204"/>
      <c r="J175" s="199"/>
      <c r="K175" s="199"/>
      <c r="L175" s="205"/>
      <c r="M175" s="206"/>
      <c r="N175" s="207"/>
      <c r="O175" s="207"/>
      <c r="P175" s="207"/>
      <c r="Q175" s="207"/>
      <c r="R175" s="207"/>
      <c r="S175" s="207"/>
      <c r="T175" s="208"/>
      <c r="AT175" s="209" t="s">
        <v>161</v>
      </c>
      <c r="AU175" s="209" t="s">
        <v>86</v>
      </c>
      <c r="AV175" s="11" t="s">
        <v>86</v>
      </c>
      <c r="AW175" s="11" t="s">
        <v>35</v>
      </c>
      <c r="AX175" s="11" t="s">
        <v>76</v>
      </c>
      <c r="AY175" s="209" t="s">
        <v>152</v>
      </c>
    </row>
    <row r="176" spans="2:65" s="1" customFormat="1" ht="16.5" customHeight="1">
      <c r="B176" s="39"/>
      <c r="C176" s="186" t="s">
        <v>334</v>
      </c>
      <c r="D176" s="186" t="s">
        <v>154</v>
      </c>
      <c r="E176" s="187" t="s">
        <v>316</v>
      </c>
      <c r="F176" s="188" t="s">
        <v>317</v>
      </c>
      <c r="G176" s="189" t="s">
        <v>244</v>
      </c>
      <c r="H176" s="190">
        <v>14</v>
      </c>
      <c r="I176" s="191"/>
      <c r="J176" s="192">
        <f>ROUND(I176*H176,2)</f>
        <v>0</v>
      </c>
      <c r="K176" s="188" t="s">
        <v>158</v>
      </c>
      <c r="L176" s="59"/>
      <c r="M176" s="193" t="s">
        <v>21</v>
      </c>
      <c r="N176" s="194" t="s">
        <v>42</v>
      </c>
      <c r="O176" s="40"/>
      <c r="P176" s="195">
        <f>O176*H176</f>
        <v>0</v>
      </c>
      <c r="Q176" s="195">
        <v>0</v>
      </c>
      <c r="R176" s="195">
        <f>Q176*H176</f>
        <v>0</v>
      </c>
      <c r="S176" s="195">
        <v>2</v>
      </c>
      <c r="T176" s="196">
        <f>S176*H176</f>
        <v>28</v>
      </c>
      <c r="AR176" s="22" t="s">
        <v>159</v>
      </c>
      <c r="AT176" s="22" t="s">
        <v>154</v>
      </c>
      <c r="AU176" s="22" t="s">
        <v>86</v>
      </c>
      <c r="AY176" s="22" t="s">
        <v>152</v>
      </c>
      <c r="BE176" s="197">
        <f>IF(N176="základní",J176,0)</f>
        <v>0</v>
      </c>
      <c r="BF176" s="197">
        <f>IF(N176="snížená",J176,0)</f>
        <v>0</v>
      </c>
      <c r="BG176" s="197">
        <f>IF(N176="zákl. přenesená",J176,0)</f>
        <v>0</v>
      </c>
      <c r="BH176" s="197">
        <f>IF(N176="sníž. přenesená",J176,0)</f>
        <v>0</v>
      </c>
      <c r="BI176" s="197">
        <f>IF(N176="nulová",J176,0)</f>
        <v>0</v>
      </c>
      <c r="BJ176" s="22" t="s">
        <v>76</v>
      </c>
      <c r="BK176" s="197">
        <f>ROUND(I176*H176,2)</f>
        <v>0</v>
      </c>
      <c r="BL176" s="22" t="s">
        <v>159</v>
      </c>
      <c r="BM176" s="22" t="s">
        <v>335</v>
      </c>
    </row>
    <row r="177" spans="2:51" s="11" customFormat="1" ht="13.5">
      <c r="B177" s="198"/>
      <c r="C177" s="199"/>
      <c r="D177" s="200" t="s">
        <v>161</v>
      </c>
      <c r="E177" s="201" t="s">
        <v>21</v>
      </c>
      <c r="F177" s="202" t="s">
        <v>336</v>
      </c>
      <c r="G177" s="199"/>
      <c r="H177" s="203">
        <v>14</v>
      </c>
      <c r="I177" s="204"/>
      <c r="J177" s="199"/>
      <c r="K177" s="199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161</v>
      </c>
      <c r="AU177" s="209" t="s">
        <v>86</v>
      </c>
      <c r="AV177" s="11" t="s">
        <v>86</v>
      </c>
      <c r="AW177" s="11" t="s">
        <v>35</v>
      </c>
      <c r="AX177" s="11" t="s">
        <v>76</v>
      </c>
      <c r="AY177" s="209" t="s">
        <v>152</v>
      </c>
    </row>
    <row r="178" spans="2:65" s="1" customFormat="1" ht="16.5" customHeight="1">
      <c r="B178" s="39"/>
      <c r="C178" s="186" t="s">
        <v>337</v>
      </c>
      <c r="D178" s="186" t="s">
        <v>154</v>
      </c>
      <c r="E178" s="187" t="s">
        <v>316</v>
      </c>
      <c r="F178" s="188" t="s">
        <v>317</v>
      </c>
      <c r="G178" s="189" t="s">
        <v>244</v>
      </c>
      <c r="H178" s="190">
        <v>1.716</v>
      </c>
      <c r="I178" s="191"/>
      <c r="J178" s="192">
        <f>ROUND(I178*H178,2)</f>
        <v>0</v>
      </c>
      <c r="K178" s="188" t="s">
        <v>158</v>
      </c>
      <c r="L178" s="59"/>
      <c r="M178" s="193" t="s">
        <v>21</v>
      </c>
      <c r="N178" s="194" t="s">
        <v>42</v>
      </c>
      <c r="O178" s="40"/>
      <c r="P178" s="195">
        <f>O178*H178</f>
        <v>0</v>
      </c>
      <c r="Q178" s="195">
        <v>0</v>
      </c>
      <c r="R178" s="195">
        <f>Q178*H178</f>
        <v>0</v>
      </c>
      <c r="S178" s="195">
        <v>2</v>
      </c>
      <c r="T178" s="196">
        <f>S178*H178</f>
        <v>3.432</v>
      </c>
      <c r="AR178" s="22" t="s">
        <v>159</v>
      </c>
      <c r="AT178" s="22" t="s">
        <v>154</v>
      </c>
      <c r="AU178" s="22" t="s">
        <v>86</v>
      </c>
      <c r="AY178" s="22" t="s">
        <v>152</v>
      </c>
      <c r="BE178" s="197">
        <f>IF(N178="základní",J178,0)</f>
        <v>0</v>
      </c>
      <c r="BF178" s="197">
        <f>IF(N178="snížená",J178,0)</f>
        <v>0</v>
      </c>
      <c r="BG178" s="197">
        <f>IF(N178="zákl. přenesená",J178,0)</f>
        <v>0</v>
      </c>
      <c r="BH178" s="197">
        <f>IF(N178="sníž. přenesená",J178,0)</f>
        <v>0</v>
      </c>
      <c r="BI178" s="197">
        <f>IF(N178="nulová",J178,0)</f>
        <v>0</v>
      </c>
      <c r="BJ178" s="22" t="s">
        <v>76</v>
      </c>
      <c r="BK178" s="197">
        <f>ROUND(I178*H178,2)</f>
        <v>0</v>
      </c>
      <c r="BL178" s="22" t="s">
        <v>159</v>
      </c>
      <c r="BM178" s="22" t="s">
        <v>338</v>
      </c>
    </row>
    <row r="179" spans="2:51" s="11" customFormat="1" ht="13.5">
      <c r="B179" s="198"/>
      <c r="C179" s="199"/>
      <c r="D179" s="200" t="s">
        <v>161</v>
      </c>
      <c r="E179" s="201" t="s">
        <v>21</v>
      </c>
      <c r="F179" s="202" t="s">
        <v>339</v>
      </c>
      <c r="G179" s="199"/>
      <c r="H179" s="203">
        <v>2.43</v>
      </c>
      <c r="I179" s="204"/>
      <c r="J179" s="199"/>
      <c r="K179" s="199"/>
      <c r="L179" s="205"/>
      <c r="M179" s="206"/>
      <c r="N179" s="207"/>
      <c r="O179" s="207"/>
      <c r="P179" s="207"/>
      <c r="Q179" s="207"/>
      <c r="R179" s="207"/>
      <c r="S179" s="207"/>
      <c r="T179" s="208"/>
      <c r="AT179" s="209" t="s">
        <v>161</v>
      </c>
      <c r="AU179" s="209" t="s">
        <v>86</v>
      </c>
      <c r="AV179" s="11" t="s">
        <v>86</v>
      </c>
      <c r="AW179" s="11" t="s">
        <v>35</v>
      </c>
      <c r="AX179" s="11" t="s">
        <v>71</v>
      </c>
      <c r="AY179" s="209" t="s">
        <v>152</v>
      </c>
    </row>
    <row r="180" spans="2:51" s="11" customFormat="1" ht="13.5">
      <c r="B180" s="198"/>
      <c r="C180" s="199"/>
      <c r="D180" s="200" t="s">
        <v>161</v>
      </c>
      <c r="E180" s="201" t="s">
        <v>21</v>
      </c>
      <c r="F180" s="202" t="s">
        <v>340</v>
      </c>
      <c r="G180" s="199"/>
      <c r="H180" s="203">
        <v>3.24</v>
      </c>
      <c r="I180" s="204"/>
      <c r="J180" s="199"/>
      <c r="K180" s="199"/>
      <c r="L180" s="205"/>
      <c r="M180" s="206"/>
      <c r="N180" s="207"/>
      <c r="O180" s="207"/>
      <c r="P180" s="207"/>
      <c r="Q180" s="207"/>
      <c r="R180" s="207"/>
      <c r="S180" s="207"/>
      <c r="T180" s="208"/>
      <c r="AT180" s="209" t="s">
        <v>161</v>
      </c>
      <c r="AU180" s="209" t="s">
        <v>86</v>
      </c>
      <c r="AV180" s="11" t="s">
        <v>86</v>
      </c>
      <c r="AW180" s="11" t="s">
        <v>35</v>
      </c>
      <c r="AX180" s="11" t="s">
        <v>71</v>
      </c>
      <c r="AY180" s="209" t="s">
        <v>152</v>
      </c>
    </row>
    <row r="181" spans="2:51" s="11" customFormat="1" ht="13.5">
      <c r="B181" s="198"/>
      <c r="C181" s="199"/>
      <c r="D181" s="200" t="s">
        <v>161</v>
      </c>
      <c r="E181" s="201" t="s">
        <v>21</v>
      </c>
      <c r="F181" s="202" t="s">
        <v>341</v>
      </c>
      <c r="G181" s="199"/>
      <c r="H181" s="203">
        <v>1.62</v>
      </c>
      <c r="I181" s="204"/>
      <c r="J181" s="199"/>
      <c r="K181" s="199"/>
      <c r="L181" s="205"/>
      <c r="M181" s="206"/>
      <c r="N181" s="207"/>
      <c r="O181" s="207"/>
      <c r="P181" s="207"/>
      <c r="Q181" s="207"/>
      <c r="R181" s="207"/>
      <c r="S181" s="207"/>
      <c r="T181" s="208"/>
      <c r="AT181" s="209" t="s">
        <v>161</v>
      </c>
      <c r="AU181" s="209" t="s">
        <v>86</v>
      </c>
      <c r="AV181" s="11" t="s">
        <v>86</v>
      </c>
      <c r="AW181" s="11" t="s">
        <v>35</v>
      </c>
      <c r="AX181" s="11" t="s">
        <v>71</v>
      </c>
      <c r="AY181" s="209" t="s">
        <v>152</v>
      </c>
    </row>
    <row r="182" spans="2:51" s="11" customFormat="1" ht="13.5">
      <c r="B182" s="198"/>
      <c r="C182" s="199"/>
      <c r="D182" s="200" t="s">
        <v>161</v>
      </c>
      <c r="E182" s="201" t="s">
        <v>21</v>
      </c>
      <c r="F182" s="202" t="s">
        <v>342</v>
      </c>
      <c r="G182" s="199"/>
      <c r="H182" s="203">
        <v>1.716</v>
      </c>
      <c r="I182" s="204"/>
      <c r="J182" s="199"/>
      <c r="K182" s="199"/>
      <c r="L182" s="205"/>
      <c r="M182" s="206"/>
      <c r="N182" s="207"/>
      <c r="O182" s="207"/>
      <c r="P182" s="207"/>
      <c r="Q182" s="207"/>
      <c r="R182" s="207"/>
      <c r="S182" s="207"/>
      <c r="T182" s="208"/>
      <c r="AT182" s="209" t="s">
        <v>161</v>
      </c>
      <c r="AU182" s="209" t="s">
        <v>86</v>
      </c>
      <c r="AV182" s="11" t="s">
        <v>86</v>
      </c>
      <c r="AW182" s="11" t="s">
        <v>35</v>
      </c>
      <c r="AX182" s="11" t="s">
        <v>76</v>
      </c>
      <c r="AY182" s="209" t="s">
        <v>152</v>
      </c>
    </row>
    <row r="183" spans="2:65" s="1" customFormat="1" ht="25.5" customHeight="1">
      <c r="B183" s="39"/>
      <c r="C183" s="186" t="s">
        <v>343</v>
      </c>
      <c r="D183" s="186" t="s">
        <v>154</v>
      </c>
      <c r="E183" s="187" t="s">
        <v>344</v>
      </c>
      <c r="F183" s="188" t="s">
        <v>345</v>
      </c>
      <c r="G183" s="189" t="s">
        <v>244</v>
      </c>
      <c r="H183" s="190">
        <v>15.04</v>
      </c>
      <c r="I183" s="191"/>
      <c r="J183" s="192">
        <f>ROUND(I183*H183,2)</f>
        <v>0</v>
      </c>
      <c r="K183" s="188" t="s">
        <v>158</v>
      </c>
      <c r="L183" s="59"/>
      <c r="M183" s="193" t="s">
        <v>21</v>
      </c>
      <c r="N183" s="194" t="s">
        <v>42</v>
      </c>
      <c r="O183" s="40"/>
      <c r="P183" s="195">
        <f>O183*H183</f>
        <v>0</v>
      </c>
      <c r="Q183" s="195">
        <v>0</v>
      </c>
      <c r="R183" s="195">
        <f>Q183*H183</f>
        <v>0</v>
      </c>
      <c r="S183" s="195">
        <v>2.2</v>
      </c>
      <c r="T183" s="196">
        <f>S183*H183</f>
        <v>33.088</v>
      </c>
      <c r="AR183" s="22" t="s">
        <v>159</v>
      </c>
      <c r="AT183" s="22" t="s">
        <v>154</v>
      </c>
      <c r="AU183" s="22" t="s">
        <v>86</v>
      </c>
      <c r="AY183" s="22" t="s">
        <v>152</v>
      </c>
      <c r="BE183" s="197">
        <f>IF(N183="základní",J183,0)</f>
        <v>0</v>
      </c>
      <c r="BF183" s="197">
        <f>IF(N183="snížená",J183,0)</f>
        <v>0</v>
      </c>
      <c r="BG183" s="197">
        <f>IF(N183="zákl. přenesená",J183,0)</f>
        <v>0</v>
      </c>
      <c r="BH183" s="197">
        <f>IF(N183="sníž. přenesená",J183,0)</f>
        <v>0</v>
      </c>
      <c r="BI183" s="197">
        <f>IF(N183="nulová",J183,0)</f>
        <v>0</v>
      </c>
      <c r="BJ183" s="22" t="s">
        <v>76</v>
      </c>
      <c r="BK183" s="197">
        <f>ROUND(I183*H183,2)</f>
        <v>0</v>
      </c>
      <c r="BL183" s="22" t="s">
        <v>159</v>
      </c>
      <c r="BM183" s="22" t="s">
        <v>346</v>
      </c>
    </row>
    <row r="184" spans="2:51" s="11" customFormat="1" ht="13.5">
      <c r="B184" s="198"/>
      <c r="C184" s="199"/>
      <c r="D184" s="200" t="s">
        <v>161</v>
      </c>
      <c r="E184" s="201" t="s">
        <v>21</v>
      </c>
      <c r="F184" s="202" t="s">
        <v>347</v>
      </c>
      <c r="G184" s="199"/>
      <c r="H184" s="203">
        <v>15.04</v>
      </c>
      <c r="I184" s="204"/>
      <c r="J184" s="199"/>
      <c r="K184" s="199"/>
      <c r="L184" s="205"/>
      <c r="M184" s="206"/>
      <c r="N184" s="207"/>
      <c r="O184" s="207"/>
      <c r="P184" s="207"/>
      <c r="Q184" s="207"/>
      <c r="R184" s="207"/>
      <c r="S184" s="207"/>
      <c r="T184" s="208"/>
      <c r="AT184" s="209" t="s">
        <v>161</v>
      </c>
      <c r="AU184" s="209" t="s">
        <v>86</v>
      </c>
      <c r="AV184" s="11" t="s">
        <v>86</v>
      </c>
      <c r="AW184" s="11" t="s">
        <v>35</v>
      </c>
      <c r="AX184" s="11" t="s">
        <v>76</v>
      </c>
      <c r="AY184" s="209" t="s">
        <v>152</v>
      </c>
    </row>
    <row r="185" spans="2:63" s="10" customFormat="1" ht="29.85" customHeight="1">
      <c r="B185" s="170"/>
      <c r="C185" s="171"/>
      <c r="D185" s="172" t="s">
        <v>70</v>
      </c>
      <c r="E185" s="184" t="s">
        <v>348</v>
      </c>
      <c r="F185" s="184" t="s">
        <v>349</v>
      </c>
      <c r="G185" s="171"/>
      <c r="H185" s="171"/>
      <c r="I185" s="174"/>
      <c r="J185" s="185">
        <f>BK185</f>
        <v>0</v>
      </c>
      <c r="K185" s="171"/>
      <c r="L185" s="176"/>
      <c r="M185" s="177"/>
      <c r="N185" s="178"/>
      <c r="O185" s="178"/>
      <c r="P185" s="179">
        <f>SUM(P186:P189)</f>
        <v>0</v>
      </c>
      <c r="Q185" s="178"/>
      <c r="R185" s="179">
        <f>SUM(R186:R189)</f>
        <v>0</v>
      </c>
      <c r="S185" s="178"/>
      <c r="T185" s="180">
        <f>SUM(T186:T189)</f>
        <v>0</v>
      </c>
      <c r="AR185" s="181" t="s">
        <v>76</v>
      </c>
      <c r="AT185" s="182" t="s">
        <v>70</v>
      </c>
      <c r="AU185" s="182" t="s">
        <v>76</v>
      </c>
      <c r="AY185" s="181" t="s">
        <v>152</v>
      </c>
      <c r="BK185" s="183">
        <f>SUM(BK186:BK189)</f>
        <v>0</v>
      </c>
    </row>
    <row r="186" spans="2:65" s="1" customFormat="1" ht="25.5" customHeight="1">
      <c r="B186" s="39"/>
      <c r="C186" s="186" t="s">
        <v>350</v>
      </c>
      <c r="D186" s="186" t="s">
        <v>154</v>
      </c>
      <c r="E186" s="187" t="s">
        <v>351</v>
      </c>
      <c r="F186" s="188" t="s">
        <v>352</v>
      </c>
      <c r="G186" s="189" t="s">
        <v>353</v>
      </c>
      <c r="H186" s="190">
        <v>1962.106</v>
      </c>
      <c r="I186" s="191"/>
      <c r="J186" s="192">
        <f>ROUND(I186*H186,2)</f>
        <v>0</v>
      </c>
      <c r="K186" s="188" t="s">
        <v>158</v>
      </c>
      <c r="L186" s="59"/>
      <c r="M186" s="193" t="s">
        <v>21</v>
      </c>
      <c r="N186" s="194" t="s">
        <v>42</v>
      </c>
      <c r="O186" s="40"/>
      <c r="P186" s="195">
        <f>O186*H186</f>
        <v>0</v>
      </c>
      <c r="Q186" s="195">
        <v>0</v>
      </c>
      <c r="R186" s="195">
        <f>Q186*H186</f>
        <v>0</v>
      </c>
      <c r="S186" s="195">
        <v>0</v>
      </c>
      <c r="T186" s="196">
        <f>S186*H186</f>
        <v>0</v>
      </c>
      <c r="AR186" s="22" t="s">
        <v>159</v>
      </c>
      <c r="AT186" s="22" t="s">
        <v>154</v>
      </c>
      <c r="AU186" s="22" t="s">
        <v>86</v>
      </c>
      <c r="AY186" s="22" t="s">
        <v>152</v>
      </c>
      <c r="BE186" s="197">
        <f>IF(N186="základní",J186,0)</f>
        <v>0</v>
      </c>
      <c r="BF186" s="197">
        <f>IF(N186="snížená",J186,0)</f>
        <v>0</v>
      </c>
      <c r="BG186" s="197">
        <f>IF(N186="zákl. přenesená",J186,0)</f>
        <v>0</v>
      </c>
      <c r="BH186" s="197">
        <f>IF(N186="sníž. přenesená",J186,0)</f>
        <v>0</v>
      </c>
      <c r="BI186" s="197">
        <f>IF(N186="nulová",J186,0)</f>
        <v>0</v>
      </c>
      <c r="BJ186" s="22" t="s">
        <v>76</v>
      </c>
      <c r="BK186" s="197">
        <f>ROUND(I186*H186,2)</f>
        <v>0</v>
      </c>
      <c r="BL186" s="22" t="s">
        <v>159</v>
      </c>
      <c r="BM186" s="22" t="s">
        <v>354</v>
      </c>
    </row>
    <row r="187" spans="2:65" s="1" customFormat="1" ht="25.5" customHeight="1">
      <c r="B187" s="39"/>
      <c r="C187" s="186" t="s">
        <v>355</v>
      </c>
      <c r="D187" s="186" t="s">
        <v>154</v>
      </c>
      <c r="E187" s="187" t="s">
        <v>356</v>
      </c>
      <c r="F187" s="188" t="s">
        <v>357</v>
      </c>
      <c r="G187" s="189" t="s">
        <v>353</v>
      </c>
      <c r="H187" s="190">
        <v>13734.742</v>
      </c>
      <c r="I187" s="191"/>
      <c r="J187" s="192">
        <f>ROUND(I187*H187,2)</f>
        <v>0</v>
      </c>
      <c r="K187" s="188" t="s">
        <v>158</v>
      </c>
      <c r="L187" s="59"/>
      <c r="M187" s="193" t="s">
        <v>21</v>
      </c>
      <c r="N187" s="194" t="s">
        <v>42</v>
      </c>
      <c r="O187" s="40"/>
      <c r="P187" s="195">
        <f>O187*H187</f>
        <v>0</v>
      </c>
      <c r="Q187" s="195">
        <v>0</v>
      </c>
      <c r="R187" s="195">
        <f>Q187*H187</f>
        <v>0</v>
      </c>
      <c r="S187" s="195">
        <v>0</v>
      </c>
      <c r="T187" s="196">
        <f>S187*H187</f>
        <v>0</v>
      </c>
      <c r="AR187" s="22" t="s">
        <v>159</v>
      </c>
      <c r="AT187" s="22" t="s">
        <v>154</v>
      </c>
      <c r="AU187" s="22" t="s">
        <v>86</v>
      </c>
      <c r="AY187" s="22" t="s">
        <v>152</v>
      </c>
      <c r="BE187" s="197">
        <f>IF(N187="základní",J187,0)</f>
        <v>0</v>
      </c>
      <c r="BF187" s="197">
        <f>IF(N187="snížená",J187,0)</f>
        <v>0</v>
      </c>
      <c r="BG187" s="197">
        <f>IF(N187="zákl. přenesená",J187,0)</f>
        <v>0</v>
      </c>
      <c r="BH187" s="197">
        <f>IF(N187="sníž. přenesená",J187,0)</f>
        <v>0</v>
      </c>
      <c r="BI187" s="197">
        <f>IF(N187="nulová",J187,0)</f>
        <v>0</v>
      </c>
      <c r="BJ187" s="22" t="s">
        <v>76</v>
      </c>
      <c r="BK187" s="197">
        <f>ROUND(I187*H187,2)</f>
        <v>0</v>
      </c>
      <c r="BL187" s="22" t="s">
        <v>159</v>
      </c>
      <c r="BM187" s="22" t="s">
        <v>358</v>
      </c>
    </row>
    <row r="188" spans="2:51" s="11" customFormat="1" ht="13.5">
      <c r="B188" s="198"/>
      <c r="C188" s="199"/>
      <c r="D188" s="200" t="s">
        <v>161</v>
      </c>
      <c r="E188" s="201" t="s">
        <v>21</v>
      </c>
      <c r="F188" s="202" t="s">
        <v>359</v>
      </c>
      <c r="G188" s="199"/>
      <c r="H188" s="203">
        <v>13734.742</v>
      </c>
      <c r="I188" s="204"/>
      <c r="J188" s="199"/>
      <c r="K188" s="199"/>
      <c r="L188" s="205"/>
      <c r="M188" s="206"/>
      <c r="N188" s="207"/>
      <c r="O188" s="207"/>
      <c r="P188" s="207"/>
      <c r="Q188" s="207"/>
      <c r="R188" s="207"/>
      <c r="S188" s="207"/>
      <c r="T188" s="208"/>
      <c r="AT188" s="209" t="s">
        <v>161</v>
      </c>
      <c r="AU188" s="209" t="s">
        <v>86</v>
      </c>
      <c r="AV188" s="11" t="s">
        <v>86</v>
      </c>
      <c r="AW188" s="11" t="s">
        <v>35</v>
      </c>
      <c r="AX188" s="11" t="s">
        <v>76</v>
      </c>
      <c r="AY188" s="209" t="s">
        <v>152</v>
      </c>
    </row>
    <row r="189" spans="2:65" s="1" customFormat="1" ht="16.5" customHeight="1">
      <c r="B189" s="39"/>
      <c r="C189" s="186" t="s">
        <v>360</v>
      </c>
      <c r="D189" s="186" t="s">
        <v>154</v>
      </c>
      <c r="E189" s="187" t="s">
        <v>361</v>
      </c>
      <c r="F189" s="188" t="s">
        <v>362</v>
      </c>
      <c r="G189" s="189" t="s">
        <v>353</v>
      </c>
      <c r="H189" s="190">
        <v>1962.106</v>
      </c>
      <c r="I189" s="191"/>
      <c r="J189" s="192">
        <f>ROUND(I189*H189,2)</f>
        <v>0</v>
      </c>
      <c r="K189" s="188" t="s">
        <v>158</v>
      </c>
      <c r="L189" s="59"/>
      <c r="M189" s="193" t="s">
        <v>21</v>
      </c>
      <c r="N189" s="194" t="s">
        <v>42</v>
      </c>
      <c r="O189" s="40"/>
      <c r="P189" s="195">
        <f>O189*H189</f>
        <v>0</v>
      </c>
      <c r="Q189" s="195">
        <v>0</v>
      </c>
      <c r="R189" s="195">
        <f>Q189*H189</f>
        <v>0</v>
      </c>
      <c r="S189" s="195">
        <v>0</v>
      </c>
      <c r="T189" s="196">
        <f>S189*H189</f>
        <v>0</v>
      </c>
      <c r="AR189" s="22" t="s">
        <v>159</v>
      </c>
      <c r="AT189" s="22" t="s">
        <v>154</v>
      </c>
      <c r="AU189" s="22" t="s">
        <v>86</v>
      </c>
      <c r="AY189" s="22" t="s">
        <v>152</v>
      </c>
      <c r="BE189" s="197">
        <f>IF(N189="základní",J189,0)</f>
        <v>0</v>
      </c>
      <c r="BF189" s="197">
        <f>IF(N189="snížená",J189,0)</f>
        <v>0</v>
      </c>
      <c r="BG189" s="197">
        <f>IF(N189="zákl. přenesená",J189,0)</f>
        <v>0</v>
      </c>
      <c r="BH189" s="197">
        <f>IF(N189="sníž. přenesená",J189,0)</f>
        <v>0</v>
      </c>
      <c r="BI189" s="197">
        <f>IF(N189="nulová",J189,0)</f>
        <v>0</v>
      </c>
      <c r="BJ189" s="22" t="s">
        <v>76</v>
      </c>
      <c r="BK189" s="197">
        <f>ROUND(I189*H189,2)</f>
        <v>0</v>
      </c>
      <c r="BL189" s="22" t="s">
        <v>159</v>
      </c>
      <c r="BM189" s="22" t="s">
        <v>363</v>
      </c>
    </row>
    <row r="190" spans="2:63" s="10" customFormat="1" ht="37.35" customHeight="1">
      <c r="B190" s="170"/>
      <c r="C190" s="171"/>
      <c r="D190" s="172" t="s">
        <v>70</v>
      </c>
      <c r="E190" s="173" t="s">
        <v>364</v>
      </c>
      <c r="F190" s="173" t="s">
        <v>365</v>
      </c>
      <c r="G190" s="171"/>
      <c r="H190" s="171"/>
      <c r="I190" s="174"/>
      <c r="J190" s="175">
        <f>BK190</f>
        <v>0</v>
      </c>
      <c r="K190" s="171"/>
      <c r="L190" s="176"/>
      <c r="M190" s="177"/>
      <c r="N190" s="178"/>
      <c r="O190" s="178"/>
      <c r="P190" s="179">
        <f>P191+P193+P198</f>
        <v>0</v>
      </c>
      <c r="Q190" s="178"/>
      <c r="R190" s="179">
        <f>R191+R193+R198</f>
        <v>0</v>
      </c>
      <c r="S190" s="178"/>
      <c r="T190" s="180">
        <f>T191+T193+T198</f>
        <v>0</v>
      </c>
      <c r="AR190" s="181" t="s">
        <v>176</v>
      </c>
      <c r="AT190" s="182" t="s">
        <v>70</v>
      </c>
      <c r="AU190" s="182" t="s">
        <v>71</v>
      </c>
      <c r="AY190" s="181" t="s">
        <v>152</v>
      </c>
      <c r="BK190" s="183">
        <f>BK191+BK193+BK198</f>
        <v>0</v>
      </c>
    </row>
    <row r="191" spans="2:63" s="10" customFormat="1" ht="19.9" customHeight="1">
      <c r="B191" s="170"/>
      <c r="C191" s="171"/>
      <c r="D191" s="172" t="s">
        <v>70</v>
      </c>
      <c r="E191" s="184" t="s">
        <v>366</v>
      </c>
      <c r="F191" s="184" t="s">
        <v>367</v>
      </c>
      <c r="G191" s="171"/>
      <c r="H191" s="171"/>
      <c r="I191" s="174"/>
      <c r="J191" s="185">
        <f>BK191</f>
        <v>0</v>
      </c>
      <c r="K191" s="171"/>
      <c r="L191" s="176"/>
      <c r="M191" s="177"/>
      <c r="N191" s="178"/>
      <c r="O191" s="178"/>
      <c r="P191" s="179">
        <f>P192</f>
        <v>0</v>
      </c>
      <c r="Q191" s="178"/>
      <c r="R191" s="179">
        <f>R192</f>
        <v>0</v>
      </c>
      <c r="S191" s="178"/>
      <c r="T191" s="180">
        <f>T192</f>
        <v>0</v>
      </c>
      <c r="AR191" s="181" t="s">
        <v>176</v>
      </c>
      <c r="AT191" s="182" t="s">
        <v>70</v>
      </c>
      <c r="AU191" s="182" t="s">
        <v>76</v>
      </c>
      <c r="AY191" s="181" t="s">
        <v>152</v>
      </c>
      <c r="BK191" s="183">
        <f>BK192</f>
        <v>0</v>
      </c>
    </row>
    <row r="192" spans="2:65" s="1" customFormat="1" ht="16.5" customHeight="1">
      <c r="B192" s="39"/>
      <c r="C192" s="186" t="s">
        <v>368</v>
      </c>
      <c r="D192" s="186" t="s">
        <v>154</v>
      </c>
      <c r="E192" s="187" t="s">
        <v>369</v>
      </c>
      <c r="F192" s="188" t="s">
        <v>370</v>
      </c>
      <c r="G192" s="189" t="s">
        <v>371</v>
      </c>
      <c r="H192" s="190">
        <v>1</v>
      </c>
      <c r="I192" s="191"/>
      <c r="J192" s="192">
        <f>ROUND(I192*H192,2)</f>
        <v>0</v>
      </c>
      <c r="K192" s="188" t="s">
        <v>158</v>
      </c>
      <c r="L192" s="59"/>
      <c r="M192" s="193" t="s">
        <v>21</v>
      </c>
      <c r="N192" s="194" t="s">
        <v>42</v>
      </c>
      <c r="O192" s="40"/>
      <c r="P192" s="195">
        <f>O192*H192</f>
        <v>0</v>
      </c>
      <c r="Q192" s="195">
        <v>0</v>
      </c>
      <c r="R192" s="195">
        <f>Q192*H192</f>
        <v>0</v>
      </c>
      <c r="S192" s="195">
        <v>0</v>
      </c>
      <c r="T192" s="196">
        <f>S192*H192</f>
        <v>0</v>
      </c>
      <c r="AR192" s="22" t="s">
        <v>372</v>
      </c>
      <c r="AT192" s="22" t="s">
        <v>154</v>
      </c>
      <c r="AU192" s="22" t="s">
        <v>86</v>
      </c>
      <c r="AY192" s="22" t="s">
        <v>152</v>
      </c>
      <c r="BE192" s="197">
        <f>IF(N192="základní",J192,0)</f>
        <v>0</v>
      </c>
      <c r="BF192" s="197">
        <f>IF(N192="snížená",J192,0)</f>
        <v>0</v>
      </c>
      <c r="BG192" s="197">
        <f>IF(N192="zákl. přenesená",J192,0)</f>
        <v>0</v>
      </c>
      <c r="BH192" s="197">
        <f>IF(N192="sníž. přenesená",J192,0)</f>
        <v>0</v>
      </c>
      <c r="BI192" s="197">
        <f>IF(N192="nulová",J192,0)</f>
        <v>0</v>
      </c>
      <c r="BJ192" s="22" t="s">
        <v>76</v>
      </c>
      <c r="BK192" s="197">
        <f>ROUND(I192*H192,2)</f>
        <v>0</v>
      </c>
      <c r="BL192" s="22" t="s">
        <v>372</v>
      </c>
      <c r="BM192" s="22" t="s">
        <v>373</v>
      </c>
    </row>
    <row r="193" spans="2:63" s="10" customFormat="1" ht="29.85" customHeight="1">
      <c r="B193" s="170"/>
      <c r="C193" s="171"/>
      <c r="D193" s="172" t="s">
        <v>70</v>
      </c>
      <c r="E193" s="184" t="s">
        <v>374</v>
      </c>
      <c r="F193" s="184" t="s">
        <v>375</v>
      </c>
      <c r="G193" s="171"/>
      <c r="H193" s="171"/>
      <c r="I193" s="174"/>
      <c r="J193" s="185">
        <f>BK193</f>
        <v>0</v>
      </c>
      <c r="K193" s="171"/>
      <c r="L193" s="176"/>
      <c r="M193" s="177"/>
      <c r="N193" s="178"/>
      <c r="O193" s="178"/>
      <c r="P193" s="179">
        <f>SUM(P194:P197)</f>
        <v>0</v>
      </c>
      <c r="Q193" s="178"/>
      <c r="R193" s="179">
        <f>SUM(R194:R197)</f>
        <v>0</v>
      </c>
      <c r="S193" s="178"/>
      <c r="T193" s="180">
        <f>SUM(T194:T197)</f>
        <v>0</v>
      </c>
      <c r="AR193" s="181" t="s">
        <v>176</v>
      </c>
      <c r="AT193" s="182" t="s">
        <v>70</v>
      </c>
      <c r="AU193" s="182" t="s">
        <v>76</v>
      </c>
      <c r="AY193" s="181" t="s">
        <v>152</v>
      </c>
      <c r="BK193" s="183">
        <f>SUM(BK194:BK197)</f>
        <v>0</v>
      </c>
    </row>
    <row r="194" spans="2:65" s="1" customFormat="1" ht="25.5" customHeight="1">
      <c r="B194" s="39"/>
      <c r="C194" s="186" t="s">
        <v>376</v>
      </c>
      <c r="D194" s="186" t="s">
        <v>154</v>
      </c>
      <c r="E194" s="187" t="s">
        <v>377</v>
      </c>
      <c r="F194" s="188" t="s">
        <v>378</v>
      </c>
      <c r="G194" s="189" t="s">
        <v>379</v>
      </c>
      <c r="H194" s="190">
        <v>1</v>
      </c>
      <c r="I194" s="191"/>
      <c r="J194" s="192">
        <f>ROUND(I194*H194,2)</f>
        <v>0</v>
      </c>
      <c r="K194" s="188" t="s">
        <v>158</v>
      </c>
      <c r="L194" s="59"/>
      <c r="M194" s="193" t="s">
        <v>21</v>
      </c>
      <c r="N194" s="194" t="s">
        <v>42</v>
      </c>
      <c r="O194" s="40"/>
      <c r="P194" s="195">
        <f>O194*H194</f>
        <v>0</v>
      </c>
      <c r="Q194" s="195">
        <v>0</v>
      </c>
      <c r="R194" s="195">
        <f>Q194*H194</f>
        <v>0</v>
      </c>
      <c r="S194" s="195">
        <v>0</v>
      </c>
      <c r="T194" s="196">
        <f>S194*H194</f>
        <v>0</v>
      </c>
      <c r="AR194" s="22" t="s">
        <v>372</v>
      </c>
      <c r="AT194" s="22" t="s">
        <v>154</v>
      </c>
      <c r="AU194" s="22" t="s">
        <v>86</v>
      </c>
      <c r="AY194" s="22" t="s">
        <v>152</v>
      </c>
      <c r="BE194" s="197">
        <f>IF(N194="základní",J194,0)</f>
        <v>0</v>
      </c>
      <c r="BF194" s="197">
        <f>IF(N194="snížená",J194,0)</f>
        <v>0</v>
      </c>
      <c r="BG194" s="197">
        <f>IF(N194="zákl. přenesená",J194,0)</f>
        <v>0</v>
      </c>
      <c r="BH194" s="197">
        <f>IF(N194="sníž. přenesená",J194,0)</f>
        <v>0</v>
      </c>
      <c r="BI194" s="197">
        <f>IF(N194="nulová",J194,0)</f>
        <v>0</v>
      </c>
      <c r="BJ194" s="22" t="s">
        <v>76</v>
      </c>
      <c r="BK194" s="197">
        <f>ROUND(I194*H194,2)</f>
        <v>0</v>
      </c>
      <c r="BL194" s="22" t="s">
        <v>372</v>
      </c>
      <c r="BM194" s="22" t="s">
        <v>380</v>
      </c>
    </row>
    <row r="195" spans="2:51" s="11" customFormat="1" ht="13.5">
      <c r="B195" s="198"/>
      <c r="C195" s="199"/>
      <c r="D195" s="200" t="s">
        <v>161</v>
      </c>
      <c r="E195" s="201" t="s">
        <v>21</v>
      </c>
      <c r="F195" s="202" t="s">
        <v>76</v>
      </c>
      <c r="G195" s="199"/>
      <c r="H195" s="203">
        <v>1</v>
      </c>
      <c r="I195" s="204"/>
      <c r="J195" s="199"/>
      <c r="K195" s="199"/>
      <c r="L195" s="205"/>
      <c r="M195" s="206"/>
      <c r="N195" s="207"/>
      <c r="O195" s="207"/>
      <c r="P195" s="207"/>
      <c r="Q195" s="207"/>
      <c r="R195" s="207"/>
      <c r="S195" s="207"/>
      <c r="T195" s="208"/>
      <c r="AT195" s="209" t="s">
        <v>161</v>
      </c>
      <c r="AU195" s="209" t="s">
        <v>86</v>
      </c>
      <c r="AV195" s="11" t="s">
        <v>86</v>
      </c>
      <c r="AW195" s="11" t="s">
        <v>35</v>
      </c>
      <c r="AX195" s="11" t="s">
        <v>76</v>
      </c>
      <c r="AY195" s="209" t="s">
        <v>152</v>
      </c>
    </row>
    <row r="196" spans="2:65" s="1" customFormat="1" ht="16.5" customHeight="1">
      <c r="B196" s="39"/>
      <c r="C196" s="186" t="s">
        <v>381</v>
      </c>
      <c r="D196" s="186" t="s">
        <v>154</v>
      </c>
      <c r="E196" s="187" t="s">
        <v>382</v>
      </c>
      <c r="F196" s="188" t="s">
        <v>383</v>
      </c>
      <c r="G196" s="189" t="s">
        <v>371</v>
      </c>
      <c r="H196" s="190">
        <v>1</v>
      </c>
      <c r="I196" s="191"/>
      <c r="J196" s="192">
        <f>ROUND(I196*H196,2)</f>
        <v>0</v>
      </c>
      <c r="K196" s="188" t="s">
        <v>158</v>
      </c>
      <c r="L196" s="59"/>
      <c r="M196" s="193" t="s">
        <v>21</v>
      </c>
      <c r="N196" s="194" t="s">
        <v>42</v>
      </c>
      <c r="O196" s="40"/>
      <c r="P196" s="195">
        <f>O196*H196</f>
        <v>0</v>
      </c>
      <c r="Q196" s="195">
        <v>0</v>
      </c>
      <c r="R196" s="195">
        <f>Q196*H196</f>
        <v>0</v>
      </c>
      <c r="S196" s="195">
        <v>0</v>
      </c>
      <c r="T196" s="196">
        <f>S196*H196</f>
        <v>0</v>
      </c>
      <c r="AR196" s="22" t="s">
        <v>372</v>
      </c>
      <c r="AT196" s="22" t="s">
        <v>154</v>
      </c>
      <c r="AU196" s="22" t="s">
        <v>86</v>
      </c>
      <c r="AY196" s="22" t="s">
        <v>152</v>
      </c>
      <c r="BE196" s="197">
        <f>IF(N196="základní",J196,0)</f>
        <v>0</v>
      </c>
      <c r="BF196" s="197">
        <f>IF(N196="snížená",J196,0)</f>
        <v>0</v>
      </c>
      <c r="BG196" s="197">
        <f>IF(N196="zákl. přenesená",J196,0)</f>
        <v>0</v>
      </c>
      <c r="BH196" s="197">
        <f>IF(N196="sníž. přenesená",J196,0)</f>
        <v>0</v>
      </c>
      <c r="BI196" s="197">
        <f>IF(N196="nulová",J196,0)</f>
        <v>0</v>
      </c>
      <c r="BJ196" s="22" t="s">
        <v>76</v>
      </c>
      <c r="BK196" s="197">
        <f>ROUND(I196*H196,2)</f>
        <v>0</v>
      </c>
      <c r="BL196" s="22" t="s">
        <v>372</v>
      </c>
      <c r="BM196" s="22" t="s">
        <v>384</v>
      </c>
    </row>
    <row r="197" spans="2:65" s="1" customFormat="1" ht="16.5" customHeight="1">
      <c r="B197" s="39"/>
      <c r="C197" s="186" t="s">
        <v>385</v>
      </c>
      <c r="D197" s="186" t="s">
        <v>154</v>
      </c>
      <c r="E197" s="187" t="s">
        <v>386</v>
      </c>
      <c r="F197" s="188" t="s">
        <v>387</v>
      </c>
      <c r="G197" s="189" t="s">
        <v>371</v>
      </c>
      <c r="H197" s="190">
        <v>1</v>
      </c>
      <c r="I197" s="191"/>
      <c r="J197" s="192">
        <f>ROUND(I197*H197,2)</f>
        <v>0</v>
      </c>
      <c r="K197" s="188" t="s">
        <v>158</v>
      </c>
      <c r="L197" s="59"/>
      <c r="M197" s="193" t="s">
        <v>21</v>
      </c>
      <c r="N197" s="194" t="s">
        <v>42</v>
      </c>
      <c r="O197" s="40"/>
      <c r="P197" s="195">
        <f>O197*H197</f>
        <v>0</v>
      </c>
      <c r="Q197" s="195">
        <v>0</v>
      </c>
      <c r="R197" s="195">
        <f>Q197*H197</f>
        <v>0</v>
      </c>
      <c r="S197" s="195">
        <v>0</v>
      </c>
      <c r="T197" s="196">
        <f>S197*H197</f>
        <v>0</v>
      </c>
      <c r="AR197" s="22" t="s">
        <v>372</v>
      </c>
      <c r="AT197" s="22" t="s">
        <v>154</v>
      </c>
      <c r="AU197" s="22" t="s">
        <v>86</v>
      </c>
      <c r="AY197" s="22" t="s">
        <v>152</v>
      </c>
      <c r="BE197" s="197">
        <f>IF(N197="základní",J197,0)</f>
        <v>0</v>
      </c>
      <c r="BF197" s="197">
        <f>IF(N197="snížená",J197,0)</f>
        <v>0</v>
      </c>
      <c r="BG197" s="197">
        <f>IF(N197="zákl. přenesená",J197,0)</f>
        <v>0</v>
      </c>
      <c r="BH197" s="197">
        <f>IF(N197="sníž. přenesená",J197,0)</f>
        <v>0</v>
      </c>
      <c r="BI197" s="197">
        <f>IF(N197="nulová",J197,0)</f>
        <v>0</v>
      </c>
      <c r="BJ197" s="22" t="s">
        <v>76</v>
      </c>
      <c r="BK197" s="197">
        <f>ROUND(I197*H197,2)</f>
        <v>0</v>
      </c>
      <c r="BL197" s="22" t="s">
        <v>372</v>
      </c>
      <c r="BM197" s="22" t="s">
        <v>388</v>
      </c>
    </row>
    <row r="198" spans="2:63" s="10" customFormat="1" ht="29.85" customHeight="1">
      <c r="B198" s="170"/>
      <c r="C198" s="171"/>
      <c r="D198" s="172" t="s">
        <v>70</v>
      </c>
      <c r="E198" s="184" t="s">
        <v>389</v>
      </c>
      <c r="F198" s="184" t="s">
        <v>390</v>
      </c>
      <c r="G198" s="171"/>
      <c r="H198" s="171"/>
      <c r="I198" s="174"/>
      <c r="J198" s="185">
        <f>BK198</f>
        <v>0</v>
      </c>
      <c r="K198" s="171"/>
      <c r="L198" s="176"/>
      <c r="M198" s="177"/>
      <c r="N198" s="178"/>
      <c r="O198" s="178"/>
      <c r="P198" s="179">
        <f>P199</f>
        <v>0</v>
      </c>
      <c r="Q198" s="178"/>
      <c r="R198" s="179">
        <f>R199</f>
        <v>0</v>
      </c>
      <c r="S198" s="178"/>
      <c r="T198" s="180">
        <f>T199</f>
        <v>0</v>
      </c>
      <c r="AR198" s="181" t="s">
        <v>176</v>
      </c>
      <c r="AT198" s="182" t="s">
        <v>70</v>
      </c>
      <c r="AU198" s="182" t="s">
        <v>76</v>
      </c>
      <c r="AY198" s="181" t="s">
        <v>152</v>
      </c>
      <c r="BK198" s="183">
        <f>BK199</f>
        <v>0</v>
      </c>
    </row>
    <row r="199" spans="2:65" s="1" customFormat="1" ht="16.5" customHeight="1">
      <c r="B199" s="39"/>
      <c r="C199" s="186" t="s">
        <v>391</v>
      </c>
      <c r="D199" s="186" t="s">
        <v>154</v>
      </c>
      <c r="E199" s="187" t="s">
        <v>392</v>
      </c>
      <c r="F199" s="188" t="s">
        <v>393</v>
      </c>
      <c r="G199" s="189" t="s">
        <v>394</v>
      </c>
      <c r="H199" s="221">
        <v>0.05</v>
      </c>
      <c r="I199" s="191"/>
      <c r="J199" s="192">
        <f>ROUND(I199*H199,2)</f>
        <v>0</v>
      </c>
      <c r="K199" s="188" t="s">
        <v>158</v>
      </c>
      <c r="L199" s="59"/>
      <c r="M199" s="193" t="s">
        <v>21</v>
      </c>
      <c r="N199" s="222" t="s">
        <v>42</v>
      </c>
      <c r="O199" s="223"/>
      <c r="P199" s="224">
        <f>O199*H199</f>
        <v>0</v>
      </c>
      <c r="Q199" s="224">
        <v>0</v>
      </c>
      <c r="R199" s="224">
        <f>Q199*H199</f>
        <v>0</v>
      </c>
      <c r="S199" s="224">
        <v>0</v>
      </c>
      <c r="T199" s="225">
        <f>S199*H199</f>
        <v>0</v>
      </c>
      <c r="AR199" s="22" t="s">
        <v>372</v>
      </c>
      <c r="AT199" s="22" t="s">
        <v>154</v>
      </c>
      <c r="AU199" s="22" t="s">
        <v>86</v>
      </c>
      <c r="AY199" s="22" t="s">
        <v>152</v>
      </c>
      <c r="BE199" s="197">
        <f>IF(N199="základní",J199,0)</f>
        <v>0</v>
      </c>
      <c r="BF199" s="197">
        <f>IF(N199="snížená",J199,0)</f>
        <v>0</v>
      </c>
      <c r="BG199" s="197">
        <f>IF(N199="zákl. přenesená",J199,0)</f>
        <v>0</v>
      </c>
      <c r="BH199" s="197">
        <f>IF(N199="sníž. přenesená",J199,0)</f>
        <v>0</v>
      </c>
      <c r="BI199" s="197">
        <f>IF(N199="nulová",J199,0)</f>
        <v>0</v>
      </c>
      <c r="BJ199" s="22" t="s">
        <v>76</v>
      </c>
      <c r="BK199" s="197">
        <f>ROUND(I199*H199,2)</f>
        <v>0</v>
      </c>
      <c r="BL199" s="22" t="s">
        <v>372</v>
      </c>
      <c r="BM199" s="22" t="s">
        <v>395</v>
      </c>
    </row>
    <row r="200" spans="2:12" s="1" customFormat="1" ht="6.95" customHeight="1">
      <c r="B200" s="54"/>
      <c r="C200" s="55"/>
      <c r="D200" s="55"/>
      <c r="E200" s="55"/>
      <c r="F200" s="55"/>
      <c r="G200" s="55"/>
      <c r="H200" s="55"/>
      <c r="I200" s="133"/>
      <c r="J200" s="55"/>
      <c r="K200" s="55"/>
      <c r="L200" s="59"/>
    </row>
  </sheetData>
  <sheetProtection algorithmName="SHA-512" hashValue="0ErVxF4zq4CXJY8lcr6Ll+0wHdJyuPYVB33HeEH95v+4tftHrrGQ4HGtoETposSuwM4jSMayTDw6qVBG3YA69g==" saltValue="fTDjW9dMv6taTtcDoSgxhSE8Ne9XH+BeDirUDIBAr1kQiYeMuzRW1aO5KIN03EVMJKLdDbW76XF2DTeywz5nUw==" spinCount="100000" sheet="1" objects="1" scenarios="1" formatColumns="0" formatRows="0" autoFilter="0"/>
  <autoFilter ref="C78:K199"/>
  <mergeCells count="7">
    <mergeCell ref="J47:J48"/>
    <mergeCell ref="E71:H71"/>
    <mergeCell ref="G1:H1"/>
    <mergeCell ref="L2:V2"/>
    <mergeCell ref="E7:H7"/>
    <mergeCell ref="E22:H22"/>
    <mergeCell ref="E43:H43"/>
  </mergeCells>
  <hyperlinks>
    <hyperlink ref="F1:G1" location="C2" display="1) Krycí list soupisu"/>
    <hyperlink ref="G1:H1" location="C50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6" customWidth="1"/>
    <col min="2" max="2" width="1.66796875" style="226" customWidth="1"/>
    <col min="3" max="4" width="5" style="226" customWidth="1"/>
    <col min="5" max="5" width="11.66015625" style="226" customWidth="1"/>
    <col min="6" max="6" width="9.16015625" style="226" customWidth="1"/>
    <col min="7" max="7" width="5" style="226" customWidth="1"/>
    <col min="8" max="8" width="77.83203125" style="226" customWidth="1"/>
    <col min="9" max="10" width="20" style="226" customWidth="1"/>
    <col min="11" max="11" width="1.66796875" style="226" customWidth="1"/>
  </cols>
  <sheetData>
    <row r="1" ht="37.5" customHeight="1"/>
    <row r="2" spans="2:11" ht="7.5" customHeight="1">
      <c r="B2" s="227"/>
      <c r="C2" s="228"/>
      <c r="D2" s="228"/>
      <c r="E2" s="228"/>
      <c r="F2" s="228"/>
      <c r="G2" s="228"/>
      <c r="H2" s="228"/>
      <c r="I2" s="228"/>
      <c r="J2" s="228"/>
      <c r="K2" s="229"/>
    </row>
    <row r="3" spans="2:11" s="13" customFormat="1" ht="45" customHeight="1">
      <c r="B3" s="230"/>
      <c r="C3" s="347" t="s">
        <v>396</v>
      </c>
      <c r="D3" s="347"/>
      <c r="E3" s="347"/>
      <c r="F3" s="347"/>
      <c r="G3" s="347"/>
      <c r="H3" s="347"/>
      <c r="I3" s="347"/>
      <c r="J3" s="347"/>
      <c r="K3" s="231"/>
    </row>
    <row r="4" spans="2:11" ht="25.5" customHeight="1">
      <c r="B4" s="232"/>
      <c r="C4" s="354" t="s">
        <v>397</v>
      </c>
      <c r="D4" s="354"/>
      <c r="E4" s="354"/>
      <c r="F4" s="354"/>
      <c r="G4" s="354"/>
      <c r="H4" s="354"/>
      <c r="I4" s="354"/>
      <c r="J4" s="354"/>
      <c r="K4" s="233"/>
    </row>
    <row r="5" spans="2:11" ht="5.25" customHeight="1">
      <c r="B5" s="232"/>
      <c r="C5" s="234"/>
      <c r="D5" s="234"/>
      <c r="E5" s="234"/>
      <c r="F5" s="234"/>
      <c r="G5" s="234"/>
      <c r="H5" s="234"/>
      <c r="I5" s="234"/>
      <c r="J5" s="234"/>
      <c r="K5" s="233"/>
    </row>
    <row r="6" spans="2:11" ht="15" customHeight="1">
      <c r="B6" s="232"/>
      <c r="C6" s="350" t="s">
        <v>398</v>
      </c>
      <c r="D6" s="350"/>
      <c r="E6" s="350"/>
      <c r="F6" s="350"/>
      <c r="G6" s="350"/>
      <c r="H6" s="350"/>
      <c r="I6" s="350"/>
      <c r="J6" s="350"/>
      <c r="K6" s="233"/>
    </row>
    <row r="7" spans="2:11" ht="15" customHeight="1">
      <c r="B7" s="236"/>
      <c r="C7" s="350" t="s">
        <v>399</v>
      </c>
      <c r="D7" s="350"/>
      <c r="E7" s="350"/>
      <c r="F7" s="350"/>
      <c r="G7" s="350"/>
      <c r="H7" s="350"/>
      <c r="I7" s="350"/>
      <c r="J7" s="350"/>
      <c r="K7" s="233"/>
    </row>
    <row r="8" spans="2:11" ht="12.75" customHeight="1">
      <c r="B8" s="236"/>
      <c r="C8" s="235"/>
      <c r="D8" s="235"/>
      <c r="E8" s="235"/>
      <c r="F8" s="235"/>
      <c r="G8" s="235"/>
      <c r="H8" s="235"/>
      <c r="I8" s="235"/>
      <c r="J8" s="235"/>
      <c r="K8" s="233"/>
    </row>
    <row r="9" spans="2:11" ht="15" customHeight="1">
      <c r="B9" s="236"/>
      <c r="C9" s="350" t="s">
        <v>400</v>
      </c>
      <c r="D9" s="350"/>
      <c r="E9" s="350"/>
      <c r="F9" s="350"/>
      <c r="G9" s="350"/>
      <c r="H9" s="350"/>
      <c r="I9" s="350"/>
      <c r="J9" s="350"/>
      <c r="K9" s="233"/>
    </row>
    <row r="10" spans="2:11" ht="15" customHeight="1">
      <c r="B10" s="236"/>
      <c r="C10" s="235"/>
      <c r="D10" s="350" t="s">
        <v>401</v>
      </c>
      <c r="E10" s="350"/>
      <c r="F10" s="350"/>
      <c r="G10" s="350"/>
      <c r="H10" s="350"/>
      <c r="I10" s="350"/>
      <c r="J10" s="350"/>
      <c r="K10" s="233"/>
    </row>
    <row r="11" spans="2:11" ht="15" customHeight="1">
      <c r="B11" s="236"/>
      <c r="C11" s="237"/>
      <c r="D11" s="350" t="s">
        <v>402</v>
      </c>
      <c r="E11" s="350"/>
      <c r="F11" s="350"/>
      <c r="G11" s="350"/>
      <c r="H11" s="350"/>
      <c r="I11" s="350"/>
      <c r="J11" s="350"/>
      <c r="K11" s="233"/>
    </row>
    <row r="12" spans="2:11" ht="12.75" customHeight="1">
      <c r="B12" s="236"/>
      <c r="C12" s="237"/>
      <c r="D12" s="237"/>
      <c r="E12" s="237"/>
      <c r="F12" s="237"/>
      <c r="G12" s="237"/>
      <c r="H12" s="237"/>
      <c r="I12" s="237"/>
      <c r="J12" s="237"/>
      <c r="K12" s="233"/>
    </row>
    <row r="13" spans="2:11" ht="15" customHeight="1">
      <c r="B13" s="236"/>
      <c r="C13" s="237"/>
      <c r="D13" s="350" t="s">
        <v>403</v>
      </c>
      <c r="E13" s="350"/>
      <c r="F13" s="350"/>
      <c r="G13" s="350"/>
      <c r="H13" s="350"/>
      <c r="I13" s="350"/>
      <c r="J13" s="350"/>
      <c r="K13" s="233"/>
    </row>
    <row r="14" spans="2:11" ht="15" customHeight="1">
      <c r="B14" s="236"/>
      <c r="C14" s="237"/>
      <c r="D14" s="350" t="s">
        <v>404</v>
      </c>
      <c r="E14" s="350"/>
      <c r="F14" s="350"/>
      <c r="G14" s="350"/>
      <c r="H14" s="350"/>
      <c r="I14" s="350"/>
      <c r="J14" s="350"/>
      <c r="K14" s="233"/>
    </row>
    <row r="15" spans="2:11" ht="15" customHeight="1">
      <c r="B15" s="236"/>
      <c r="C15" s="237"/>
      <c r="D15" s="350" t="s">
        <v>405</v>
      </c>
      <c r="E15" s="350"/>
      <c r="F15" s="350"/>
      <c r="G15" s="350"/>
      <c r="H15" s="350"/>
      <c r="I15" s="350"/>
      <c r="J15" s="350"/>
      <c r="K15" s="233"/>
    </row>
    <row r="16" spans="2:11" ht="15" customHeight="1">
      <c r="B16" s="236"/>
      <c r="C16" s="237"/>
      <c r="D16" s="237"/>
      <c r="E16" s="238" t="s">
        <v>75</v>
      </c>
      <c r="F16" s="350" t="s">
        <v>406</v>
      </c>
      <c r="G16" s="350"/>
      <c r="H16" s="350"/>
      <c r="I16" s="350"/>
      <c r="J16" s="350"/>
      <c r="K16" s="233"/>
    </row>
    <row r="17" spans="2:11" ht="15" customHeight="1">
      <c r="B17" s="236"/>
      <c r="C17" s="237"/>
      <c r="D17" s="237"/>
      <c r="E17" s="238" t="s">
        <v>407</v>
      </c>
      <c r="F17" s="350" t="s">
        <v>408</v>
      </c>
      <c r="G17" s="350"/>
      <c r="H17" s="350"/>
      <c r="I17" s="350"/>
      <c r="J17" s="350"/>
      <c r="K17" s="233"/>
    </row>
    <row r="18" spans="2:11" ht="15" customHeight="1">
      <c r="B18" s="236"/>
      <c r="C18" s="237"/>
      <c r="D18" s="237"/>
      <c r="E18" s="238" t="s">
        <v>409</v>
      </c>
      <c r="F18" s="350" t="s">
        <v>410</v>
      </c>
      <c r="G18" s="350"/>
      <c r="H18" s="350"/>
      <c r="I18" s="350"/>
      <c r="J18" s="350"/>
      <c r="K18" s="233"/>
    </row>
    <row r="19" spans="2:11" ht="15" customHeight="1">
      <c r="B19" s="236"/>
      <c r="C19" s="237"/>
      <c r="D19" s="237"/>
      <c r="E19" s="238" t="s">
        <v>411</v>
      </c>
      <c r="F19" s="350" t="s">
        <v>412</v>
      </c>
      <c r="G19" s="350"/>
      <c r="H19" s="350"/>
      <c r="I19" s="350"/>
      <c r="J19" s="350"/>
      <c r="K19" s="233"/>
    </row>
    <row r="20" spans="2:11" ht="15" customHeight="1">
      <c r="B20" s="236"/>
      <c r="C20" s="237"/>
      <c r="D20" s="237"/>
      <c r="E20" s="238" t="s">
        <v>413</v>
      </c>
      <c r="F20" s="350" t="s">
        <v>414</v>
      </c>
      <c r="G20" s="350"/>
      <c r="H20" s="350"/>
      <c r="I20" s="350"/>
      <c r="J20" s="350"/>
      <c r="K20" s="233"/>
    </row>
    <row r="21" spans="2:11" ht="15" customHeight="1">
      <c r="B21" s="236"/>
      <c r="C21" s="237"/>
      <c r="D21" s="237"/>
      <c r="E21" s="238" t="s">
        <v>415</v>
      </c>
      <c r="F21" s="350" t="s">
        <v>416</v>
      </c>
      <c r="G21" s="350"/>
      <c r="H21" s="350"/>
      <c r="I21" s="350"/>
      <c r="J21" s="350"/>
      <c r="K21" s="233"/>
    </row>
    <row r="22" spans="2:11" ht="12.75" customHeight="1">
      <c r="B22" s="236"/>
      <c r="C22" s="237"/>
      <c r="D22" s="237"/>
      <c r="E22" s="237"/>
      <c r="F22" s="237"/>
      <c r="G22" s="237"/>
      <c r="H22" s="237"/>
      <c r="I22" s="237"/>
      <c r="J22" s="237"/>
      <c r="K22" s="233"/>
    </row>
    <row r="23" spans="2:11" ht="15" customHeight="1">
      <c r="B23" s="236"/>
      <c r="C23" s="350" t="s">
        <v>417</v>
      </c>
      <c r="D23" s="350"/>
      <c r="E23" s="350"/>
      <c r="F23" s="350"/>
      <c r="G23" s="350"/>
      <c r="H23" s="350"/>
      <c r="I23" s="350"/>
      <c r="J23" s="350"/>
      <c r="K23" s="233"/>
    </row>
    <row r="24" spans="2:11" ht="15" customHeight="1">
      <c r="B24" s="236"/>
      <c r="C24" s="350" t="s">
        <v>418</v>
      </c>
      <c r="D24" s="350"/>
      <c r="E24" s="350"/>
      <c r="F24" s="350"/>
      <c r="G24" s="350"/>
      <c r="H24" s="350"/>
      <c r="I24" s="350"/>
      <c r="J24" s="350"/>
      <c r="K24" s="233"/>
    </row>
    <row r="25" spans="2:11" ht="15" customHeight="1">
      <c r="B25" s="236"/>
      <c r="C25" s="235"/>
      <c r="D25" s="350" t="s">
        <v>419</v>
      </c>
      <c r="E25" s="350"/>
      <c r="F25" s="350"/>
      <c r="G25" s="350"/>
      <c r="H25" s="350"/>
      <c r="I25" s="350"/>
      <c r="J25" s="350"/>
      <c r="K25" s="233"/>
    </row>
    <row r="26" spans="2:11" ht="15" customHeight="1">
      <c r="B26" s="236"/>
      <c r="C26" s="237"/>
      <c r="D26" s="350" t="s">
        <v>420</v>
      </c>
      <c r="E26" s="350"/>
      <c r="F26" s="350"/>
      <c r="G26" s="350"/>
      <c r="H26" s="350"/>
      <c r="I26" s="350"/>
      <c r="J26" s="350"/>
      <c r="K26" s="233"/>
    </row>
    <row r="27" spans="2:11" ht="12.75" customHeight="1">
      <c r="B27" s="236"/>
      <c r="C27" s="237"/>
      <c r="D27" s="237"/>
      <c r="E27" s="237"/>
      <c r="F27" s="237"/>
      <c r="G27" s="237"/>
      <c r="H27" s="237"/>
      <c r="I27" s="237"/>
      <c r="J27" s="237"/>
      <c r="K27" s="233"/>
    </row>
    <row r="28" spans="2:11" ht="15" customHeight="1">
      <c r="B28" s="236"/>
      <c r="C28" s="237"/>
      <c r="D28" s="350" t="s">
        <v>421</v>
      </c>
      <c r="E28" s="350"/>
      <c r="F28" s="350"/>
      <c r="G28" s="350"/>
      <c r="H28" s="350"/>
      <c r="I28" s="350"/>
      <c r="J28" s="350"/>
      <c r="K28" s="233"/>
    </row>
    <row r="29" spans="2:11" ht="15" customHeight="1">
      <c r="B29" s="236"/>
      <c r="C29" s="237"/>
      <c r="D29" s="350" t="s">
        <v>422</v>
      </c>
      <c r="E29" s="350"/>
      <c r="F29" s="350"/>
      <c r="G29" s="350"/>
      <c r="H29" s="350"/>
      <c r="I29" s="350"/>
      <c r="J29" s="350"/>
      <c r="K29" s="233"/>
    </row>
    <row r="30" spans="2:11" ht="12.75" customHeight="1">
      <c r="B30" s="236"/>
      <c r="C30" s="237"/>
      <c r="D30" s="237"/>
      <c r="E30" s="237"/>
      <c r="F30" s="237"/>
      <c r="G30" s="237"/>
      <c r="H30" s="237"/>
      <c r="I30" s="237"/>
      <c r="J30" s="237"/>
      <c r="K30" s="233"/>
    </row>
    <row r="31" spans="2:11" ht="15" customHeight="1">
      <c r="B31" s="236"/>
      <c r="C31" s="237"/>
      <c r="D31" s="350" t="s">
        <v>423</v>
      </c>
      <c r="E31" s="350"/>
      <c r="F31" s="350"/>
      <c r="G31" s="350"/>
      <c r="H31" s="350"/>
      <c r="I31" s="350"/>
      <c r="J31" s="350"/>
      <c r="K31" s="233"/>
    </row>
    <row r="32" spans="2:11" ht="15" customHeight="1">
      <c r="B32" s="236"/>
      <c r="C32" s="237"/>
      <c r="D32" s="350" t="s">
        <v>424</v>
      </c>
      <c r="E32" s="350"/>
      <c r="F32" s="350"/>
      <c r="G32" s="350"/>
      <c r="H32" s="350"/>
      <c r="I32" s="350"/>
      <c r="J32" s="350"/>
      <c r="K32" s="233"/>
    </row>
    <row r="33" spans="2:11" ht="15" customHeight="1">
      <c r="B33" s="236"/>
      <c r="C33" s="237"/>
      <c r="D33" s="350" t="s">
        <v>425</v>
      </c>
      <c r="E33" s="350"/>
      <c r="F33" s="350"/>
      <c r="G33" s="350"/>
      <c r="H33" s="350"/>
      <c r="I33" s="350"/>
      <c r="J33" s="350"/>
      <c r="K33" s="233"/>
    </row>
    <row r="34" spans="2:11" ht="15" customHeight="1">
      <c r="B34" s="236"/>
      <c r="C34" s="237"/>
      <c r="D34" s="235"/>
      <c r="E34" s="239" t="s">
        <v>137</v>
      </c>
      <c r="F34" s="235"/>
      <c r="G34" s="350" t="s">
        <v>426</v>
      </c>
      <c r="H34" s="350"/>
      <c r="I34" s="350"/>
      <c r="J34" s="350"/>
      <c r="K34" s="233"/>
    </row>
    <row r="35" spans="2:11" ht="30.75" customHeight="1">
      <c r="B35" s="236"/>
      <c r="C35" s="237"/>
      <c r="D35" s="235"/>
      <c r="E35" s="239" t="s">
        <v>427</v>
      </c>
      <c r="F35" s="235"/>
      <c r="G35" s="350" t="s">
        <v>428</v>
      </c>
      <c r="H35" s="350"/>
      <c r="I35" s="350"/>
      <c r="J35" s="350"/>
      <c r="K35" s="233"/>
    </row>
    <row r="36" spans="2:11" ht="15" customHeight="1">
      <c r="B36" s="236"/>
      <c r="C36" s="237"/>
      <c r="D36" s="235"/>
      <c r="E36" s="239" t="s">
        <v>52</v>
      </c>
      <c r="F36" s="235"/>
      <c r="G36" s="350" t="s">
        <v>429</v>
      </c>
      <c r="H36" s="350"/>
      <c r="I36" s="350"/>
      <c r="J36" s="350"/>
      <c r="K36" s="233"/>
    </row>
    <row r="37" spans="2:11" ht="15" customHeight="1">
      <c r="B37" s="236"/>
      <c r="C37" s="237"/>
      <c r="D37" s="235"/>
      <c r="E37" s="239" t="s">
        <v>138</v>
      </c>
      <c r="F37" s="235"/>
      <c r="G37" s="350" t="s">
        <v>430</v>
      </c>
      <c r="H37" s="350"/>
      <c r="I37" s="350"/>
      <c r="J37" s="350"/>
      <c r="K37" s="233"/>
    </row>
    <row r="38" spans="2:11" ht="15" customHeight="1">
      <c r="B38" s="236"/>
      <c r="C38" s="237"/>
      <c r="D38" s="235"/>
      <c r="E38" s="239" t="s">
        <v>139</v>
      </c>
      <c r="F38" s="235"/>
      <c r="G38" s="350" t="s">
        <v>431</v>
      </c>
      <c r="H38" s="350"/>
      <c r="I38" s="350"/>
      <c r="J38" s="350"/>
      <c r="K38" s="233"/>
    </row>
    <row r="39" spans="2:11" ht="15" customHeight="1">
      <c r="B39" s="236"/>
      <c r="C39" s="237"/>
      <c r="D39" s="235"/>
      <c r="E39" s="239" t="s">
        <v>140</v>
      </c>
      <c r="F39" s="235"/>
      <c r="G39" s="350" t="s">
        <v>432</v>
      </c>
      <c r="H39" s="350"/>
      <c r="I39" s="350"/>
      <c r="J39" s="350"/>
      <c r="K39" s="233"/>
    </row>
    <row r="40" spans="2:11" ht="15" customHeight="1">
      <c r="B40" s="236"/>
      <c r="C40" s="237"/>
      <c r="D40" s="235"/>
      <c r="E40" s="239" t="s">
        <v>433</v>
      </c>
      <c r="F40" s="235"/>
      <c r="G40" s="350" t="s">
        <v>434</v>
      </c>
      <c r="H40" s="350"/>
      <c r="I40" s="350"/>
      <c r="J40" s="350"/>
      <c r="K40" s="233"/>
    </row>
    <row r="41" spans="2:11" ht="15" customHeight="1">
      <c r="B41" s="236"/>
      <c r="C41" s="237"/>
      <c r="D41" s="235"/>
      <c r="E41" s="239"/>
      <c r="F41" s="235"/>
      <c r="G41" s="350" t="s">
        <v>435</v>
      </c>
      <c r="H41" s="350"/>
      <c r="I41" s="350"/>
      <c r="J41" s="350"/>
      <c r="K41" s="233"/>
    </row>
    <row r="42" spans="2:11" ht="15" customHeight="1">
      <c r="B42" s="236"/>
      <c r="C42" s="237"/>
      <c r="D42" s="235"/>
      <c r="E42" s="239" t="s">
        <v>436</v>
      </c>
      <c r="F42" s="235"/>
      <c r="G42" s="350" t="s">
        <v>437</v>
      </c>
      <c r="H42" s="350"/>
      <c r="I42" s="350"/>
      <c r="J42" s="350"/>
      <c r="K42" s="233"/>
    </row>
    <row r="43" spans="2:11" ht="15" customHeight="1">
      <c r="B43" s="236"/>
      <c r="C43" s="237"/>
      <c r="D43" s="235"/>
      <c r="E43" s="239" t="s">
        <v>142</v>
      </c>
      <c r="F43" s="235"/>
      <c r="G43" s="350" t="s">
        <v>438</v>
      </c>
      <c r="H43" s="350"/>
      <c r="I43" s="350"/>
      <c r="J43" s="350"/>
      <c r="K43" s="233"/>
    </row>
    <row r="44" spans="2:11" ht="12.75" customHeight="1">
      <c r="B44" s="236"/>
      <c r="C44" s="237"/>
      <c r="D44" s="235"/>
      <c r="E44" s="235"/>
      <c r="F44" s="235"/>
      <c r="G44" s="235"/>
      <c r="H44" s="235"/>
      <c r="I44" s="235"/>
      <c r="J44" s="235"/>
      <c r="K44" s="233"/>
    </row>
    <row r="45" spans="2:11" ht="15" customHeight="1">
      <c r="B45" s="236"/>
      <c r="C45" s="237"/>
      <c r="D45" s="350" t="s">
        <v>439</v>
      </c>
      <c r="E45" s="350"/>
      <c r="F45" s="350"/>
      <c r="G45" s="350"/>
      <c r="H45" s="350"/>
      <c r="I45" s="350"/>
      <c r="J45" s="350"/>
      <c r="K45" s="233"/>
    </row>
    <row r="46" spans="2:11" ht="15" customHeight="1">
      <c r="B46" s="236"/>
      <c r="C46" s="237"/>
      <c r="D46" s="237"/>
      <c r="E46" s="350" t="s">
        <v>440</v>
      </c>
      <c r="F46" s="350"/>
      <c r="G46" s="350"/>
      <c r="H46" s="350"/>
      <c r="I46" s="350"/>
      <c r="J46" s="350"/>
      <c r="K46" s="233"/>
    </row>
    <row r="47" spans="2:11" ht="15" customHeight="1">
      <c r="B47" s="236"/>
      <c r="C47" s="237"/>
      <c r="D47" s="237"/>
      <c r="E47" s="350" t="s">
        <v>441</v>
      </c>
      <c r="F47" s="350"/>
      <c r="G47" s="350"/>
      <c r="H47" s="350"/>
      <c r="I47" s="350"/>
      <c r="J47" s="350"/>
      <c r="K47" s="233"/>
    </row>
    <row r="48" spans="2:11" ht="15" customHeight="1">
      <c r="B48" s="236"/>
      <c r="C48" s="237"/>
      <c r="D48" s="237"/>
      <c r="E48" s="350" t="s">
        <v>442</v>
      </c>
      <c r="F48" s="350"/>
      <c r="G48" s="350"/>
      <c r="H48" s="350"/>
      <c r="I48" s="350"/>
      <c r="J48" s="350"/>
      <c r="K48" s="233"/>
    </row>
    <row r="49" spans="2:11" ht="15" customHeight="1">
      <c r="B49" s="236"/>
      <c r="C49" s="237"/>
      <c r="D49" s="350" t="s">
        <v>443</v>
      </c>
      <c r="E49" s="350"/>
      <c r="F49" s="350"/>
      <c r="G49" s="350"/>
      <c r="H49" s="350"/>
      <c r="I49" s="350"/>
      <c r="J49" s="350"/>
      <c r="K49" s="233"/>
    </row>
    <row r="50" spans="2:11" ht="25.5" customHeight="1">
      <c r="B50" s="232"/>
      <c r="C50" s="354" t="s">
        <v>444</v>
      </c>
      <c r="D50" s="354"/>
      <c r="E50" s="354"/>
      <c r="F50" s="354"/>
      <c r="G50" s="354"/>
      <c r="H50" s="354"/>
      <c r="I50" s="354"/>
      <c r="J50" s="354"/>
      <c r="K50" s="233"/>
    </row>
    <row r="51" spans="2:11" ht="5.25" customHeight="1">
      <c r="B51" s="232"/>
      <c r="C51" s="234"/>
      <c r="D51" s="234"/>
      <c r="E51" s="234"/>
      <c r="F51" s="234"/>
      <c r="G51" s="234"/>
      <c r="H51" s="234"/>
      <c r="I51" s="234"/>
      <c r="J51" s="234"/>
      <c r="K51" s="233"/>
    </row>
    <row r="52" spans="2:11" ht="15" customHeight="1">
      <c r="B52" s="232"/>
      <c r="C52" s="350" t="s">
        <v>445</v>
      </c>
      <c r="D52" s="350"/>
      <c r="E52" s="350"/>
      <c r="F52" s="350"/>
      <c r="G52" s="350"/>
      <c r="H52" s="350"/>
      <c r="I52" s="350"/>
      <c r="J52" s="350"/>
      <c r="K52" s="233"/>
    </row>
    <row r="53" spans="2:11" ht="15" customHeight="1">
      <c r="B53" s="232"/>
      <c r="C53" s="350" t="s">
        <v>446</v>
      </c>
      <c r="D53" s="350"/>
      <c r="E53" s="350"/>
      <c r="F53" s="350"/>
      <c r="G53" s="350"/>
      <c r="H53" s="350"/>
      <c r="I53" s="350"/>
      <c r="J53" s="350"/>
      <c r="K53" s="233"/>
    </row>
    <row r="54" spans="2:11" ht="12.75" customHeight="1">
      <c r="B54" s="232"/>
      <c r="C54" s="235"/>
      <c r="D54" s="235"/>
      <c r="E54" s="235"/>
      <c r="F54" s="235"/>
      <c r="G54" s="235"/>
      <c r="H54" s="235"/>
      <c r="I54" s="235"/>
      <c r="J54" s="235"/>
      <c r="K54" s="233"/>
    </row>
    <row r="55" spans="2:11" ht="15" customHeight="1">
      <c r="B55" s="232"/>
      <c r="C55" s="350" t="s">
        <v>447</v>
      </c>
      <c r="D55" s="350"/>
      <c r="E55" s="350"/>
      <c r="F55" s="350"/>
      <c r="G55" s="350"/>
      <c r="H55" s="350"/>
      <c r="I55" s="350"/>
      <c r="J55" s="350"/>
      <c r="K55" s="233"/>
    </row>
    <row r="56" spans="2:11" ht="15" customHeight="1">
      <c r="B56" s="232"/>
      <c r="C56" s="237"/>
      <c r="D56" s="350" t="s">
        <v>448</v>
      </c>
      <c r="E56" s="350"/>
      <c r="F56" s="350"/>
      <c r="G56" s="350"/>
      <c r="H56" s="350"/>
      <c r="I56" s="350"/>
      <c r="J56" s="350"/>
      <c r="K56" s="233"/>
    </row>
    <row r="57" spans="2:11" ht="15" customHeight="1">
      <c r="B57" s="232"/>
      <c r="C57" s="237"/>
      <c r="D57" s="350" t="s">
        <v>449</v>
      </c>
      <c r="E57" s="350"/>
      <c r="F57" s="350"/>
      <c r="G57" s="350"/>
      <c r="H57" s="350"/>
      <c r="I57" s="350"/>
      <c r="J57" s="350"/>
      <c r="K57" s="233"/>
    </row>
    <row r="58" spans="2:11" ht="15" customHeight="1">
      <c r="B58" s="232"/>
      <c r="C58" s="237"/>
      <c r="D58" s="350" t="s">
        <v>450</v>
      </c>
      <c r="E58" s="350"/>
      <c r="F58" s="350"/>
      <c r="G58" s="350"/>
      <c r="H58" s="350"/>
      <c r="I58" s="350"/>
      <c r="J58" s="350"/>
      <c r="K58" s="233"/>
    </row>
    <row r="59" spans="2:11" ht="15" customHeight="1">
      <c r="B59" s="232"/>
      <c r="C59" s="237"/>
      <c r="D59" s="350" t="s">
        <v>451</v>
      </c>
      <c r="E59" s="350"/>
      <c r="F59" s="350"/>
      <c r="G59" s="350"/>
      <c r="H59" s="350"/>
      <c r="I59" s="350"/>
      <c r="J59" s="350"/>
      <c r="K59" s="233"/>
    </row>
    <row r="60" spans="2:11" ht="15" customHeight="1">
      <c r="B60" s="232"/>
      <c r="C60" s="237"/>
      <c r="D60" s="351" t="s">
        <v>452</v>
      </c>
      <c r="E60" s="351"/>
      <c r="F60" s="351"/>
      <c r="G60" s="351"/>
      <c r="H60" s="351"/>
      <c r="I60" s="351"/>
      <c r="J60" s="351"/>
      <c r="K60" s="233"/>
    </row>
    <row r="61" spans="2:11" ht="15" customHeight="1">
      <c r="B61" s="232"/>
      <c r="C61" s="237"/>
      <c r="D61" s="350" t="s">
        <v>453</v>
      </c>
      <c r="E61" s="350"/>
      <c r="F61" s="350"/>
      <c r="G61" s="350"/>
      <c r="H61" s="350"/>
      <c r="I61" s="350"/>
      <c r="J61" s="350"/>
      <c r="K61" s="233"/>
    </row>
    <row r="62" spans="2:11" ht="12.75" customHeight="1">
      <c r="B62" s="232"/>
      <c r="C62" s="237"/>
      <c r="D62" s="237"/>
      <c r="E62" s="240"/>
      <c r="F62" s="237"/>
      <c r="G62" s="237"/>
      <c r="H62" s="237"/>
      <c r="I62" s="237"/>
      <c r="J62" s="237"/>
      <c r="K62" s="233"/>
    </row>
    <row r="63" spans="2:11" ht="15" customHeight="1">
      <c r="B63" s="232"/>
      <c r="C63" s="237"/>
      <c r="D63" s="350" t="s">
        <v>454</v>
      </c>
      <c r="E63" s="350"/>
      <c r="F63" s="350"/>
      <c r="G63" s="350"/>
      <c r="H63" s="350"/>
      <c r="I63" s="350"/>
      <c r="J63" s="350"/>
      <c r="K63" s="233"/>
    </row>
    <row r="64" spans="2:11" ht="15" customHeight="1">
      <c r="B64" s="232"/>
      <c r="C64" s="237"/>
      <c r="D64" s="351" t="s">
        <v>455</v>
      </c>
      <c r="E64" s="351"/>
      <c r="F64" s="351"/>
      <c r="G64" s="351"/>
      <c r="H64" s="351"/>
      <c r="I64" s="351"/>
      <c r="J64" s="351"/>
      <c r="K64" s="233"/>
    </row>
    <row r="65" spans="2:11" ht="15" customHeight="1">
      <c r="B65" s="232"/>
      <c r="C65" s="237"/>
      <c r="D65" s="350" t="s">
        <v>456</v>
      </c>
      <c r="E65" s="350"/>
      <c r="F65" s="350"/>
      <c r="G65" s="350"/>
      <c r="H65" s="350"/>
      <c r="I65" s="350"/>
      <c r="J65" s="350"/>
      <c r="K65" s="233"/>
    </row>
    <row r="66" spans="2:11" ht="15" customHeight="1">
      <c r="B66" s="232"/>
      <c r="C66" s="237"/>
      <c r="D66" s="350" t="s">
        <v>457</v>
      </c>
      <c r="E66" s="350"/>
      <c r="F66" s="350"/>
      <c r="G66" s="350"/>
      <c r="H66" s="350"/>
      <c r="I66" s="350"/>
      <c r="J66" s="350"/>
      <c r="K66" s="233"/>
    </row>
    <row r="67" spans="2:11" ht="15" customHeight="1">
      <c r="B67" s="232"/>
      <c r="C67" s="237"/>
      <c r="D67" s="350" t="s">
        <v>458</v>
      </c>
      <c r="E67" s="350"/>
      <c r="F67" s="350"/>
      <c r="G67" s="350"/>
      <c r="H67" s="350"/>
      <c r="I67" s="350"/>
      <c r="J67" s="350"/>
      <c r="K67" s="233"/>
    </row>
    <row r="68" spans="2:11" ht="15" customHeight="1">
      <c r="B68" s="232"/>
      <c r="C68" s="237"/>
      <c r="D68" s="350" t="s">
        <v>459</v>
      </c>
      <c r="E68" s="350"/>
      <c r="F68" s="350"/>
      <c r="G68" s="350"/>
      <c r="H68" s="350"/>
      <c r="I68" s="350"/>
      <c r="J68" s="350"/>
      <c r="K68" s="233"/>
    </row>
    <row r="69" spans="2:11" ht="12.75" customHeight="1">
      <c r="B69" s="241"/>
      <c r="C69" s="242"/>
      <c r="D69" s="242"/>
      <c r="E69" s="242"/>
      <c r="F69" s="242"/>
      <c r="G69" s="242"/>
      <c r="H69" s="242"/>
      <c r="I69" s="242"/>
      <c r="J69" s="242"/>
      <c r="K69" s="243"/>
    </row>
    <row r="70" spans="2:11" ht="18.75" customHeight="1">
      <c r="B70" s="244"/>
      <c r="C70" s="244"/>
      <c r="D70" s="244"/>
      <c r="E70" s="244"/>
      <c r="F70" s="244"/>
      <c r="G70" s="244"/>
      <c r="H70" s="244"/>
      <c r="I70" s="244"/>
      <c r="J70" s="244"/>
      <c r="K70" s="245"/>
    </row>
    <row r="71" spans="2:11" ht="18.75" customHeight="1">
      <c r="B71" s="245"/>
      <c r="C71" s="245"/>
      <c r="D71" s="245"/>
      <c r="E71" s="245"/>
      <c r="F71" s="245"/>
      <c r="G71" s="245"/>
      <c r="H71" s="245"/>
      <c r="I71" s="245"/>
      <c r="J71" s="245"/>
      <c r="K71" s="245"/>
    </row>
    <row r="72" spans="2:11" ht="7.5" customHeight="1">
      <c r="B72" s="246"/>
      <c r="C72" s="247"/>
      <c r="D72" s="247"/>
      <c r="E72" s="247"/>
      <c r="F72" s="247"/>
      <c r="G72" s="247"/>
      <c r="H72" s="247"/>
      <c r="I72" s="247"/>
      <c r="J72" s="247"/>
      <c r="K72" s="248"/>
    </row>
    <row r="73" spans="2:11" ht="45" customHeight="1">
      <c r="B73" s="249"/>
      <c r="C73" s="352" t="s">
        <v>82</v>
      </c>
      <c r="D73" s="352"/>
      <c r="E73" s="352"/>
      <c r="F73" s="352"/>
      <c r="G73" s="352"/>
      <c r="H73" s="352"/>
      <c r="I73" s="352"/>
      <c r="J73" s="352"/>
      <c r="K73" s="250"/>
    </row>
    <row r="74" spans="2:11" ht="17.25" customHeight="1">
      <c r="B74" s="249"/>
      <c r="C74" s="251" t="s">
        <v>460</v>
      </c>
      <c r="D74" s="251"/>
      <c r="E74" s="251"/>
      <c r="F74" s="251" t="s">
        <v>461</v>
      </c>
      <c r="G74" s="252"/>
      <c r="H74" s="251" t="s">
        <v>138</v>
      </c>
      <c r="I74" s="251" t="s">
        <v>56</v>
      </c>
      <c r="J74" s="251" t="s">
        <v>462</v>
      </c>
      <c r="K74" s="250"/>
    </row>
    <row r="75" spans="2:11" ht="17.25" customHeight="1">
      <c r="B75" s="249"/>
      <c r="C75" s="253" t="s">
        <v>463</v>
      </c>
      <c r="D75" s="253"/>
      <c r="E75" s="253"/>
      <c r="F75" s="254" t="s">
        <v>464</v>
      </c>
      <c r="G75" s="255"/>
      <c r="H75" s="253"/>
      <c r="I75" s="253"/>
      <c r="J75" s="253" t="s">
        <v>465</v>
      </c>
      <c r="K75" s="250"/>
    </row>
    <row r="76" spans="2:11" ht="5.25" customHeight="1">
      <c r="B76" s="249"/>
      <c r="C76" s="256"/>
      <c r="D76" s="256"/>
      <c r="E76" s="256"/>
      <c r="F76" s="256"/>
      <c r="G76" s="257"/>
      <c r="H76" s="256"/>
      <c r="I76" s="256"/>
      <c r="J76" s="256"/>
      <c r="K76" s="250"/>
    </row>
    <row r="77" spans="2:11" ht="15" customHeight="1">
      <c r="B77" s="249"/>
      <c r="C77" s="239" t="s">
        <v>52</v>
      </c>
      <c r="D77" s="256"/>
      <c r="E77" s="256"/>
      <c r="F77" s="258" t="s">
        <v>466</v>
      </c>
      <c r="G77" s="257"/>
      <c r="H77" s="239" t="s">
        <v>467</v>
      </c>
      <c r="I77" s="239" t="s">
        <v>468</v>
      </c>
      <c r="J77" s="239">
        <v>20</v>
      </c>
      <c r="K77" s="250"/>
    </row>
    <row r="78" spans="2:11" ht="15" customHeight="1">
      <c r="B78" s="249"/>
      <c r="C78" s="239" t="s">
        <v>469</v>
      </c>
      <c r="D78" s="239"/>
      <c r="E78" s="239"/>
      <c r="F78" s="258" t="s">
        <v>466</v>
      </c>
      <c r="G78" s="257"/>
      <c r="H78" s="239" t="s">
        <v>470</v>
      </c>
      <c r="I78" s="239" t="s">
        <v>468</v>
      </c>
      <c r="J78" s="239">
        <v>120</v>
      </c>
      <c r="K78" s="250"/>
    </row>
    <row r="79" spans="2:11" ht="15" customHeight="1">
      <c r="B79" s="259"/>
      <c r="C79" s="239" t="s">
        <v>471</v>
      </c>
      <c r="D79" s="239"/>
      <c r="E79" s="239"/>
      <c r="F79" s="258" t="s">
        <v>472</v>
      </c>
      <c r="G79" s="257"/>
      <c r="H79" s="239" t="s">
        <v>473</v>
      </c>
      <c r="I79" s="239" t="s">
        <v>468</v>
      </c>
      <c r="J79" s="239">
        <v>50</v>
      </c>
      <c r="K79" s="250"/>
    </row>
    <row r="80" spans="2:11" ht="15" customHeight="1">
      <c r="B80" s="259"/>
      <c r="C80" s="239" t="s">
        <v>474</v>
      </c>
      <c r="D80" s="239"/>
      <c r="E80" s="239"/>
      <c r="F80" s="258" t="s">
        <v>466</v>
      </c>
      <c r="G80" s="257"/>
      <c r="H80" s="239" t="s">
        <v>475</v>
      </c>
      <c r="I80" s="239" t="s">
        <v>476</v>
      </c>
      <c r="J80" s="239"/>
      <c r="K80" s="250"/>
    </row>
    <row r="81" spans="2:11" ht="15" customHeight="1">
      <c r="B81" s="259"/>
      <c r="C81" s="260" t="s">
        <v>477</v>
      </c>
      <c r="D81" s="260"/>
      <c r="E81" s="260"/>
      <c r="F81" s="261" t="s">
        <v>472</v>
      </c>
      <c r="G81" s="260"/>
      <c r="H81" s="260" t="s">
        <v>478</v>
      </c>
      <c r="I81" s="260" t="s">
        <v>468</v>
      </c>
      <c r="J81" s="260">
        <v>15</v>
      </c>
      <c r="K81" s="250"/>
    </row>
    <row r="82" spans="2:11" ht="15" customHeight="1">
      <c r="B82" s="259"/>
      <c r="C82" s="260" t="s">
        <v>479</v>
      </c>
      <c r="D82" s="260"/>
      <c r="E82" s="260"/>
      <c r="F82" s="261" t="s">
        <v>472</v>
      </c>
      <c r="G82" s="260"/>
      <c r="H82" s="260" t="s">
        <v>480</v>
      </c>
      <c r="I82" s="260" t="s">
        <v>468</v>
      </c>
      <c r="J82" s="260">
        <v>15</v>
      </c>
      <c r="K82" s="250"/>
    </row>
    <row r="83" spans="2:11" ht="15" customHeight="1">
      <c r="B83" s="259"/>
      <c r="C83" s="260" t="s">
        <v>481</v>
      </c>
      <c r="D83" s="260"/>
      <c r="E83" s="260"/>
      <c r="F83" s="261" t="s">
        <v>472</v>
      </c>
      <c r="G83" s="260"/>
      <c r="H83" s="260" t="s">
        <v>482</v>
      </c>
      <c r="I83" s="260" t="s">
        <v>468</v>
      </c>
      <c r="J83" s="260">
        <v>20</v>
      </c>
      <c r="K83" s="250"/>
    </row>
    <row r="84" spans="2:11" ht="15" customHeight="1">
      <c r="B84" s="259"/>
      <c r="C84" s="260" t="s">
        <v>483</v>
      </c>
      <c r="D84" s="260"/>
      <c r="E84" s="260"/>
      <c r="F84" s="261" t="s">
        <v>472</v>
      </c>
      <c r="G84" s="260"/>
      <c r="H84" s="260" t="s">
        <v>484</v>
      </c>
      <c r="I84" s="260" t="s">
        <v>468</v>
      </c>
      <c r="J84" s="260">
        <v>20</v>
      </c>
      <c r="K84" s="250"/>
    </row>
    <row r="85" spans="2:11" ht="15" customHeight="1">
      <c r="B85" s="259"/>
      <c r="C85" s="239" t="s">
        <v>485</v>
      </c>
      <c r="D85" s="239"/>
      <c r="E85" s="239"/>
      <c r="F85" s="258" t="s">
        <v>472</v>
      </c>
      <c r="G85" s="257"/>
      <c r="H85" s="239" t="s">
        <v>486</v>
      </c>
      <c r="I85" s="239" t="s">
        <v>468</v>
      </c>
      <c r="J85" s="239">
        <v>50</v>
      </c>
      <c r="K85" s="250"/>
    </row>
    <row r="86" spans="2:11" ht="15" customHeight="1">
      <c r="B86" s="259"/>
      <c r="C86" s="239" t="s">
        <v>487</v>
      </c>
      <c r="D86" s="239"/>
      <c r="E86" s="239"/>
      <c r="F86" s="258" t="s">
        <v>472</v>
      </c>
      <c r="G86" s="257"/>
      <c r="H86" s="239" t="s">
        <v>488</v>
      </c>
      <c r="I86" s="239" t="s">
        <v>468</v>
      </c>
      <c r="J86" s="239">
        <v>20</v>
      </c>
      <c r="K86" s="250"/>
    </row>
    <row r="87" spans="2:11" ht="15" customHeight="1">
      <c r="B87" s="259"/>
      <c r="C87" s="239" t="s">
        <v>489</v>
      </c>
      <c r="D87" s="239"/>
      <c r="E87" s="239"/>
      <c r="F87" s="258" t="s">
        <v>472</v>
      </c>
      <c r="G87" s="257"/>
      <c r="H87" s="239" t="s">
        <v>490</v>
      </c>
      <c r="I87" s="239" t="s">
        <v>468</v>
      </c>
      <c r="J87" s="239">
        <v>20</v>
      </c>
      <c r="K87" s="250"/>
    </row>
    <row r="88" spans="2:11" ht="15" customHeight="1">
      <c r="B88" s="259"/>
      <c r="C88" s="239" t="s">
        <v>491</v>
      </c>
      <c r="D88" s="239"/>
      <c r="E88" s="239"/>
      <c r="F88" s="258" t="s">
        <v>472</v>
      </c>
      <c r="G88" s="257"/>
      <c r="H88" s="239" t="s">
        <v>492</v>
      </c>
      <c r="I88" s="239" t="s">
        <v>468</v>
      </c>
      <c r="J88" s="239">
        <v>50</v>
      </c>
      <c r="K88" s="250"/>
    </row>
    <row r="89" spans="2:11" ht="15" customHeight="1">
      <c r="B89" s="259"/>
      <c r="C89" s="239" t="s">
        <v>493</v>
      </c>
      <c r="D89" s="239"/>
      <c r="E89" s="239"/>
      <c r="F89" s="258" t="s">
        <v>472</v>
      </c>
      <c r="G89" s="257"/>
      <c r="H89" s="239" t="s">
        <v>493</v>
      </c>
      <c r="I89" s="239" t="s">
        <v>468</v>
      </c>
      <c r="J89" s="239">
        <v>50</v>
      </c>
      <c r="K89" s="250"/>
    </row>
    <row r="90" spans="2:11" ht="15" customHeight="1">
      <c r="B90" s="259"/>
      <c r="C90" s="239" t="s">
        <v>143</v>
      </c>
      <c r="D90" s="239"/>
      <c r="E90" s="239"/>
      <c r="F90" s="258" t="s">
        <v>472</v>
      </c>
      <c r="G90" s="257"/>
      <c r="H90" s="239" t="s">
        <v>494</v>
      </c>
      <c r="I90" s="239" t="s">
        <v>468</v>
      </c>
      <c r="J90" s="239">
        <v>255</v>
      </c>
      <c r="K90" s="250"/>
    </row>
    <row r="91" spans="2:11" ht="15" customHeight="1">
      <c r="B91" s="259"/>
      <c r="C91" s="239" t="s">
        <v>495</v>
      </c>
      <c r="D91" s="239"/>
      <c r="E91" s="239"/>
      <c r="F91" s="258" t="s">
        <v>466</v>
      </c>
      <c r="G91" s="257"/>
      <c r="H91" s="239" t="s">
        <v>496</v>
      </c>
      <c r="I91" s="239" t="s">
        <v>497</v>
      </c>
      <c r="J91" s="239"/>
      <c r="K91" s="250"/>
    </row>
    <row r="92" spans="2:11" ht="15" customHeight="1">
      <c r="B92" s="259"/>
      <c r="C92" s="239" t="s">
        <v>498</v>
      </c>
      <c r="D92" s="239"/>
      <c r="E92" s="239"/>
      <c r="F92" s="258" t="s">
        <v>466</v>
      </c>
      <c r="G92" s="257"/>
      <c r="H92" s="239" t="s">
        <v>499</v>
      </c>
      <c r="I92" s="239" t="s">
        <v>500</v>
      </c>
      <c r="J92" s="239"/>
      <c r="K92" s="250"/>
    </row>
    <row r="93" spans="2:11" ht="15" customHeight="1">
      <c r="B93" s="259"/>
      <c r="C93" s="239" t="s">
        <v>501</v>
      </c>
      <c r="D93" s="239"/>
      <c r="E93" s="239"/>
      <c r="F93" s="258" t="s">
        <v>466</v>
      </c>
      <c r="G93" s="257"/>
      <c r="H93" s="239" t="s">
        <v>501</v>
      </c>
      <c r="I93" s="239" t="s">
        <v>500</v>
      </c>
      <c r="J93" s="239"/>
      <c r="K93" s="250"/>
    </row>
    <row r="94" spans="2:11" ht="15" customHeight="1">
      <c r="B94" s="259"/>
      <c r="C94" s="239" t="s">
        <v>37</v>
      </c>
      <c r="D94" s="239"/>
      <c r="E94" s="239"/>
      <c r="F94" s="258" t="s">
        <v>466</v>
      </c>
      <c r="G94" s="257"/>
      <c r="H94" s="239" t="s">
        <v>502</v>
      </c>
      <c r="I94" s="239" t="s">
        <v>500</v>
      </c>
      <c r="J94" s="239"/>
      <c r="K94" s="250"/>
    </row>
    <row r="95" spans="2:11" ht="15" customHeight="1">
      <c r="B95" s="259"/>
      <c r="C95" s="239" t="s">
        <v>47</v>
      </c>
      <c r="D95" s="239"/>
      <c r="E95" s="239"/>
      <c r="F95" s="258" t="s">
        <v>466</v>
      </c>
      <c r="G95" s="257"/>
      <c r="H95" s="239" t="s">
        <v>503</v>
      </c>
      <c r="I95" s="239" t="s">
        <v>500</v>
      </c>
      <c r="J95" s="239"/>
      <c r="K95" s="250"/>
    </row>
    <row r="96" spans="2:11" ht="15" customHeight="1">
      <c r="B96" s="262"/>
      <c r="C96" s="263"/>
      <c r="D96" s="263"/>
      <c r="E96" s="263"/>
      <c r="F96" s="263"/>
      <c r="G96" s="263"/>
      <c r="H96" s="263"/>
      <c r="I96" s="263"/>
      <c r="J96" s="263"/>
      <c r="K96" s="264"/>
    </row>
    <row r="97" spans="2:11" ht="18.75" customHeight="1">
      <c r="B97" s="265"/>
      <c r="C97" s="266"/>
      <c r="D97" s="266"/>
      <c r="E97" s="266"/>
      <c r="F97" s="266"/>
      <c r="G97" s="266"/>
      <c r="H97" s="266"/>
      <c r="I97" s="266"/>
      <c r="J97" s="266"/>
      <c r="K97" s="265"/>
    </row>
    <row r="98" spans="2:11" ht="18.75" customHeight="1">
      <c r="B98" s="245"/>
      <c r="C98" s="245"/>
      <c r="D98" s="245"/>
      <c r="E98" s="245"/>
      <c r="F98" s="245"/>
      <c r="G98" s="245"/>
      <c r="H98" s="245"/>
      <c r="I98" s="245"/>
      <c r="J98" s="245"/>
      <c r="K98" s="245"/>
    </row>
    <row r="99" spans="2:11" ht="7.5" customHeight="1">
      <c r="B99" s="246"/>
      <c r="C99" s="247"/>
      <c r="D99" s="247"/>
      <c r="E99" s="247"/>
      <c r="F99" s="247"/>
      <c r="G99" s="247"/>
      <c r="H99" s="247"/>
      <c r="I99" s="247"/>
      <c r="J99" s="247"/>
      <c r="K99" s="248"/>
    </row>
    <row r="100" spans="2:11" ht="45" customHeight="1">
      <c r="B100" s="249"/>
      <c r="C100" s="352" t="s">
        <v>504</v>
      </c>
      <c r="D100" s="352"/>
      <c r="E100" s="352"/>
      <c r="F100" s="352"/>
      <c r="G100" s="352"/>
      <c r="H100" s="352"/>
      <c r="I100" s="352"/>
      <c r="J100" s="352"/>
      <c r="K100" s="250"/>
    </row>
    <row r="101" spans="2:11" ht="17.25" customHeight="1">
      <c r="B101" s="249"/>
      <c r="C101" s="251" t="s">
        <v>460</v>
      </c>
      <c r="D101" s="251"/>
      <c r="E101" s="251"/>
      <c r="F101" s="251" t="s">
        <v>461</v>
      </c>
      <c r="G101" s="252"/>
      <c r="H101" s="251" t="s">
        <v>138</v>
      </c>
      <c r="I101" s="251" t="s">
        <v>56</v>
      </c>
      <c r="J101" s="251" t="s">
        <v>462</v>
      </c>
      <c r="K101" s="250"/>
    </row>
    <row r="102" spans="2:11" ht="17.25" customHeight="1">
      <c r="B102" s="249"/>
      <c r="C102" s="253" t="s">
        <v>463</v>
      </c>
      <c r="D102" s="253"/>
      <c r="E102" s="253"/>
      <c r="F102" s="254" t="s">
        <v>464</v>
      </c>
      <c r="G102" s="255"/>
      <c r="H102" s="253"/>
      <c r="I102" s="253"/>
      <c r="J102" s="253" t="s">
        <v>465</v>
      </c>
      <c r="K102" s="250"/>
    </row>
    <row r="103" spans="2:11" ht="5.25" customHeight="1">
      <c r="B103" s="249"/>
      <c r="C103" s="251"/>
      <c r="D103" s="251"/>
      <c r="E103" s="251"/>
      <c r="F103" s="251"/>
      <c r="G103" s="267"/>
      <c r="H103" s="251"/>
      <c r="I103" s="251"/>
      <c r="J103" s="251"/>
      <c r="K103" s="250"/>
    </row>
    <row r="104" spans="2:11" ht="15" customHeight="1">
      <c r="B104" s="249"/>
      <c r="C104" s="239" t="s">
        <v>52</v>
      </c>
      <c r="D104" s="256"/>
      <c r="E104" s="256"/>
      <c r="F104" s="258" t="s">
        <v>466</v>
      </c>
      <c r="G104" s="267"/>
      <c r="H104" s="239" t="s">
        <v>505</v>
      </c>
      <c r="I104" s="239" t="s">
        <v>468</v>
      </c>
      <c r="J104" s="239">
        <v>20</v>
      </c>
      <c r="K104" s="250"/>
    </row>
    <row r="105" spans="2:11" ht="15" customHeight="1">
      <c r="B105" s="249"/>
      <c r="C105" s="239" t="s">
        <v>469</v>
      </c>
      <c r="D105" s="239"/>
      <c r="E105" s="239"/>
      <c r="F105" s="258" t="s">
        <v>466</v>
      </c>
      <c r="G105" s="239"/>
      <c r="H105" s="239" t="s">
        <v>505</v>
      </c>
      <c r="I105" s="239" t="s">
        <v>468</v>
      </c>
      <c r="J105" s="239">
        <v>120</v>
      </c>
      <c r="K105" s="250"/>
    </row>
    <row r="106" spans="2:11" ht="15" customHeight="1">
      <c r="B106" s="259"/>
      <c r="C106" s="239" t="s">
        <v>471</v>
      </c>
      <c r="D106" s="239"/>
      <c r="E106" s="239"/>
      <c r="F106" s="258" t="s">
        <v>472</v>
      </c>
      <c r="G106" s="239"/>
      <c r="H106" s="239" t="s">
        <v>505</v>
      </c>
      <c r="I106" s="239" t="s">
        <v>468</v>
      </c>
      <c r="J106" s="239">
        <v>50</v>
      </c>
      <c r="K106" s="250"/>
    </row>
    <row r="107" spans="2:11" ht="15" customHeight="1">
      <c r="B107" s="259"/>
      <c r="C107" s="239" t="s">
        <v>474</v>
      </c>
      <c r="D107" s="239"/>
      <c r="E107" s="239"/>
      <c r="F107" s="258" t="s">
        <v>466</v>
      </c>
      <c r="G107" s="239"/>
      <c r="H107" s="239" t="s">
        <v>505</v>
      </c>
      <c r="I107" s="239" t="s">
        <v>476</v>
      </c>
      <c r="J107" s="239"/>
      <c r="K107" s="250"/>
    </row>
    <row r="108" spans="2:11" ht="15" customHeight="1">
      <c r="B108" s="259"/>
      <c r="C108" s="239" t="s">
        <v>485</v>
      </c>
      <c r="D108" s="239"/>
      <c r="E108" s="239"/>
      <c r="F108" s="258" t="s">
        <v>472</v>
      </c>
      <c r="G108" s="239"/>
      <c r="H108" s="239" t="s">
        <v>505</v>
      </c>
      <c r="I108" s="239" t="s">
        <v>468</v>
      </c>
      <c r="J108" s="239">
        <v>50</v>
      </c>
      <c r="K108" s="250"/>
    </row>
    <row r="109" spans="2:11" ht="15" customHeight="1">
      <c r="B109" s="259"/>
      <c r="C109" s="239" t="s">
        <v>493</v>
      </c>
      <c r="D109" s="239"/>
      <c r="E109" s="239"/>
      <c r="F109" s="258" t="s">
        <v>472</v>
      </c>
      <c r="G109" s="239"/>
      <c r="H109" s="239" t="s">
        <v>505</v>
      </c>
      <c r="I109" s="239" t="s">
        <v>468</v>
      </c>
      <c r="J109" s="239">
        <v>50</v>
      </c>
      <c r="K109" s="250"/>
    </row>
    <row r="110" spans="2:11" ht="15" customHeight="1">
      <c r="B110" s="259"/>
      <c r="C110" s="239" t="s">
        <v>491</v>
      </c>
      <c r="D110" s="239"/>
      <c r="E110" s="239"/>
      <c r="F110" s="258" t="s">
        <v>472</v>
      </c>
      <c r="G110" s="239"/>
      <c r="H110" s="239" t="s">
        <v>505</v>
      </c>
      <c r="I110" s="239" t="s">
        <v>468</v>
      </c>
      <c r="J110" s="239">
        <v>50</v>
      </c>
      <c r="K110" s="250"/>
    </row>
    <row r="111" spans="2:11" ht="15" customHeight="1">
      <c r="B111" s="259"/>
      <c r="C111" s="239" t="s">
        <v>52</v>
      </c>
      <c r="D111" s="239"/>
      <c r="E111" s="239"/>
      <c r="F111" s="258" t="s">
        <v>466</v>
      </c>
      <c r="G111" s="239"/>
      <c r="H111" s="239" t="s">
        <v>506</v>
      </c>
      <c r="I111" s="239" t="s">
        <v>468</v>
      </c>
      <c r="J111" s="239">
        <v>20</v>
      </c>
      <c r="K111" s="250"/>
    </row>
    <row r="112" spans="2:11" ht="15" customHeight="1">
      <c r="B112" s="259"/>
      <c r="C112" s="239" t="s">
        <v>507</v>
      </c>
      <c r="D112" s="239"/>
      <c r="E112" s="239"/>
      <c r="F112" s="258" t="s">
        <v>466</v>
      </c>
      <c r="G112" s="239"/>
      <c r="H112" s="239" t="s">
        <v>508</v>
      </c>
      <c r="I112" s="239" t="s">
        <v>468</v>
      </c>
      <c r="J112" s="239">
        <v>120</v>
      </c>
      <c r="K112" s="250"/>
    </row>
    <row r="113" spans="2:11" ht="15" customHeight="1">
      <c r="B113" s="259"/>
      <c r="C113" s="239" t="s">
        <v>37</v>
      </c>
      <c r="D113" s="239"/>
      <c r="E113" s="239"/>
      <c r="F113" s="258" t="s">
        <v>466</v>
      </c>
      <c r="G113" s="239"/>
      <c r="H113" s="239" t="s">
        <v>509</v>
      </c>
      <c r="I113" s="239" t="s">
        <v>500</v>
      </c>
      <c r="J113" s="239"/>
      <c r="K113" s="250"/>
    </row>
    <row r="114" spans="2:11" ht="15" customHeight="1">
      <c r="B114" s="259"/>
      <c r="C114" s="239" t="s">
        <v>47</v>
      </c>
      <c r="D114" s="239"/>
      <c r="E114" s="239"/>
      <c r="F114" s="258" t="s">
        <v>466</v>
      </c>
      <c r="G114" s="239"/>
      <c r="H114" s="239" t="s">
        <v>510</v>
      </c>
      <c r="I114" s="239" t="s">
        <v>500</v>
      </c>
      <c r="J114" s="239"/>
      <c r="K114" s="250"/>
    </row>
    <row r="115" spans="2:11" ht="15" customHeight="1">
      <c r="B115" s="259"/>
      <c r="C115" s="239" t="s">
        <v>56</v>
      </c>
      <c r="D115" s="239"/>
      <c r="E115" s="239"/>
      <c r="F115" s="258" t="s">
        <v>466</v>
      </c>
      <c r="G115" s="239"/>
      <c r="H115" s="239" t="s">
        <v>511</v>
      </c>
      <c r="I115" s="239" t="s">
        <v>512</v>
      </c>
      <c r="J115" s="239"/>
      <c r="K115" s="250"/>
    </row>
    <row r="116" spans="2:11" ht="15" customHeight="1">
      <c r="B116" s="262"/>
      <c r="C116" s="268"/>
      <c r="D116" s="268"/>
      <c r="E116" s="268"/>
      <c r="F116" s="268"/>
      <c r="G116" s="268"/>
      <c r="H116" s="268"/>
      <c r="I116" s="268"/>
      <c r="J116" s="268"/>
      <c r="K116" s="264"/>
    </row>
    <row r="117" spans="2:11" ht="18.75" customHeight="1">
      <c r="B117" s="269"/>
      <c r="C117" s="235"/>
      <c r="D117" s="235"/>
      <c r="E117" s="235"/>
      <c r="F117" s="270"/>
      <c r="G117" s="235"/>
      <c r="H117" s="235"/>
      <c r="I117" s="235"/>
      <c r="J117" s="235"/>
      <c r="K117" s="269"/>
    </row>
    <row r="118" spans="2:11" ht="18.75" customHeight="1">
      <c r="B118" s="245"/>
      <c r="C118" s="245"/>
      <c r="D118" s="245"/>
      <c r="E118" s="245"/>
      <c r="F118" s="245"/>
      <c r="G118" s="245"/>
      <c r="H118" s="245"/>
      <c r="I118" s="245"/>
      <c r="J118" s="245"/>
      <c r="K118" s="245"/>
    </row>
    <row r="119" spans="2:11" ht="7.5" customHeight="1">
      <c r="B119" s="271"/>
      <c r="C119" s="272"/>
      <c r="D119" s="272"/>
      <c r="E119" s="272"/>
      <c r="F119" s="272"/>
      <c r="G119" s="272"/>
      <c r="H119" s="272"/>
      <c r="I119" s="272"/>
      <c r="J119" s="272"/>
      <c r="K119" s="273"/>
    </row>
    <row r="120" spans="2:11" ht="45" customHeight="1">
      <c r="B120" s="274"/>
      <c r="C120" s="347" t="s">
        <v>513</v>
      </c>
      <c r="D120" s="347"/>
      <c r="E120" s="347"/>
      <c r="F120" s="347"/>
      <c r="G120" s="347"/>
      <c r="H120" s="347"/>
      <c r="I120" s="347"/>
      <c r="J120" s="347"/>
      <c r="K120" s="275"/>
    </row>
    <row r="121" spans="2:11" ht="17.25" customHeight="1">
      <c r="B121" s="276"/>
      <c r="C121" s="251" t="s">
        <v>460</v>
      </c>
      <c r="D121" s="251"/>
      <c r="E121" s="251"/>
      <c r="F121" s="251" t="s">
        <v>461</v>
      </c>
      <c r="G121" s="252"/>
      <c r="H121" s="251" t="s">
        <v>138</v>
      </c>
      <c r="I121" s="251" t="s">
        <v>56</v>
      </c>
      <c r="J121" s="251" t="s">
        <v>462</v>
      </c>
      <c r="K121" s="277"/>
    </row>
    <row r="122" spans="2:11" ht="17.25" customHeight="1">
      <c r="B122" s="276"/>
      <c r="C122" s="253" t="s">
        <v>463</v>
      </c>
      <c r="D122" s="253"/>
      <c r="E122" s="253"/>
      <c r="F122" s="254" t="s">
        <v>464</v>
      </c>
      <c r="G122" s="255"/>
      <c r="H122" s="253"/>
      <c r="I122" s="253"/>
      <c r="J122" s="253" t="s">
        <v>465</v>
      </c>
      <c r="K122" s="277"/>
    </row>
    <row r="123" spans="2:11" ht="5.25" customHeight="1">
      <c r="B123" s="278"/>
      <c r="C123" s="256"/>
      <c r="D123" s="256"/>
      <c r="E123" s="256"/>
      <c r="F123" s="256"/>
      <c r="G123" s="239"/>
      <c r="H123" s="256"/>
      <c r="I123" s="256"/>
      <c r="J123" s="256"/>
      <c r="K123" s="279"/>
    </row>
    <row r="124" spans="2:11" ht="15" customHeight="1">
      <c r="B124" s="278"/>
      <c r="C124" s="239" t="s">
        <v>469</v>
      </c>
      <c r="D124" s="256"/>
      <c r="E124" s="256"/>
      <c r="F124" s="258" t="s">
        <v>466</v>
      </c>
      <c r="G124" s="239"/>
      <c r="H124" s="239" t="s">
        <v>505</v>
      </c>
      <c r="I124" s="239" t="s">
        <v>468</v>
      </c>
      <c r="J124" s="239">
        <v>120</v>
      </c>
      <c r="K124" s="280"/>
    </row>
    <row r="125" spans="2:11" ht="15" customHeight="1">
      <c r="B125" s="278"/>
      <c r="C125" s="239" t="s">
        <v>514</v>
      </c>
      <c r="D125" s="239"/>
      <c r="E125" s="239"/>
      <c r="F125" s="258" t="s">
        <v>466</v>
      </c>
      <c r="G125" s="239"/>
      <c r="H125" s="239" t="s">
        <v>515</v>
      </c>
      <c r="I125" s="239" t="s">
        <v>468</v>
      </c>
      <c r="J125" s="239" t="s">
        <v>516</v>
      </c>
      <c r="K125" s="280"/>
    </row>
    <row r="126" spans="2:11" ht="15" customHeight="1">
      <c r="B126" s="278"/>
      <c r="C126" s="239" t="s">
        <v>415</v>
      </c>
      <c r="D126" s="239"/>
      <c r="E126" s="239"/>
      <c r="F126" s="258" t="s">
        <v>466</v>
      </c>
      <c r="G126" s="239"/>
      <c r="H126" s="239" t="s">
        <v>517</v>
      </c>
      <c r="I126" s="239" t="s">
        <v>468</v>
      </c>
      <c r="J126" s="239" t="s">
        <v>516</v>
      </c>
      <c r="K126" s="280"/>
    </row>
    <row r="127" spans="2:11" ht="15" customHeight="1">
      <c r="B127" s="278"/>
      <c r="C127" s="239" t="s">
        <v>477</v>
      </c>
      <c r="D127" s="239"/>
      <c r="E127" s="239"/>
      <c r="F127" s="258" t="s">
        <v>472</v>
      </c>
      <c r="G127" s="239"/>
      <c r="H127" s="239" t="s">
        <v>478</v>
      </c>
      <c r="I127" s="239" t="s">
        <v>468</v>
      </c>
      <c r="J127" s="239">
        <v>15</v>
      </c>
      <c r="K127" s="280"/>
    </row>
    <row r="128" spans="2:11" ht="15" customHeight="1">
      <c r="B128" s="278"/>
      <c r="C128" s="260" t="s">
        <v>479</v>
      </c>
      <c r="D128" s="260"/>
      <c r="E128" s="260"/>
      <c r="F128" s="261" t="s">
        <v>472</v>
      </c>
      <c r="G128" s="260"/>
      <c r="H128" s="260" t="s">
        <v>480</v>
      </c>
      <c r="I128" s="260" t="s">
        <v>468</v>
      </c>
      <c r="J128" s="260">
        <v>15</v>
      </c>
      <c r="K128" s="280"/>
    </row>
    <row r="129" spans="2:11" ht="15" customHeight="1">
      <c r="B129" s="278"/>
      <c r="C129" s="260" t="s">
        <v>481</v>
      </c>
      <c r="D129" s="260"/>
      <c r="E129" s="260"/>
      <c r="F129" s="261" t="s">
        <v>472</v>
      </c>
      <c r="G129" s="260"/>
      <c r="H129" s="260" t="s">
        <v>482</v>
      </c>
      <c r="I129" s="260" t="s">
        <v>468</v>
      </c>
      <c r="J129" s="260">
        <v>20</v>
      </c>
      <c r="K129" s="280"/>
    </row>
    <row r="130" spans="2:11" ht="15" customHeight="1">
      <c r="B130" s="278"/>
      <c r="C130" s="260" t="s">
        <v>483</v>
      </c>
      <c r="D130" s="260"/>
      <c r="E130" s="260"/>
      <c r="F130" s="261" t="s">
        <v>472</v>
      </c>
      <c r="G130" s="260"/>
      <c r="H130" s="260" t="s">
        <v>484</v>
      </c>
      <c r="I130" s="260" t="s">
        <v>468</v>
      </c>
      <c r="J130" s="260">
        <v>20</v>
      </c>
      <c r="K130" s="280"/>
    </row>
    <row r="131" spans="2:11" ht="15" customHeight="1">
      <c r="B131" s="278"/>
      <c r="C131" s="239" t="s">
        <v>471</v>
      </c>
      <c r="D131" s="239"/>
      <c r="E131" s="239"/>
      <c r="F131" s="258" t="s">
        <v>472</v>
      </c>
      <c r="G131" s="239"/>
      <c r="H131" s="239" t="s">
        <v>505</v>
      </c>
      <c r="I131" s="239" t="s">
        <v>468</v>
      </c>
      <c r="J131" s="239">
        <v>50</v>
      </c>
      <c r="K131" s="280"/>
    </row>
    <row r="132" spans="2:11" ht="15" customHeight="1">
      <c r="B132" s="278"/>
      <c r="C132" s="239" t="s">
        <v>485</v>
      </c>
      <c r="D132" s="239"/>
      <c r="E132" s="239"/>
      <c r="F132" s="258" t="s">
        <v>472</v>
      </c>
      <c r="G132" s="239"/>
      <c r="H132" s="239" t="s">
        <v>505</v>
      </c>
      <c r="I132" s="239" t="s">
        <v>468</v>
      </c>
      <c r="J132" s="239">
        <v>50</v>
      </c>
      <c r="K132" s="280"/>
    </row>
    <row r="133" spans="2:11" ht="15" customHeight="1">
      <c r="B133" s="278"/>
      <c r="C133" s="239" t="s">
        <v>491</v>
      </c>
      <c r="D133" s="239"/>
      <c r="E133" s="239"/>
      <c r="F133" s="258" t="s">
        <v>472</v>
      </c>
      <c r="G133" s="239"/>
      <c r="H133" s="239" t="s">
        <v>505</v>
      </c>
      <c r="I133" s="239" t="s">
        <v>468</v>
      </c>
      <c r="J133" s="239">
        <v>50</v>
      </c>
      <c r="K133" s="280"/>
    </row>
    <row r="134" spans="2:11" ht="15" customHeight="1">
      <c r="B134" s="278"/>
      <c r="C134" s="239" t="s">
        <v>493</v>
      </c>
      <c r="D134" s="239"/>
      <c r="E134" s="239"/>
      <c r="F134" s="258" t="s">
        <v>472</v>
      </c>
      <c r="G134" s="239"/>
      <c r="H134" s="239" t="s">
        <v>505</v>
      </c>
      <c r="I134" s="239" t="s">
        <v>468</v>
      </c>
      <c r="J134" s="239">
        <v>50</v>
      </c>
      <c r="K134" s="280"/>
    </row>
    <row r="135" spans="2:11" ht="15" customHeight="1">
      <c r="B135" s="278"/>
      <c r="C135" s="239" t="s">
        <v>143</v>
      </c>
      <c r="D135" s="239"/>
      <c r="E135" s="239"/>
      <c r="F135" s="258" t="s">
        <v>472</v>
      </c>
      <c r="G135" s="239"/>
      <c r="H135" s="239" t="s">
        <v>518</v>
      </c>
      <c r="I135" s="239" t="s">
        <v>468</v>
      </c>
      <c r="J135" s="239">
        <v>255</v>
      </c>
      <c r="K135" s="280"/>
    </row>
    <row r="136" spans="2:11" ht="15" customHeight="1">
      <c r="B136" s="278"/>
      <c r="C136" s="239" t="s">
        <v>495</v>
      </c>
      <c r="D136" s="239"/>
      <c r="E136" s="239"/>
      <c r="F136" s="258" t="s">
        <v>466</v>
      </c>
      <c r="G136" s="239"/>
      <c r="H136" s="239" t="s">
        <v>519</v>
      </c>
      <c r="I136" s="239" t="s">
        <v>497</v>
      </c>
      <c r="J136" s="239"/>
      <c r="K136" s="280"/>
    </row>
    <row r="137" spans="2:11" ht="15" customHeight="1">
      <c r="B137" s="278"/>
      <c r="C137" s="239" t="s">
        <v>498</v>
      </c>
      <c r="D137" s="239"/>
      <c r="E137" s="239"/>
      <c r="F137" s="258" t="s">
        <v>466</v>
      </c>
      <c r="G137" s="239"/>
      <c r="H137" s="239" t="s">
        <v>520</v>
      </c>
      <c r="I137" s="239" t="s">
        <v>500</v>
      </c>
      <c r="J137" s="239"/>
      <c r="K137" s="280"/>
    </row>
    <row r="138" spans="2:11" ht="15" customHeight="1">
      <c r="B138" s="278"/>
      <c r="C138" s="239" t="s">
        <v>501</v>
      </c>
      <c r="D138" s="239"/>
      <c r="E138" s="239"/>
      <c r="F138" s="258" t="s">
        <v>466</v>
      </c>
      <c r="G138" s="239"/>
      <c r="H138" s="239" t="s">
        <v>501</v>
      </c>
      <c r="I138" s="239" t="s">
        <v>500</v>
      </c>
      <c r="J138" s="239"/>
      <c r="K138" s="280"/>
    </row>
    <row r="139" spans="2:11" ht="15" customHeight="1">
      <c r="B139" s="278"/>
      <c r="C139" s="239" t="s">
        <v>37</v>
      </c>
      <c r="D139" s="239"/>
      <c r="E139" s="239"/>
      <c r="F139" s="258" t="s">
        <v>466</v>
      </c>
      <c r="G139" s="239"/>
      <c r="H139" s="239" t="s">
        <v>521</v>
      </c>
      <c r="I139" s="239" t="s">
        <v>500</v>
      </c>
      <c r="J139" s="239"/>
      <c r="K139" s="280"/>
    </row>
    <row r="140" spans="2:11" ht="15" customHeight="1">
      <c r="B140" s="278"/>
      <c r="C140" s="239" t="s">
        <v>522</v>
      </c>
      <c r="D140" s="239"/>
      <c r="E140" s="239"/>
      <c r="F140" s="258" t="s">
        <v>466</v>
      </c>
      <c r="G140" s="239"/>
      <c r="H140" s="239" t="s">
        <v>523</v>
      </c>
      <c r="I140" s="239" t="s">
        <v>500</v>
      </c>
      <c r="J140" s="239"/>
      <c r="K140" s="280"/>
    </row>
    <row r="141" spans="2:11" ht="15" customHeight="1">
      <c r="B141" s="281"/>
      <c r="C141" s="282"/>
      <c r="D141" s="282"/>
      <c r="E141" s="282"/>
      <c r="F141" s="282"/>
      <c r="G141" s="282"/>
      <c r="H141" s="282"/>
      <c r="I141" s="282"/>
      <c r="J141" s="282"/>
      <c r="K141" s="283"/>
    </row>
    <row r="142" spans="2:11" ht="18.75" customHeight="1">
      <c r="B142" s="235"/>
      <c r="C142" s="235"/>
      <c r="D142" s="235"/>
      <c r="E142" s="235"/>
      <c r="F142" s="270"/>
      <c r="G142" s="235"/>
      <c r="H142" s="235"/>
      <c r="I142" s="235"/>
      <c r="J142" s="235"/>
      <c r="K142" s="235"/>
    </row>
    <row r="143" spans="2:11" ht="18.75" customHeight="1">
      <c r="B143" s="245"/>
      <c r="C143" s="245"/>
      <c r="D143" s="245"/>
      <c r="E143" s="245"/>
      <c r="F143" s="245"/>
      <c r="G143" s="245"/>
      <c r="H143" s="245"/>
      <c r="I143" s="245"/>
      <c r="J143" s="245"/>
      <c r="K143" s="245"/>
    </row>
    <row r="144" spans="2:11" ht="7.5" customHeight="1">
      <c r="B144" s="246"/>
      <c r="C144" s="247"/>
      <c r="D144" s="247"/>
      <c r="E144" s="247"/>
      <c r="F144" s="247"/>
      <c r="G144" s="247"/>
      <c r="H144" s="247"/>
      <c r="I144" s="247"/>
      <c r="J144" s="247"/>
      <c r="K144" s="248"/>
    </row>
    <row r="145" spans="2:11" ht="45" customHeight="1">
      <c r="B145" s="249"/>
      <c r="C145" s="352" t="s">
        <v>524</v>
      </c>
      <c r="D145" s="352"/>
      <c r="E145" s="352"/>
      <c r="F145" s="352"/>
      <c r="G145" s="352"/>
      <c r="H145" s="352"/>
      <c r="I145" s="352"/>
      <c r="J145" s="352"/>
      <c r="K145" s="250"/>
    </row>
    <row r="146" spans="2:11" ht="17.25" customHeight="1">
      <c r="B146" s="249"/>
      <c r="C146" s="251" t="s">
        <v>460</v>
      </c>
      <c r="D146" s="251"/>
      <c r="E146" s="251"/>
      <c r="F146" s="251" t="s">
        <v>461</v>
      </c>
      <c r="G146" s="252"/>
      <c r="H146" s="251" t="s">
        <v>138</v>
      </c>
      <c r="I146" s="251" t="s">
        <v>56</v>
      </c>
      <c r="J146" s="251" t="s">
        <v>462</v>
      </c>
      <c r="K146" s="250"/>
    </row>
    <row r="147" spans="2:11" ht="17.25" customHeight="1">
      <c r="B147" s="249"/>
      <c r="C147" s="253" t="s">
        <v>463</v>
      </c>
      <c r="D147" s="253"/>
      <c r="E147" s="253"/>
      <c r="F147" s="254" t="s">
        <v>464</v>
      </c>
      <c r="G147" s="255"/>
      <c r="H147" s="253"/>
      <c r="I147" s="253"/>
      <c r="J147" s="253" t="s">
        <v>465</v>
      </c>
      <c r="K147" s="250"/>
    </row>
    <row r="148" spans="2:11" ht="5.25" customHeight="1">
      <c r="B148" s="259"/>
      <c r="C148" s="256"/>
      <c r="D148" s="256"/>
      <c r="E148" s="256"/>
      <c r="F148" s="256"/>
      <c r="G148" s="257"/>
      <c r="H148" s="256"/>
      <c r="I148" s="256"/>
      <c r="J148" s="256"/>
      <c r="K148" s="280"/>
    </row>
    <row r="149" spans="2:11" ht="15" customHeight="1">
      <c r="B149" s="259"/>
      <c r="C149" s="284" t="s">
        <v>469</v>
      </c>
      <c r="D149" s="239"/>
      <c r="E149" s="239"/>
      <c r="F149" s="285" t="s">
        <v>466</v>
      </c>
      <c r="G149" s="239"/>
      <c r="H149" s="284" t="s">
        <v>505</v>
      </c>
      <c r="I149" s="284" t="s">
        <v>468</v>
      </c>
      <c r="J149" s="284">
        <v>120</v>
      </c>
      <c r="K149" s="280"/>
    </row>
    <row r="150" spans="2:11" ht="15" customHeight="1">
      <c r="B150" s="259"/>
      <c r="C150" s="284" t="s">
        <v>514</v>
      </c>
      <c r="D150" s="239"/>
      <c r="E150" s="239"/>
      <c r="F150" s="285" t="s">
        <v>466</v>
      </c>
      <c r="G150" s="239"/>
      <c r="H150" s="284" t="s">
        <v>525</v>
      </c>
      <c r="I150" s="284" t="s">
        <v>468</v>
      </c>
      <c r="J150" s="284" t="s">
        <v>516</v>
      </c>
      <c r="K150" s="280"/>
    </row>
    <row r="151" spans="2:11" ht="15" customHeight="1">
      <c r="B151" s="259"/>
      <c r="C151" s="284" t="s">
        <v>415</v>
      </c>
      <c r="D151" s="239"/>
      <c r="E151" s="239"/>
      <c r="F151" s="285" t="s">
        <v>466</v>
      </c>
      <c r="G151" s="239"/>
      <c r="H151" s="284" t="s">
        <v>526</v>
      </c>
      <c r="I151" s="284" t="s">
        <v>468</v>
      </c>
      <c r="J151" s="284" t="s">
        <v>516</v>
      </c>
      <c r="K151" s="280"/>
    </row>
    <row r="152" spans="2:11" ht="15" customHeight="1">
      <c r="B152" s="259"/>
      <c r="C152" s="284" t="s">
        <v>471</v>
      </c>
      <c r="D152" s="239"/>
      <c r="E152" s="239"/>
      <c r="F152" s="285" t="s">
        <v>472</v>
      </c>
      <c r="G152" s="239"/>
      <c r="H152" s="284" t="s">
        <v>505</v>
      </c>
      <c r="I152" s="284" t="s">
        <v>468</v>
      </c>
      <c r="J152" s="284">
        <v>50</v>
      </c>
      <c r="K152" s="280"/>
    </row>
    <row r="153" spans="2:11" ht="15" customHeight="1">
      <c r="B153" s="259"/>
      <c r="C153" s="284" t="s">
        <v>474</v>
      </c>
      <c r="D153" s="239"/>
      <c r="E153" s="239"/>
      <c r="F153" s="285" t="s">
        <v>466</v>
      </c>
      <c r="G153" s="239"/>
      <c r="H153" s="284" t="s">
        <v>505</v>
      </c>
      <c r="I153" s="284" t="s">
        <v>476</v>
      </c>
      <c r="J153" s="284"/>
      <c r="K153" s="280"/>
    </row>
    <row r="154" spans="2:11" ht="15" customHeight="1">
      <c r="B154" s="259"/>
      <c r="C154" s="284" t="s">
        <v>485</v>
      </c>
      <c r="D154" s="239"/>
      <c r="E154" s="239"/>
      <c r="F154" s="285" t="s">
        <v>472</v>
      </c>
      <c r="G154" s="239"/>
      <c r="H154" s="284" t="s">
        <v>505</v>
      </c>
      <c r="I154" s="284" t="s">
        <v>468</v>
      </c>
      <c r="J154" s="284">
        <v>50</v>
      </c>
      <c r="K154" s="280"/>
    </row>
    <row r="155" spans="2:11" ht="15" customHeight="1">
      <c r="B155" s="259"/>
      <c r="C155" s="284" t="s">
        <v>493</v>
      </c>
      <c r="D155" s="239"/>
      <c r="E155" s="239"/>
      <c r="F155" s="285" t="s">
        <v>472</v>
      </c>
      <c r="G155" s="239"/>
      <c r="H155" s="284" t="s">
        <v>505</v>
      </c>
      <c r="I155" s="284" t="s">
        <v>468</v>
      </c>
      <c r="J155" s="284">
        <v>50</v>
      </c>
      <c r="K155" s="280"/>
    </row>
    <row r="156" spans="2:11" ht="15" customHeight="1">
      <c r="B156" s="259"/>
      <c r="C156" s="284" t="s">
        <v>491</v>
      </c>
      <c r="D156" s="239"/>
      <c r="E156" s="239"/>
      <c r="F156" s="285" t="s">
        <v>472</v>
      </c>
      <c r="G156" s="239"/>
      <c r="H156" s="284" t="s">
        <v>505</v>
      </c>
      <c r="I156" s="284" t="s">
        <v>468</v>
      </c>
      <c r="J156" s="284">
        <v>50</v>
      </c>
      <c r="K156" s="280"/>
    </row>
    <row r="157" spans="2:11" ht="15" customHeight="1">
      <c r="B157" s="259"/>
      <c r="C157" s="284" t="s">
        <v>123</v>
      </c>
      <c r="D157" s="239"/>
      <c r="E157" s="239"/>
      <c r="F157" s="285" t="s">
        <v>466</v>
      </c>
      <c r="G157" s="239"/>
      <c r="H157" s="284" t="s">
        <v>527</v>
      </c>
      <c r="I157" s="284" t="s">
        <v>468</v>
      </c>
      <c r="J157" s="284" t="s">
        <v>528</v>
      </c>
      <c r="K157" s="280"/>
    </row>
    <row r="158" spans="2:11" ht="15" customHeight="1">
      <c r="B158" s="259"/>
      <c r="C158" s="284" t="s">
        <v>529</v>
      </c>
      <c r="D158" s="239"/>
      <c r="E158" s="239"/>
      <c r="F158" s="285" t="s">
        <v>466</v>
      </c>
      <c r="G158" s="239"/>
      <c r="H158" s="284" t="s">
        <v>530</v>
      </c>
      <c r="I158" s="284" t="s">
        <v>500</v>
      </c>
      <c r="J158" s="284"/>
      <c r="K158" s="280"/>
    </row>
    <row r="159" spans="2:11" ht="15" customHeight="1">
      <c r="B159" s="286"/>
      <c r="C159" s="268"/>
      <c r="D159" s="268"/>
      <c r="E159" s="268"/>
      <c r="F159" s="268"/>
      <c r="G159" s="268"/>
      <c r="H159" s="268"/>
      <c r="I159" s="268"/>
      <c r="J159" s="268"/>
      <c r="K159" s="287"/>
    </row>
    <row r="160" spans="2:11" ht="18.75" customHeight="1">
      <c r="B160" s="235"/>
      <c r="C160" s="239"/>
      <c r="D160" s="239"/>
      <c r="E160" s="239"/>
      <c r="F160" s="258"/>
      <c r="G160" s="239"/>
      <c r="H160" s="239"/>
      <c r="I160" s="239"/>
      <c r="J160" s="239"/>
      <c r="K160" s="235"/>
    </row>
    <row r="161" spans="2:11" ht="18.75" customHeight="1">
      <c r="B161" s="245"/>
      <c r="C161" s="245"/>
      <c r="D161" s="245"/>
      <c r="E161" s="245"/>
      <c r="F161" s="245"/>
      <c r="G161" s="245"/>
      <c r="H161" s="245"/>
      <c r="I161" s="245"/>
      <c r="J161" s="245"/>
      <c r="K161" s="245"/>
    </row>
    <row r="162" spans="2:11" ht="7.5" customHeight="1">
      <c r="B162" s="227"/>
      <c r="C162" s="228"/>
      <c r="D162" s="228"/>
      <c r="E162" s="228"/>
      <c r="F162" s="228"/>
      <c r="G162" s="228"/>
      <c r="H162" s="228"/>
      <c r="I162" s="228"/>
      <c r="J162" s="228"/>
      <c r="K162" s="229"/>
    </row>
    <row r="163" spans="2:11" ht="45" customHeight="1">
      <c r="B163" s="230"/>
      <c r="C163" s="347" t="s">
        <v>531</v>
      </c>
      <c r="D163" s="347"/>
      <c r="E163" s="347"/>
      <c r="F163" s="347"/>
      <c r="G163" s="347"/>
      <c r="H163" s="347"/>
      <c r="I163" s="347"/>
      <c r="J163" s="347"/>
      <c r="K163" s="231"/>
    </row>
    <row r="164" spans="2:11" ht="17.25" customHeight="1">
      <c r="B164" s="230"/>
      <c r="C164" s="251" t="s">
        <v>460</v>
      </c>
      <c r="D164" s="251"/>
      <c r="E164" s="251"/>
      <c r="F164" s="251" t="s">
        <v>461</v>
      </c>
      <c r="G164" s="288"/>
      <c r="H164" s="289" t="s">
        <v>138</v>
      </c>
      <c r="I164" s="289" t="s">
        <v>56</v>
      </c>
      <c r="J164" s="251" t="s">
        <v>462</v>
      </c>
      <c r="K164" s="231"/>
    </row>
    <row r="165" spans="2:11" ht="17.25" customHeight="1">
      <c r="B165" s="232"/>
      <c r="C165" s="253" t="s">
        <v>463</v>
      </c>
      <c r="D165" s="253"/>
      <c r="E165" s="253"/>
      <c r="F165" s="254" t="s">
        <v>464</v>
      </c>
      <c r="G165" s="290"/>
      <c r="H165" s="291"/>
      <c r="I165" s="291"/>
      <c r="J165" s="253" t="s">
        <v>465</v>
      </c>
      <c r="K165" s="233"/>
    </row>
    <row r="166" spans="2:11" ht="5.25" customHeight="1">
      <c r="B166" s="259"/>
      <c r="C166" s="256"/>
      <c r="D166" s="256"/>
      <c r="E166" s="256"/>
      <c r="F166" s="256"/>
      <c r="G166" s="257"/>
      <c r="H166" s="256"/>
      <c r="I166" s="256"/>
      <c r="J166" s="256"/>
      <c r="K166" s="280"/>
    </row>
    <row r="167" spans="2:11" ht="15" customHeight="1">
      <c r="B167" s="259"/>
      <c r="C167" s="239" t="s">
        <v>469</v>
      </c>
      <c r="D167" s="239"/>
      <c r="E167" s="239"/>
      <c r="F167" s="258" t="s">
        <v>466</v>
      </c>
      <c r="G167" s="239"/>
      <c r="H167" s="239" t="s">
        <v>505</v>
      </c>
      <c r="I167" s="239" t="s">
        <v>468</v>
      </c>
      <c r="J167" s="239">
        <v>120</v>
      </c>
      <c r="K167" s="280"/>
    </row>
    <row r="168" spans="2:11" ht="15" customHeight="1">
      <c r="B168" s="259"/>
      <c r="C168" s="239" t="s">
        <v>514</v>
      </c>
      <c r="D168" s="239"/>
      <c r="E168" s="239"/>
      <c r="F168" s="258" t="s">
        <v>466</v>
      </c>
      <c r="G168" s="239"/>
      <c r="H168" s="239" t="s">
        <v>515</v>
      </c>
      <c r="I168" s="239" t="s">
        <v>468</v>
      </c>
      <c r="J168" s="239" t="s">
        <v>516</v>
      </c>
      <c r="K168" s="280"/>
    </row>
    <row r="169" spans="2:11" ht="15" customHeight="1">
      <c r="B169" s="259"/>
      <c r="C169" s="239" t="s">
        <v>415</v>
      </c>
      <c r="D169" s="239"/>
      <c r="E169" s="239"/>
      <c r="F169" s="258" t="s">
        <v>466</v>
      </c>
      <c r="G169" s="239"/>
      <c r="H169" s="239" t="s">
        <v>532</v>
      </c>
      <c r="I169" s="239" t="s">
        <v>468</v>
      </c>
      <c r="J169" s="239" t="s">
        <v>516</v>
      </c>
      <c r="K169" s="280"/>
    </row>
    <row r="170" spans="2:11" ht="15" customHeight="1">
      <c r="B170" s="259"/>
      <c r="C170" s="239" t="s">
        <v>471</v>
      </c>
      <c r="D170" s="239"/>
      <c r="E170" s="239"/>
      <c r="F170" s="258" t="s">
        <v>472</v>
      </c>
      <c r="G170" s="239"/>
      <c r="H170" s="239" t="s">
        <v>532</v>
      </c>
      <c r="I170" s="239" t="s">
        <v>468</v>
      </c>
      <c r="J170" s="239">
        <v>50</v>
      </c>
      <c r="K170" s="280"/>
    </row>
    <row r="171" spans="2:11" ht="15" customHeight="1">
      <c r="B171" s="259"/>
      <c r="C171" s="239" t="s">
        <v>474</v>
      </c>
      <c r="D171" s="239"/>
      <c r="E171" s="239"/>
      <c r="F171" s="258" t="s">
        <v>466</v>
      </c>
      <c r="G171" s="239"/>
      <c r="H171" s="239" t="s">
        <v>532</v>
      </c>
      <c r="I171" s="239" t="s">
        <v>476</v>
      </c>
      <c r="J171" s="239"/>
      <c r="K171" s="280"/>
    </row>
    <row r="172" spans="2:11" ht="15" customHeight="1">
      <c r="B172" s="259"/>
      <c r="C172" s="239" t="s">
        <v>485</v>
      </c>
      <c r="D172" s="239"/>
      <c r="E172" s="239"/>
      <c r="F172" s="258" t="s">
        <v>472</v>
      </c>
      <c r="G172" s="239"/>
      <c r="H172" s="239" t="s">
        <v>532</v>
      </c>
      <c r="I172" s="239" t="s">
        <v>468</v>
      </c>
      <c r="J172" s="239">
        <v>50</v>
      </c>
      <c r="K172" s="280"/>
    </row>
    <row r="173" spans="2:11" ht="15" customHeight="1">
      <c r="B173" s="259"/>
      <c r="C173" s="239" t="s">
        <v>493</v>
      </c>
      <c r="D173" s="239"/>
      <c r="E173" s="239"/>
      <c r="F173" s="258" t="s">
        <v>472</v>
      </c>
      <c r="G173" s="239"/>
      <c r="H173" s="239" t="s">
        <v>532</v>
      </c>
      <c r="I173" s="239" t="s">
        <v>468</v>
      </c>
      <c r="J173" s="239">
        <v>50</v>
      </c>
      <c r="K173" s="280"/>
    </row>
    <row r="174" spans="2:11" ht="15" customHeight="1">
      <c r="B174" s="259"/>
      <c r="C174" s="239" t="s">
        <v>491</v>
      </c>
      <c r="D174" s="239"/>
      <c r="E174" s="239"/>
      <c r="F174" s="258" t="s">
        <v>472</v>
      </c>
      <c r="G174" s="239"/>
      <c r="H174" s="239" t="s">
        <v>532</v>
      </c>
      <c r="I174" s="239" t="s">
        <v>468</v>
      </c>
      <c r="J174" s="239">
        <v>50</v>
      </c>
      <c r="K174" s="280"/>
    </row>
    <row r="175" spans="2:11" ht="15" customHeight="1">
      <c r="B175" s="259"/>
      <c r="C175" s="239" t="s">
        <v>137</v>
      </c>
      <c r="D175" s="239"/>
      <c r="E175" s="239"/>
      <c r="F175" s="258" t="s">
        <v>466</v>
      </c>
      <c r="G175" s="239"/>
      <c r="H175" s="239" t="s">
        <v>533</v>
      </c>
      <c r="I175" s="239" t="s">
        <v>534</v>
      </c>
      <c r="J175" s="239"/>
      <c r="K175" s="280"/>
    </row>
    <row r="176" spans="2:11" ht="15" customHeight="1">
      <c r="B176" s="259"/>
      <c r="C176" s="239" t="s">
        <v>56</v>
      </c>
      <c r="D176" s="239"/>
      <c r="E176" s="239"/>
      <c r="F176" s="258" t="s">
        <v>466</v>
      </c>
      <c r="G176" s="239"/>
      <c r="H176" s="239" t="s">
        <v>535</v>
      </c>
      <c r="I176" s="239" t="s">
        <v>536</v>
      </c>
      <c r="J176" s="239">
        <v>1</v>
      </c>
      <c r="K176" s="280"/>
    </row>
    <row r="177" spans="2:11" ht="15" customHeight="1">
      <c r="B177" s="259"/>
      <c r="C177" s="239" t="s">
        <v>52</v>
      </c>
      <c r="D177" s="239"/>
      <c r="E177" s="239"/>
      <c r="F177" s="258" t="s">
        <v>466</v>
      </c>
      <c r="G177" s="239"/>
      <c r="H177" s="239" t="s">
        <v>537</v>
      </c>
      <c r="I177" s="239" t="s">
        <v>468</v>
      </c>
      <c r="J177" s="239">
        <v>20</v>
      </c>
      <c r="K177" s="280"/>
    </row>
    <row r="178" spans="2:11" ht="15" customHeight="1">
      <c r="B178" s="259"/>
      <c r="C178" s="239" t="s">
        <v>138</v>
      </c>
      <c r="D178" s="239"/>
      <c r="E178" s="239"/>
      <c r="F178" s="258" t="s">
        <v>466</v>
      </c>
      <c r="G178" s="239"/>
      <c r="H178" s="239" t="s">
        <v>538</v>
      </c>
      <c r="I178" s="239" t="s">
        <v>468</v>
      </c>
      <c r="J178" s="239">
        <v>255</v>
      </c>
      <c r="K178" s="280"/>
    </row>
    <row r="179" spans="2:11" ht="15" customHeight="1">
      <c r="B179" s="259"/>
      <c r="C179" s="239" t="s">
        <v>139</v>
      </c>
      <c r="D179" s="239"/>
      <c r="E179" s="239"/>
      <c r="F179" s="258" t="s">
        <v>466</v>
      </c>
      <c r="G179" s="239"/>
      <c r="H179" s="239" t="s">
        <v>431</v>
      </c>
      <c r="I179" s="239" t="s">
        <v>468</v>
      </c>
      <c r="J179" s="239">
        <v>10</v>
      </c>
      <c r="K179" s="280"/>
    </row>
    <row r="180" spans="2:11" ht="15" customHeight="1">
      <c r="B180" s="259"/>
      <c r="C180" s="239" t="s">
        <v>140</v>
      </c>
      <c r="D180" s="239"/>
      <c r="E180" s="239"/>
      <c r="F180" s="258" t="s">
        <v>466</v>
      </c>
      <c r="G180" s="239"/>
      <c r="H180" s="239" t="s">
        <v>539</v>
      </c>
      <c r="I180" s="239" t="s">
        <v>500</v>
      </c>
      <c r="J180" s="239"/>
      <c r="K180" s="280"/>
    </row>
    <row r="181" spans="2:11" ht="15" customHeight="1">
      <c r="B181" s="259"/>
      <c r="C181" s="239" t="s">
        <v>540</v>
      </c>
      <c r="D181" s="239"/>
      <c r="E181" s="239"/>
      <c r="F181" s="258" t="s">
        <v>466</v>
      </c>
      <c r="G181" s="239"/>
      <c r="H181" s="239" t="s">
        <v>541</v>
      </c>
      <c r="I181" s="239" t="s">
        <v>500</v>
      </c>
      <c r="J181" s="239"/>
      <c r="K181" s="280"/>
    </row>
    <row r="182" spans="2:11" ht="15" customHeight="1">
      <c r="B182" s="259"/>
      <c r="C182" s="239" t="s">
        <v>529</v>
      </c>
      <c r="D182" s="239"/>
      <c r="E182" s="239"/>
      <c r="F182" s="258" t="s">
        <v>466</v>
      </c>
      <c r="G182" s="239"/>
      <c r="H182" s="239" t="s">
        <v>542</v>
      </c>
      <c r="I182" s="239" t="s">
        <v>500</v>
      </c>
      <c r="J182" s="239"/>
      <c r="K182" s="280"/>
    </row>
    <row r="183" spans="2:11" ht="15" customHeight="1">
      <c r="B183" s="259"/>
      <c r="C183" s="239" t="s">
        <v>142</v>
      </c>
      <c r="D183" s="239"/>
      <c r="E183" s="239"/>
      <c r="F183" s="258" t="s">
        <v>472</v>
      </c>
      <c r="G183" s="239"/>
      <c r="H183" s="239" t="s">
        <v>543</v>
      </c>
      <c r="I183" s="239" t="s">
        <v>468</v>
      </c>
      <c r="J183" s="239">
        <v>50</v>
      </c>
      <c r="K183" s="280"/>
    </row>
    <row r="184" spans="2:11" ht="15" customHeight="1">
      <c r="B184" s="259"/>
      <c r="C184" s="239" t="s">
        <v>544</v>
      </c>
      <c r="D184" s="239"/>
      <c r="E184" s="239"/>
      <c r="F184" s="258" t="s">
        <v>472</v>
      </c>
      <c r="G184" s="239"/>
      <c r="H184" s="239" t="s">
        <v>545</v>
      </c>
      <c r="I184" s="239" t="s">
        <v>546</v>
      </c>
      <c r="J184" s="239"/>
      <c r="K184" s="280"/>
    </row>
    <row r="185" spans="2:11" ht="15" customHeight="1">
      <c r="B185" s="259"/>
      <c r="C185" s="239" t="s">
        <v>547</v>
      </c>
      <c r="D185" s="239"/>
      <c r="E185" s="239"/>
      <c r="F185" s="258" t="s">
        <v>472</v>
      </c>
      <c r="G185" s="239"/>
      <c r="H185" s="239" t="s">
        <v>548</v>
      </c>
      <c r="I185" s="239" t="s">
        <v>546</v>
      </c>
      <c r="J185" s="239"/>
      <c r="K185" s="280"/>
    </row>
    <row r="186" spans="2:11" ht="15" customHeight="1">
      <c r="B186" s="259"/>
      <c r="C186" s="239" t="s">
        <v>549</v>
      </c>
      <c r="D186" s="239"/>
      <c r="E186" s="239"/>
      <c r="F186" s="258" t="s">
        <v>472</v>
      </c>
      <c r="G186" s="239"/>
      <c r="H186" s="239" t="s">
        <v>550</v>
      </c>
      <c r="I186" s="239" t="s">
        <v>546</v>
      </c>
      <c r="J186" s="239"/>
      <c r="K186" s="280"/>
    </row>
    <row r="187" spans="2:11" ht="15" customHeight="1">
      <c r="B187" s="259"/>
      <c r="C187" s="292" t="s">
        <v>551</v>
      </c>
      <c r="D187" s="239"/>
      <c r="E187" s="239"/>
      <c r="F187" s="258" t="s">
        <v>472</v>
      </c>
      <c r="G187" s="239"/>
      <c r="H187" s="239" t="s">
        <v>552</v>
      </c>
      <c r="I187" s="239" t="s">
        <v>553</v>
      </c>
      <c r="J187" s="293" t="s">
        <v>554</v>
      </c>
      <c r="K187" s="280"/>
    </row>
    <row r="188" spans="2:11" ht="15" customHeight="1">
      <c r="B188" s="259"/>
      <c r="C188" s="244" t="s">
        <v>41</v>
      </c>
      <c r="D188" s="239"/>
      <c r="E188" s="239"/>
      <c r="F188" s="258" t="s">
        <v>466</v>
      </c>
      <c r="G188" s="239"/>
      <c r="H188" s="235" t="s">
        <v>555</v>
      </c>
      <c r="I188" s="239" t="s">
        <v>556</v>
      </c>
      <c r="J188" s="239"/>
      <c r="K188" s="280"/>
    </row>
    <row r="189" spans="2:11" ht="15" customHeight="1">
      <c r="B189" s="259"/>
      <c r="C189" s="244" t="s">
        <v>557</v>
      </c>
      <c r="D189" s="239"/>
      <c r="E189" s="239"/>
      <c r="F189" s="258" t="s">
        <v>466</v>
      </c>
      <c r="G189" s="239"/>
      <c r="H189" s="239" t="s">
        <v>558</v>
      </c>
      <c r="I189" s="239" t="s">
        <v>500</v>
      </c>
      <c r="J189" s="239"/>
      <c r="K189" s="280"/>
    </row>
    <row r="190" spans="2:11" ht="15" customHeight="1">
      <c r="B190" s="259"/>
      <c r="C190" s="244" t="s">
        <v>559</v>
      </c>
      <c r="D190" s="239"/>
      <c r="E190" s="239"/>
      <c r="F190" s="258" t="s">
        <v>466</v>
      </c>
      <c r="G190" s="239"/>
      <c r="H190" s="239" t="s">
        <v>560</v>
      </c>
      <c r="I190" s="239" t="s">
        <v>500</v>
      </c>
      <c r="J190" s="239"/>
      <c r="K190" s="280"/>
    </row>
    <row r="191" spans="2:11" ht="15" customHeight="1">
      <c r="B191" s="259"/>
      <c r="C191" s="244" t="s">
        <v>561</v>
      </c>
      <c r="D191" s="239"/>
      <c r="E191" s="239"/>
      <c r="F191" s="258" t="s">
        <v>472</v>
      </c>
      <c r="G191" s="239"/>
      <c r="H191" s="239" t="s">
        <v>562</v>
      </c>
      <c r="I191" s="239" t="s">
        <v>500</v>
      </c>
      <c r="J191" s="239"/>
      <c r="K191" s="280"/>
    </row>
    <row r="192" spans="2:11" ht="15" customHeight="1">
      <c r="B192" s="286"/>
      <c r="C192" s="294"/>
      <c r="D192" s="268"/>
      <c r="E192" s="268"/>
      <c r="F192" s="268"/>
      <c r="G192" s="268"/>
      <c r="H192" s="268"/>
      <c r="I192" s="268"/>
      <c r="J192" s="268"/>
      <c r="K192" s="287"/>
    </row>
    <row r="193" spans="2:11" ht="18.75" customHeight="1">
      <c r="B193" s="235"/>
      <c r="C193" s="239"/>
      <c r="D193" s="239"/>
      <c r="E193" s="239"/>
      <c r="F193" s="258"/>
      <c r="G193" s="239"/>
      <c r="H193" s="239"/>
      <c r="I193" s="239"/>
      <c r="J193" s="239"/>
      <c r="K193" s="235"/>
    </row>
    <row r="194" spans="2:11" ht="18.75" customHeight="1">
      <c r="B194" s="235"/>
      <c r="C194" s="239"/>
      <c r="D194" s="239"/>
      <c r="E194" s="239"/>
      <c r="F194" s="258"/>
      <c r="G194" s="239"/>
      <c r="H194" s="239"/>
      <c r="I194" s="239"/>
      <c r="J194" s="239"/>
      <c r="K194" s="235"/>
    </row>
    <row r="195" spans="2:11" ht="18.75" customHeight="1">
      <c r="B195" s="245"/>
      <c r="C195" s="245"/>
      <c r="D195" s="245"/>
      <c r="E195" s="245"/>
      <c r="F195" s="245"/>
      <c r="G195" s="245"/>
      <c r="H195" s="245"/>
      <c r="I195" s="245"/>
      <c r="J195" s="245"/>
      <c r="K195" s="245"/>
    </row>
    <row r="196" spans="2:11" ht="13.5">
      <c r="B196" s="227"/>
      <c r="C196" s="228"/>
      <c r="D196" s="228"/>
      <c r="E196" s="228"/>
      <c r="F196" s="228"/>
      <c r="G196" s="228"/>
      <c r="H196" s="228"/>
      <c r="I196" s="228"/>
      <c r="J196" s="228"/>
      <c r="K196" s="229"/>
    </row>
    <row r="197" spans="2:11" ht="21">
      <c r="B197" s="230"/>
      <c r="C197" s="347" t="s">
        <v>563</v>
      </c>
      <c r="D197" s="347"/>
      <c r="E197" s="347"/>
      <c r="F197" s="347"/>
      <c r="G197" s="347"/>
      <c r="H197" s="347"/>
      <c r="I197" s="347"/>
      <c r="J197" s="347"/>
      <c r="K197" s="231"/>
    </row>
    <row r="198" spans="2:11" ht="25.5" customHeight="1">
      <c r="B198" s="230"/>
      <c r="C198" s="295" t="s">
        <v>564</v>
      </c>
      <c r="D198" s="295"/>
      <c r="E198" s="295"/>
      <c r="F198" s="295" t="s">
        <v>565</v>
      </c>
      <c r="G198" s="296"/>
      <c r="H198" s="353" t="s">
        <v>566</v>
      </c>
      <c r="I198" s="353"/>
      <c r="J198" s="353"/>
      <c r="K198" s="231"/>
    </row>
    <row r="199" spans="2:11" ht="5.25" customHeight="1">
      <c r="B199" s="259"/>
      <c r="C199" s="256"/>
      <c r="D199" s="256"/>
      <c r="E199" s="256"/>
      <c r="F199" s="256"/>
      <c r="G199" s="239"/>
      <c r="H199" s="256"/>
      <c r="I199" s="256"/>
      <c r="J199" s="256"/>
      <c r="K199" s="280"/>
    </row>
    <row r="200" spans="2:11" ht="15" customHeight="1">
      <c r="B200" s="259"/>
      <c r="C200" s="239" t="s">
        <v>556</v>
      </c>
      <c r="D200" s="239"/>
      <c r="E200" s="239"/>
      <c r="F200" s="258" t="s">
        <v>42</v>
      </c>
      <c r="G200" s="239"/>
      <c r="H200" s="349" t="s">
        <v>567</v>
      </c>
      <c r="I200" s="349"/>
      <c r="J200" s="349"/>
      <c r="K200" s="280"/>
    </row>
    <row r="201" spans="2:11" ht="15" customHeight="1">
      <c r="B201" s="259"/>
      <c r="C201" s="265"/>
      <c r="D201" s="239"/>
      <c r="E201" s="239"/>
      <c r="F201" s="258" t="s">
        <v>43</v>
      </c>
      <c r="G201" s="239"/>
      <c r="H201" s="349" t="s">
        <v>568</v>
      </c>
      <c r="I201" s="349"/>
      <c r="J201" s="349"/>
      <c r="K201" s="280"/>
    </row>
    <row r="202" spans="2:11" ht="15" customHeight="1">
      <c r="B202" s="259"/>
      <c r="C202" s="265"/>
      <c r="D202" s="239"/>
      <c r="E202" s="239"/>
      <c r="F202" s="258" t="s">
        <v>46</v>
      </c>
      <c r="G202" s="239"/>
      <c r="H202" s="349" t="s">
        <v>569</v>
      </c>
      <c r="I202" s="349"/>
      <c r="J202" s="349"/>
      <c r="K202" s="280"/>
    </row>
    <row r="203" spans="2:11" ht="15" customHeight="1">
      <c r="B203" s="259"/>
      <c r="C203" s="239"/>
      <c r="D203" s="239"/>
      <c r="E203" s="239"/>
      <c r="F203" s="258" t="s">
        <v>44</v>
      </c>
      <c r="G203" s="239"/>
      <c r="H203" s="349" t="s">
        <v>570</v>
      </c>
      <c r="I203" s="349"/>
      <c r="J203" s="349"/>
      <c r="K203" s="280"/>
    </row>
    <row r="204" spans="2:11" ht="15" customHeight="1">
      <c r="B204" s="259"/>
      <c r="C204" s="239"/>
      <c r="D204" s="239"/>
      <c r="E204" s="239"/>
      <c r="F204" s="258" t="s">
        <v>45</v>
      </c>
      <c r="G204" s="239"/>
      <c r="H204" s="349" t="s">
        <v>571</v>
      </c>
      <c r="I204" s="349"/>
      <c r="J204" s="349"/>
      <c r="K204" s="280"/>
    </row>
    <row r="205" spans="2:11" ht="15" customHeight="1">
      <c r="B205" s="259"/>
      <c r="C205" s="239"/>
      <c r="D205" s="239"/>
      <c r="E205" s="239"/>
      <c r="F205" s="258"/>
      <c r="G205" s="239"/>
      <c r="H205" s="239"/>
      <c r="I205" s="239"/>
      <c r="J205" s="239"/>
      <c r="K205" s="280"/>
    </row>
    <row r="206" spans="2:11" ht="15" customHeight="1">
      <c r="B206" s="259"/>
      <c r="C206" s="239" t="s">
        <v>512</v>
      </c>
      <c r="D206" s="239"/>
      <c r="E206" s="239"/>
      <c r="F206" s="258" t="s">
        <v>75</v>
      </c>
      <c r="G206" s="239"/>
      <c r="H206" s="349" t="s">
        <v>572</v>
      </c>
      <c r="I206" s="349"/>
      <c r="J206" s="349"/>
      <c r="K206" s="280"/>
    </row>
    <row r="207" spans="2:11" ht="15" customHeight="1">
      <c r="B207" s="259"/>
      <c r="C207" s="265"/>
      <c r="D207" s="239"/>
      <c r="E207" s="239"/>
      <c r="F207" s="258" t="s">
        <v>409</v>
      </c>
      <c r="G207" s="239"/>
      <c r="H207" s="349" t="s">
        <v>410</v>
      </c>
      <c r="I207" s="349"/>
      <c r="J207" s="349"/>
      <c r="K207" s="280"/>
    </row>
    <row r="208" spans="2:11" ht="15" customHeight="1">
      <c r="B208" s="259"/>
      <c r="C208" s="239"/>
      <c r="D208" s="239"/>
      <c r="E208" s="239"/>
      <c r="F208" s="258" t="s">
        <v>407</v>
      </c>
      <c r="G208" s="239"/>
      <c r="H208" s="349" t="s">
        <v>573</v>
      </c>
      <c r="I208" s="349"/>
      <c r="J208" s="349"/>
      <c r="K208" s="280"/>
    </row>
    <row r="209" spans="2:11" ht="15" customHeight="1">
      <c r="B209" s="297"/>
      <c r="C209" s="265"/>
      <c r="D209" s="265"/>
      <c r="E209" s="265"/>
      <c r="F209" s="258" t="s">
        <v>411</v>
      </c>
      <c r="G209" s="244"/>
      <c r="H209" s="348" t="s">
        <v>412</v>
      </c>
      <c r="I209" s="348"/>
      <c r="J209" s="348"/>
      <c r="K209" s="298"/>
    </row>
    <row r="210" spans="2:11" ht="15" customHeight="1">
      <c r="B210" s="297"/>
      <c r="C210" s="265"/>
      <c r="D210" s="265"/>
      <c r="E210" s="265"/>
      <c r="F210" s="258" t="s">
        <v>413</v>
      </c>
      <c r="G210" s="244"/>
      <c r="H210" s="348" t="s">
        <v>574</v>
      </c>
      <c r="I210" s="348"/>
      <c r="J210" s="348"/>
      <c r="K210" s="298"/>
    </row>
    <row r="211" spans="2:11" ht="15" customHeight="1">
      <c r="B211" s="297"/>
      <c r="C211" s="265"/>
      <c r="D211" s="265"/>
      <c r="E211" s="265"/>
      <c r="F211" s="299"/>
      <c r="G211" s="244"/>
      <c r="H211" s="300"/>
      <c r="I211" s="300"/>
      <c r="J211" s="300"/>
      <c r="K211" s="298"/>
    </row>
    <row r="212" spans="2:11" ht="15" customHeight="1">
      <c r="B212" s="297"/>
      <c r="C212" s="239" t="s">
        <v>536</v>
      </c>
      <c r="D212" s="265"/>
      <c r="E212" s="265"/>
      <c r="F212" s="258">
        <v>1</v>
      </c>
      <c r="G212" s="244"/>
      <c r="H212" s="348" t="s">
        <v>575</v>
      </c>
      <c r="I212" s="348"/>
      <c r="J212" s="348"/>
      <c r="K212" s="298"/>
    </row>
    <row r="213" spans="2:11" ht="15" customHeight="1">
      <c r="B213" s="297"/>
      <c r="C213" s="265"/>
      <c r="D213" s="265"/>
      <c r="E213" s="265"/>
      <c r="F213" s="258">
        <v>2</v>
      </c>
      <c r="G213" s="244"/>
      <c r="H213" s="348" t="s">
        <v>576</v>
      </c>
      <c r="I213" s="348"/>
      <c r="J213" s="348"/>
      <c r="K213" s="298"/>
    </row>
    <row r="214" spans="2:11" ht="15" customHeight="1">
      <c r="B214" s="297"/>
      <c r="C214" s="265"/>
      <c r="D214" s="265"/>
      <c r="E214" s="265"/>
      <c r="F214" s="258">
        <v>3</v>
      </c>
      <c r="G214" s="244"/>
      <c r="H214" s="348" t="s">
        <v>577</v>
      </c>
      <c r="I214" s="348"/>
      <c r="J214" s="348"/>
      <c r="K214" s="298"/>
    </row>
    <row r="215" spans="2:11" ht="15" customHeight="1">
      <c r="B215" s="297"/>
      <c r="C215" s="265"/>
      <c r="D215" s="265"/>
      <c r="E215" s="265"/>
      <c r="F215" s="258">
        <v>4</v>
      </c>
      <c r="G215" s="244"/>
      <c r="H215" s="348" t="s">
        <v>578</v>
      </c>
      <c r="I215" s="348"/>
      <c r="J215" s="348"/>
      <c r="K215" s="298"/>
    </row>
    <row r="216" spans="2:11" ht="12.75" customHeight="1">
      <c r="B216" s="301"/>
      <c r="C216" s="302"/>
      <c r="D216" s="302"/>
      <c r="E216" s="302"/>
      <c r="F216" s="302"/>
      <c r="G216" s="302"/>
      <c r="H216" s="302"/>
      <c r="I216" s="302"/>
      <c r="J216" s="302"/>
      <c r="K216" s="303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OSM - Kros Plus</dc:creator>
  <cp:keywords/>
  <dc:description/>
  <cp:lastModifiedBy>Mareš, Miroslav</cp:lastModifiedBy>
  <dcterms:created xsi:type="dcterms:W3CDTF">2017-09-11T10:32:11Z</dcterms:created>
  <dcterms:modified xsi:type="dcterms:W3CDTF">2017-09-11T11:30:32Z</dcterms:modified>
  <cp:category/>
  <cp:version/>
  <cp:contentType/>
  <cp:contentStatus/>
</cp:coreProperties>
</file>