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615" windowWidth="22695" windowHeight="9915"/>
  </bookViews>
  <sheets>
    <sheet name="Rekapitulace stavby" sheetId="1" r:id="rId1"/>
    <sheet name="2016-42-101-SP - SO 101 -..." sheetId="2" r:id="rId2"/>
    <sheet name="2016-42-431-SP - SO 431 -..." sheetId="3" r:id="rId3"/>
    <sheet name="2016-42-VON-SP - VON - So..." sheetId="4" r:id="rId4"/>
    <sheet name="Pokyny pro vyplnění" sheetId="5" r:id="rId5"/>
  </sheets>
  <definedNames>
    <definedName name="_xlnm._FilterDatabase" localSheetId="1" hidden="1">'2016-42-101-SP - SO 101 -...'!$C$94:$K$386</definedName>
    <definedName name="_xlnm._FilterDatabase" localSheetId="2" hidden="1">'2016-42-431-SP - SO 431 -...'!$C$86:$K$280</definedName>
    <definedName name="_xlnm._FilterDatabase" localSheetId="3" hidden="1">'2016-42-VON-SP - VON - So...'!$C$85:$K$107</definedName>
    <definedName name="_xlnm.Print_Titles" localSheetId="1">'2016-42-101-SP - SO 101 -...'!$94:$94</definedName>
    <definedName name="_xlnm.Print_Titles" localSheetId="2">'2016-42-431-SP - SO 431 -...'!$86:$86</definedName>
    <definedName name="_xlnm.Print_Titles" localSheetId="3">'2016-42-VON-SP - VON - So...'!$85:$85</definedName>
    <definedName name="_xlnm.Print_Titles" localSheetId="0">'Rekapitulace stavby'!$49:$49</definedName>
    <definedName name="_xlnm.Print_Area" localSheetId="1">'2016-42-101-SP - SO 101 -...'!$C$4:$J$38,'2016-42-101-SP - SO 101 -...'!$C$44:$J$74,'2016-42-101-SP - SO 101 -...'!$C$80:$K$386</definedName>
    <definedName name="_xlnm.Print_Area" localSheetId="2">'2016-42-431-SP - SO 431 -...'!$C$4:$J$38,'2016-42-431-SP - SO 431 -...'!$C$44:$J$66,'2016-42-431-SP - SO 431 -...'!$C$72:$K$280</definedName>
    <definedName name="_xlnm.Print_Area" localSheetId="3">'2016-42-VON-SP - VON - So...'!$C$4:$J$38,'2016-42-VON-SP - VON - So...'!$C$44:$J$65,'2016-42-VON-SP - VON - So...'!$C$71:$K$107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</definedNames>
  <calcPr calcId="145621"/>
</workbook>
</file>

<file path=xl/calcChain.xml><?xml version="1.0" encoding="utf-8"?>
<calcChain xmlns="http://schemas.openxmlformats.org/spreadsheetml/2006/main">
  <c r="AY57" i="1" l="1"/>
  <c r="AX57" i="1"/>
  <c r="BI106" i="4"/>
  <c r="BH106" i="4"/>
  <c r="BG106" i="4"/>
  <c r="BF106" i="4"/>
  <c r="T106" i="4"/>
  <c r="R106" i="4"/>
  <c r="P106" i="4"/>
  <c r="BK106" i="4"/>
  <c r="J106" i="4"/>
  <c r="BE106" i="4"/>
  <c r="BI105" i="4"/>
  <c r="BH105" i="4"/>
  <c r="BG105" i="4"/>
  <c r="BF105" i="4"/>
  <c r="T105" i="4"/>
  <c r="R105" i="4"/>
  <c r="P105" i="4"/>
  <c r="BK105" i="4"/>
  <c r="BK103" i="4" s="1"/>
  <c r="J103" i="4" s="1"/>
  <c r="J64" i="4" s="1"/>
  <c r="J105" i="4"/>
  <c r="BE105" i="4"/>
  <c r="BI104" i="4"/>
  <c r="BH104" i="4"/>
  <c r="BG104" i="4"/>
  <c r="BF104" i="4"/>
  <c r="T104" i="4"/>
  <c r="T103" i="4"/>
  <c r="R104" i="4"/>
  <c r="R103" i="4"/>
  <c r="P104" i="4"/>
  <c r="P103" i="4"/>
  <c r="BK104" i="4"/>
  <c r="J104" i="4"/>
  <c r="BE104" i="4" s="1"/>
  <c r="BI101" i="4"/>
  <c r="BH101" i="4"/>
  <c r="BG101" i="4"/>
  <c r="BF101" i="4"/>
  <c r="T101" i="4"/>
  <c r="T100" i="4"/>
  <c r="R101" i="4"/>
  <c r="R100" i="4"/>
  <c r="P101" i="4"/>
  <c r="P100" i="4"/>
  <c r="BK101" i="4"/>
  <c r="BK100" i="4"/>
  <c r="J100" i="4" s="1"/>
  <c r="J63" i="4" s="1"/>
  <c r="J101" i="4"/>
  <c r="BE101" i="4" s="1"/>
  <c r="BI98" i="4"/>
  <c r="BH98" i="4"/>
  <c r="BG98" i="4"/>
  <c r="BF98" i="4"/>
  <c r="T98" i="4"/>
  <c r="R98" i="4"/>
  <c r="P98" i="4"/>
  <c r="BK98" i="4"/>
  <c r="J98" i="4"/>
  <c r="BE98" i="4"/>
  <c r="BI97" i="4"/>
  <c r="BH97" i="4"/>
  <c r="BG97" i="4"/>
  <c r="BF97" i="4"/>
  <c r="T97" i="4"/>
  <c r="R97" i="4"/>
  <c r="P97" i="4"/>
  <c r="BK97" i="4"/>
  <c r="J97" i="4"/>
  <c r="BE97" i="4"/>
  <c r="BI95" i="4"/>
  <c r="BH95" i="4"/>
  <c r="BG95" i="4"/>
  <c r="BF95" i="4"/>
  <c r="T95" i="4"/>
  <c r="R95" i="4"/>
  <c r="P95" i="4"/>
  <c r="BK95" i="4"/>
  <c r="J95" i="4"/>
  <c r="BE95" i="4"/>
  <c r="BI93" i="4"/>
  <c r="BH93" i="4"/>
  <c r="BG93" i="4"/>
  <c r="BF93" i="4"/>
  <c r="T93" i="4"/>
  <c r="R93" i="4"/>
  <c r="P93" i="4"/>
  <c r="BK93" i="4"/>
  <c r="J93" i="4"/>
  <c r="BE93" i="4"/>
  <c r="BI91" i="4"/>
  <c r="BH91" i="4"/>
  <c r="BG91" i="4"/>
  <c r="BF91" i="4"/>
  <c r="T91" i="4"/>
  <c r="R91" i="4"/>
  <c r="P91" i="4"/>
  <c r="BK91" i="4"/>
  <c r="J91" i="4"/>
  <c r="BE91" i="4"/>
  <c r="BI89" i="4"/>
  <c r="F36" i="4"/>
  <c r="BD57" i="1" s="1"/>
  <c r="BH89" i="4"/>
  <c r="F35" i="4" s="1"/>
  <c r="BC57" i="1" s="1"/>
  <c r="BG89" i="4"/>
  <c r="F34" i="4"/>
  <c r="BB57" i="1" s="1"/>
  <c r="BF89" i="4"/>
  <c r="F33" i="4" s="1"/>
  <c r="BA57" i="1" s="1"/>
  <c r="T89" i="4"/>
  <c r="T88" i="4"/>
  <c r="T87" i="4" s="1"/>
  <c r="T86" i="4" s="1"/>
  <c r="R89" i="4"/>
  <c r="R88" i="4"/>
  <c r="R87" i="4" s="1"/>
  <c r="R86" i="4" s="1"/>
  <c r="P89" i="4"/>
  <c r="P88" i="4"/>
  <c r="P87" i="4" s="1"/>
  <c r="P86" i="4" s="1"/>
  <c r="AU57" i="1" s="1"/>
  <c r="BK89" i="4"/>
  <c r="BK88" i="4" s="1"/>
  <c r="J89" i="4"/>
  <c r="BE89" i="4" s="1"/>
  <c r="J82" i="4"/>
  <c r="F82" i="4"/>
  <c r="F80" i="4"/>
  <c r="E78" i="4"/>
  <c r="J55" i="4"/>
  <c r="F55" i="4"/>
  <c r="F53" i="4"/>
  <c r="E51" i="4"/>
  <c r="J20" i="4"/>
  <c r="E20" i="4"/>
  <c r="F83" i="4" s="1"/>
  <c r="J19" i="4"/>
  <c r="J14" i="4"/>
  <c r="J80" i="4" s="1"/>
  <c r="E7" i="4"/>
  <c r="E47" i="4" s="1"/>
  <c r="E74" i="4"/>
  <c r="AY55" i="1"/>
  <c r="AX55" i="1"/>
  <c r="BI277" i="3"/>
  <c r="BH277" i="3"/>
  <c r="BG277" i="3"/>
  <c r="BF277" i="3"/>
  <c r="T277" i="3"/>
  <c r="R277" i="3"/>
  <c r="P277" i="3"/>
  <c r="BK277" i="3"/>
  <c r="J277" i="3"/>
  <c r="BE277" i="3" s="1"/>
  <c r="BI273" i="3"/>
  <c r="BH273" i="3"/>
  <c r="BG273" i="3"/>
  <c r="BF273" i="3"/>
  <c r="T273" i="3"/>
  <c r="R273" i="3"/>
  <c r="P273" i="3"/>
  <c r="BK273" i="3"/>
  <c r="J273" i="3"/>
  <c r="BE273" i="3"/>
  <c r="BI269" i="3"/>
  <c r="BH269" i="3"/>
  <c r="BG269" i="3"/>
  <c r="BF269" i="3"/>
  <c r="T269" i="3"/>
  <c r="R269" i="3"/>
  <c r="P269" i="3"/>
  <c r="BK269" i="3"/>
  <c r="J269" i="3"/>
  <c r="BE269" i="3" s="1"/>
  <c r="BI265" i="3"/>
  <c r="BH265" i="3"/>
  <c r="BG265" i="3"/>
  <c r="BF265" i="3"/>
  <c r="T265" i="3"/>
  <c r="R265" i="3"/>
  <c r="P265" i="3"/>
  <c r="BK265" i="3"/>
  <c r="J265" i="3"/>
  <c r="BE265" i="3"/>
  <c r="BI261" i="3"/>
  <c r="BH261" i="3"/>
  <c r="BG261" i="3"/>
  <c r="BF261" i="3"/>
  <c r="T261" i="3"/>
  <c r="T260" i="3" s="1"/>
  <c r="R261" i="3"/>
  <c r="R260" i="3"/>
  <c r="P261" i="3"/>
  <c r="P260" i="3" s="1"/>
  <c r="BK261" i="3"/>
  <c r="BK260" i="3"/>
  <c r="J260" i="3"/>
  <c r="J65" i="3" s="1"/>
  <c r="J261" i="3"/>
  <c r="BE261" i="3"/>
  <c r="BI256" i="3"/>
  <c r="BH256" i="3"/>
  <c r="BG256" i="3"/>
  <c r="BF256" i="3"/>
  <c r="T256" i="3"/>
  <c r="R256" i="3"/>
  <c r="P256" i="3"/>
  <c r="BK256" i="3"/>
  <c r="J256" i="3"/>
  <c r="BE256" i="3" s="1"/>
  <c r="BI252" i="3"/>
  <c r="BH252" i="3"/>
  <c r="BG252" i="3"/>
  <c r="BF252" i="3"/>
  <c r="T252" i="3"/>
  <c r="R252" i="3"/>
  <c r="P252" i="3"/>
  <c r="BK252" i="3"/>
  <c r="J252" i="3"/>
  <c r="BE252" i="3"/>
  <c r="BI248" i="3"/>
  <c r="BH248" i="3"/>
  <c r="BG248" i="3"/>
  <c r="BF248" i="3"/>
  <c r="T248" i="3"/>
  <c r="R248" i="3"/>
  <c r="P248" i="3"/>
  <c r="BK248" i="3"/>
  <c r="J248" i="3"/>
  <c r="BE248" i="3" s="1"/>
  <c r="BI244" i="3"/>
  <c r="BH244" i="3"/>
  <c r="BG244" i="3"/>
  <c r="BF244" i="3"/>
  <c r="T244" i="3"/>
  <c r="R244" i="3"/>
  <c r="P244" i="3"/>
  <c r="BK244" i="3"/>
  <c r="J244" i="3"/>
  <c r="BE244" i="3"/>
  <c r="BI240" i="3"/>
  <c r="BH240" i="3"/>
  <c r="BG240" i="3"/>
  <c r="BF240" i="3"/>
  <c r="T240" i="3"/>
  <c r="R240" i="3"/>
  <c r="P240" i="3"/>
  <c r="BK240" i="3"/>
  <c r="J240" i="3"/>
  <c r="BE240" i="3" s="1"/>
  <c r="BI235" i="3"/>
  <c r="BH235" i="3"/>
  <c r="BG235" i="3"/>
  <c r="BF235" i="3"/>
  <c r="T235" i="3"/>
  <c r="R235" i="3"/>
  <c r="P235" i="3"/>
  <c r="BK235" i="3"/>
  <c r="J235" i="3"/>
  <c r="BE235" i="3"/>
  <c r="BI231" i="3"/>
  <c r="BH231" i="3"/>
  <c r="BG231" i="3"/>
  <c r="BF231" i="3"/>
  <c r="T231" i="3"/>
  <c r="R231" i="3"/>
  <c r="P231" i="3"/>
  <c r="BK231" i="3"/>
  <c r="J231" i="3"/>
  <c r="BE231" i="3" s="1"/>
  <c r="BI227" i="3"/>
  <c r="BH227" i="3"/>
  <c r="BG227" i="3"/>
  <c r="BF227" i="3"/>
  <c r="T227" i="3"/>
  <c r="R227" i="3"/>
  <c r="P227" i="3"/>
  <c r="BK227" i="3"/>
  <c r="J227" i="3"/>
  <c r="BE227" i="3"/>
  <c r="BI223" i="3"/>
  <c r="BH223" i="3"/>
  <c r="BG223" i="3"/>
  <c r="BF223" i="3"/>
  <c r="T223" i="3"/>
  <c r="R223" i="3"/>
  <c r="P223" i="3"/>
  <c r="BK223" i="3"/>
  <c r="J223" i="3"/>
  <c r="BE223" i="3" s="1"/>
  <c r="BI219" i="3"/>
  <c r="BH219" i="3"/>
  <c r="BG219" i="3"/>
  <c r="BF219" i="3"/>
  <c r="T219" i="3"/>
  <c r="R219" i="3"/>
  <c r="P219" i="3"/>
  <c r="BK219" i="3"/>
  <c r="J219" i="3"/>
  <c r="BE219" i="3"/>
  <c r="BI215" i="3"/>
  <c r="BH215" i="3"/>
  <c r="BG215" i="3"/>
  <c r="BF215" i="3"/>
  <c r="T215" i="3"/>
  <c r="R215" i="3"/>
  <c r="P215" i="3"/>
  <c r="BK215" i="3"/>
  <c r="J215" i="3"/>
  <c r="BE215" i="3" s="1"/>
  <c r="BI211" i="3"/>
  <c r="BH211" i="3"/>
  <c r="BG211" i="3"/>
  <c r="BF211" i="3"/>
  <c r="T211" i="3"/>
  <c r="R211" i="3"/>
  <c r="P211" i="3"/>
  <c r="BK211" i="3"/>
  <c r="J211" i="3"/>
  <c r="BE211" i="3"/>
  <c r="BI207" i="3"/>
  <c r="BH207" i="3"/>
  <c r="BG207" i="3"/>
  <c r="BF207" i="3"/>
  <c r="T207" i="3"/>
  <c r="R207" i="3"/>
  <c r="P207" i="3"/>
  <c r="BK207" i="3"/>
  <c r="J207" i="3"/>
  <c r="BE207" i="3" s="1"/>
  <c r="BI203" i="3"/>
  <c r="BH203" i="3"/>
  <c r="BG203" i="3"/>
  <c r="BF203" i="3"/>
  <c r="T203" i="3"/>
  <c r="R203" i="3"/>
  <c r="P203" i="3"/>
  <c r="BK203" i="3"/>
  <c r="J203" i="3"/>
  <c r="BE203" i="3"/>
  <c r="BI199" i="3"/>
  <c r="BH199" i="3"/>
  <c r="BG199" i="3"/>
  <c r="BF199" i="3"/>
  <c r="T199" i="3"/>
  <c r="T198" i="3" s="1"/>
  <c r="R199" i="3"/>
  <c r="R198" i="3"/>
  <c r="P199" i="3"/>
  <c r="P198" i="3" s="1"/>
  <c r="BK199" i="3"/>
  <c r="BK198" i="3"/>
  <c r="J198" i="3"/>
  <c r="J64" i="3" s="1"/>
  <c r="J199" i="3"/>
  <c r="BE199" i="3"/>
  <c r="BI194" i="3"/>
  <c r="BH194" i="3"/>
  <c r="BG194" i="3"/>
  <c r="BF194" i="3"/>
  <c r="T194" i="3"/>
  <c r="R194" i="3"/>
  <c r="P194" i="3"/>
  <c r="BK194" i="3"/>
  <c r="J194" i="3"/>
  <c r="BE194" i="3" s="1"/>
  <c r="BI190" i="3"/>
  <c r="BH190" i="3"/>
  <c r="BG190" i="3"/>
  <c r="BF190" i="3"/>
  <c r="T190" i="3"/>
  <c r="R190" i="3"/>
  <c r="P190" i="3"/>
  <c r="BK190" i="3"/>
  <c r="J190" i="3"/>
  <c r="BE190" i="3"/>
  <c r="BI186" i="3"/>
  <c r="BH186" i="3"/>
  <c r="BG186" i="3"/>
  <c r="BF186" i="3"/>
  <c r="T186" i="3"/>
  <c r="R186" i="3"/>
  <c r="P186" i="3"/>
  <c r="BK186" i="3"/>
  <c r="J186" i="3"/>
  <c r="BE186" i="3" s="1"/>
  <c r="BI182" i="3"/>
  <c r="BH182" i="3"/>
  <c r="BG182" i="3"/>
  <c r="BF182" i="3"/>
  <c r="T182" i="3"/>
  <c r="R182" i="3"/>
  <c r="P182" i="3"/>
  <c r="BK182" i="3"/>
  <c r="J182" i="3"/>
  <c r="BE182" i="3"/>
  <c r="BI178" i="3"/>
  <c r="BH178" i="3"/>
  <c r="BG178" i="3"/>
  <c r="BF178" i="3"/>
  <c r="T178" i="3"/>
  <c r="R178" i="3"/>
  <c r="P178" i="3"/>
  <c r="BK178" i="3"/>
  <c r="J178" i="3"/>
  <c r="BE178" i="3" s="1"/>
  <c r="BI174" i="3"/>
  <c r="BH174" i="3"/>
  <c r="BG174" i="3"/>
  <c r="BF174" i="3"/>
  <c r="T174" i="3"/>
  <c r="R174" i="3"/>
  <c r="P174" i="3"/>
  <c r="BK174" i="3"/>
  <c r="J174" i="3"/>
  <c r="BE174" i="3"/>
  <c r="BI169" i="3"/>
  <c r="BH169" i="3"/>
  <c r="BG169" i="3"/>
  <c r="BF169" i="3"/>
  <c r="T169" i="3"/>
  <c r="R169" i="3"/>
  <c r="P169" i="3"/>
  <c r="BK169" i="3"/>
  <c r="J169" i="3"/>
  <c r="BE169" i="3" s="1"/>
  <c r="BI165" i="3"/>
  <c r="BH165" i="3"/>
  <c r="BG165" i="3"/>
  <c r="BF165" i="3"/>
  <c r="T165" i="3"/>
  <c r="R165" i="3"/>
  <c r="P165" i="3"/>
  <c r="BK165" i="3"/>
  <c r="J165" i="3"/>
  <c r="BE165" i="3"/>
  <c r="BI160" i="3"/>
  <c r="BH160" i="3"/>
  <c r="BG160" i="3"/>
  <c r="BF160" i="3"/>
  <c r="T160" i="3"/>
  <c r="R160" i="3"/>
  <c r="P160" i="3"/>
  <c r="BK160" i="3"/>
  <c r="J160" i="3"/>
  <c r="BE160" i="3" s="1"/>
  <c r="BI156" i="3"/>
  <c r="BH156" i="3"/>
  <c r="BG156" i="3"/>
  <c r="BF156" i="3"/>
  <c r="T156" i="3"/>
  <c r="R156" i="3"/>
  <c r="P156" i="3"/>
  <c r="BK156" i="3"/>
  <c r="J156" i="3"/>
  <c r="BE156" i="3"/>
  <c r="BI152" i="3"/>
  <c r="BH152" i="3"/>
  <c r="BG152" i="3"/>
  <c r="BF152" i="3"/>
  <c r="T152" i="3"/>
  <c r="R152" i="3"/>
  <c r="P152" i="3"/>
  <c r="BK152" i="3"/>
  <c r="J152" i="3"/>
  <c r="BE152" i="3" s="1"/>
  <c r="BI148" i="3"/>
  <c r="BH148" i="3"/>
  <c r="BG148" i="3"/>
  <c r="BF148" i="3"/>
  <c r="T148" i="3"/>
  <c r="R148" i="3"/>
  <c r="P148" i="3"/>
  <c r="BK148" i="3"/>
  <c r="J148" i="3"/>
  <c r="BE148" i="3"/>
  <c r="BI144" i="3"/>
  <c r="BH144" i="3"/>
  <c r="BG144" i="3"/>
  <c r="BF144" i="3"/>
  <c r="T144" i="3"/>
  <c r="R144" i="3"/>
  <c r="P144" i="3"/>
  <c r="BK144" i="3"/>
  <c r="J144" i="3"/>
  <c r="BE144" i="3" s="1"/>
  <c r="BI140" i="3"/>
  <c r="BH140" i="3"/>
  <c r="BG140" i="3"/>
  <c r="BF140" i="3"/>
  <c r="T140" i="3"/>
  <c r="R140" i="3"/>
  <c r="P140" i="3"/>
  <c r="BK140" i="3"/>
  <c r="J140" i="3"/>
  <c r="BE140" i="3"/>
  <c r="BI135" i="3"/>
  <c r="BH135" i="3"/>
  <c r="BG135" i="3"/>
  <c r="BF135" i="3"/>
  <c r="T135" i="3"/>
  <c r="R135" i="3"/>
  <c r="P135" i="3"/>
  <c r="BK135" i="3"/>
  <c r="J135" i="3"/>
  <c r="BE135" i="3" s="1"/>
  <c r="BI131" i="3"/>
  <c r="BH131" i="3"/>
  <c r="BG131" i="3"/>
  <c r="BF131" i="3"/>
  <c r="T131" i="3"/>
  <c r="R131" i="3"/>
  <c r="P131" i="3"/>
  <c r="BK131" i="3"/>
  <c r="J131" i="3"/>
  <c r="BE131" i="3"/>
  <c r="BI126" i="3"/>
  <c r="BH126" i="3"/>
  <c r="BG126" i="3"/>
  <c r="BF126" i="3"/>
  <c r="T126" i="3"/>
  <c r="R126" i="3"/>
  <c r="P126" i="3"/>
  <c r="BK126" i="3"/>
  <c r="J126" i="3"/>
  <c r="BE126" i="3" s="1"/>
  <c r="BI122" i="3"/>
  <c r="BH122" i="3"/>
  <c r="BG122" i="3"/>
  <c r="BF122" i="3"/>
  <c r="T122" i="3"/>
  <c r="R122" i="3"/>
  <c r="P122" i="3"/>
  <c r="BK122" i="3"/>
  <c r="J122" i="3"/>
  <c r="BE122" i="3"/>
  <c r="BI117" i="3"/>
  <c r="BH117" i="3"/>
  <c r="BG117" i="3"/>
  <c r="BF117" i="3"/>
  <c r="T117" i="3"/>
  <c r="R117" i="3"/>
  <c r="P117" i="3"/>
  <c r="BK117" i="3"/>
  <c r="J117" i="3"/>
  <c r="BE117" i="3" s="1"/>
  <c r="BI113" i="3"/>
  <c r="BH113" i="3"/>
  <c r="BG113" i="3"/>
  <c r="BF113" i="3"/>
  <c r="T113" i="3"/>
  <c r="R113" i="3"/>
  <c r="P113" i="3"/>
  <c r="BK113" i="3"/>
  <c r="J113" i="3"/>
  <c r="BE113" i="3"/>
  <c r="BI108" i="3"/>
  <c r="BH108" i="3"/>
  <c r="BG108" i="3"/>
  <c r="BF108" i="3"/>
  <c r="T108" i="3"/>
  <c r="R108" i="3"/>
  <c r="P108" i="3"/>
  <c r="BK108" i="3"/>
  <c r="J108" i="3"/>
  <c r="BE108" i="3" s="1"/>
  <c r="BI104" i="3"/>
  <c r="BH104" i="3"/>
  <c r="BG104" i="3"/>
  <c r="BF104" i="3"/>
  <c r="T104" i="3"/>
  <c r="R104" i="3"/>
  <c r="P104" i="3"/>
  <c r="BK104" i="3"/>
  <c r="J104" i="3"/>
  <c r="BE104" i="3"/>
  <c r="BI100" i="3"/>
  <c r="BH100" i="3"/>
  <c r="BG100" i="3"/>
  <c r="BF100" i="3"/>
  <c r="T100" i="3"/>
  <c r="T90" i="3" s="1"/>
  <c r="R100" i="3"/>
  <c r="P100" i="3"/>
  <c r="BK100" i="3"/>
  <c r="J100" i="3"/>
  <c r="BE100" i="3" s="1"/>
  <c r="BI95" i="3"/>
  <c r="BH95" i="3"/>
  <c r="BG95" i="3"/>
  <c r="F34" i="3" s="1"/>
  <c r="BB55" i="1" s="1"/>
  <c r="BF95" i="3"/>
  <c r="T95" i="3"/>
  <c r="R95" i="3"/>
  <c r="P95" i="3"/>
  <c r="BK95" i="3"/>
  <c r="J95" i="3"/>
  <c r="BE95" i="3"/>
  <c r="BI91" i="3"/>
  <c r="F36" i="3" s="1"/>
  <c r="BD55" i="1" s="1"/>
  <c r="BH91" i="3"/>
  <c r="F35" i="3"/>
  <c r="BC55" i="1" s="1"/>
  <c r="BG91" i="3"/>
  <c r="BF91" i="3"/>
  <c r="J33" i="3" s="1"/>
  <c r="AW55" i="1" s="1"/>
  <c r="F33" i="3"/>
  <c r="BA55" i="1" s="1"/>
  <c r="T91" i="3"/>
  <c r="R91" i="3"/>
  <c r="R90" i="3"/>
  <c r="R89" i="3" s="1"/>
  <c r="R88" i="3" s="1"/>
  <c r="R87" i="3" s="1"/>
  <c r="P91" i="3"/>
  <c r="P90" i="3" s="1"/>
  <c r="P89" i="3" s="1"/>
  <c r="P88" i="3" s="1"/>
  <c r="P87" i="3" s="1"/>
  <c r="AU55" i="1" s="1"/>
  <c r="BK91" i="3"/>
  <c r="BK90" i="3"/>
  <c r="BK89" i="3" s="1"/>
  <c r="J90" i="3"/>
  <c r="J91" i="3"/>
  <c r="BE91" i="3"/>
  <c r="J63" i="3"/>
  <c r="J83" i="3"/>
  <c r="F83" i="3"/>
  <c r="F81" i="3"/>
  <c r="E79" i="3"/>
  <c r="J55" i="3"/>
  <c r="F55" i="3"/>
  <c r="F53" i="3"/>
  <c r="E51" i="3"/>
  <c r="J20" i="3"/>
  <c r="E20" i="3"/>
  <c r="F84" i="3" s="1"/>
  <c r="F56" i="3"/>
  <c r="J19" i="3"/>
  <c r="J14" i="3"/>
  <c r="J81" i="3" s="1"/>
  <c r="J53" i="3"/>
  <c r="E7" i="3"/>
  <c r="E75" i="3" s="1"/>
  <c r="AY53" i="1"/>
  <c r="AX53" i="1"/>
  <c r="BI384" i="2"/>
  <c r="BH384" i="2"/>
  <c r="BG384" i="2"/>
  <c r="BF384" i="2"/>
  <c r="T384" i="2"/>
  <c r="R384" i="2"/>
  <c r="P384" i="2"/>
  <c r="BK384" i="2"/>
  <c r="J384" i="2"/>
  <c r="BE384" i="2" s="1"/>
  <c r="BI380" i="2"/>
  <c r="BH380" i="2"/>
  <c r="BG380" i="2"/>
  <c r="BF380" i="2"/>
  <c r="T380" i="2"/>
  <c r="R380" i="2"/>
  <c r="P380" i="2"/>
  <c r="BK380" i="2"/>
  <c r="J380" i="2"/>
  <c r="BE380" i="2"/>
  <c r="BI377" i="2"/>
  <c r="BH377" i="2"/>
  <c r="BG377" i="2"/>
  <c r="BF377" i="2"/>
  <c r="T377" i="2"/>
  <c r="R377" i="2"/>
  <c r="P377" i="2"/>
  <c r="BK377" i="2"/>
  <c r="J377" i="2"/>
  <c r="BE377" i="2" s="1"/>
  <c r="BI374" i="2"/>
  <c r="BH374" i="2"/>
  <c r="BG374" i="2"/>
  <c r="BF374" i="2"/>
  <c r="T374" i="2"/>
  <c r="R374" i="2"/>
  <c r="P374" i="2"/>
  <c r="BK374" i="2"/>
  <c r="J374" i="2"/>
  <c r="BE374" i="2"/>
  <c r="BI371" i="2"/>
  <c r="BH371" i="2"/>
  <c r="BG371" i="2"/>
  <c r="BF371" i="2"/>
  <c r="T371" i="2"/>
  <c r="R371" i="2"/>
  <c r="P371" i="2"/>
  <c r="BK371" i="2"/>
  <c r="J371" i="2"/>
  <c r="BE371" i="2" s="1"/>
  <c r="BI368" i="2"/>
  <c r="BH368" i="2"/>
  <c r="BG368" i="2"/>
  <c r="BF368" i="2"/>
  <c r="T368" i="2"/>
  <c r="R368" i="2"/>
  <c r="P368" i="2"/>
  <c r="BK368" i="2"/>
  <c r="J368" i="2"/>
  <c r="BE368" i="2"/>
  <c r="BI365" i="2"/>
  <c r="BH365" i="2"/>
  <c r="BG365" i="2"/>
  <c r="BF365" i="2"/>
  <c r="T365" i="2"/>
  <c r="R365" i="2"/>
  <c r="P365" i="2"/>
  <c r="BK365" i="2"/>
  <c r="J365" i="2"/>
  <c r="BE365" i="2" s="1"/>
  <c r="BI363" i="2"/>
  <c r="BH363" i="2"/>
  <c r="BG363" i="2"/>
  <c r="BF363" i="2"/>
  <c r="T363" i="2"/>
  <c r="T362" i="2"/>
  <c r="R363" i="2"/>
  <c r="R362" i="2" s="1"/>
  <c r="P363" i="2"/>
  <c r="P362" i="2"/>
  <c r="BK363" i="2"/>
  <c r="BK362" i="2" s="1"/>
  <c r="J362" i="2" s="1"/>
  <c r="J73" i="2" s="1"/>
  <c r="J363" i="2"/>
  <c r="BE363" i="2" s="1"/>
  <c r="BI361" i="2"/>
  <c r="BH361" i="2"/>
  <c r="BG361" i="2"/>
  <c r="BF361" i="2"/>
  <c r="T361" i="2"/>
  <c r="T360" i="2"/>
  <c r="R361" i="2"/>
  <c r="R360" i="2" s="1"/>
  <c r="P361" i="2"/>
  <c r="P360" i="2"/>
  <c r="BK361" i="2"/>
  <c r="BK360" i="2" s="1"/>
  <c r="J360" i="2" s="1"/>
  <c r="J72" i="2" s="1"/>
  <c r="J361" i="2"/>
  <c r="BE361" i="2" s="1"/>
  <c r="BI359" i="2"/>
  <c r="BH359" i="2"/>
  <c r="BG359" i="2"/>
  <c r="BF359" i="2"/>
  <c r="T359" i="2"/>
  <c r="R359" i="2"/>
  <c r="P359" i="2"/>
  <c r="BK359" i="2"/>
  <c r="J359" i="2"/>
  <c r="BE359" i="2"/>
  <c r="BI358" i="2"/>
  <c r="BH358" i="2"/>
  <c r="BG358" i="2"/>
  <c r="BF358" i="2"/>
  <c r="T358" i="2"/>
  <c r="R358" i="2"/>
  <c r="P358" i="2"/>
  <c r="BK358" i="2"/>
  <c r="J358" i="2"/>
  <c r="BE358" i="2" s="1"/>
  <c r="BI357" i="2"/>
  <c r="BH357" i="2"/>
  <c r="BG357" i="2"/>
  <c r="BF357" i="2"/>
  <c r="T357" i="2"/>
  <c r="R357" i="2"/>
  <c r="P357" i="2"/>
  <c r="BK357" i="2"/>
  <c r="J357" i="2"/>
  <c r="BE357" i="2"/>
  <c r="BI355" i="2"/>
  <c r="BH355" i="2"/>
  <c r="BG355" i="2"/>
  <c r="BF355" i="2"/>
  <c r="T355" i="2"/>
  <c r="R355" i="2"/>
  <c r="P355" i="2"/>
  <c r="BK355" i="2"/>
  <c r="J355" i="2"/>
  <c r="BE355" i="2" s="1"/>
  <c r="BI354" i="2"/>
  <c r="BH354" i="2"/>
  <c r="BG354" i="2"/>
  <c r="BF354" i="2"/>
  <c r="T354" i="2"/>
  <c r="T353" i="2"/>
  <c r="R354" i="2"/>
  <c r="R353" i="2" s="1"/>
  <c r="P354" i="2"/>
  <c r="P353" i="2"/>
  <c r="BK354" i="2"/>
  <c r="BK353" i="2" s="1"/>
  <c r="J353" i="2" s="1"/>
  <c r="J71" i="2" s="1"/>
  <c r="J354" i="2"/>
  <c r="BE354" i="2" s="1"/>
  <c r="BI349" i="2"/>
  <c r="BH349" i="2"/>
  <c r="BG349" i="2"/>
  <c r="BF349" i="2"/>
  <c r="T349" i="2"/>
  <c r="R349" i="2"/>
  <c r="P349" i="2"/>
  <c r="BK349" i="2"/>
  <c r="J349" i="2"/>
  <c r="BE349" i="2"/>
  <c r="BI345" i="2"/>
  <c r="BH345" i="2"/>
  <c r="BG345" i="2"/>
  <c r="BF345" i="2"/>
  <c r="T345" i="2"/>
  <c r="R345" i="2"/>
  <c r="P345" i="2"/>
  <c r="BK345" i="2"/>
  <c r="J345" i="2"/>
  <c r="BE345" i="2"/>
  <c r="BI341" i="2"/>
  <c r="BH341" i="2"/>
  <c r="BG341" i="2"/>
  <c r="BF341" i="2"/>
  <c r="T341" i="2"/>
  <c r="R341" i="2"/>
  <c r="R333" i="2" s="1"/>
  <c r="P341" i="2"/>
  <c r="BK341" i="2"/>
  <c r="J341" i="2"/>
  <c r="BE341" i="2"/>
  <c r="BI337" i="2"/>
  <c r="BH337" i="2"/>
  <c r="BG337" i="2"/>
  <c r="BF337" i="2"/>
  <c r="T337" i="2"/>
  <c r="R337" i="2"/>
  <c r="P337" i="2"/>
  <c r="BK337" i="2"/>
  <c r="BK333" i="2" s="1"/>
  <c r="J333" i="2" s="1"/>
  <c r="J70" i="2" s="1"/>
  <c r="J337" i="2"/>
  <c r="BE337" i="2"/>
  <c r="BI334" i="2"/>
  <c r="BH334" i="2"/>
  <c r="BG334" i="2"/>
  <c r="BF334" i="2"/>
  <c r="T334" i="2"/>
  <c r="T333" i="2"/>
  <c r="R334" i="2"/>
  <c r="P334" i="2"/>
  <c r="P333" i="2"/>
  <c r="BK334" i="2"/>
  <c r="J334" i="2"/>
  <c r="BE334" i="2" s="1"/>
  <c r="BI329" i="2"/>
  <c r="BH329" i="2"/>
  <c r="BG329" i="2"/>
  <c r="BF329" i="2"/>
  <c r="T329" i="2"/>
  <c r="R329" i="2"/>
  <c r="P329" i="2"/>
  <c r="BK329" i="2"/>
  <c r="J329" i="2"/>
  <c r="BE329" i="2"/>
  <c r="BI325" i="2"/>
  <c r="BH325" i="2"/>
  <c r="BG325" i="2"/>
  <c r="BF325" i="2"/>
  <c r="T325" i="2"/>
  <c r="R325" i="2"/>
  <c r="P325" i="2"/>
  <c r="BK325" i="2"/>
  <c r="J325" i="2"/>
  <c r="BE325" i="2"/>
  <c r="BI322" i="2"/>
  <c r="BH322" i="2"/>
  <c r="BG322" i="2"/>
  <c r="BF322" i="2"/>
  <c r="T322" i="2"/>
  <c r="R322" i="2"/>
  <c r="P322" i="2"/>
  <c r="BK322" i="2"/>
  <c r="J322" i="2"/>
  <c r="BE322" i="2"/>
  <c r="BI319" i="2"/>
  <c r="BH319" i="2"/>
  <c r="BG319" i="2"/>
  <c r="BF319" i="2"/>
  <c r="T319" i="2"/>
  <c r="R319" i="2"/>
  <c r="P319" i="2"/>
  <c r="BK319" i="2"/>
  <c r="J319" i="2"/>
  <c r="BE319" i="2"/>
  <c r="BI315" i="2"/>
  <c r="BH315" i="2"/>
  <c r="BG315" i="2"/>
  <c r="BF315" i="2"/>
  <c r="T315" i="2"/>
  <c r="R315" i="2"/>
  <c r="P315" i="2"/>
  <c r="BK315" i="2"/>
  <c r="J315" i="2"/>
  <c r="BE315" i="2"/>
  <c r="BI312" i="2"/>
  <c r="BH312" i="2"/>
  <c r="BG312" i="2"/>
  <c r="BF312" i="2"/>
  <c r="T312" i="2"/>
  <c r="R312" i="2"/>
  <c r="P312" i="2"/>
  <c r="BK312" i="2"/>
  <c r="J312" i="2"/>
  <c r="BE312" i="2"/>
  <c r="BI308" i="2"/>
  <c r="BH308" i="2"/>
  <c r="BG308" i="2"/>
  <c r="BF308" i="2"/>
  <c r="T308" i="2"/>
  <c r="R308" i="2"/>
  <c r="P308" i="2"/>
  <c r="BK308" i="2"/>
  <c r="J308" i="2"/>
  <c r="BE308" i="2"/>
  <c r="BI302" i="2"/>
  <c r="BH302" i="2"/>
  <c r="BG302" i="2"/>
  <c r="BF302" i="2"/>
  <c r="T302" i="2"/>
  <c r="R302" i="2"/>
  <c r="P302" i="2"/>
  <c r="BK302" i="2"/>
  <c r="J302" i="2"/>
  <c r="BE302" i="2"/>
  <c r="BI299" i="2"/>
  <c r="BH299" i="2"/>
  <c r="BG299" i="2"/>
  <c r="BF299" i="2"/>
  <c r="T299" i="2"/>
  <c r="R299" i="2"/>
  <c r="P299" i="2"/>
  <c r="BK299" i="2"/>
  <c r="J299" i="2"/>
  <c r="BE299" i="2"/>
  <c r="BI296" i="2"/>
  <c r="BH296" i="2"/>
  <c r="BG296" i="2"/>
  <c r="BF296" i="2"/>
  <c r="T296" i="2"/>
  <c r="R296" i="2"/>
  <c r="P296" i="2"/>
  <c r="BK296" i="2"/>
  <c r="J296" i="2"/>
  <c r="BE296" i="2"/>
  <c r="BI292" i="2"/>
  <c r="BH292" i="2"/>
  <c r="BG292" i="2"/>
  <c r="BF292" i="2"/>
  <c r="T292" i="2"/>
  <c r="R292" i="2"/>
  <c r="P292" i="2"/>
  <c r="BK292" i="2"/>
  <c r="J292" i="2"/>
  <c r="BE292" i="2"/>
  <c r="BI288" i="2"/>
  <c r="BH288" i="2"/>
  <c r="BG288" i="2"/>
  <c r="BF288" i="2"/>
  <c r="T288" i="2"/>
  <c r="R288" i="2"/>
  <c r="P288" i="2"/>
  <c r="BK288" i="2"/>
  <c r="J288" i="2"/>
  <c r="BE288" i="2"/>
  <c r="BI285" i="2"/>
  <c r="BH285" i="2"/>
  <c r="BG285" i="2"/>
  <c r="BF285" i="2"/>
  <c r="T285" i="2"/>
  <c r="R285" i="2"/>
  <c r="P285" i="2"/>
  <c r="BK285" i="2"/>
  <c r="J285" i="2"/>
  <c r="BE285" i="2"/>
  <c r="BI282" i="2"/>
  <c r="BH282" i="2"/>
  <c r="BG282" i="2"/>
  <c r="BF282" i="2"/>
  <c r="T282" i="2"/>
  <c r="R282" i="2"/>
  <c r="P282" i="2"/>
  <c r="BK282" i="2"/>
  <c r="J282" i="2"/>
  <c r="BE282" i="2"/>
  <c r="BI279" i="2"/>
  <c r="BH279" i="2"/>
  <c r="BG279" i="2"/>
  <c r="BF279" i="2"/>
  <c r="T279" i="2"/>
  <c r="R279" i="2"/>
  <c r="P279" i="2"/>
  <c r="BK279" i="2"/>
  <c r="J279" i="2"/>
  <c r="BE279" i="2"/>
  <c r="BI275" i="2"/>
  <c r="BH275" i="2"/>
  <c r="BG275" i="2"/>
  <c r="BF275" i="2"/>
  <c r="T275" i="2"/>
  <c r="R275" i="2"/>
  <c r="P275" i="2"/>
  <c r="BK275" i="2"/>
  <c r="J275" i="2"/>
  <c r="BE275" i="2"/>
  <c r="BI271" i="2"/>
  <c r="BH271" i="2"/>
  <c r="BG271" i="2"/>
  <c r="BF271" i="2"/>
  <c r="T271" i="2"/>
  <c r="R271" i="2"/>
  <c r="P271" i="2"/>
  <c r="BK271" i="2"/>
  <c r="J271" i="2"/>
  <c r="BE271" i="2"/>
  <c r="BI267" i="2"/>
  <c r="BH267" i="2"/>
  <c r="BG267" i="2"/>
  <c r="BF267" i="2"/>
  <c r="T267" i="2"/>
  <c r="R267" i="2"/>
  <c r="P267" i="2"/>
  <c r="BK267" i="2"/>
  <c r="J267" i="2"/>
  <c r="BE267" i="2"/>
  <c r="BI263" i="2"/>
  <c r="BH263" i="2"/>
  <c r="BG263" i="2"/>
  <c r="BF263" i="2"/>
  <c r="T263" i="2"/>
  <c r="R263" i="2"/>
  <c r="P263" i="2"/>
  <c r="BK263" i="2"/>
  <c r="J263" i="2"/>
  <c r="BE263" i="2"/>
  <c r="BI259" i="2"/>
  <c r="BH259" i="2"/>
  <c r="BG259" i="2"/>
  <c r="BF259" i="2"/>
  <c r="T259" i="2"/>
  <c r="R259" i="2"/>
  <c r="P259" i="2"/>
  <c r="BK259" i="2"/>
  <c r="J259" i="2"/>
  <c r="BE259" i="2"/>
  <c r="BI255" i="2"/>
  <c r="BH255" i="2"/>
  <c r="BG255" i="2"/>
  <c r="BF255" i="2"/>
  <c r="T255" i="2"/>
  <c r="T254" i="2"/>
  <c r="R255" i="2"/>
  <c r="P255" i="2"/>
  <c r="P254" i="2"/>
  <c r="BK255" i="2"/>
  <c r="J255" i="2"/>
  <c r="BE255" i="2" s="1"/>
  <c r="BI250" i="2"/>
  <c r="BH250" i="2"/>
  <c r="BG250" i="2"/>
  <c r="BF250" i="2"/>
  <c r="T250" i="2"/>
  <c r="R250" i="2"/>
  <c r="P250" i="2"/>
  <c r="BK250" i="2"/>
  <c r="J250" i="2"/>
  <c r="BE250" i="2"/>
  <c r="BI247" i="2"/>
  <c r="BH247" i="2"/>
  <c r="BG247" i="2"/>
  <c r="BF247" i="2"/>
  <c r="T247" i="2"/>
  <c r="R247" i="2"/>
  <c r="P247" i="2"/>
  <c r="BK247" i="2"/>
  <c r="J247" i="2"/>
  <c r="BE247" i="2"/>
  <c r="BI243" i="2"/>
  <c r="BH243" i="2"/>
  <c r="BG243" i="2"/>
  <c r="BF243" i="2"/>
  <c r="T243" i="2"/>
  <c r="R243" i="2"/>
  <c r="P243" i="2"/>
  <c r="BK243" i="2"/>
  <c r="J243" i="2"/>
  <c r="BE243" i="2"/>
  <c r="BI239" i="2"/>
  <c r="BH239" i="2"/>
  <c r="BG239" i="2"/>
  <c r="BF239" i="2"/>
  <c r="T239" i="2"/>
  <c r="T238" i="2"/>
  <c r="R239" i="2"/>
  <c r="R238" i="2"/>
  <c r="P239" i="2"/>
  <c r="P238" i="2"/>
  <c r="BK239" i="2"/>
  <c r="BK238" i="2"/>
  <c r="J238" i="2" s="1"/>
  <c r="J68" i="2" s="1"/>
  <c r="J239" i="2"/>
  <c r="BE239" i="2"/>
  <c r="BI234" i="2"/>
  <c r="BH234" i="2"/>
  <c r="BG234" i="2"/>
  <c r="BF234" i="2"/>
  <c r="T234" i="2"/>
  <c r="R234" i="2"/>
  <c r="P234" i="2"/>
  <c r="BK234" i="2"/>
  <c r="J234" i="2"/>
  <c r="BE234" i="2"/>
  <c r="BI231" i="2"/>
  <c r="BH231" i="2"/>
  <c r="BG231" i="2"/>
  <c r="BF231" i="2"/>
  <c r="T231" i="2"/>
  <c r="R231" i="2"/>
  <c r="P231" i="2"/>
  <c r="BK231" i="2"/>
  <c r="J231" i="2"/>
  <c r="BE231" i="2"/>
  <c r="BI227" i="2"/>
  <c r="BH227" i="2"/>
  <c r="BG227" i="2"/>
  <c r="BF227" i="2"/>
  <c r="T227" i="2"/>
  <c r="R227" i="2"/>
  <c r="P227" i="2"/>
  <c r="BK227" i="2"/>
  <c r="J227" i="2"/>
  <c r="BE227" i="2" s="1"/>
  <c r="BI224" i="2"/>
  <c r="BH224" i="2"/>
  <c r="BG224" i="2"/>
  <c r="BF224" i="2"/>
  <c r="T224" i="2"/>
  <c r="R224" i="2"/>
  <c r="P224" i="2"/>
  <c r="BK224" i="2"/>
  <c r="J224" i="2"/>
  <c r="BE224" i="2"/>
  <c r="BI220" i="2"/>
  <c r="BH220" i="2"/>
  <c r="BG220" i="2"/>
  <c r="BF220" i="2"/>
  <c r="T220" i="2"/>
  <c r="R220" i="2"/>
  <c r="P220" i="2"/>
  <c r="BK220" i="2"/>
  <c r="J220" i="2"/>
  <c r="BE220" i="2" s="1"/>
  <c r="BI216" i="2"/>
  <c r="BH216" i="2"/>
  <c r="BG216" i="2"/>
  <c r="BF216" i="2"/>
  <c r="T216" i="2"/>
  <c r="T215" i="2"/>
  <c r="R216" i="2"/>
  <c r="R215" i="2" s="1"/>
  <c r="P216" i="2"/>
  <c r="P215" i="2"/>
  <c r="BK216" i="2"/>
  <c r="J216" i="2"/>
  <c r="BE216" i="2" s="1"/>
  <c r="BI211" i="2"/>
  <c r="BH211" i="2"/>
  <c r="BG211" i="2"/>
  <c r="BF211" i="2"/>
  <c r="T211" i="2"/>
  <c r="T210" i="2"/>
  <c r="R211" i="2"/>
  <c r="R210" i="2" s="1"/>
  <c r="P211" i="2"/>
  <c r="P210" i="2"/>
  <c r="BK211" i="2"/>
  <c r="BK210" i="2" s="1"/>
  <c r="J210" i="2" s="1"/>
  <c r="J66" i="2" s="1"/>
  <c r="J211" i="2"/>
  <c r="BE211" i="2" s="1"/>
  <c r="BI206" i="2"/>
  <c r="BH206" i="2"/>
  <c r="BG206" i="2"/>
  <c r="BF206" i="2"/>
  <c r="T206" i="2"/>
  <c r="R206" i="2"/>
  <c r="P206" i="2"/>
  <c r="BK206" i="2"/>
  <c r="J206" i="2"/>
  <c r="BE206" i="2"/>
  <c r="BI202" i="2"/>
  <c r="BH202" i="2"/>
  <c r="BG202" i="2"/>
  <c r="BF202" i="2"/>
  <c r="T202" i="2"/>
  <c r="T201" i="2" s="1"/>
  <c r="R202" i="2"/>
  <c r="R201" i="2"/>
  <c r="P202" i="2"/>
  <c r="P201" i="2" s="1"/>
  <c r="BK202" i="2"/>
  <c r="BK201" i="2"/>
  <c r="J201" i="2" s="1"/>
  <c r="J202" i="2"/>
  <c r="BE202" i="2"/>
  <c r="J65" i="2"/>
  <c r="BI197" i="2"/>
  <c r="BH197" i="2"/>
  <c r="BG197" i="2"/>
  <c r="BF197" i="2"/>
  <c r="T197" i="2"/>
  <c r="R197" i="2"/>
  <c r="P197" i="2"/>
  <c r="BK197" i="2"/>
  <c r="J197" i="2"/>
  <c r="BE197" i="2" s="1"/>
  <c r="BI194" i="2"/>
  <c r="BH194" i="2"/>
  <c r="BG194" i="2"/>
  <c r="BF194" i="2"/>
  <c r="T194" i="2"/>
  <c r="R194" i="2"/>
  <c r="P194" i="2"/>
  <c r="BK194" i="2"/>
  <c r="J194" i="2"/>
  <c r="BE194" i="2"/>
  <c r="BI190" i="2"/>
  <c r="BH190" i="2"/>
  <c r="BG190" i="2"/>
  <c r="BF190" i="2"/>
  <c r="T190" i="2"/>
  <c r="R190" i="2"/>
  <c r="P190" i="2"/>
  <c r="BK190" i="2"/>
  <c r="J190" i="2"/>
  <c r="BE190" i="2" s="1"/>
  <c r="BI186" i="2"/>
  <c r="BH186" i="2"/>
  <c r="BG186" i="2"/>
  <c r="BF186" i="2"/>
  <c r="T186" i="2"/>
  <c r="T185" i="2"/>
  <c r="R186" i="2"/>
  <c r="R185" i="2" s="1"/>
  <c r="P186" i="2"/>
  <c r="P185" i="2"/>
  <c r="BK186" i="2"/>
  <c r="BK185" i="2" s="1"/>
  <c r="J185" i="2" s="1"/>
  <c r="J64" i="2" s="1"/>
  <c r="J186" i="2"/>
  <c r="BE186" i="2" s="1"/>
  <c r="BI180" i="2"/>
  <c r="BH180" i="2"/>
  <c r="BG180" i="2"/>
  <c r="BF180" i="2"/>
  <c r="T180" i="2"/>
  <c r="R180" i="2"/>
  <c r="P180" i="2"/>
  <c r="BK180" i="2"/>
  <c r="J180" i="2"/>
  <c r="BE180" i="2"/>
  <c r="BI177" i="2"/>
  <c r="BH177" i="2"/>
  <c r="BG177" i="2"/>
  <c r="BF177" i="2"/>
  <c r="T177" i="2"/>
  <c r="R177" i="2"/>
  <c r="P177" i="2"/>
  <c r="BK177" i="2"/>
  <c r="J177" i="2"/>
  <c r="BE177" i="2" s="1"/>
  <c r="BI172" i="2"/>
  <c r="BH172" i="2"/>
  <c r="BG172" i="2"/>
  <c r="BF172" i="2"/>
  <c r="T172" i="2"/>
  <c r="R172" i="2"/>
  <c r="P172" i="2"/>
  <c r="BK172" i="2"/>
  <c r="J172" i="2"/>
  <c r="BE172" i="2"/>
  <c r="BI169" i="2"/>
  <c r="BH169" i="2"/>
  <c r="BG169" i="2"/>
  <c r="BF169" i="2"/>
  <c r="T169" i="2"/>
  <c r="R169" i="2"/>
  <c r="P169" i="2"/>
  <c r="BK169" i="2"/>
  <c r="J169" i="2"/>
  <c r="BE169" i="2" s="1"/>
  <c r="BI166" i="2"/>
  <c r="BH166" i="2"/>
  <c r="BG166" i="2"/>
  <c r="BF166" i="2"/>
  <c r="T166" i="2"/>
  <c r="R166" i="2"/>
  <c r="P166" i="2"/>
  <c r="BK166" i="2"/>
  <c r="J166" i="2"/>
  <c r="BE166" i="2"/>
  <c r="BI162" i="2"/>
  <c r="BH162" i="2"/>
  <c r="BG162" i="2"/>
  <c r="BF162" i="2"/>
  <c r="T162" i="2"/>
  <c r="R162" i="2"/>
  <c r="P162" i="2"/>
  <c r="BK162" i="2"/>
  <c r="J162" i="2"/>
  <c r="BE162" i="2" s="1"/>
  <c r="BI159" i="2"/>
  <c r="BH159" i="2"/>
  <c r="BG159" i="2"/>
  <c r="BF159" i="2"/>
  <c r="T159" i="2"/>
  <c r="R159" i="2"/>
  <c r="R148" i="2" s="1"/>
  <c r="P159" i="2"/>
  <c r="BK159" i="2"/>
  <c r="J159" i="2"/>
  <c r="BE159" i="2"/>
  <c r="BI155" i="2"/>
  <c r="BH155" i="2"/>
  <c r="BG155" i="2"/>
  <c r="BF155" i="2"/>
  <c r="T155" i="2"/>
  <c r="R155" i="2"/>
  <c r="P155" i="2"/>
  <c r="BK155" i="2"/>
  <c r="BK148" i="2" s="1"/>
  <c r="J148" i="2" s="1"/>
  <c r="J63" i="2" s="1"/>
  <c r="J155" i="2"/>
  <c r="BE155" i="2" s="1"/>
  <c r="BI152" i="2"/>
  <c r="BH152" i="2"/>
  <c r="BG152" i="2"/>
  <c r="BF152" i="2"/>
  <c r="T152" i="2"/>
  <c r="R152" i="2"/>
  <c r="P152" i="2"/>
  <c r="BK152" i="2"/>
  <c r="J152" i="2"/>
  <c r="BE152" i="2"/>
  <c r="BI149" i="2"/>
  <c r="BH149" i="2"/>
  <c r="BG149" i="2"/>
  <c r="BF149" i="2"/>
  <c r="T149" i="2"/>
  <c r="T148" i="2" s="1"/>
  <c r="R149" i="2"/>
  <c r="P149" i="2"/>
  <c r="P148" i="2" s="1"/>
  <c r="BK149" i="2"/>
  <c r="J149" i="2"/>
  <c r="BE149" i="2" s="1"/>
  <c r="BI145" i="2"/>
  <c r="BH145" i="2"/>
  <c r="BG145" i="2"/>
  <c r="BF145" i="2"/>
  <c r="T145" i="2"/>
  <c r="R145" i="2"/>
  <c r="P145" i="2"/>
  <c r="BK145" i="2"/>
  <c r="J145" i="2"/>
  <c r="BE145" i="2" s="1"/>
  <c r="BI141" i="2"/>
  <c r="BH141" i="2"/>
  <c r="BG141" i="2"/>
  <c r="BF141" i="2"/>
  <c r="T141" i="2"/>
  <c r="R141" i="2"/>
  <c r="P141" i="2"/>
  <c r="BK141" i="2"/>
  <c r="J141" i="2"/>
  <c r="BE141" i="2"/>
  <c r="BI137" i="2"/>
  <c r="BH137" i="2"/>
  <c r="BG137" i="2"/>
  <c r="BF137" i="2"/>
  <c r="T137" i="2"/>
  <c r="R137" i="2"/>
  <c r="P137" i="2"/>
  <c r="BK137" i="2"/>
  <c r="J137" i="2"/>
  <c r="BE137" i="2" s="1"/>
  <c r="BI133" i="2"/>
  <c r="BH133" i="2"/>
  <c r="BG133" i="2"/>
  <c r="BF133" i="2"/>
  <c r="T133" i="2"/>
  <c r="R133" i="2"/>
  <c r="P133" i="2"/>
  <c r="BK133" i="2"/>
  <c r="J133" i="2"/>
  <c r="BE133" i="2"/>
  <c r="BI130" i="2"/>
  <c r="BH130" i="2"/>
  <c r="BG130" i="2"/>
  <c r="BF130" i="2"/>
  <c r="T130" i="2"/>
  <c r="R130" i="2"/>
  <c r="P130" i="2"/>
  <c r="BK130" i="2"/>
  <c r="J130" i="2"/>
  <c r="BE130" i="2" s="1"/>
  <c r="BI127" i="2"/>
  <c r="BH127" i="2"/>
  <c r="BG127" i="2"/>
  <c r="BF127" i="2"/>
  <c r="T127" i="2"/>
  <c r="R127" i="2"/>
  <c r="P127" i="2"/>
  <c r="BK127" i="2"/>
  <c r="J127" i="2"/>
  <c r="BE127" i="2"/>
  <c r="BI123" i="2"/>
  <c r="BH123" i="2"/>
  <c r="BG123" i="2"/>
  <c r="BF123" i="2"/>
  <c r="T123" i="2"/>
  <c r="R123" i="2"/>
  <c r="P123" i="2"/>
  <c r="BK123" i="2"/>
  <c r="BK97" i="2" s="1"/>
  <c r="J123" i="2"/>
  <c r="BE123" i="2" s="1"/>
  <c r="BI120" i="2"/>
  <c r="BH120" i="2"/>
  <c r="BG120" i="2"/>
  <c r="BF120" i="2"/>
  <c r="T120" i="2"/>
  <c r="R120" i="2"/>
  <c r="P120" i="2"/>
  <c r="BK120" i="2"/>
  <c r="J120" i="2"/>
  <c r="BE120" i="2"/>
  <c r="BI117" i="2"/>
  <c r="BH117" i="2"/>
  <c r="BG117" i="2"/>
  <c r="BF117" i="2"/>
  <c r="T117" i="2"/>
  <c r="R117" i="2"/>
  <c r="P117" i="2"/>
  <c r="BK117" i="2"/>
  <c r="J117" i="2"/>
  <c r="BE117" i="2" s="1"/>
  <c r="BI114" i="2"/>
  <c r="BH114" i="2"/>
  <c r="BG114" i="2"/>
  <c r="BF114" i="2"/>
  <c r="T114" i="2"/>
  <c r="R114" i="2"/>
  <c r="P114" i="2"/>
  <c r="BK114" i="2"/>
  <c r="J114" i="2"/>
  <c r="BE114" i="2"/>
  <c r="BI110" i="2"/>
  <c r="BH110" i="2"/>
  <c r="BG110" i="2"/>
  <c r="BF110" i="2"/>
  <c r="T110" i="2"/>
  <c r="R110" i="2"/>
  <c r="P110" i="2"/>
  <c r="BK110" i="2"/>
  <c r="J110" i="2"/>
  <c r="BE110" i="2" s="1"/>
  <c r="BI107" i="2"/>
  <c r="BH107" i="2"/>
  <c r="BG107" i="2"/>
  <c r="BF107" i="2"/>
  <c r="T107" i="2"/>
  <c r="R107" i="2"/>
  <c r="P107" i="2"/>
  <c r="BK107" i="2"/>
  <c r="J107" i="2"/>
  <c r="BE107" i="2"/>
  <c r="BI103" i="2"/>
  <c r="BH103" i="2"/>
  <c r="BG103" i="2"/>
  <c r="BF103" i="2"/>
  <c r="T103" i="2"/>
  <c r="R103" i="2"/>
  <c r="P103" i="2"/>
  <c r="BK103" i="2"/>
  <c r="J103" i="2"/>
  <c r="BE103" i="2" s="1"/>
  <c r="BI98" i="2"/>
  <c r="F36" i="2"/>
  <c r="BD53" i="1" s="1"/>
  <c r="BD52" i="1" s="1"/>
  <c r="BD51" i="1" s="1"/>
  <c r="W30" i="1" s="1"/>
  <c r="BH98" i="2"/>
  <c r="BG98" i="2"/>
  <c r="F34" i="2" s="1"/>
  <c r="BB53" i="1" s="1"/>
  <c r="BF98" i="2"/>
  <c r="T98" i="2"/>
  <c r="R98" i="2"/>
  <c r="P98" i="2"/>
  <c r="P97" i="2" s="1"/>
  <c r="P96" i="2"/>
  <c r="P95" i="2" s="1"/>
  <c r="AU53" i="1" s="1"/>
  <c r="AU52" i="1" s="1"/>
  <c r="AU51" i="1" s="1"/>
  <c r="BK98" i="2"/>
  <c r="J98" i="2"/>
  <c r="BE98" i="2" s="1"/>
  <c r="J32" i="2" s="1"/>
  <c r="AV53" i="1" s="1"/>
  <c r="J91" i="2"/>
  <c r="F91" i="2"/>
  <c r="F89" i="2"/>
  <c r="E87" i="2"/>
  <c r="J55" i="2"/>
  <c r="F55" i="2"/>
  <c r="F53" i="2"/>
  <c r="E51" i="2"/>
  <c r="J20" i="2"/>
  <c r="E20" i="2"/>
  <c r="F92" i="2"/>
  <c r="F56" i="2"/>
  <c r="J19" i="2"/>
  <c r="J14" i="2"/>
  <c r="J89" i="2"/>
  <c r="J53" i="2"/>
  <c r="E7" i="2"/>
  <c r="E83" i="2" s="1"/>
  <c r="E47" i="2"/>
  <c r="BD56" i="1"/>
  <c r="BC56" i="1"/>
  <c r="BB56" i="1"/>
  <c r="BA56" i="1"/>
  <c r="AY56" i="1"/>
  <c r="AX56" i="1"/>
  <c r="AW56" i="1"/>
  <c r="AU56" i="1"/>
  <c r="AS56" i="1"/>
  <c r="BD54" i="1"/>
  <c r="BC54" i="1"/>
  <c r="BB54" i="1"/>
  <c r="BA54" i="1"/>
  <c r="AY54" i="1"/>
  <c r="AX54" i="1"/>
  <c r="AW54" i="1"/>
  <c r="AU54" i="1"/>
  <c r="AS54" i="1"/>
  <c r="BB52" i="1"/>
  <c r="AX52" i="1"/>
  <c r="AS52" i="1"/>
  <c r="BB51" i="1"/>
  <c r="AX51" i="1" s="1"/>
  <c r="AS51" i="1"/>
  <c r="L47" i="1"/>
  <c r="AM46" i="1"/>
  <c r="L46" i="1"/>
  <c r="AM44" i="1"/>
  <c r="L44" i="1"/>
  <c r="L42" i="1"/>
  <c r="L41" i="1"/>
  <c r="J97" i="2" l="1"/>
  <c r="J62" i="2" s="1"/>
  <c r="R97" i="2"/>
  <c r="W28" i="1"/>
  <c r="BK215" i="2"/>
  <c r="J215" i="2" s="1"/>
  <c r="J67" i="2" s="1"/>
  <c r="BK254" i="2"/>
  <c r="J254" i="2" s="1"/>
  <c r="J69" i="2" s="1"/>
  <c r="R254" i="2"/>
  <c r="F32" i="3"/>
  <c r="AZ55" i="1" s="1"/>
  <c r="AZ54" i="1" s="1"/>
  <c r="AV54" i="1" s="1"/>
  <c r="AT54" i="1" s="1"/>
  <c r="F32" i="4"/>
  <c r="AZ57" i="1" s="1"/>
  <c r="AZ56" i="1" s="1"/>
  <c r="AV56" i="1" s="1"/>
  <c r="AT56" i="1" s="1"/>
  <c r="J32" i="4"/>
  <c r="AV57" i="1" s="1"/>
  <c r="F32" i="2"/>
  <c r="AZ53" i="1" s="1"/>
  <c r="AZ52" i="1" s="1"/>
  <c r="T97" i="2"/>
  <c r="T96" i="2" s="1"/>
  <c r="T95" i="2" s="1"/>
  <c r="J32" i="3"/>
  <c r="AV55" i="1" s="1"/>
  <c r="AT55" i="1" s="1"/>
  <c r="T89" i="3"/>
  <c r="T88" i="3" s="1"/>
  <c r="T87" i="3" s="1"/>
  <c r="J88" i="4"/>
  <c r="J62" i="4" s="1"/>
  <c r="BK87" i="4"/>
  <c r="J33" i="2"/>
  <c r="AW53" i="1" s="1"/>
  <c r="AT53" i="1" s="1"/>
  <c r="F33" i="2"/>
  <c r="BA53" i="1" s="1"/>
  <c r="BA52" i="1" s="1"/>
  <c r="J89" i="3"/>
  <c r="J62" i="3" s="1"/>
  <c r="BK88" i="3"/>
  <c r="F35" i="2"/>
  <c r="BC53" i="1" s="1"/>
  <c r="BC52" i="1" s="1"/>
  <c r="J33" i="4"/>
  <c r="AW57" i="1" s="1"/>
  <c r="E47" i="3"/>
  <c r="J53" i="4"/>
  <c r="F56" i="4"/>
  <c r="AV52" i="1" l="1"/>
  <c r="AZ51" i="1"/>
  <c r="R96" i="2"/>
  <c r="R95" i="2" s="1"/>
  <c r="AW52" i="1"/>
  <c r="BA51" i="1"/>
  <c r="AT57" i="1"/>
  <c r="AY52" i="1"/>
  <c r="BC51" i="1"/>
  <c r="BK87" i="3"/>
  <c r="J87" i="3" s="1"/>
  <c r="J88" i="3"/>
  <c r="J61" i="3" s="1"/>
  <c r="BK86" i="4"/>
  <c r="J86" i="4" s="1"/>
  <c r="J87" i="4"/>
  <c r="J61" i="4" s="1"/>
  <c r="BK96" i="2"/>
  <c r="W29" i="1" l="1"/>
  <c r="AY51" i="1"/>
  <c r="J60" i="4"/>
  <c r="J29" i="4"/>
  <c r="W26" i="1"/>
  <c r="AV51" i="1"/>
  <c r="J96" i="2"/>
  <c r="J61" i="2" s="1"/>
  <c r="BK95" i="2"/>
  <c r="J95" i="2" s="1"/>
  <c r="J60" i="3"/>
  <c r="J29" i="3"/>
  <c r="W27" i="1"/>
  <c r="AW51" i="1"/>
  <c r="AK27" i="1" s="1"/>
  <c r="AT52" i="1"/>
  <c r="J60" i="2" l="1"/>
  <c r="J29" i="2"/>
  <c r="AG57" i="1"/>
  <c r="J38" i="4"/>
  <c r="AG55" i="1"/>
  <c r="J38" i="3"/>
  <c r="AK26" i="1"/>
  <c r="AT51" i="1"/>
  <c r="AG56" i="1" l="1"/>
  <c r="AN56" i="1" s="1"/>
  <c r="AN57" i="1"/>
  <c r="AG53" i="1"/>
  <c r="J38" i="2"/>
  <c r="AN55" i="1"/>
  <c r="AG54" i="1"/>
  <c r="AN54" i="1" s="1"/>
  <c r="AG52" i="1" l="1"/>
  <c r="AN53" i="1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<sst xmlns="http://schemas.openxmlformats.org/spreadsheetml/2006/main" count="6393" uniqueCount="1040">
  <si>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</si>
  <si>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</si>
  <si>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</si>
  <si>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</si>
  <si>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</si>
  <si>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</si>
  <si>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</si>
  <si>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{fcae559f-df4d-4ff3-885e-c448391279ef}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</si>
  <si>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</si>
  <si>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</si>
  <si>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</si>
  <si>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</si>
  <si>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</si>
  <si>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</si>
  <si>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</si>
  <si>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</si>
  <si>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2016-42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</si>
  <si>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</si>
  <si>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</si>
  <si>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Parkoviště v ul. Slavíčkova (č. 29), Sokolov</t>
  </si>
  <si>
    <t>KSO:</t>
  </si>
  <si>
    <t>822 55</t>
  </si>
  <si>
    <t>CC-CZ:</t>
  </si>
  <si>
    <t>21122</t>
  </si>
  <si>
    <t>Místo:</t>
  </si>
  <si>
    <t>ul. Slavíčkova v Sokolově, Karlovarský kraj</t>
  </si>
  <si>
    <t>Datum:</t>
  </si>
  <si>
    <t>29.6.2017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</si>
  <si>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</si>
  <si>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</si>
  <si>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</si>
  <si>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</si>
  <si>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</si>
  <si>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</si>
  <si>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</si>
  <si>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</si>
  <si>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</si>
  <si>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87334321</t>
  </si>
  <si>
    <t>Ing. Martin Haueisen</t>
  </si>
  <si>
    <t>CZ8304091807</t>
  </si>
  <si>
    <t>True</t>
  </si>
  <si>
    <t>Poznámka:</t>
  </si>
  <si>
    <t>Vedlejší a ostatní náklady_x000D_
V soupisu prací jsou uvedeny jen ty vedlejší a ostatní náklady, jejichž provedení objednatel vyžaduje a jejich výsledky je zhotovitel povinen objednateli předložit. Zbývající vedlejší a ostatní náklady jsou plně věcí zhotovitele a záleží na jím zvolených pracovních postupech, zda a do jaké míry bude tyto náklady čerpat. Tyto náklady je zhotovitel povinen zahrnout do cen prací, s nimiž souvisí. Jedná se zejména o tyto vedlejší náklady:_x000D_
- Ztížené výrobní podmínky související s umístěním stavby, s provizorními nebo dopravními omezeními, se zhoršenými klimatickými podmínkami, s prací na těžko přístupných místech, s prací ve zdraví škodlivém prostředí, se ztíženým pohybem vozidel v centrech měst, s prací v ochranných pásmech._x000D_
- Uvedení stavbou dotčených ploch a staveništní dopravou dotčených komunikací do původního nebo projektového stavu.  Péče o nepředané objekty a konstrukce stavby, jejich ošetřování. Likvidace přebytečného stavebního materiálu odpovídajícím způsobem._x000D_
- Zajištění bezpečnosti při provádění stavby ve smyslu bezpečnosti práce a ochrany životního prostředí._x000D_
- Nutný rozsah stavebního pojištění budoucího díla na předmětné stavbě a pojištění odpovědnosti za škodu způsobenou dodavatelem třetí osobě. Zajištění bankovních garancí._x000D_
- Všechny další nutné náklady k řádnému a úplnému zhotovení předmětu díla zřejmé ze zadávací dokumentace nebo místních podmínek._x000D_
- Úprava příslušné dokumentace dle technologických postupů zhotovitele a dle při provádění zjištěných skutečností. Zpracování Plánu havarijních opatření zařízení staveniště a mechanizace. Zpracování povodňového plánu. Zpracování plánu bezpečnosti a ochrany zdraví při práci na staveništi (dle § 15, odst. 2 zákona č. 309/2006 Sb., kterým se upravují další požadavky BOZP). Zpracování technologických postupů a plánů kontrol. Pasportizace stavbou dotčených ploch a objektů._x000D_
- Zařízení staveniště - zahrnuje veškeré náklady zhotovitele na zařízení, provoz staveniště a jeho vyklizení vč. nákladů na ostrahu staveniště a zabezpečení proti neoprávněnému vstupu. Ochrana vedení inženýrských sítí - všech IS na staveništi a v jeho okolí. Zabezpečení a stěhování archeologických nálezů a přírodních hodnot. Zajištění vhodných prostor pro potřeby investora, TDI a AD._x000D_
- Veškeré zkoušky, měření, revize, posudky a dozory dle příslušných TKP, norem a ostatních předpisů s výstavbou souvisejících.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</si>
  <si>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</si>
  <si>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</si>
  <si>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</si>
  <si>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</si>
  <si>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</si>
  <si>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</si>
  <si>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</si>
  <si>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</si>
  <si>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</si>
  <si>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</si>
  <si>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</si>
  <si>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</si>
  <si>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</si>
  <si>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</si>
  <si>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</si>
  <si>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</si>
  <si>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</si>
  <si>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</si>
  <si>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</si>
  <si>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</si>
  <si>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</si>
  <si>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</si>
  <si>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</si>
  <si>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</si>
  <si>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</si>
  <si>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</si>
  <si>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</si>
  <si>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</si>
  <si>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</si>
  <si>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</si>
  <si>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</si>
  <si>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</si>
  <si>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</si>
  <si>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</si>
  <si>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</si>
  <si>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</si>
  <si>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</si>
  <si>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</si>
  <si>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</si>
  <si>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2016-42-101</t>
  </si>
  <si>
    <t>SO 101 - Dopravní řešení</t>
  </si>
  <si>
    <t>STA</t>
  </si>
  <si>
    <t>1</t>
  </si>
  <si>
    <t>{dcd710eb-d7d4-4918-8301-c66a3d066929}</t>
  </si>
  <si>
    <t>2</t>
  </si>
  <si>
    <t>/</t>
  </si>
  <si>
    <t>2016-42-101-SP</t>
  </si>
  <si>
    <t>SO 101 - Soupis prací - Dopravní řešení</t>
  </si>
  <si>
    <t>Soupis</t>
  </si>
  <si>
    <t>{97a8cdcc-88b1-427a-9f84-7270da4824c0}</t>
  </si>
  <si>
    <t>2016-42-431</t>
  </si>
  <si>
    <t>SO 431 - Veřejné osvětlení</t>
  </si>
  <si>
    <t>{9940f7ed-8db4-4f5b-8a69-63345ffca205}</t>
  </si>
  <si>
    <t>828 75</t>
  </si>
  <si>
    <t>2016-42-431-SP</t>
  </si>
  <si>
    <t>SO 431 - Soupis prací - Veřejné osvětlení</t>
  </si>
  <si>
    <t>{0f486868-8589-457b-829a-37819bcadf43}</t>
  </si>
  <si>
    <t>2016-42-VON</t>
  </si>
  <si>
    <t>VON - Vedlejší a ostatní náklady</t>
  </si>
  <si>
    <t>{8b8b4996-c67d-41c7-9e83-3d5ef14b32ba}</t>
  </si>
  <si>
    <t>2016-42-VON-SP</t>
  </si>
  <si>
    <t>VON - Soupis prací - Vedlejší a ostatní náklady</t>
  </si>
  <si>
    <t>{dbe0abf7-4492-4e66-a351-c4b962697abd}</t>
  </si>
  <si>
    <t>1) Krycí list soupisu</t>
  </si>
  <si>
    <t>2) Rekapitulace</t>
  </si>
  <si>
    <t>3) Soupis prací</t>
  </si>
  <si>
    <t>Zpět na list:</t>
  </si>
  <si>
    <t>Rekapitulace stavby</t>
  </si>
  <si>
    <t>F1</t>
  </si>
  <si>
    <t>obrus</t>
  </si>
  <si>
    <t>m2</t>
  </si>
  <si>
    <t>408</t>
  </si>
  <si>
    <t>F12</t>
  </si>
  <si>
    <t>bourání potrubí</t>
  </si>
  <si>
    <t>m</t>
  </si>
  <si>
    <t>KRYCÍ LIST SOUPISU</t>
  </si>
  <si>
    <t>F13</t>
  </si>
  <si>
    <t>řezání</t>
  </si>
  <si>
    <t>37,75</t>
  </si>
  <si>
    <t>F14</t>
  </si>
  <si>
    <t>rýha</t>
  </si>
  <si>
    <t>m3</t>
  </si>
  <si>
    <t>2,94</t>
  </si>
  <si>
    <t>F15</t>
  </si>
  <si>
    <t>zásyp</t>
  </si>
  <si>
    <t>1,44</t>
  </si>
  <si>
    <t>F16</t>
  </si>
  <si>
    <t>obsyp</t>
  </si>
  <si>
    <t>1,875</t>
  </si>
  <si>
    <t>Objekt:</t>
  </si>
  <si>
    <t>F17</t>
  </si>
  <si>
    <t>sloupek</t>
  </si>
  <si>
    <t>kus</t>
  </si>
  <si>
    <t>5</t>
  </si>
  <si>
    <t>2016-42-101 - SO 101 - Dopravní řešení</t>
  </si>
  <si>
    <t>F18</t>
  </si>
  <si>
    <t>VDZ</t>
  </si>
  <si>
    <t>70,59</t>
  </si>
  <si>
    <t>Soupis:</t>
  </si>
  <si>
    <t>F19</t>
  </si>
  <si>
    <t>2016-42-101-SP - SO 101 - Soupis prací - Dopravní řešení</t>
  </si>
  <si>
    <t>F2</t>
  </si>
  <si>
    <t>obruba</t>
  </si>
  <si>
    <t>60,87</t>
  </si>
  <si>
    <t>F20</t>
  </si>
  <si>
    <t>bourání asfalt</t>
  </si>
  <si>
    <t>240</t>
  </si>
  <si>
    <t>F21</t>
  </si>
  <si>
    <t>ornice</t>
  </si>
  <si>
    <t>29</t>
  </si>
  <si>
    <t>F22</t>
  </si>
  <si>
    <t>přebytek ornice</t>
  </si>
  <si>
    <t>10,2</t>
  </si>
  <si>
    <t>F23</t>
  </si>
  <si>
    <t>výkop</t>
  </si>
  <si>
    <t>85</t>
  </si>
  <si>
    <t>F3</t>
  </si>
  <si>
    <t>F4</t>
  </si>
  <si>
    <t>3,83</t>
  </si>
  <si>
    <t>F5</t>
  </si>
  <si>
    <t>188</t>
  </si>
  <si>
    <t>F6</t>
  </si>
  <si>
    <t>sanace</t>
  </si>
  <si>
    <t>469,2</t>
  </si>
  <si>
    <t>F7</t>
  </si>
  <si>
    <t>kanalda</t>
  </si>
  <si>
    <t>2,5</t>
  </si>
  <si>
    <t>F8</t>
  </si>
  <si>
    <t>kolena</t>
  </si>
  <si>
    <t>3</t>
  </si>
  <si>
    <t>F9</t>
  </si>
  <si>
    <t>SV</t>
  </si>
  <si>
    <t>F11</t>
  </si>
  <si>
    <t>bednění</t>
  </si>
  <si>
    <t>0,777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</si>
  <si>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</si>
  <si>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</si>
  <si>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</si>
  <si>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</si>
  <si>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</si>
  <si>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</si>
  <si>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</si>
  <si>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18 - Zemní práce - povrchové úpravy terénu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</si>
  <si>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</si>
  <si>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</si>
  <si>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</si>
  <si>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</si>
  <si>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</si>
  <si>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</si>
  <si>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  96 - Bourání konstrukcí</t>
  </si>
  <si>
    <t xml:space="preserve">    997 - Přesun sutě</t>
  </si>
  <si>
    <t xml:space="preserve">    998 - Přesun hmot</t>
  </si>
  <si>
    <t xml:space="preserve">    SAN - SANACE AKTIVNÍ ZÓNY ZEMNÍ PLÁNĚ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</si>
  <si>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</si>
  <si>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</si>
  <si>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</si>
  <si>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</si>
  <si>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</si>
  <si>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</si>
  <si>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</si>
  <si>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</si>
  <si>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</si>
  <si>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</si>
  <si>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</si>
  <si>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</si>
  <si>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</si>
  <si>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</si>
  <si>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</si>
  <si>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</si>
  <si>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</si>
  <si>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</si>
  <si>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</si>
  <si>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</si>
  <si>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nebo lesní půdy s vodorovným přemístěním na hromady v místě upotřebení nebo na dočasné či trvalé skládky se složením, na vzdálenost do 50 m</t>
  </si>
  <si>
    <t>CS ÚRS 2017 02</t>
  </si>
  <si>
    <t>4</t>
  </si>
  <si>
    <t>-634790377</t>
  </si>
  <si>
    <t>P</t>
  </si>
  <si>
    <t>Poznámka k položce:
Ornice bude zpětně použita v rámci stavby.</t>
  </si>
  <si>
    <t>VV</t>
  </si>
  <si>
    <t>Struktura výpočtu: plocha * předpokládaná tl.</t>
  </si>
  <si>
    <t>290*0,1</t>
  </si>
  <si>
    <t>Součet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</si>
  <si>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</si>
  <si>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</si>
  <si>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750404584</t>
  </si>
  <si>
    <t>Struktura výpočtu: dle hmotnice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</si>
  <si>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</si>
  <si>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</si>
  <si>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2002410135</t>
  </si>
  <si>
    <t>132201101</t>
  </si>
  <si>
    <t>Hloubení zapažených i nezapažených rýh šířky do 600 mm s urovnáním dna do předepsaného profilu a spádu v hornině tř. 3 do 100 m3</t>
  </si>
  <si>
    <t>-1291855505</t>
  </si>
  <si>
    <t>Struktura výpočtu: délka * šířka * pr. hloubka</t>
  </si>
  <si>
    <t>F7*0,6*1,0+F12*0,6*1,2</t>
  </si>
  <si>
    <t>132201109</t>
  </si>
  <si>
    <t>Hloubení zapažených i nezapažených rýh šířky do 600 mm s urovnáním dna do předepsaného profilu a spádu v hornině tř. 3 Příplatek k cenám za lepivost horniny tř. 3</t>
  </si>
  <si>
    <t>999023082</t>
  </si>
  <si>
    <t>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</si>
  <si>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</si>
  <si>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</si>
  <si>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-1288221430</t>
  </si>
  <si>
    <t>F23+F14</t>
  </si>
  <si>
    <t>7</t>
  </si>
  <si>
    <t>162706111</t>
  </si>
  <si>
    <t>Vodorovné přemístění výkopku bez naložení, avšak se složením zemin schopných zúrodnění, na vzdálenost přes 5000 do 6000 m</t>
  </si>
  <si>
    <t>583279171</t>
  </si>
  <si>
    <t>F21-F5*0,1</t>
  </si>
  <si>
    <t>8</t>
  </si>
  <si>
    <t>162706119</t>
  </si>
  <si>
    <t>Vodorovné přemístění výkopku bez naložení, avšak se složením zemin schopných zúrodnění, na vzdálenost Příplatek k ceně za každých dalších i započatých 1000 m</t>
  </si>
  <si>
    <t>-1514927021</t>
  </si>
  <si>
    <t>10,2*4 'Přepočtené koeficientem množství</t>
  </si>
  <si>
    <t>9</t>
  </si>
  <si>
    <t>171201201</t>
  </si>
  <si>
    <t>Uložení sypaniny na skládky</t>
  </si>
  <si>
    <t>386405335</t>
  </si>
  <si>
    <t>F22+F23+F14</t>
  </si>
  <si>
    <t>10</t>
  </si>
  <si>
    <t>171201211</t>
  </si>
  <si>
    <t>Uložení sypaniny poplatek za uložení sypaniny na skládce (skládkovné)</t>
  </si>
  <si>
    <t>t</t>
  </si>
  <si>
    <t>1464392996</t>
  </si>
  <si>
    <t>(F22+F23+F14)*1,8</t>
  </si>
  <si>
    <t>11</t>
  </si>
  <si>
    <t>174101101</t>
  </si>
  <si>
    <t>Zásyp sypaninou z jakékoliv horniny s uložením výkopku ve vrstvách se zhutněním jam, šachet, rýh nebo kolem objektů v těchto vykopávkách</t>
  </si>
  <si>
    <t>-349028145</t>
  </si>
  <si>
    <t>Struktura výpočtu: délka * šířka * hloubka</t>
  </si>
  <si>
    <t>F12*0,6*1,2</t>
  </si>
  <si>
    <t>12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</si>
  <si>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</si>
  <si>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</si>
  <si>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-1554167554</t>
  </si>
  <si>
    <t>Struktura výpočtu: délka x šířka x tloušťka vrstvy</t>
  </si>
  <si>
    <t>F7*0,6*1,25 "přípojky SV"</t>
  </si>
  <si>
    <t>13</t>
  </si>
  <si>
    <t>M</t>
  </si>
  <si>
    <t>583413440</t>
  </si>
  <si>
    <t>kamenivo drcené drobné frakce 0-4</t>
  </si>
  <si>
    <t>2020933148</t>
  </si>
  <si>
    <t>Struktura výpočtu: figura x sypná hmotnost setřeseného kameniva fr. 0/4</t>
  </si>
  <si>
    <t>(F16+F15)*2</t>
  </si>
  <si>
    <t>14</t>
  </si>
  <si>
    <t>181951102</t>
  </si>
  <si>
    <t>Úprava pláně vyrovnáním výškových rozdílů v hornině tř. 1 až 4 se zhutněním</t>
  </si>
  <si>
    <t>123699219</t>
  </si>
  <si>
    <t>F1*1,15</t>
  </si>
  <si>
    <t>18</t>
  </si>
  <si>
    <t>Zemní práce - povrchové úpravy terénu</t>
  </si>
  <si>
    <t>162206112</t>
  </si>
  <si>
    <t>Vodorovné přemístění výkopku bez naložení, avšak se složením zemin schopných zúrodnění, na vzdálenost přes 20 do 50 m</t>
  </si>
  <si>
    <t>1591631240</t>
  </si>
  <si>
    <t>F5*0,1</t>
  </si>
  <si>
    <t>16</t>
  </si>
  <si>
    <t>167103101</t>
  </si>
  <si>
    <t>Nakládání neulehlého výkopku z hromad zeminy schopné zúrodnění</t>
  </si>
  <si>
    <t>1182905032</t>
  </si>
  <si>
    <t>17</t>
  </si>
  <si>
    <t>181301101</t>
  </si>
  <si>
    <t>Rozprostření a urovnání ornice v rovině nebo ve svahu sklonu do 1:5 při souvislé ploše do 500 m2, tl. vrstvy do 100 mm</t>
  </si>
  <si>
    <t>1728354026</t>
  </si>
  <si>
    <t>Struktura výpočtu: změřeno v digitální verzi PD funkcí na měření ploch</t>
  </si>
  <si>
    <t>181411131</t>
  </si>
  <si>
    <t>Založení trávníku na půdě předem připravené plochy do 1000 m2 výsevem včetně utažení parkového v rovině nebo na svahu do 1:5</t>
  </si>
  <si>
    <t>-1579729863</t>
  </si>
  <si>
    <t>19</t>
  </si>
  <si>
    <t>005724100</t>
  </si>
  <si>
    <t>osivo směs travní parková</t>
  </si>
  <si>
    <t>kg</t>
  </si>
  <si>
    <t>-1666979007</t>
  </si>
  <si>
    <t>188*0,015 'Přepočtené koeficientem množství</t>
  </si>
  <si>
    <t>20</t>
  </si>
  <si>
    <t>184802211</t>
  </si>
  <si>
    <t>Chemické odplevelení půdy před založením kultury, trávníku nebo zpevněných ploch o výměře jednotlivě přes 20 m2 na svahu přes 1:5 do 1:2 postřikem na široko</t>
  </si>
  <si>
    <t>-748097276</t>
  </si>
  <si>
    <t>252340010</t>
  </si>
  <si>
    <t>herbicid totální systémový neselektivní, bal. 1 l</t>
  </si>
  <si>
    <t>litr</t>
  </si>
  <si>
    <t>-1397214251</t>
  </si>
  <si>
    <t>F5*4/10000</t>
  </si>
  <si>
    <t>22</t>
  </si>
  <si>
    <t>185802113</t>
  </si>
  <si>
    <t>Hnojení půdy nebo trávníku v rovině nebo na svahu do 1:5 umělým hnojivem na široko</t>
  </si>
  <si>
    <t>1318289455</t>
  </si>
  <si>
    <t>Poznámka k položce:
Položka je vč. dodání hnojiva.</t>
  </si>
  <si>
    <t>Struktura výpočtu: figura x 8 /1000000</t>
  </si>
  <si>
    <t>F5*8/1000000</t>
  </si>
  <si>
    <t>23</t>
  </si>
  <si>
    <t>185803211</t>
  </si>
  <si>
    <t>Uválcování trávníku v rovině nebo na svahu do 1:5</t>
  </si>
  <si>
    <t>-666556323</t>
  </si>
  <si>
    <t>24</t>
  </si>
  <si>
    <t>185804312</t>
  </si>
  <si>
    <t>Zalití rostlin vodou plochy záhonů jednotlivě přes 20 m2</t>
  </si>
  <si>
    <t>975083675</t>
  </si>
  <si>
    <t>Poznámka k položce:
Položka je uvažována vč. dodání a dovozu vody.</t>
  </si>
  <si>
    <t>Struktura výpočtu: plocha x množství x počet opakování / 1000</t>
  </si>
  <si>
    <t>F5*5*10/1000 "trávník"</t>
  </si>
  <si>
    <t>Zakládání</t>
  </si>
  <si>
    <t>25</t>
  </si>
  <si>
    <t>273321411</t>
  </si>
  <si>
    <t>Základy z betonu železového (bez výztuže) desky z betonu bez zvýšených nároků na prostředí tř. C 20/25</t>
  </si>
  <si>
    <t>-1801467337</t>
  </si>
  <si>
    <t>Struktura výpočtu: délka * šířka * tloušťka</t>
  </si>
  <si>
    <t>1,44*1,15*0,15</t>
  </si>
  <si>
    <t>26</t>
  </si>
  <si>
    <t>273351121</t>
  </si>
  <si>
    <t>Bednění základů desek zřízení</t>
  </si>
  <si>
    <t>-1809910583</t>
  </si>
  <si>
    <t>Struktura výpočtu: obvod * výška</t>
  </si>
  <si>
    <t>(1,44+1,15)*2*0,15</t>
  </si>
  <si>
    <t>27</t>
  </si>
  <si>
    <t>273351122</t>
  </si>
  <si>
    <t>Bednění základů desek odstranění</t>
  </si>
  <si>
    <t>-931065910</t>
  </si>
  <si>
    <t>28</t>
  </si>
  <si>
    <t>273362021</t>
  </si>
  <si>
    <t>Výztuž základů desek ze svařovaných sítí z drátů typu KARI</t>
  </si>
  <si>
    <t>1408800879</t>
  </si>
  <si>
    <t>Struktura výpočtu: délka * šířka * hmotnost 1m2 * 2 vrstvy / 1000</t>
  </si>
  <si>
    <t>1,44*1,15*7,9*2/1000</t>
  </si>
  <si>
    <t>Svislé a kompletní konstrukce</t>
  </si>
  <si>
    <t>386120102</t>
  </si>
  <si>
    <t>Montáž odlučovačů ropných látek železobetonových, průtoku 6 l/s</t>
  </si>
  <si>
    <t>-990925441</t>
  </si>
  <si>
    <t>Struktura výpočtu: počet kusů</t>
  </si>
  <si>
    <t>30</t>
  </si>
  <si>
    <t>IP 3200</t>
  </si>
  <si>
    <t>Sorpční vpusť - jednonádržová ze železobenu C30/37 XF4 vč. zákrytové desky pro zatížení B 125kN pro průtok do 6l/s, NEL 0,2mg/l na výtoku. Vpusť je vč. mříže, kalového koše a sorpčního filtru z Fibrioilu</t>
  </si>
  <si>
    <t>1300108977</t>
  </si>
  <si>
    <t xml:space="preserve">Poznámka k položce:
Doporučeným výrobek je sorpční vpusť KN 2-6 SV pro zatížení B 125kN od fy. Septiky Marek(Navržená sorpční vpusť je brána jako referenční s tím, že uvedenou specifikaci je nutno chápat jako minimální technický standard). </t>
  </si>
  <si>
    <t>Vodorovné konstrukce</t>
  </si>
  <si>
    <t>31</t>
  </si>
  <si>
    <t>451573111</t>
  </si>
  <si>
    <t>Lože pod potrubí, stoky a drobné objekty v otevřeném výkopu z písku a štěrkopísku do 63 mm</t>
  </si>
  <si>
    <t>1489115172</t>
  </si>
  <si>
    <t>F7*0,6*0,15 "přípojky SV"</t>
  </si>
  <si>
    <t>Komunikace pozemní</t>
  </si>
  <si>
    <t>32</t>
  </si>
  <si>
    <t>564201111</t>
  </si>
  <si>
    <t>Podklad nebo podsyp ze štěrkopísku ŠP s rozprostřením, vlhčením a zhutněním, po zhutnění tl. 40 mm</t>
  </si>
  <si>
    <t>1095537737</t>
  </si>
  <si>
    <t>Struktura výpočtu: délka * šířka</t>
  </si>
  <si>
    <t>F10</t>
  </si>
  <si>
    <t>1,44*1,15</t>
  </si>
  <si>
    <t>33</t>
  </si>
  <si>
    <t>564851111</t>
  </si>
  <si>
    <t>Podklad ze štěrkodrti ŠD s rozprostřením a zhutněním, po zhutnění tl. 150 mm</t>
  </si>
  <si>
    <t>-1190130273</t>
  </si>
  <si>
    <t>F1 "fr. 0/32"</t>
  </si>
  <si>
    <t>F1*1,15 "fr. 0/63"</t>
  </si>
  <si>
    <t>34</t>
  </si>
  <si>
    <t>565135121</t>
  </si>
  <si>
    <t>Asfaltový beton vrstva podkladní ACP 16 (obalované kamenivo střednězrnné - OKS) s rozprostřením a zhutněním v pruhu šířky přes 3 m, po zhutnění tl. 50 mm</t>
  </si>
  <si>
    <t>-1018382244</t>
  </si>
  <si>
    <t>35</t>
  </si>
  <si>
    <t>573111113</t>
  </si>
  <si>
    <t>Postřik infiltrační PI z asfaltu silničního s posypem kamenivem, v množství 1,50 kg/m2</t>
  </si>
  <si>
    <t>-547937498</t>
  </si>
  <si>
    <t>Poznámka k položce:
položka je uvažována bez posypu</t>
  </si>
  <si>
    <t>36</t>
  </si>
  <si>
    <t>573211107</t>
  </si>
  <si>
    <t>Postřik spojovací PS bez posypu kamenivem z asfaltu silničního, v množství 0,30 kg/m2</t>
  </si>
  <si>
    <t>962224894</t>
  </si>
  <si>
    <t>37</t>
  </si>
  <si>
    <t>577134121</t>
  </si>
  <si>
    <t>Asfaltový beton vrstva obrusná ACO 11 (ABS) s rozprostřením a se zhutněním z nemodifikovaného asfaltu v pruhu šířky přes 3 m tř. I, po zhutnění tl. 40 mm</t>
  </si>
  <si>
    <t>117683495</t>
  </si>
  <si>
    <t>Trubní vedení</t>
  </si>
  <si>
    <t>38</t>
  </si>
  <si>
    <t>871315221</t>
  </si>
  <si>
    <t>Kanalizační potrubí z tvrdého PVC v otevřeném výkopu ve sklonu do 20 %, hladkého plnostěnného jednovrstvého, tuhost třídy SN 8 DN 160</t>
  </si>
  <si>
    <t>-998426818</t>
  </si>
  <si>
    <t>Struktura výpočtu: změřeno v digitální verzi PD funkcí na měření délek</t>
  </si>
  <si>
    <t>39</t>
  </si>
  <si>
    <t>877315211</t>
  </si>
  <si>
    <t>Montáž tvarovek na kanalizačním potrubí z trub z plastu z tvrdého PVC nebo z polypropylenu v otevřeném výkopu jednoosých DN 150</t>
  </si>
  <si>
    <t>961299284</t>
  </si>
  <si>
    <t>3 "přípojky SV"</t>
  </si>
  <si>
    <t>40</t>
  </si>
  <si>
    <t>286113630</t>
  </si>
  <si>
    <t>koleno kanalizace plastové KG 150x87°</t>
  </si>
  <si>
    <t>-879748075</t>
  </si>
  <si>
    <t>41</t>
  </si>
  <si>
    <t>IP 18</t>
  </si>
  <si>
    <t>Napojení přípojky SV na kanalizační přípojku, včetně zemních prací, přípravy otvoru, materiálu, provedení a dopravy</t>
  </si>
  <si>
    <t>2078019834</t>
  </si>
  <si>
    <t>Ostatní konstrukce a práce, bourání</t>
  </si>
  <si>
    <t>42</t>
  </si>
  <si>
    <t>914111111</t>
  </si>
  <si>
    <t>Montáž svislé dopravní značky základní velikosti do 1 m2 objímkami na sloupky nebo konzoly</t>
  </si>
  <si>
    <t>-892295637</t>
  </si>
  <si>
    <t>43</t>
  </si>
  <si>
    <t>404442320</t>
  </si>
  <si>
    <t>značka dopravní svislá reflexní AL- 3M 500 x 500 mm</t>
  </si>
  <si>
    <t>-414520596</t>
  </si>
  <si>
    <t>44</t>
  </si>
  <si>
    <t>404441130</t>
  </si>
  <si>
    <t>značka dopravní svislá reflexní zákazová B AL- 3M 700 mm</t>
  </si>
  <si>
    <t>-1857815806</t>
  </si>
  <si>
    <t>45</t>
  </si>
  <si>
    <t>404440140</t>
  </si>
  <si>
    <t>značka dopravní svislá reflexní výstražná AL 3M A1 - A30, P1,P4 900 mm</t>
  </si>
  <si>
    <t>-572315469</t>
  </si>
  <si>
    <t>46</t>
  </si>
  <si>
    <t>404442580</t>
  </si>
  <si>
    <t>značka dopravní svislá reflexní AL- 3M 500 x 700 mm</t>
  </si>
  <si>
    <t>730854904</t>
  </si>
  <si>
    <t>47</t>
  </si>
  <si>
    <t>914511111</t>
  </si>
  <si>
    <t>Montáž sloupku dopravních značek délky do 3,5 m do betonového základu</t>
  </si>
  <si>
    <t>642820131</t>
  </si>
  <si>
    <t>48</t>
  </si>
  <si>
    <t>404452250</t>
  </si>
  <si>
    <t>sloupek Zn 60 - 350</t>
  </si>
  <si>
    <t>-1900562150</t>
  </si>
  <si>
    <t>49</t>
  </si>
  <si>
    <t>404452530</t>
  </si>
  <si>
    <t>víčko plastové na sloupek 60</t>
  </si>
  <si>
    <t>-139691770</t>
  </si>
  <si>
    <t>50</t>
  </si>
  <si>
    <t>404452560</t>
  </si>
  <si>
    <t>upínací svorka na sloupek D 60 mm</t>
  </si>
  <si>
    <t>878681512</t>
  </si>
  <si>
    <t>51</t>
  </si>
  <si>
    <t>915211111</t>
  </si>
  <si>
    <t>Vodorovné dopravní značení stříkaným plastem dělící čára šířky 125 mm souvislá bílá základní</t>
  </si>
  <si>
    <t>612459120</t>
  </si>
  <si>
    <t>5,43*13</t>
  </si>
  <si>
    <t>52</t>
  </si>
  <si>
    <t>915231111</t>
  </si>
  <si>
    <t>Vodorovné dopravní značení stříkaným plastem přechody pro chodce, šipky, symboly nápisy bílé základní</t>
  </si>
  <si>
    <t>1375834188</t>
  </si>
  <si>
    <t>53</t>
  </si>
  <si>
    <t>915611111</t>
  </si>
  <si>
    <t>Předznačení pro vodorovné značení stříkané barvou nebo prováděné z nátěrových hmot liniové dělicí čáry, vodicí proužky</t>
  </si>
  <si>
    <t>1129923678</t>
  </si>
  <si>
    <t>54</t>
  </si>
  <si>
    <t>915621111</t>
  </si>
  <si>
    <t>Předznačení pro vodorovné značení stříkané barvou nebo prováděné z nátěrových hmot plošné šipky, symboly, nápisy</t>
  </si>
  <si>
    <t>91316811</t>
  </si>
  <si>
    <t>55</t>
  </si>
  <si>
    <t>916131213</t>
  </si>
  <si>
    <t>Osazení silničního obrubníku betonového se zřízením lože, s vyplněním a zatřením spár cementovou maltou stojatého s boční opěrou z betonu prostého tř. C 12/15, do lože z betonu prostého téže značky</t>
  </si>
  <si>
    <t>-440566127</t>
  </si>
  <si>
    <t>65,7-F3-F4 "ABO 15/25 - základní"</t>
  </si>
  <si>
    <t>1 "ABO přechodový"</t>
  </si>
  <si>
    <t>1,65+2,18 "ABO obloukový R1"</t>
  </si>
  <si>
    <t>56</t>
  </si>
  <si>
    <t>592174650</t>
  </si>
  <si>
    <t>obrubník betonový silniční vibrolisovaný 100x15x25 cm</t>
  </si>
  <si>
    <t>-984449236</t>
  </si>
  <si>
    <t>60,87*1,05 'Přepočtené koeficientem množství</t>
  </si>
  <si>
    <t>57</t>
  </si>
  <si>
    <t>592174690</t>
  </si>
  <si>
    <t>obrubník betonový silniční přechodový L + P vibrolisovaný 100x15x15-25 cm</t>
  </si>
  <si>
    <t>-1588618534</t>
  </si>
  <si>
    <t>58</t>
  </si>
  <si>
    <t>592174710</t>
  </si>
  <si>
    <t>obrubník betonový silniční vnější oblý R 1,0 vibrolisovaný 78x15x25 cm</t>
  </si>
  <si>
    <t>-510926422</t>
  </si>
  <si>
    <t>F4/0,78</t>
  </si>
  <si>
    <t>4,91*1,0184 'Přepočtené koeficientem množství</t>
  </si>
  <si>
    <t>59</t>
  </si>
  <si>
    <t>919731112</t>
  </si>
  <si>
    <t>Zarovnání styčné plochy podkladu nebo krytu podél vybourané části komunikace nebo zpevněné plochy z betonu prostého tl. do 150 mm</t>
  </si>
  <si>
    <t>-1701217126</t>
  </si>
  <si>
    <t>60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</si>
  <si>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</si>
  <si>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</si>
  <si>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-151135873</t>
  </si>
  <si>
    <t>61</t>
  </si>
  <si>
    <t>919735112</t>
  </si>
  <si>
    <t>Řezání stávajícího živičného krytu nebo podkladu hloubky přes 50 do 100 mm</t>
  </si>
  <si>
    <t>-882680252</t>
  </si>
  <si>
    <t>3,75+17,4+3,6+6,5+6,5</t>
  </si>
  <si>
    <t>62</t>
  </si>
  <si>
    <t>IP 485</t>
  </si>
  <si>
    <t>Osazení přídlažby z betonové dlažby 20x12,5cm tl. 10cm, barva přírodní, podélně, s boční opěrou do lože z betonu prostého C12/15, položka je vč. materiálu, dopravy a práce</t>
  </si>
  <si>
    <t>-1075652127</t>
  </si>
  <si>
    <t>F2+F3+F4</t>
  </si>
  <si>
    <t>65,7*1,05 'Přepočtené koeficientem množství</t>
  </si>
  <si>
    <t>96</t>
  </si>
  <si>
    <t>Bourání konstrukcí</t>
  </si>
  <si>
    <t>63</t>
  </si>
  <si>
    <t>113107223</t>
  </si>
  <si>
    <t>Odstranění podkladů nebo krytů s přemístěním hmot na skládku na vzdálenost do 20 m nebo s naložením na dopravní prostředek v ploše jednotlivě přes 200 m2 z kameniva hrubého drceného, o tl. vrstvy přes 200 do 300 mm</t>
  </si>
  <si>
    <t>-1319164445</t>
  </si>
  <si>
    <t>64</t>
  </si>
  <si>
    <t>113107242</t>
  </si>
  <si>
    <t>Odstranění podkladů nebo krytů s přemístěním hmot na skládku na vzdálenost do 20 m nebo s naložením na dopravní prostředek v ploše jednotlivě přes 200 m2 živičných, o tl. vrstvy přes 50 do 100 mm</t>
  </si>
  <si>
    <t>935801970</t>
  </si>
  <si>
    <t>240 "komunikace"</t>
  </si>
  <si>
    <t>65</t>
  </si>
  <si>
    <t>113202111</t>
  </si>
  <si>
    <t>Vytrhání obrub s vybouráním lože, s přemístěním hmot na skládku na vzdálenost do 3 m nebo s naložením na dopravní prostředek z krajníků nebo obrubníků stojatých</t>
  </si>
  <si>
    <t>-1717089628</t>
  </si>
  <si>
    <t>66</t>
  </si>
  <si>
    <t>969021121</t>
  </si>
  <si>
    <t>Vybourání kanalizačního potrubí DN do 200 mm</t>
  </si>
  <si>
    <t>1942122910</t>
  </si>
  <si>
    <t>67</t>
  </si>
  <si>
    <t>IP 14</t>
  </si>
  <si>
    <t>Vybourání uliční vpusti včetně odvozu na skládku a skládkovného</t>
  </si>
  <si>
    <t>-1211751863</t>
  </si>
  <si>
    <t>997</t>
  </si>
  <si>
    <t>Přesun sutě</t>
  </si>
  <si>
    <t>68</t>
  </si>
  <si>
    <t>997221551</t>
  </si>
  <si>
    <t>Vodorovná doprava suti bez naložení, ale se složením a s hrubým urovnáním ze sypkých materiálů, na vzdálenost do 1 km</t>
  </si>
  <si>
    <t>-1197283783</t>
  </si>
  <si>
    <t>69</t>
  </si>
  <si>
    <t>997221559</t>
  </si>
  <si>
    <t>Vodorovná doprava suti bez naložení, ale se složením a s hrubým urovnáním Příplatek k ceně za každý další i započatý 1 km přes 1 km</t>
  </si>
  <si>
    <t>544368495</t>
  </si>
  <si>
    <t>170,211*9 'Přepočtené koeficientem množství</t>
  </si>
  <si>
    <t>70</t>
  </si>
  <si>
    <t>997221815</t>
  </si>
  <si>
    <t>Poplatek za uložení stavebního odpadu na skládce (skládkovné) betonového</t>
  </si>
  <si>
    <t>750690203</t>
  </si>
  <si>
    <t>71</t>
  </si>
  <si>
    <t>997221845</t>
  </si>
  <si>
    <t>Poplatek za uložení stavebního odpadu na skládce (skládkovné) asfaltového bez obsahu dehtu</t>
  </si>
  <si>
    <t>-1452012933</t>
  </si>
  <si>
    <t>72</t>
  </si>
  <si>
    <t>997221855</t>
  </si>
  <si>
    <t>Poplatek za uložení stavebního odpadu na skládce (skládkovné) zeminy a kameniva</t>
  </si>
  <si>
    <t>1794019149</t>
  </si>
  <si>
    <t>998</t>
  </si>
  <si>
    <t>Přesun hmot</t>
  </si>
  <si>
    <t>73</t>
  </si>
  <si>
    <t>998225111</t>
  </si>
  <si>
    <t>Přesun hmot pro komunikace s krytem z kameniva, monolitickým betonovým nebo živičným dopravní vzdálenost do 200 m jakékoliv délky objektu</t>
  </si>
  <si>
    <t>1800798456</t>
  </si>
  <si>
    <t>SAN</t>
  </si>
  <si>
    <t>SANACE AKTIVNÍ ZÓNY ZEMNÍ PLÁNĚ</t>
  </si>
  <si>
    <t>74</t>
  </si>
  <si>
    <t>IP 8502</t>
  </si>
  <si>
    <t>Posouzení aktivní zóny zemní pláně geotechnikem vč. případných laboratorních zkoušek</t>
  </si>
  <si>
    <t>...</t>
  </si>
  <si>
    <t>64758370</t>
  </si>
  <si>
    <t>Poznámka k položce:
Po provedení bouracích a zemních prací na úroveň zemní pláně a zásypech rýh inženýrských sítí bude v případě neúnosnosti zemní pláně (na základě provedených zkoušek) přivolán geotechnik, který posoudí aktivnní zónu zemní pláně a navrhne rozsah a způsob sanace.</t>
  </si>
  <si>
    <t>75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</si>
  <si>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</si>
  <si>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</si>
  <si>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2145009456</t>
  </si>
  <si>
    <t>F6*0,3</t>
  </si>
  <si>
    <t>76</t>
  </si>
  <si>
    <t>478041158</t>
  </si>
  <si>
    <t>77</t>
  </si>
  <si>
    <t>-1813853991</t>
  </si>
  <si>
    <t>78</t>
  </si>
  <si>
    <t>1632881611</t>
  </si>
  <si>
    <t>79</t>
  </si>
  <si>
    <t>1986497935</t>
  </si>
  <si>
    <t>F6*0,3*1,8</t>
  </si>
  <si>
    <t>80</t>
  </si>
  <si>
    <t>564671111</t>
  </si>
  <si>
    <t>Podklad z kameniva hrubého drceného vel. 63-125 mm, s rozprostřením a zhutněním, po zhutnění tl. 250 mm</t>
  </si>
  <si>
    <t>-1258183134</t>
  </si>
  <si>
    <t>Poznámka k položce:
Výměra této položky a položek s ní souvisejících v této kapitole je uvažována jako maximální v případě, že by bylo nutné přistoupit k sanaci aktivní zóny zemní pláně a bude fakturována na základě skutečně provedených prací. Rozsah prací bude stanoven na základě zkoušek únosnosti zemmní pláně a odsouhlasen TDI a AD. Doloženo bude geodetickým měřením nebo jiným způsobem po dohodě s TDI.</t>
  </si>
  <si>
    <t>F1*1,15 "sanace aktivní zóny zemní pláně"</t>
  </si>
  <si>
    <t>81</t>
  </si>
  <si>
    <t>564811111</t>
  </si>
  <si>
    <t>Podklad ze štěrkodrti ŠD s rozprostřením a zhutněním, po zhutnění tl. 50 mm</t>
  </si>
  <si>
    <t>-305789307</t>
  </si>
  <si>
    <t>F6 "sanace aktivní zóny zemní pláně - uzavírací vrstva"</t>
  </si>
  <si>
    <t>pásek</t>
  </si>
  <si>
    <t>pokládka zemnícího pásku</t>
  </si>
  <si>
    <t>základS</t>
  </si>
  <si>
    <t>jáma pro základ stožáru</t>
  </si>
  <si>
    <t>1,28</t>
  </si>
  <si>
    <t>obetonování</t>
  </si>
  <si>
    <t>obetonování chrániček</t>
  </si>
  <si>
    <t>lože1</t>
  </si>
  <si>
    <t>pískové lože pro kabel v zeleném pásu</t>
  </si>
  <si>
    <t>Suť</t>
  </si>
  <si>
    <t>9,32</t>
  </si>
  <si>
    <t>2016-42-431 - SO 431 - Veřejné osvětlení</t>
  </si>
  <si>
    <t>2016-42-431-SP - SO 431 - Soupis prací - Veřejné osvětlení</t>
  </si>
  <si>
    <t>22249</t>
  </si>
  <si>
    <t xml:space="preserve">46862579 </t>
  </si>
  <si>
    <t>Ing. Jiří Stehlík</t>
  </si>
  <si>
    <t>PSV - Práce a dodávky PSV</t>
  </si>
  <si>
    <t xml:space="preserve">    M - Veřejné osvětlení</t>
  </si>
  <si>
    <t xml:space="preserve">      21-M - Elektromontáže</t>
  </si>
  <si>
    <t xml:space="preserve">      46-M - Zemní práce při extr.mont.pracích</t>
  </si>
  <si>
    <t xml:space="preserve">      OST - Ostatní</t>
  </si>
  <si>
    <t>PSV</t>
  </si>
  <si>
    <t>Práce a dodávky PSV</t>
  </si>
  <si>
    <t>Veřejné osvětlení</t>
  </si>
  <si>
    <t>21-M</t>
  </si>
  <si>
    <t>Elektromontáže</t>
  </si>
  <si>
    <t>210204011</t>
  </si>
  <si>
    <t>Montáž stožárů osvětlení, bez zemních prací ocelových samostatně stojících, délky do 12 m</t>
  </si>
  <si>
    <t>-1562131930</t>
  </si>
  <si>
    <t xml:space="preserve">Struktura výpočtu: počet kusů </t>
  </si>
  <si>
    <t>IP-01.1.1</t>
  </si>
  <si>
    <t>stožár ocel. bezpatic. 3st. v=5,9m (133/102/89), manžeta, žár. Zn</t>
  </si>
  <si>
    <t>ks</t>
  </si>
  <si>
    <t>256</t>
  </si>
  <si>
    <t>-797367066</t>
  </si>
  <si>
    <t xml:space="preserve">Poznámka k položce:
doporučeno: DOS 80-V+M, Žz </t>
  </si>
  <si>
    <t>IP-01.6.1</t>
  </si>
  <si>
    <t>stožárová zemní svorka</t>
  </si>
  <si>
    <t>-1056850442</t>
  </si>
  <si>
    <t>210204103</t>
  </si>
  <si>
    <t>Montáž výložníků osvětlení jednoramenných sloupových, hmotnosti do 35 kg</t>
  </si>
  <si>
    <t>1253223785</t>
  </si>
  <si>
    <t>IP-01.2.1</t>
  </si>
  <si>
    <t>výložník k osvětlovacím stožárům obloukový (89/60) l=2,1m; v=1m; e=0°</t>
  </si>
  <si>
    <t>589755933</t>
  </si>
  <si>
    <t>Poznámka k položce:
doporučeno: V89-100060-1-0°, Žz</t>
  </si>
  <si>
    <t>210204201</t>
  </si>
  <si>
    <t>Montáž elektrovýzbroje stožárů osvětlení 1 okruh</t>
  </si>
  <si>
    <t>-1694210612</t>
  </si>
  <si>
    <t>IP-01.5.1</t>
  </si>
  <si>
    <t>stožárová výzbroj průběžná pro prům. 16 Cu s pojistkou 4A</t>
  </si>
  <si>
    <t>-1418455831</t>
  </si>
  <si>
    <t>Poznámka k položce:
doporučeno: SV6.16.4; poj. 4A</t>
  </si>
  <si>
    <t>741373002</t>
  </si>
  <si>
    <t>Montáž svítidel výbojkových se zapojením vodičů průmyslových nebo venkovních na výložník</t>
  </si>
  <si>
    <t>-2101754555</t>
  </si>
  <si>
    <t>IP-01.3.1</t>
  </si>
  <si>
    <t>svítidlo VO silniční, LED šir.vyzař.charakter. 40W, IP65</t>
  </si>
  <si>
    <t>-1382775403</t>
  </si>
  <si>
    <t>Poznámka k položce:
doporučeno: Luma Mini 40LED DX10/6000/830, IP65</t>
  </si>
  <si>
    <t>741320001</t>
  </si>
  <si>
    <t>Montáž pojistek se zapojením vodičů závitových kompletních E 27 do 25 A</t>
  </si>
  <si>
    <t>-88304344</t>
  </si>
  <si>
    <t>IP-01.3.6</t>
  </si>
  <si>
    <t>pojistka E14, (komplet-spodek,kryt, vložka,hlavice,patrona) 230V/10A</t>
  </si>
  <si>
    <t>-1373287907</t>
  </si>
  <si>
    <t>Poznámka k položce:
doporučeno: systém Neozed D01, E14</t>
  </si>
  <si>
    <t>741122222</t>
  </si>
  <si>
    <t>Montáž kabelů měděných bez ukončení uložených volně nebo v liště plných kulatých (CYKY) počtu a průřezu žil 4x10 mm2</t>
  </si>
  <si>
    <t>891747262</t>
  </si>
  <si>
    <t>341110800</t>
  </si>
  <si>
    <t>kabely silové s měděným jádrem pro jmenovité napětí 750 V CYKY -  RE průřez   Cu číslo  bázová cena mm2       kg/m      Kč/m 4 x 16 RE  0,627    117,31</t>
  </si>
  <si>
    <t>1695126677</t>
  </si>
  <si>
    <t>741122211</t>
  </si>
  <si>
    <t>Montáž kabelů měděných bez ukončení uložených volně nebo v liště plných kulatých (CYKY) počtu a průřezu žil 3x1,5 až 6 mm2</t>
  </si>
  <si>
    <t>-933749166</t>
  </si>
  <si>
    <t>341110300</t>
  </si>
  <si>
    <t>kabel silový s Cu jádrem CYKY 3x1,5 mm2</t>
  </si>
  <si>
    <t>-950156626</t>
  </si>
  <si>
    <t>dosloupu</t>
  </si>
  <si>
    <t>460520172</t>
  </si>
  <si>
    <t>Montáž trubek ochranných uložených volně do rýhy plastových ohebných, vnitřního průměru přes 32 do 50 mm</t>
  </si>
  <si>
    <t>1967018813</t>
  </si>
  <si>
    <t>345713520</t>
  </si>
  <si>
    <t>materiál úložný elektroinstalační trubky elektroinstalační ohebné, KOPOFLEX, dvouplášťové HDPE+LDPE svitek 50 m se zatahovacím drátem a spojkou ČSN EN 50086-2-4 KF 09050  50 mm</t>
  </si>
  <si>
    <t>2142958482</t>
  </si>
  <si>
    <t xml:space="preserve">Poznámka k položce:
doporučeno: KF 09050 </t>
  </si>
  <si>
    <t>460520161</t>
  </si>
  <si>
    <t>Montáž trubek ochranných uložených volně do rýhy plastových tuhých,vnitřního průměru do 32 mm</t>
  </si>
  <si>
    <t>-358098496</t>
  </si>
  <si>
    <t>345713500</t>
  </si>
  <si>
    <t>materiál úložný elektroinstalační trubky elektroinstalační ohebné, KOPOFLEX, dvouplášťové HDPE+LDPE svitek 50 m se zatahovacím drátem a spojkou ČSN EN 50086-2-4 KF 09040   40 mm</t>
  </si>
  <si>
    <t>129493432</t>
  </si>
  <si>
    <t>Poznámka k položce:
EAN 8595057698147</t>
  </si>
  <si>
    <t>741128022</t>
  </si>
  <si>
    <t>Ostatní práce při montáži vodičů a kabelů Příplatek k cenám montáže vodičů a kabelů za zatahování vodičů a kabelů do tvárnicových tras s komorami nebo do kolektorů, hmotnosti do 2 kg</t>
  </si>
  <si>
    <t>1987516713</t>
  </si>
  <si>
    <t>Struktura výpočtu: změřeno v digitální verzi PD funkcí na měření délek (zatažení do nových chrániček)</t>
  </si>
  <si>
    <t>741130024</t>
  </si>
  <si>
    <t>Ukončení vodičů izolovaných s označením a zapojením na svorkovnici s otevřením a uzavřením krytu, průřezu žíly do 10 mm2</t>
  </si>
  <si>
    <t>-2058132446</t>
  </si>
  <si>
    <t>741130021</t>
  </si>
  <si>
    <t>Ukončení vodičů izolovaných s označením a zapojením na svorkovnici s otevřením a uzavřením krytu, průřezu žíly do 2,5 mm2</t>
  </si>
  <si>
    <t>1497792147</t>
  </si>
  <si>
    <t>210220020</t>
  </si>
  <si>
    <t>Montáž uzemňovacího vedení s upevněním, propojením a připojením pomocí svorek v zemi s izolací spojů vodičů FeZn páskou průřezu do 120 mm2 v městské zástavbě</t>
  </si>
  <si>
    <t>-1248956271</t>
  </si>
  <si>
    <t>354420620</t>
  </si>
  <si>
    <t>páska zemnící 30 x 4 mm FeZn</t>
  </si>
  <si>
    <t>1118059751</t>
  </si>
  <si>
    <t>pásek*0,95</t>
  </si>
  <si>
    <t>354419960</t>
  </si>
  <si>
    <t>svorka odbočovací a spojovací SR 3a pro spojování kruhových a páskových vodičů    FeZn</t>
  </si>
  <si>
    <t>-354058335</t>
  </si>
  <si>
    <t>46-M</t>
  </si>
  <si>
    <t>Zemní práce při extr.mont.pracích</t>
  </si>
  <si>
    <t>IP-011</t>
  </si>
  <si>
    <t>Vytýčení pozice nového světelného bodu</t>
  </si>
  <si>
    <t>-1769234698</t>
  </si>
  <si>
    <t>460050703</t>
  </si>
  <si>
    <t>Hloubení nezapažených jam pro stožáry veřejného osvětlení ručně v hornině tř 3</t>
  </si>
  <si>
    <t>1833904490</t>
  </si>
  <si>
    <t>460080013</t>
  </si>
  <si>
    <t>Základové konstrukce z monolitického betonu C 12/15 bez bednění</t>
  </si>
  <si>
    <t>-1723338375</t>
  </si>
  <si>
    <t>Struktura výpočtu: (objem patky - objem stožáru) * počet patek + základový pilíř</t>
  </si>
  <si>
    <t>0,64*2</t>
  </si>
  <si>
    <t>IP-021</t>
  </si>
  <si>
    <t>průsaková trubka dvouvrstvá z PE-HD prům. 250 mm/1,5m</t>
  </si>
  <si>
    <t>106034095</t>
  </si>
  <si>
    <t>IP-012</t>
  </si>
  <si>
    <t>Vytýčení trasy kabelového vedení</t>
  </si>
  <si>
    <t>100504463</t>
  </si>
  <si>
    <t>460150263</t>
  </si>
  <si>
    <t>Hloubení zapažených i nezapažených kabelových rýh ručně včetně urovnání dna s přemístěním výkopku do vzdálenosti 3 m od okraje jámy nebo naložením na dopravní prostředek šířky 50 cm, hloubky 80 cm, v hornině třídy 3</t>
  </si>
  <si>
    <t>-1981039958</t>
  </si>
  <si>
    <t>Struktura výpočtu: změřeno v digitální verzi PD funkcí na měření délek (výkop silnice)</t>
  </si>
  <si>
    <t>460150153</t>
  </si>
  <si>
    <t>Hloubení zapažených i nezapažených kabelových rýh ručně včetně urovnání dna s přemístěním výkopku do vzdálenosti 3 m od okraje jámy nebo naložením na dopravní prostředek šířky 35 cm, hloubky 70 cm, v hornině třídy 3</t>
  </si>
  <si>
    <t>910410340</t>
  </si>
  <si>
    <t>Struktura výpočtu: změřeno v digitální verzi PD funkcí na měření délek (výkop zelený pás)</t>
  </si>
  <si>
    <t>460080012</t>
  </si>
  <si>
    <t>Základové konstrukce z monolitického betonu C 8/10 bez bednění</t>
  </si>
  <si>
    <t>2115124905</t>
  </si>
  <si>
    <t>Struktura výpočtu: změřeno v digitální verzi PD funkcí na měření délek (výkop silnice * objem obetonování)</t>
  </si>
  <si>
    <t>11*0,06</t>
  </si>
  <si>
    <t>460421182</t>
  </si>
  <si>
    <t>Lože kabelů z písku nebo štěrkopísku tl 10 cm nad kabel, kryté plastovou folií, š lože do 50 cm</t>
  </si>
  <si>
    <t>-1014692572</t>
  </si>
  <si>
    <t>Struktura výpočtu: výkop v zeleném pásu</t>
  </si>
  <si>
    <t>IP-009</t>
  </si>
  <si>
    <t>Výstražná fólie do výkopu červená š. 220.</t>
  </si>
  <si>
    <t>128</t>
  </si>
  <si>
    <t>-1259490447</t>
  </si>
  <si>
    <t>Struktura výpočtu: výkop v zeleném pásu + silnice</t>
  </si>
  <si>
    <t>460560253</t>
  </si>
  <si>
    <t>Zásyp kabelových rýh ručně šířky 40 cm hloubky 30 cm, v hornině hloubky 70 cm, v hornině třídy 3</t>
  </si>
  <si>
    <t>-1033474352</t>
  </si>
  <si>
    <t>Struktura výpočtu: výkop silnice</t>
  </si>
  <si>
    <t>460560133</t>
  </si>
  <si>
    <t>Zásyp kabelových rýh ručně šířky 40 cm šířky 35 cm hloubky 50 cm, v hornině třídy 3</t>
  </si>
  <si>
    <t>-1192716436</t>
  </si>
  <si>
    <t>Struktura výpočtu: výkop zelený pás</t>
  </si>
  <si>
    <t>460600061</t>
  </si>
  <si>
    <t>Odvoz suti a vybouraných hmot do 1 km</t>
  </si>
  <si>
    <t>389853577</t>
  </si>
  <si>
    <t>Struktura výpočtu: přebytek výkopku (pískové lože, betony pro chráničky a patky a ostatní mat. uložený v zemi)</t>
  </si>
  <si>
    <t>(základS+obetonování*0,5*0,2+(lože1)*0,3*0,2)*2</t>
  </si>
  <si>
    <t>460600071</t>
  </si>
  <si>
    <t>Příplatek k odvozu suti a vybouraných hmot za každý další 1 km</t>
  </si>
  <si>
    <t>296686669</t>
  </si>
  <si>
    <t>Struktura výpočtu: hmotnost x počet km</t>
  </si>
  <si>
    <t>Suť*4</t>
  </si>
  <si>
    <t>IP-023</t>
  </si>
  <si>
    <t>Poplatek za uložení stavebního odpadu ze sypaniny na skládce (skládkovné)</t>
  </si>
  <si>
    <t>344222345</t>
  </si>
  <si>
    <t>OST</t>
  </si>
  <si>
    <t>Ostatní</t>
  </si>
  <si>
    <t>013254000</t>
  </si>
  <si>
    <t>Průzkumné, geodetické a projektové práce projektové práce dokumentace stavby (výkresová a textová) skutečného provedení stavby</t>
  </si>
  <si>
    <t>…</t>
  </si>
  <si>
    <t>8192</t>
  </si>
  <si>
    <t>-282020894</t>
  </si>
  <si>
    <t>Dokumentace</t>
  </si>
  <si>
    <t>065002000</t>
  </si>
  <si>
    <t>Hlavní tituly průvodních činností a nákladů územní vlivy mimostaveništní doprava materiálů a výrobků</t>
  </si>
  <si>
    <t>131072</t>
  </si>
  <si>
    <t>675205439</t>
  </si>
  <si>
    <t>Doprava stožárů svítidel atd.</t>
  </si>
  <si>
    <t>IP-020.2</t>
  </si>
  <si>
    <t>Drobný materiál</t>
  </si>
  <si>
    <t>1845828096</t>
  </si>
  <si>
    <t>Drobný materiál 3% z ceny materiálu</t>
  </si>
  <si>
    <t>210280001</t>
  </si>
  <si>
    <t>Zkoušky a prohlídky elektrických rozvodů a zařízení celková prohlídka, zkoušení, měření a vyhotovení revizní zprávy pro objem montážních prací do 100 tisíc Kč</t>
  </si>
  <si>
    <t>-531741178</t>
  </si>
  <si>
    <t>HZS2222</t>
  </si>
  <si>
    <t>Hodinové zúčtovací sazby profesí PSV provádění stavebních instalací elektrikář odborný</t>
  </si>
  <si>
    <t>hod</t>
  </si>
  <si>
    <t>1018356983</t>
  </si>
  <si>
    <t>Ostatní montážní práce nezahrnuté v položkách</t>
  </si>
  <si>
    <t>2016-42-VON - VON - Vedlejší a ostatní náklady</t>
  </si>
  <si>
    <t>2016-42-VON-SP - VON - Soupis prací - Vedlejší a ostatní náklady</t>
  </si>
  <si>
    <t>VRN - Vedlejší rozpočtové náklady</t>
  </si>
  <si>
    <t xml:space="preserve">    VRN1 - Průzkumné, geodetické a projektové práce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</si>
  <si>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</si>
  <si>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</si>
  <si>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</si>
  <si>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</si>
  <si>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</si>
  <si>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</si>
  <si>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</si>
  <si>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>Průzkumné, geodetické a projektové práce geodetické práce před výstavbou</t>
  </si>
  <si>
    <t>1024</t>
  </si>
  <si>
    <t>1219703151</t>
  </si>
  <si>
    <t>Poznámka k položce:
vytyčení hranic pozemků, vytyčení staveniště a stavebního objektu, určení průběhu nadzemního nebo podzemního stávajícího i plánovaného vedení, určení vytyčovací sítě, ...</t>
  </si>
  <si>
    <t>012203000</t>
  </si>
  <si>
    <t>Průzkumné, geodetické a projektové práce geodetické práce při provádění stavby</t>
  </si>
  <si>
    <t>-910629392</t>
  </si>
  <si>
    <t>Poznámka k položce:
výšková měření, výpočet objemů, atd. které mají chrakter kontrolních a upřesňujících činností, ...</t>
  </si>
  <si>
    <t>012303000</t>
  </si>
  <si>
    <t>Průzkumné, geodetické a projektové práce geodetické práce po výstavbě</t>
  </si>
  <si>
    <t>-406451275</t>
  </si>
  <si>
    <t>Poznámka k položce:
zaměření skutečného provedení stavby, včetně komunikací a inženýrských sítí, kontrolní měření provedeného objektu, měření posunu a změn polohy novostavby v daném časovém intervalu, GEOMETRICKÝ PLÁN, ...</t>
  </si>
  <si>
    <t>013203000</t>
  </si>
  <si>
    <t>Průzkumné, geodetické a projektové práce projektové práce dokumentace stavby (výkresová a textová) bez rozlišení</t>
  </si>
  <si>
    <t>-508979038</t>
  </si>
  <si>
    <t>Poznámka k položce:
Návrh základové desky pod sorpční vpusť dle konkrétních geologických podmínek statikem vč. statického posouzení.</t>
  </si>
  <si>
    <t>013244000-R</t>
  </si>
  <si>
    <t>Průzkumné, geodetické a projektové práce projektové práce dokumentace stavby (výkresová a textová) pro provádění stavby - RDS</t>
  </si>
  <si>
    <t>-498256554</t>
  </si>
  <si>
    <t>-955040293</t>
  </si>
  <si>
    <t>Poznámka k položce:
Zaměření skutečného stavu vč. přeložek IS, vč. předání zaměření jednotlivým správcům IS, atd.</t>
  </si>
  <si>
    <t>VRN5</t>
  </si>
  <si>
    <t>Finanční náklady</t>
  </si>
  <si>
    <t>052203000</t>
  </si>
  <si>
    <t>Finanční náklady finanční rezerva rezerva dodavatele</t>
  </si>
  <si>
    <t>1069161082</t>
  </si>
  <si>
    <t>Poznámka k položce:
Finanční rezerva zhotovitele stavby ve výši 7,0% z celkových nákladů na realizaci stavby - NUTNO DOPOČÍTAT RUČNĚ !!!</t>
  </si>
  <si>
    <t>VRN9</t>
  </si>
  <si>
    <t>Ostatní náklady</t>
  </si>
  <si>
    <t>IP 9001</t>
  </si>
  <si>
    <t>V rámci stavby bude provedena přeložka elektro kabelů ve správě ČEZ Distribuce. Toto je řešeno v rámci smlouvy o přeložce. Cena za přeložku není součástí tohoto výkazu výměr. Je řešena samostatně ve smlouvě o přeložce.</t>
  </si>
  <si>
    <t>-1504365978</t>
  </si>
  <si>
    <t>IP 901</t>
  </si>
  <si>
    <t>Informační tabule s údaji o stavbě o rozměru 2*1,5m</t>
  </si>
  <si>
    <t>-269402270</t>
  </si>
  <si>
    <t>IP 902</t>
  </si>
  <si>
    <t>Dopravně inženýrské opatření - přechodné dopravní značení</t>
  </si>
  <si>
    <t>443244643</t>
  </si>
  <si>
    <t>Poznámka k položce:
Po dohodě s DI Policie ČR v Chebu nebylo vypracováno podrobné PDZ. Důvodem jsou neznámé možnosti budoucího zhotovitele stavby, jeho strojní vybavenost, postup a harmonogram prací. PDZ bude stanoveno v dostatečném předstihu před zahájením stavby a odsouhlasenou DI Policie ČR v Chebu až na základě jednání s vybraným zhotovitelem stavby a s přihlédnutím k jeho možnostem s ohledem na technickou vybavenost a harmonogram postupu prací. Bude svoláno jednání za účasti investora, projektanta, TDI, zhotovitele stavby a DI Policie ČR v Chebu, při kterém bude stanoven harmonogram prací a v návaznosti na něj bude stanoveno PDZ.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</si>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</sst>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40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 vertical="center"/>
    </xf>
    <xf numFmtId="0" fontId="14" fillId="3" borderId="0" xfId="1" applyFont="1" applyFill="1" applyAlignment="1" applyProtection="1">
      <alignment vertical="center"/>
    </xf>
    <xf numFmtId="0" fontId="47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32" fillId="3" borderId="0" xfId="1" applyFont="1" applyFill="1" applyAlignment="1">
      <alignment vertical="center"/>
    </xf>
    <xf numFmtId="0" fontId="5" fillId="3" borderId="0" xfId="0" applyFont="1" applyFill="1" applyAlignment="1" applyProtection="1">
      <alignment vertical="center"/>
      <protection locked="0"/>
    </xf>
    <xf numFmtId="0" fontId="33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0" fillId="0" borderId="5" xfId="0" applyBorder="1"/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5" fillId="0" borderId="16" xfId="0" applyNumberFormat="1" applyFont="1" applyBorder="1" applyAlignment="1" applyProtection="1"/>
    <xf numFmtId="166" fontId="35" fillId="0" borderId="17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9" fillId="0" borderId="28" xfId="0" applyFont="1" applyBorder="1" applyAlignment="1" applyProtection="1">
      <alignment horizontal="center" vertical="center"/>
    </xf>
    <xf numFmtId="49" fontId="39" fillId="0" borderId="28" xfId="0" applyNumberFormat="1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center" vertical="center" wrapText="1"/>
    </xf>
    <xf numFmtId="167" fontId="39" fillId="0" borderId="28" xfId="0" applyNumberFormat="1" applyFont="1" applyBorder="1" applyAlignment="1" applyProtection="1">
      <alignment vertical="center"/>
    </xf>
    <xf numFmtId="4" fontId="39" fillId="4" borderId="28" xfId="0" applyNumberFormat="1" applyFont="1" applyFill="1" applyBorder="1" applyAlignment="1" applyProtection="1">
      <alignment vertical="center"/>
      <protection locked="0"/>
    </xf>
    <xf numFmtId="4" fontId="39" fillId="0" borderId="28" xfId="0" applyNumberFormat="1" applyFont="1" applyBorder="1" applyAlignment="1" applyProtection="1">
      <alignment vertical="center"/>
    </xf>
    <xf numFmtId="0" fontId="39" fillId="0" borderId="5" xfId="0" applyFont="1" applyBorder="1" applyAlignment="1">
      <alignment vertical="center"/>
    </xf>
    <xf numFmtId="0" fontId="39" fillId="4" borderId="2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vertical="center"/>
    </xf>
    <xf numFmtId="0" fontId="11" fillId="0" borderId="24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0" fillId="0" borderId="29" xfId="0" applyFont="1" applyBorder="1" applyAlignment="1" applyProtection="1">
      <alignment vertical="center" wrapText="1"/>
      <protection locked="0"/>
    </xf>
    <xf numFmtId="0" fontId="40" fillId="0" borderId="30" xfId="0" applyFont="1" applyBorder="1" applyAlignment="1" applyProtection="1">
      <alignment vertical="center" wrapText="1"/>
      <protection locked="0"/>
    </xf>
    <xf numFmtId="0" fontId="40" fillId="0" borderId="31" xfId="0" applyFont="1" applyBorder="1" applyAlignment="1" applyProtection="1">
      <alignment vertical="center" wrapText="1"/>
      <protection locked="0"/>
    </xf>
    <xf numFmtId="0" fontId="40" fillId="0" borderId="32" xfId="0" applyFont="1" applyBorder="1" applyAlignment="1" applyProtection="1">
      <alignment horizontal="center" vertical="center" wrapText="1"/>
      <protection locked="0"/>
    </xf>
    <xf numFmtId="0" fontId="40" fillId="0" borderId="33" xfId="0" applyFont="1" applyBorder="1" applyAlignment="1" applyProtection="1">
      <alignment horizontal="center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33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49" fontId="43" fillId="0" borderId="1" xfId="0" applyNumberFormat="1" applyFont="1" applyBorder="1" applyAlignment="1" applyProtection="1">
      <alignment vertical="center" wrapText="1"/>
      <protection locked="0"/>
    </xf>
    <xf numFmtId="0" fontId="40" fillId="0" borderId="35" xfId="0" applyFont="1" applyBorder="1" applyAlignment="1" applyProtection="1">
      <alignment vertical="center" wrapText="1"/>
      <protection locked="0"/>
    </xf>
    <xf numFmtId="0" fontId="44" fillId="0" borderId="34" xfId="0" applyFont="1" applyBorder="1" applyAlignment="1" applyProtection="1">
      <alignment vertical="center" wrapText="1"/>
      <protection locked="0"/>
    </xf>
    <xf numFmtId="0" fontId="40" fillId="0" borderId="36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top"/>
      <protection locked="0"/>
    </xf>
    <xf numFmtId="0" fontId="40" fillId="0" borderId="0" xfId="0" applyFont="1" applyAlignment="1" applyProtection="1">
      <alignment vertical="top"/>
      <protection locked="0"/>
    </xf>
    <xf numFmtId="0" fontId="40" fillId="0" borderId="29" xfId="0" applyFont="1" applyBorder="1" applyAlignment="1" applyProtection="1">
      <alignment horizontal="left" vertical="center"/>
      <protection locked="0"/>
    </xf>
    <xf numFmtId="0" fontId="40" fillId="0" borderId="30" xfId="0" applyFont="1" applyBorder="1" applyAlignment="1" applyProtection="1">
      <alignment horizontal="left" vertical="center"/>
      <protection locked="0"/>
    </xf>
    <xf numFmtId="0" fontId="40" fillId="0" borderId="31" xfId="0" applyFont="1" applyBorder="1" applyAlignment="1" applyProtection="1">
      <alignment horizontal="left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center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0" fontId="43" fillId="0" borderId="32" xfId="0" applyFont="1" applyBorder="1" applyAlignment="1" applyProtection="1">
      <alignment horizontal="left" vertical="center"/>
      <protection locked="0"/>
    </xf>
    <xf numFmtId="0" fontId="43" fillId="2" borderId="1" xfId="0" applyFont="1" applyFill="1" applyBorder="1" applyAlignment="1" applyProtection="1">
      <alignment horizontal="left" vertical="center"/>
      <protection locked="0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0" fillId="0" borderId="29" xfId="0" applyFont="1" applyBorder="1" applyAlignment="1" applyProtection="1">
      <alignment horizontal="left" vertical="center" wrapText="1"/>
      <protection locked="0"/>
    </xf>
    <xf numFmtId="0" fontId="40" fillId="0" borderId="30" xfId="0" applyFont="1" applyBorder="1" applyAlignment="1" applyProtection="1">
      <alignment horizontal="left" vertical="center" wrapText="1"/>
      <protection locked="0"/>
    </xf>
    <xf numFmtId="0" fontId="40" fillId="0" borderId="3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/>
      <protection locked="0"/>
    </xf>
    <xf numFmtId="0" fontId="43" fillId="0" borderId="35" xfId="0" applyFont="1" applyBorder="1" applyAlignment="1" applyProtection="1">
      <alignment horizontal="left" vertical="center" wrapText="1"/>
      <protection locked="0"/>
    </xf>
    <xf numFmtId="0" fontId="43" fillId="0" borderId="34" xfId="0" applyFont="1" applyBorder="1" applyAlignment="1" applyProtection="1">
      <alignment horizontal="left" vertical="center" wrapText="1"/>
      <protection locked="0"/>
    </xf>
    <xf numFmtId="0" fontId="43" fillId="0" borderId="36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left" vertical="top"/>
      <protection locked="0"/>
    </xf>
    <xf numFmtId="0" fontId="43" fillId="0" borderId="1" xfId="0" applyFont="1" applyBorder="1" applyAlignment="1" applyProtection="1">
      <alignment horizontal="center" vertical="top"/>
      <protection locked="0"/>
    </xf>
    <xf numFmtId="0" fontId="43" fillId="0" borderId="35" xfId="0" applyFont="1" applyBorder="1" applyAlignment="1" applyProtection="1">
      <alignment horizontal="left" vertical="center"/>
      <protection locked="0"/>
    </xf>
    <xf numFmtId="0" fontId="43" fillId="0" borderId="36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2" fillId="0" borderId="1" xfId="0" applyFont="1" applyBorder="1" applyAlignment="1" applyProtection="1">
      <alignment vertical="center"/>
      <protection locked="0"/>
    </xf>
    <xf numFmtId="0" fontId="45" fillId="0" borderId="34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3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2" fillId="0" borderId="34" xfId="0" applyFont="1" applyBorder="1" applyAlignment="1" applyProtection="1">
      <alignment horizontal="left"/>
      <protection locked="0"/>
    </xf>
    <xf numFmtId="0" fontId="45" fillId="0" borderId="34" xfId="0" applyFont="1" applyBorder="1" applyAlignment="1" applyProtection="1">
      <protection locked="0"/>
    </xf>
    <xf numFmtId="0" fontId="40" fillId="0" borderId="32" xfId="0" applyFont="1" applyBorder="1" applyAlignment="1" applyProtection="1">
      <alignment vertical="top"/>
      <protection locked="0"/>
    </xf>
    <xf numFmtId="0" fontId="40" fillId="0" borderId="33" xfId="0" applyFont="1" applyBorder="1" applyAlignment="1" applyProtection="1">
      <alignment vertical="top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35" xfId="0" applyFont="1" applyBorder="1" applyAlignment="1" applyProtection="1">
      <alignment vertical="top"/>
      <protection locked="0"/>
    </xf>
    <xf numFmtId="0" fontId="40" fillId="0" borderId="34" xfId="0" applyFont="1" applyBorder="1" applyAlignment="1" applyProtection="1">
      <alignment vertical="top"/>
      <protection locked="0"/>
    </xf>
    <xf numFmtId="0" fontId="40" fillId="0" borderId="36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0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0" fontId="25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2" fillId="3" borderId="0" xfId="1" applyFont="1" applyFill="1" applyAlignment="1">
      <alignment vertical="center"/>
    </xf>
    <xf numFmtId="0" fontId="43" fillId="0" borderId="1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top"/>
      <protection locked="0"/>
    </xf>
    <xf numFmtId="0" fontId="42" fillId="0" borderId="34" xfId="0" applyFont="1" applyBorder="1" applyAlignment="1" applyProtection="1">
      <alignment horizontal="left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49" fontId="43" fillId="0" borderId="1" xfId="0" applyNumberFormat="1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2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S2" s="24" t="s">
        <v>8</v>
      </c>
      <c r="BT2" s="24" t="s">
        <v>9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7" t="s">
        <v>16</v>
      </c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29"/>
      <c r="AQ5" s="31"/>
      <c r="BE5" s="345" t="s">
        <v>17</v>
      </c>
      <c r="BS5" s="24" t="s">
        <v>8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9" t="s">
        <v>19</v>
      </c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29"/>
      <c r="AQ6" s="31"/>
      <c r="BE6" s="346"/>
      <c r="BS6" s="24" t="s">
        <v>8</v>
      </c>
    </row>
    <row r="7" spans="1:74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46"/>
      <c r="BS7" s="24" t="s">
        <v>8</v>
      </c>
    </row>
    <row r="8" spans="1:74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46"/>
      <c r="BS8" s="24" t="s">
        <v>8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6"/>
      <c r="BS9" s="24" t="s">
        <v>8</v>
      </c>
    </row>
    <row r="10" spans="1:74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30</v>
      </c>
      <c r="AO10" s="29"/>
      <c r="AP10" s="29"/>
      <c r="AQ10" s="31"/>
      <c r="BE10" s="346"/>
      <c r="BS10" s="24" t="s">
        <v>8</v>
      </c>
    </row>
    <row r="11" spans="1:74" ht="18.399999999999999" customHeight="1">
      <c r="B11" s="28"/>
      <c r="C11" s="29"/>
      <c r="D11" s="29"/>
      <c r="E11" s="35" t="s">
        <v>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32</v>
      </c>
      <c r="AL11" s="29"/>
      <c r="AM11" s="29"/>
      <c r="AN11" s="35" t="s">
        <v>33</v>
      </c>
      <c r="AO11" s="29"/>
      <c r="AP11" s="29"/>
      <c r="AQ11" s="31"/>
      <c r="BE11" s="346"/>
      <c r="BS11" s="24" t="s">
        <v>8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6"/>
      <c r="BS12" s="24" t="s">
        <v>8</v>
      </c>
    </row>
    <row r="13" spans="1:74" ht="14.45" customHeight="1">
      <c r="B13" s="28"/>
      <c r="C13" s="29"/>
      <c r="D13" s="37" t="s">
        <v>34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35</v>
      </c>
      <c r="AO13" s="29"/>
      <c r="AP13" s="29"/>
      <c r="AQ13" s="31"/>
      <c r="BE13" s="346"/>
      <c r="BS13" s="24" t="s">
        <v>8</v>
      </c>
    </row>
    <row r="14" spans="1:74">
      <c r="B14" s="28"/>
      <c r="C14" s="29"/>
      <c r="D14" s="29"/>
      <c r="E14" s="350" t="s">
        <v>35</v>
      </c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7" t="s">
        <v>32</v>
      </c>
      <c r="AL14" s="29"/>
      <c r="AM14" s="29"/>
      <c r="AN14" s="39" t="s">
        <v>35</v>
      </c>
      <c r="AO14" s="29"/>
      <c r="AP14" s="29"/>
      <c r="AQ14" s="31"/>
      <c r="BE14" s="346"/>
      <c r="BS14" s="24" t="s">
        <v>8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6"/>
      <c r="BS15" s="24" t="s">
        <v>6</v>
      </c>
    </row>
    <row r="16" spans="1:74" ht="14.45" customHeight="1">
      <c r="B16" s="28"/>
      <c r="C16" s="29"/>
      <c r="D16" s="37" t="s">
        <v>36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37</v>
      </c>
      <c r="AO16" s="29"/>
      <c r="AP16" s="29"/>
      <c r="AQ16" s="31"/>
      <c r="BE16" s="346"/>
      <c r="BS16" s="24" t="s">
        <v>6</v>
      </c>
    </row>
    <row r="17" spans="2:71" ht="18.399999999999999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32</v>
      </c>
      <c r="AL17" s="29"/>
      <c r="AM17" s="29"/>
      <c r="AN17" s="35" t="s">
        <v>39</v>
      </c>
      <c r="AO17" s="29"/>
      <c r="AP17" s="29"/>
      <c r="AQ17" s="31"/>
      <c r="BE17" s="346"/>
      <c r="BS17" s="24" t="s">
        <v>40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6"/>
      <c r="BS18" s="24" t="s">
        <v>8</v>
      </c>
    </row>
    <row r="19" spans="2:71" ht="14.45" customHeight="1">
      <c r="B19" s="28"/>
      <c r="C19" s="29"/>
      <c r="D19" s="37" t="s">
        <v>41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6"/>
      <c r="BS19" s="24" t="s">
        <v>8</v>
      </c>
    </row>
    <row r="20" spans="2:71" ht="342" customHeight="1">
      <c r="B20" s="28"/>
      <c r="C20" s="29"/>
      <c r="D20" s="29"/>
      <c r="E20" s="352" t="s">
        <v>42</v>
      </c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29"/>
      <c r="AP20" s="29"/>
      <c r="AQ20" s="31"/>
      <c r="BE20" s="346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6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6"/>
    </row>
    <row r="23" spans="2:71" s="1" customFormat="1" ht="25.9" customHeight="1">
      <c r="B23" s="41"/>
      <c r="C23" s="42"/>
      <c r="D23" s="43" t="s">
        <v>43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3">
        <f>ROUND(AG51,2)</f>
        <v>0</v>
      </c>
      <c r="AL23" s="354"/>
      <c r="AM23" s="354"/>
      <c r="AN23" s="354"/>
      <c r="AO23" s="354"/>
      <c r="AP23" s="42"/>
      <c r="AQ23" s="45"/>
      <c r="BE23" s="346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6"/>
    </row>
    <row r="25" spans="2:71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5" t="s">
        <v>44</v>
      </c>
      <c r="M25" s="355"/>
      <c r="N25" s="355"/>
      <c r="O25" s="355"/>
      <c r="P25" s="42"/>
      <c r="Q25" s="42"/>
      <c r="R25" s="42"/>
      <c r="S25" s="42"/>
      <c r="T25" s="42"/>
      <c r="U25" s="42"/>
      <c r="V25" s="42"/>
      <c r="W25" s="355" t="s">
        <v>45</v>
      </c>
      <c r="X25" s="355"/>
      <c r="Y25" s="355"/>
      <c r="Z25" s="355"/>
      <c r="AA25" s="355"/>
      <c r="AB25" s="355"/>
      <c r="AC25" s="355"/>
      <c r="AD25" s="355"/>
      <c r="AE25" s="355"/>
      <c r="AF25" s="42"/>
      <c r="AG25" s="42"/>
      <c r="AH25" s="42"/>
      <c r="AI25" s="42"/>
      <c r="AJ25" s="42"/>
      <c r="AK25" s="355" t="s">
        <v>46</v>
      </c>
      <c r="AL25" s="355"/>
      <c r="AM25" s="355"/>
      <c r="AN25" s="355"/>
      <c r="AO25" s="355"/>
      <c r="AP25" s="42"/>
      <c r="AQ25" s="45"/>
      <c r="BE25" s="346"/>
    </row>
    <row r="26" spans="2:71" s="2" customFormat="1" ht="14.45" customHeight="1">
      <c r="B26" s="47"/>
      <c r="C26" s="48"/>
      <c r="D26" s="49" t="s">
        <v>47</v>
      </c>
      <c r="E26" s="48"/>
      <c r="F26" s="49" t="s">
        <v>48</v>
      </c>
      <c r="G26" s="48"/>
      <c r="H26" s="48"/>
      <c r="I26" s="48"/>
      <c r="J26" s="48"/>
      <c r="K26" s="48"/>
      <c r="L26" s="356">
        <v>0.21</v>
      </c>
      <c r="M26" s="357"/>
      <c r="N26" s="357"/>
      <c r="O26" s="357"/>
      <c r="P26" s="48"/>
      <c r="Q26" s="48"/>
      <c r="R26" s="48"/>
      <c r="S26" s="48"/>
      <c r="T26" s="48"/>
      <c r="U26" s="48"/>
      <c r="V26" s="48"/>
      <c r="W26" s="358">
        <f>ROUND(AZ51,2)</f>
        <v>0</v>
      </c>
      <c r="X26" s="357"/>
      <c r="Y26" s="357"/>
      <c r="Z26" s="357"/>
      <c r="AA26" s="357"/>
      <c r="AB26" s="357"/>
      <c r="AC26" s="357"/>
      <c r="AD26" s="357"/>
      <c r="AE26" s="357"/>
      <c r="AF26" s="48"/>
      <c r="AG26" s="48"/>
      <c r="AH26" s="48"/>
      <c r="AI26" s="48"/>
      <c r="AJ26" s="48"/>
      <c r="AK26" s="358">
        <f>ROUND(AV51,2)</f>
        <v>0</v>
      </c>
      <c r="AL26" s="357"/>
      <c r="AM26" s="357"/>
      <c r="AN26" s="357"/>
      <c r="AO26" s="357"/>
      <c r="AP26" s="48"/>
      <c r="AQ26" s="50"/>
      <c r="BE26" s="346"/>
    </row>
    <row r="27" spans="2:71" s="2" customFormat="1" ht="14.45" customHeight="1">
      <c r="B27" s="47"/>
      <c r="C27" s="48"/>
      <c r="D27" s="48"/>
      <c r="E27" s="48"/>
      <c r="F27" s="49" t="s">
        <v>49</v>
      </c>
      <c r="G27" s="48"/>
      <c r="H27" s="48"/>
      <c r="I27" s="48"/>
      <c r="J27" s="48"/>
      <c r="K27" s="48"/>
      <c r="L27" s="356">
        <v>0.15</v>
      </c>
      <c r="M27" s="357"/>
      <c r="N27" s="357"/>
      <c r="O27" s="357"/>
      <c r="P27" s="48"/>
      <c r="Q27" s="48"/>
      <c r="R27" s="48"/>
      <c r="S27" s="48"/>
      <c r="T27" s="48"/>
      <c r="U27" s="48"/>
      <c r="V27" s="48"/>
      <c r="W27" s="358">
        <f>ROUND(BA51,2)</f>
        <v>0</v>
      </c>
      <c r="X27" s="357"/>
      <c r="Y27" s="357"/>
      <c r="Z27" s="357"/>
      <c r="AA27" s="357"/>
      <c r="AB27" s="357"/>
      <c r="AC27" s="357"/>
      <c r="AD27" s="357"/>
      <c r="AE27" s="357"/>
      <c r="AF27" s="48"/>
      <c r="AG27" s="48"/>
      <c r="AH27" s="48"/>
      <c r="AI27" s="48"/>
      <c r="AJ27" s="48"/>
      <c r="AK27" s="358">
        <f>ROUND(AW51,2)</f>
        <v>0</v>
      </c>
      <c r="AL27" s="357"/>
      <c r="AM27" s="357"/>
      <c r="AN27" s="357"/>
      <c r="AO27" s="357"/>
      <c r="AP27" s="48"/>
      <c r="AQ27" s="50"/>
      <c r="BE27" s="346"/>
    </row>
    <row r="28" spans="2:71" s="2" customFormat="1" ht="14.45" hidden="1" customHeight="1">
      <c r="B28" s="47"/>
      <c r="C28" s="48"/>
      <c r="D28" s="48"/>
      <c r="E28" s="48"/>
      <c r="F28" s="49" t="s">
        <v>50</v>
      </c>
      <c r="G28" s="48"/>
      <c r="H28" s="48"/>
      <c r="I28" s="48"/>
      <c r="J28" s="48"/>
      <c r="K28" s="48"/>
      <c r="L28" s="356">
        <v>0.21</v>
      </c>
      <c r="M28" s="357"/>
      <c r="N28" s="357"/>
      <c r="O28" s="357"/>
      <c r="P28" s="48"/>
      <c r="Q28" s="48"/>
      <c r="R28" s="48"/>
      <c r="S28" s="48"/>
      <c r="T28" s="48"/>
      <c r="U28" s="48"/>
      <c r="V28" s="48"/>
      <c r="W28" s="358">
        <f>ROUND(BB51,2)</f>
        <v>0</v>
      </c>
      <c r="X28" s="357"/>
      <c r="Y28" s="357"/>
      <c r="Z28" s="357"/>
      <c r="AA28" s="357"/>
      <c r="AB28" s="357"/>
      <c r="AC28" s="357"/>
      <c r="AD28" s="357"/>
      <c r="AE28" s="357"/>
      <c r="AF28" s="48"/>
      <c r="AG28" s="48"/>
      <c r="AH28" s="48"/>
      <c r="AI28" s="48"/>
      <c r="AJ28" s="48"/>
      <c r="AK28" s="358">
        <v>0</v>
      </c>
      <c r="AL28" s="357"/>
      <c r="AM28" s="357"/>
      <c r="AN28" s="357"/>
      <c r="AO28" s="357"/>
      <c r="AP28" s="48"/>
      <c r="AQ28" s="50"/>
      <c r="BE28" s="346"/>
    </row>
    <row r="29" spans="2:71" s="2" customFormat="1" ht="14.45" hidden="1" customHeight="1">
      <c r="B29" s="47"/>
      <c r="C29" s="48"/>
      <c r="D29" s="48"/>
      <c r="E29" s="48"/>
      <c r="F29" s="49" t="s">
        <v>51</v>
      </c>
      <c r="G29" s="48"/>
      <c r="H29" s="48"/>
      <c r="I29" s="48"/>
      <c r="J29" s="48"/>
      <c r="K29" s="48"/>
      <c r="L29" s="356">
        <v>0.15</v>
      </c>
      <c r="M29" s="357"/>
      <c r="N29" s="357"/>
      <c r="O29" s="357"/>
      <c r="P29" s="48"/>
      <c r="Q29" s="48"/>
      <c r="R29" s="48"/>
      <c r="S29" s="48"/>
      <c r="T29" s="48"/>
      <c r="U29" s="48"/>
      <c r="V29" s="48"/>
      <c r="W29" s="358">
        <f>ROUND(BC51,2)</f>
        <v>0</v>
      </c>
      <c r="X29" s="357"/>
      <c r="Y29" s="357"/>
      <c r="Z29" s="357"/>
      <c r="AA29" s="357"/>
      <c r="AB29" s="357"/>
      <c r="AC29" s="357"/>
      <c r="AD29" s="357"/>
      <c r="AE29" s="357"/>
      <c r="AF29" s="48"/>
      <c r="AG29" s="48"/>
      <c r="AH29" s="48"/>
      <c r="AI29" s="48"/>
      <c r="AJ29" s="48"/>
      <c r="AK29" s="358">
        <v>0</v>
      </c>
      <c r="AL29" s="357"/>
      <c r="AM29" s="357"/>
      <c r="AN29" s="357"/>
      <c r="AO29" s="357"/>
      <c r="AP29" s="48"/>
      <c r="AQ29" s="50"/>
      <c r="BE29" s="346"/>
    </row>
    <row r="30" spans="2:71" s="2" customFormat="1" ht="14.45" hidden="1" customHeight="1">
      <c r="B30" s="47"/>
      <c r="C30" s="48"/>
      <c r="D30" s="48"/>
      <c r="E30" s="48"/>
      <c r="F30" s="49" t="s">
        <v>52</v>
      </c>
      <c r="G30" s="48"/>
      <c r="H30" s="48"/>
      <c r="I30" s="48"/>
      <c r="J30" s="48"/>
      <c r="K30" s="48"/>
      <c r="L30" s="356">
        <v>0</v>
      </c>
      <c r="M30" s="357"/>
      <c r="N30" s="357"/>
      <c r="O30" s="357"/>
      <c r="P30" s="48"/>
      <c r="Q30" s="48"/>
      <c r="R30" s="48"/>
      <c r="S30" s="48"/>
      <c r="T30" s="48"/>
      <c r="U30" s="48"/>
      <c r="V30" s="48"/>
      <c r="W30" s="358">
        <f>ROUND(BD51,2)</f>
        <v>0</v>
      </c>
      <c r="X30" s="357"/>
      <c r="Y30" s="357"/>
      <c r="Z30" s="357"/>
      <c r="AA30" s="357"/>
      <c r="AB30" s="357"/>
      <c r="AC30" s="357"/>
      <c r="AD30" s="357"/>
      <c r="AE30" s="357"/>
      <c r="AF30" s="48"/>
      <c r="AG30" s="48"/>
      <c r="AH30" s="48"/>
      <c r="AI30" s="48"/>
      <c r="AJ30" s="48"/>
      <c r="AK30" s="358">
        <v>0</v>
      </c>
      <c r="AL30" s="357"/>
      <c r="AM30" s="357"/>
      <c r="AN30" s="357"/>
      <c r="AO30" s="357"/>
      <c r="AP30" s="48"/>
      <c r="AQ30" s="50"/>
      <c r="BE30" s="346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6"/>
    </row>
    <row r="32" spans="2:71" s="1" customFormat="1" ht="25.9" customHeight="1">
      <c r="B32" s="41"/>
      <c r="C32" s="51"/>
      <c r="D32" s="52" t="s">
        <v>53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54</v>
      </c>
      <c r="U32" s="53"/>
      <c r="V32" s="53"/>
      <c r="W32" s="53"/>
      <c r="X32" s="359" t="s">
        <v>55</v>
      </c>
      <c r="Y32" s="360"/>
      <c r="Z32" s="360"/>
      <c r="AA32" s="360"/>
      <c r="AB32" s="360"/>
      <c r="AC32" s="53"/>
      <c r="AD32" s="53"/>
      <c r="AE32" s="53"/>
      <c r="AF32" s="53"/>
      <c r="AG32" s="53"/>
      <c r="AH32" s="53"/>
      <c r="AI32" s="53"/>
      <c r="AJ32" s="53"/>
      <c r="AK32" s="361">
        <f>SUM(AK23:AK30)</f>
        <v>0</v>
      </c>
      <c r="AL32" s="360"/>
      <c r="AM32" s="360"/>
      <c r="AN32" s="360"/>
      <c r="AO32" s="362"/>
      <c r="AP32" s="51"/>
      <c r="AQ32" s="55"/>
      <c r="BE32" s="346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>
      <c r="B39" s="41"/>
      <c r="C39" s="62" t="s">
        <v>56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2016-42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3" t="str">
        <f>K6</f>
        <v>Parkoviště v ul. Slavíčkova (č. 29), Sokolov</v>
      </c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70"/>
      <c r="AQ42" s="70"/>
      <c r="AR42" s="71"/>
    </row>
    <row r="43" spans="2:56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ul. Slavíčkova v Sokolově, Karlovarský kraj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65" t="str">
        <f>IF(AN8= "","",AN8)</f>
        <v>29.6.2017</v>
      </c>
      <c r="AN44" s="365"/>
      <c r="AO44" s="63"/>
      <c r="AP44" s="63"/>
      <c r="AQ44" s="63"/>
      <c r="AR44" s="61"/>
    </row>
    <row r="45" spans="2:56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>Město Sokolov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36</v>
      </c>
      <c r="AJ46" s="63"/>
      <c r="AK46" s="63"/>
      <c r="AL46" s="63"/>
      <c r="AM46" s="366" t="str">
        <f>IF(E17="","",E17)</f>
        <v>Ing. Martin Haueisen</v>
      </c>
      <c r="AN46" s="366"/>
      <c r="AO46" s="366"/>
      <c r="AP46" s="366"/>
      <c r="AQ46" s="63"/>
      <c r="AR46" s="61"/>
      <c r="AS46" s="367" t="s">
        <v>57</v>
      </c>
      <c r="AT46" s="368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>
      <c r="B47" s="41"/>
      <c r="C47" s="65" t="s">
        <v>34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9"/>
      <c r="AT47" s="370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1"/>
      <c r="AT48" s="372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>
      <c r="B49" s="41"/>
      <c r="C49" s="373" t="s">
        <v>58</v>
      </c>
      <c r="D49" s="374"/>
      <c r="E49" s="374"/>
      <c r="F49" s="374"/>
      <c r="G49" s="374"/>
      <c r="H49" s="79"/>
      <c r="I49" s="375" t="s">
        <v>59</v>
      </c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6" t="s">
        <v>60</v>
      </c>
      <c r="AH49" s="374"/>
      <c r="AI49" s="374"/>
      <c r="AJ49" s="374"/>
      <c r="AK49" s="374"/>
      <c r="AL49" s="374"/>
      <c r="AM49" s="374"/>
      <c r="AN49" s="375" t="s">
        <v>61</v>
      </c>
      <c r="AO49" s="374"/>
      <c r="AP49" s="374"/>
      <c r="AQ49" s="80" t="s">
        <v>62</v>
      </c>
      <c r="AR49" s="61"/>
      <c r="AS49" s="81" t="s">
        <v>63</v>
      </c>
      <c r="AT49" s="82" t="s">
        <v>64</v>
      </c>
      <c r="AU49" s="82" t="s">
        <v>65</v>
      </c>
      <c r="AV49" s="82" t="s">
        <v>66</v>
      </c>
      <c r="AW49" s="82" t="s">
        <v>67</v>
      </c>
      <c r="AX49" s="82" t="s">
        <v>68</v>
      </c>
      <c r="AY49" s="82" t="s">
        <v>69</v>
      </c>
      <c r="AZ49" s="82" t="s">
        <v>70</v>
      </c>
      <c r="BA49" s="82" t="s">
        <v>71</v>
      </c>
      <c r="BB49" s="82" t="s">
        <v>72</v>
      </c>
      <c r="BC49" s="82" t="s">
        <v>73</v>
      </c>
      <c r="BD49" s="83" t="s">
        <v>74</v>
      </c>
    </row>
    <row r="50" spans="1:91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50000000000003" customHeight="1">
      <c r="B51" s="68"/>
      <c r="C51" s="87" t="s">
        <v>75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4">
        <f>ROUND(AG52+AG54+AG56,2)</f>
        <v>0</v>
      </c>
      <c r="AH51" s="384"/>
      <c r="AI51" s="384"/>
      <c r="AJ51" s="384"/>
      <c r="AK51" s="384"/>
      <c r="AL51" s="384"/>
      <c r="AM51" s="384"/>
      <c r="AN51" s="385">
        <f t="shared" ref="AN51:AN57" si="0">SUM(AG51,AT51)</f>
        <v>0</v>
      </c>
      <c r="AO51" s="385"/>
      <c r="AP51" s="385"/>
      <c r="AQ51" s="89" t="s">
        <v>76</v>
      </c>
      <c r="AR51" s="71"/>
      <c r="AS51" s="90">
        <f>ROUND(AS52+AS54+AS56,2)</f>
        <v>0</v>
      </c>
      <c r="AT51" s="91">
        <f t="shared" ref="AT51:AT57" si="1">ROUND(SUM(AV51:AW51),2)</f>
        <v>0</v>
      </c>
      <c r="AU51" s="92">
        <f>ROUND(AU52+AU54+AU56,5)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ROUND(AZ52+AZ54+AZ56,2)</f>
        <v>0</v>
      </c>
      <c r="BA51" s="91">
        <f>ROUND(BA52+BA54+BA56,2)</f>
        <v>0</v>
      </c>
      <c r="BB51" s="91">
        <f>ROUND(BB52+BB54+BB56,2)</f>
        <v>0</v>
      </c>
      <c r="BC51" s="91">
        <f>ROUND(BC52+BC54+BC56,2)</f>
        <v>0</v>
      </c>
      <c r="BD51" s="93">
        <f>ROUND(BD52+BD54+BD56,2)</f>
        <v>0</v>
      </c>
      <c r="BS51" s="94" t="s">
        <v>77</v>
      </c>
      <c r="BT51" s="94" t="s">
        <v>78</v>
      </c>
      <c r="BU51" s="95" t="s">
        <v>79</v>
      </c>
      <c r="BV51" s="94" t="s">
        <v>80</v>
      </c>
      <c r="BW51" s="94" t="s">
        <v>7</v>
      </c>
      <c r="BX51" s="94" t="s">
        <v>81</v>
      </c>
      <c r="CL51" s="94" t="s">
        <v>21</v>
      </c>
    </row>
    <row r="52" spans="1:91" s="5" customFormat="1" ht="31.5" customHeight="1">
      <c r="B52" s="96"/>
      <c r="C52" s="97"/>
      <c r="D52" s="380" t="s">
        <v>82</v>
      </c>
      <c r="E52" s="380"/>
      <c r="F52" s="380"/>
      <c r="G52" s="380"/>
      <c r="H52" s="380"/>
      <c r="I52" s="98"/>
      <c r="J52" s="380" t="s">
        <v>83</v>
      </c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79">
        <f>ROUND(AG53,2)</f>
        <v>0</v>
      </c>
      <c r="AH52" s="378"/>
      <c r="AI52" s="378"/>
      <c r="AJ52" s="378"/>
      <c r="AK52" s="378"/>
      <c r="AL52" s="378"/>
      <c r="AM52" s="378"/>
      <c r="AN52" s="377">
        <f t="shared" si="0"/>
        <v>0</v>
      </c>
      <c r="AO52" s="378"/>
      <c r="AP52" s="378"/>
      <c r="AQ52" s="99" t="s">
        <v>84</v>
      </c>
      <c r="AR52" s="100"/>
      <c r="AS52" s="101">
        <f>ROUND(AS53,2)</f>
        <v>0</v>
      </c>
      <c r="AT52" s="102">
        <f t="shared" si="1"/>
        <v>0</v>
      </c>
      <c r="AU52" s="103">
        <f>ROUND(AU53,5)</f>
        <v>0</v>
      </c>
      <c r="AV52" s="102">
        <f>ROUND(AZ52*L26,2)</f>
        <v>0</v>
      </c>
      <c r="AW52" s="102">
        <f>ROUND(BA52*L27,2)</f>
        <v>0</v>
      </c>
      <c r="AX52" s="102">
        <f>ROUND(BB52*L26,2)</f>
        <v>0</v>
      </c>
      <c r="AY52" s="102">
        <f>ROUND(BC52*L27,2)</f>
        <v>0</v>
      </c>
      <c r="AZ52" s="102">
        <f>ROUND(AZ53,2)</f>
        <v>0</v>
      </c>
      <c r="BA52" s="102">
        <f>ROUND(BA53,2)</f>
        <v>0</v>
      </c>
      <c r="BB52" s="102">
        <f>ROUND(BB53,2)</f>
        <v>0</v>
      </c>
      <c r="BC52" s="102">
        <f>ROUND(BC53,2)</f>
        <v>0</v>
      </c>
      <c r="BD52" s="104">
        <f>ROUND(BD53,2)</f>
        <v>0</v>
      </c>
      <c r="BS52" s="105" t="s">
        <v>77</v>
      </c>
      <c r="BT52" s="105" t="s">
        <v>85</v>
      </c>
      <c r="BU52" s="105" t="s">
        <v>79</v>
      </c>
      <c r="BV52" s="105" t="s">
        <v>80</v>
      </c>
      <c r="BW52" s="105" t="s">
        <v>86</v>
      </c>
      <c r="BX52" s="105" t="s">
        <v>7</v>
      </c>
      <c r="CL52" s="105" t="s">
        <v>21</v>
      </c>
      <c r="CM52" s="105" t="s">
        <v>87</v>
      </c>
    </row>
    <row r="53" spans="1:91" s="6" customFormat="1" ht="28.5" customHeight="1">
      <c r="A53" s="106" t="s">
        <v>88</v>
      </c>
      <c r="B53" s="107"/>
      <c r="C53" s="108"/>
      <c r="D53" s="108"/>
      <c r="E53" s="383" t="s">
        <v>89</v>
      </c>
      <c r="F53" s="383"/>
      <c r="G53" s="383"/>
      <c r="H53" s="383"/>
      <c r="I53" s="383"/>
      <c r="J53" s="108"/>
      <c r="K53" s="383" t="s">
        <v>90</v>
      </c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1">
        <f>'2016-42-101-SP - SO 101 -...'!J29</f>
        <v>0</v>
      </c>
      <c r="AH53" s="382"/>
      <c r="AI53" s="382"/>
      <c r="AJ53" s="382"/>
      <c r="AK53" s="382"/>
      <c r="AL53" s="382"/>
      <c r="AM53" s="382"/>
      <c r="AN53" s="381">
        <f t="shared" si="0"/>
        <v>0</v>
      </c>
      <c r="AO53" s="382"/>
      <c r="AP53" s="382"/>
      <c r="AQ53" s="109" t="s">
        <v>91</v>
      </c>
      <c r="AR53" s="110"/>
      <c r="AS53" s="111">
        <v>0</v>
      </c>
      <c r="AT53" s="112">
        <f t="shared" si="1"/>
        <v>0</v>
      </c>
      <c r="AU53" s="113">
        <f>'2016-42-101-SP - SO 101 -...'!P95</f>
        <v>0</v>
      </c>
      <c r="AV53" s="112">
        <f>'2016-42-101-SP - SO 101 -...'!J32</f>
        <v>0</v>
      </c>
      <c r="AW53" s="112">
        <f>'2016-42-101-SP - SO 101 -...'!J33</f>
        <v>0</v>
      </c>
      <c r="AX53" s="112">
        <f>'2016-42-101-SP - SO 101 -...'!J34</f>
        <v>0</v>
      </c>
      <c r="AY53" s="112">
        <f>'2016-42-101-SP - SO 101 -...'!J35</f>
        <v>0</v>
      </c>
      <c r="AZ53" s="112">
        <f>'2016-42-101-SP - SO 101 -...'!F32</f>
        <v>0</v>
      </c>
      <c r="BA53" s="112">
        <f>'2016-42-101-SP - SO 101 -...'!F33</f>
        <v>0</v>
      </c>
      <c r="BB53" s="112">
        <f>'2016-42-101-SP - SO 101 -...'!F34</f>
        <v>0</v>
      </c>
      <c r="BC53" s="112">
        <f>'2016-42-101-SP - SO 101 -...'!F35</f>
        <v>0</v>
      </c>
      <c r="BD53" s="114">
        <f>'2016-42-101-SP - SO 101 -...'!F36</f>
        <v>0</v>
      </c>
      <c r="BT53" s="115" t="s">
        <v>87</v>
      </c>
      <c r="BV53" s="115" t="s">
        <v>80</v>
      </c>
      <c r="BW53" s="115" t="s">
        <v>92</v>
      </c>
      <c r="BX53" s="115" t="s">
        <v>86</v>
      </c>
      <c r="CL53" s="115" t="s">
        <v>21</v>
      </c>
    </row>
    <row r="54" spans="1:91" s="5" customFormat="1" ht="31.5" customHeight="1">
      <c r="B54" s="96"/>
      <c r="C54" s="97"/>
      <c r="D54" s="380" t="s">
        <v>93</v>
      </c>
      <c r="E54" s="380"/>
      <c r="F54" s="380"/>
      <c r="G54" s="380"/>
      <c r="H54" s="380"/>
      <c r="I54" s="98"/>
      <c r="J54" s="380" t="s">
        <v>94</v>
      </c>
      <c r="K54" s="380"/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79">
        <f>ROUND(AG55,2)</f>
        <v>0</v>
      </c>
      <c r="AH54" s="378"/>
      <c r="AI54" s="378"/>
      <c r="AJ54" s="378"/>
      <c r="AK54" s="378"/>
      <c r="AL54" s="378"/>
      <c r="AM54" s="378"/>
      <c r="AN54" s="377">
        <f t="shared" si="0"/>
        <v>0</v>
      </c>
      <c r="AO54" s="378"/>
      <c r="AP54" s="378"/>
      <c r="AQ54" s="99" t="s">
        <v>84</v>
      </c>
      <c r="AR54" s="100"/>
      <c r="AS54" s="101">
        <f>ROUND(AS55,2)</f>
        <v>0</v>
      </c>
      <c r="AT54" s="102">
        <f t="shared" si="1"/>
        <v>0</v>
      </c>
      <c r="AU54" s="103">
        <f>ROUND(AU55,5)</f>
        <v>0</v>
      </c>
      <c r="AV54" s="102">
        <f>ROUND(AZ54*L26,2)</f>
        <v>0</v>
      </c>
      <c r="AW54" s="102">
        <f>ROUND(BA54*L27,2)</f>
        <v>0</v>
      </c>
      <c r="AX54" s="102">
        <f>ROUND(BB54*L26,2)</f>
        <v>0</v>
      </c>
      <c r="AY54" s="102">
        <f>ROUND(BC54*L27,2)</f>
        <v>0</v>
      </c>
      <c r="AZ54" s="102">
        <f>ROUND(AZ55,2)</f>
        <v>0</v>
      </c>
      <c r="BA54" s="102">
        <f>ROUND(BA55,2)</f>
        <v>0</v>
      </c>
      <c r="BB54" s="102">
        <f>ROUND(BB55,2)</f>
        <v>0</v>
      </c>
      <c r="BC54" s="102">
        <f>ROUND(BC55,2)</f>
        <v>0</v>
      </c>
      <c r="BD54" s="104">
        <f>ROUND(BD55,2)</f>
        <v>0</v>
      </c>
      <c r="BS54" s="105" t="s">
        <v>77</v>
      </c>
      <c r="BT54" s="105" t="s">
        <v>85</v>
      </c>
      <c r="BU54" s="105" t="s">
        <v>79</v>
      </c>
      <c r="BV54" s="105" t="s">
        <v>80</v>
      </c>
      <c r="BW54" s="105" t="s">
        <v>95</v>
      </c>
      <c r="BX54" s="105" t="s">
        <v>7</v>
      </c>
      <c r="CL54" s="105" t="s">
        <v>96</v>
      </c>
      <c r="CM54" s="105" t="s">
        <v>87</v>
      </c>
    </row>
    <row r="55" spans="1:91" s="6" customFormat="1" ht="28.5" customHeight="1">
      <c r="A55" s="106" t="s">
        <v>88</v>
      </c>
      <c r="B55" s="107"/>
      <c r="C55" s="108"/>
      <c r="D55" s="108"/>
      <c r="E55" s="383" t="s">
        <v>97</v>
      </c>
      <c r="F55" s="383"/>
      <c r="G55" s="383"/>
      <c r="H55" s="383"/>
      <c r="I55" s="383"/>
      <c r="J55" s="108"/>
      <c r="K55" s="383" t="s">
        <v>98</v>
      </c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1">
        <f>'2016-42-431-SP - SO 431 -...'!J29</f>
        <v>0</v>
      </c>
      <c r="AH55" s="382"/>
      <c r="AI55" s="382"/>
      <c r="AJ55" s="382"/>
      <c r="AK55" s="382"/>
      <c r="AL55" s="382"/>
      <c r="AM55" s="382"/>
      <c r="AN55" s="381">
        <f t="shared" si="0"/>
        <v>0</v>
      </c>
      <c r="AO55" s="382"/>
      <c r="AP55" s="382"/>
      <c r="AQ55" s="109" t="s">
        <v>91</v>
      </c>
      <c r="AR55" s="110"/>
      <c r="AS55" s="111">
        <v>0</v>
      </c>
      <c r="AT55" s="112">
        <f t="shared" si="1"/>
        <v>0</v>
      </c>
      <c r="AU55" s="113">
        <f>'2016-42-431-SP - SO 431 -...'!P87</f>
        <v>0</v>
      </c>
      <c r="AV55" s="112">
        <f>'2016-42-431-SP - SO 431 -...'!J32</f>
        <v>0</v>
      </c>
      <c r="AW55" s="112">
        <f>'2016-42-431-SP - SO 431 -...'!J33</f>
        <v>0</v>
      </c>
      <c r="AX55" s="112">
        <f>'2016-42-431-SP - SO 431 -...'!J34</f>
        <v>0</v>
      </c>
      <c r="AY55" s="112">
        <f>'2016-42-431-SP - SO 431 -...'!J35</f>
        <v>0</v>
      </c>
      <c r="AZ55" s="112">
        <f>'2016-42-431-SP - SO 431 -...'!F32</f>
        <v>0</v>
      </c>
      <c r="BA55" s="112">
        <f>'2016-42-431-SP - SO 431 -...'!F33</f>
        <v>0</v>
      </c>
      <c r="BB55" s="112">
        <f>'2016-42-431-SP - SO 431 -...'!F34</f>
        <v>0</v>
      </c>
      <c r="BC55" s="112">
        <f>'2016-42-431-SP - SO 431 -...'!F35</f>
        <v>0</v>
      </c>
      <c r="BD55" s="114">
        <f>'2016-42-431-SP - SO 431 -...'!F36</f>
        <v>0</v>
      </c>
      <c r="BT55" s="115" t="s">
        <v>87</v>
      </c>
      <c r="BV55" s="115" t="s">
        <v>80</v>
      </c>
      <c r="BW55" s="115" t="s">
        <v>99</v>
      </c>
      <c r="BX55" s="115" t="s">
        <v>95</v>
      </c>
      <c r="CL55" s="115" t="s">
        <v>96</v>
      </c>
    </row>
    <row r="56" spans="1:91" s="5" customFormat="1" ht="31.5" customHeight="1">
      <c r="B56" s="96"/>
      <c r="C56" s="97"/>
      <c r="D56" s="380" t="s">
        <v>100</v>
      </c>
      <c r="E56" s="380"/>
      <c r="F56" s="380"/>
      <c r="G56" s="380"/>
      <c r="H56" s="380"/>
      <c r="I56" s="98"/>
      <c r="J56" s="380" t="s">
        <v>101</v>
      </c>
      <c r="K56" s="380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79">
        <f>ROUND(AG57,2)</f>
        <v>0</v>
      </c>
      <c r="AH56" s="378"/>
      <c r="AI56" s="378"/>
      <c r="AJ56" s="378"/>
      <c r="AK56" s="378"/>
      <c r="AL56" s="378"/>
      <c r="AM56" s="378"/>
      <c r="AN56" s="377">
        <f t="shared" si="0"/>
        <v>0</v>
      </c>
      <c r="AO56" s="378"/>
      <c r="AP56" s="378"/>
      <c r="AQ56" s="99" t="s">
        <v>84</v>
      </c>
      <c r="AR56" s="100"/>
      <c r="AS56" s="101">
        <f>ROUND(AS57,2)</f>
        <v>0</v>
      </c>
      <c r="AT56" s="102">
        <f t="shared" si="1"/>
        <v>0</v>
      </c>
      <c r="AU56" s="103">
        <f>ROUND(AU57,5)</f>
        <v>0</v>
      </c>
      <c r="AV56" s="102">
        <f>ROUND(AZ56*L26,2)</f>
        <v>0</v>
      </c>
      <c r="AW56" s="102">
        <f>ROUND(BA56*L27,2)</f>
        <v>0</v>
      </c>
      <c r="AX56" s="102">
        <f>ROUND(BB56*L26,2)</f>
        <v>0</v>
      </c>
      <c r="AY56" s="102">
        <f>ROUND(BC56*L27,2)</f>
        <v>0</v>
      </c>
      <c r="AZ56" s="102">
        <f>ROUND(AZ57,2)</f>
        <v>0</v>
      </c>
      <c r="BA56" s="102">
        <f>ROUND(BA57,2)</f>
        <v>0</v>
      </c>
      <c r="BB56" s="102">
        <f>ROUND(BB57,2)</f>
        <v>0</v>
      </c>
      <c r="BC56" s="102">
        <f>ROUND(BC57,2)</f>
        <v>0</v>
      </c>
      <c r="BD56" s="104">
        <f>ROUND(BD57,2)</f>
        <v>0</v>
      </c>
      <c r="BS56" s="105" t="s">
        <v>77</v>
      </c>
      <c r="BT56" s="105" t="s">
        <v>85</v>
      </c>
      <c r="BU56" s="105" t="s">
        <v>79</v>
      </c>
      <c r="BV56" s="105" t="s">
        <v>80</v>
      </c>
      <c r="BW56" s="105" t="s">
        <v>102</v>
      </c>
      <c r="BX56" s="105" t="s">
        <v>7</v>
      </c>
      <c r="CL56" s="105" t="s">
        <v>76</v>
      </c>
      <c r="CM56" s="105" t="s">
        <v>87</v>
      </c>
    </row>
    <row r="57" spans="1:91" s="6" customFormat="1" ht="28.5" customHeight="1">
      <c r="A57" s="106" t="s">
        <v>88</v>
      </c>
      <c r="B57" s="107"/>
      <c r="C57" s="108"/>
      <c r="D57" s="108"/>
      <c r="E57" s="383" t="s">
        <v>103</v>
      </c>
      <c r="F57" s="383"/>
      <c r="G57" s="383"/>
      <c r="H57" s="383"/>
      <c r="I57" s="383"/>
      <c r="J57" s="108"/>
      <c r="K57" s="383" t="s">
        <v>104</v>
      </c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1">
        <f>'2016-42-VON-SP - VON - So...'!J29</f>
        <v>0</v>
      </c>
      <c r="AH57" s="382"/>
      <c r="AI57" s="382"/>
      <c r="AJ57" s="382"/>
      <c r="AK57" s="382"/>
      <c r="AL57" s="382"/>
      <c r="AM57" s="382"/>
      <c r="AN57" s="381">
        <f t="shared" si="0"/>
        <v>0</v>
      </c>
      <c r="AO57" s="382"/>
      <c r="AP57" s="382"/>
      <c r="AQ57" s="109" t="s">
        <v>91</v>
      </c>
      <c r="AR57" s="110"/>
      <c r="AS57" s="116">
        <v>0</v>
      </c>
      <c r="AT57" s="117">
        <f t="shared" si="1"/>
        <v>0</v>
      </c>
      <c r="AU57" s="118">
        <f>'2016-42-VON-SP - VON - So...'!P86</f>
        <v>0</v>
      </c>
      <c r="AV57" s="117">
        <f>'2016-42-VON-SP - VON - So...'!J32</f>
        <v>0</v>
      </c>
      <c r="AW57" s="117">
        <f>'2016-42-VON-SP - VON - So...'!J33</f>
        <v>0</v>
      </c>
      <c r="AX57" s="117">
        <f>'2016-42-VON-SP - VON - So...'!J34</f>
        <v>0</v>
      </c>
      <c r="AY57" s="117">
        <f>'2016-42-VON-SP - VON - So...'!J35</f>
        <v>0</v>
      </c>
      <c r="AZ57" s="117">
        <f>'2016-42-VON-SP - VON - So...'!F32</f>
        <v>0</v>
      </c>
      <c r="BA57" s="117">
        <f>'2016-42-VON-SP - VON - So...'!F33</f>
        <v>0</v>
      </c>
      <c r="BB57" s="117">
        <f>'2016-42-VON-SP - VON - So...'!F34</f>
        <v>0</v>
      </c>
      <c r="BC57" s="117">
        <f>'2016-42-VON-SP - VON - So...'!F35</f>
        <v>0</v>
      </c>
      <c r="BD57" s="119">
        <f>'2016-42-VON-SP - VON - So...'!F36</f>
        <v>0</v>
      </c>
      <c r="BT57" s="115" t="s">
        <v>87</v>
      </c>
      <c r="BV57" s="115" t="s">
        <v>80</v>
      </c>
      <c r="BW57" s="115" t="s">
        <v>105</v>
      </c>
      <c r="BX57" s="115" t="s">
        <v>102</v>
      </c>
      <c r="CL57" s="115" t="s">
        <v>76</v>
      </c>
    </row>
    <row r="58" spans="1:91" s="1" customFormat="1" ht="30" customHeight="1">
      <c r="B58" s="41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1"/>
    </row>
    <row r="59" spans="1:91" s="1" customFormat="1" ht="6.95" customHeight="1"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61"/>
    </row>
  </sheetData>
  <sheetProtection algorithmName="SHA-512" hashValue="D2TvFUQETSZo2MUTW8i9Opfc5WZCKMb7GQhawpxLP1oPgrODLF0/7z0nUaVpBMqgB69HzFiYq4hk0xPunV1kwg==" saltValue="Dnot96sgT0E8y2SNVsHMWj65mdhoG1qsviam6JEipsMfKNqJykItBFgS8YAEL8ygLc6AwNmXFwfK72EhCd9kEA==" spinCount="100000" sheet="1" objects="1" scenarios="1" formatColumns="0" formatRows="0"/>
  <mergeCells count="61">
    <mergeCell ref="AG51:AM51"/>
    <mergeCell ref="AN51:AP51"/>
    <mergeCell ref="AR2:BE2"/>
    <mergeCell ref="AN56:AP56"/>
    <mergeCell ref="AG56:AM56"/>
    <mergeCell ref="D56:H56"/>
    <mergeCell ref="J56:AF56"/>
    <mergeCell ref="AN57:AP57"/>
    <mergeCell ref="AG57:AM57"/>
    <mergeCell ref="E57:I57"/>
    <mergeCell ref="K57:AF57"/>
    <mergeCell ref="AN54:AP54"/>
    <mergeCell ref="AG54:AM54"/>
    <mergeCell ref="D54:H54"/>
    <mergeCell ref="J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2016-42-101-SP - SO 101 -...'!C2" display="/"/>
    <hyperlink ref="A55" location="'2016-42-431-SP - SO 431 -...'!C2" display="/"/>
    <hyperlink ref="A57" location="'2016-42-VON-SP - VON - So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8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106</v>
      </c>
      <c r="G1" s="395" t="s">
        <v>107</v>
      </c>
      <c r="H1" s="395"/>
      <c r="I1" s="124"/>
      <c r="J1" s="123" t="s">
        <v>108</v>
      </c>
      <c r="K1" s="122" t="s">
        <v>109</v>
      </c>
      <c r="L1" s="123" t="s">
        <v>110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4" t="s">
        <v>92</v>
      </c>
      <c r="AZ2" s="125" t="s">
        <v>111</v>
      </c>
      <c r="BA2" s="125" t="s">
        <v>112</v>
      </c>
      <c r="BB2" s="125" t="s">
        <v>113</v>
      </c>
      <c r="BC2" s="125" t="s">
        <v>114</v>
      </c>
      <c r="BD2" s="125" t="s">
        <v>87</v>
      </c>
    </row>
    <row r="3" spans="1:70" ht="6.95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87</v>
      </c>
      <c r="AZ3" s="125" t="s">
        <v>115</v>
      </c>
      <c r="BA3" s="125" t="s">
        <v>116</v>
      </c>
      <c r="BB3" s="125" t="s">
        <v>117</v>
      </c>
      <c r="BC3" s="125" t="s">
        <v>87</v>
      </c>
      <c r="BD3" s="125" t="s">
        <v>87</v>
      </c>
    </row>
    <row r="4" spans="1:70" ht="36.950000000000003" customHeight="1">
      <c r="B4" s="28"/>
      <c r="C4" s="29"/>
      <c r="D4" s="30" t="s">
        <v>118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  <c r="AZ4" s="125" t="s">
        <v>119</v>
      </c>
      <c r="BA4" s="125" t="s">
        <v>120</v>
      </c>
      <c r="BB4" s="125" t="s">
        <v>117</v>
      </c>
      <c r="BC4" s="125" t="s">
        <v>121</v>
      </c>
      <c r="BD4" s="125" t="s">
        <v>87</v>
      </c>
    </row>
    <row r="5" spans="1:70" ht="6.95" customHeight="1">
      <c r="B5" s="28"/>
      <c r="C5" s="29"/>
      <c r="D5" s="29"/>
      <c r="E5" s="29"/>
      <c r="F5" s="29"/>
      <c r="G5" s="29"/>
      <c r="H5" s="29"/>
      <c r="I5" s="127"/>
      <c r="J5" s="29"/>
      <c r="K5" s="31"/>
      <c r="AZ5" s="125" t="s">
        <v>122</v>
      </c>
      <c r="BA5" s="125" t="s">
        <v>123</v>
      </c>
      <c r="BB5" s="125" t="s">
        <v>124</v>
      </c>
      <c r="BC5" s="125" t="s">
        <v>125</v>
      </c>
      <c r="BD5" s="125" t="s">
        <v>87</v>
      </c>
    </row>
    <row r="6" spans="1:70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  <c r="AZ6" s="125" t="s">
        <v>126</v>
      </c>
      <c r="BA6" s="125" t="s">
        <v>127</v>
      </c>
      <c r="BB6" s="125" t="s">
        <v>124</v>
      </c>
      <c r="BC6" s="125" t="s">
        <v>128</v>
      </c>
      <c r="BD6" s="125" t="s">
        <v>87</v>
      </c>
    </row>
    <row r="7" spans="1:70" ht="16.5" customHeight="1">
      <c r="B7" s="28"/>
      <c r="C7" s="29"/>
      <c r="D7" s="29"/>
      <c r="E7" s="387" t="str">
        <f>'Rekapitulace stavby'!K6</f>
        <v>Parkoviště v ul. Slavíčkova (č. 29), Sokolov</v>
      </c>
      <c r="F7" s="388"/>
      <c r="G7" s="388"/>
      <c r="H7" s="388"/>
      <c r="I7" s="127"/>
      <c r="J7" s="29"/>
      <c r="K7" s="31"/>
      <c r="AZ7" s="125" t="s">
        <v>129</v>
      </c>
      <c r="BA7" s="125" t="s">
        <v>130</v>
      </c>
      <c r="BB7" s="125" t="s">
        <v>124</v>
      </c>
      <c r="BC7" s="125" t="s">
        <v>131</v>
      </c>
      <c r="BD7" s="125" t="s">
        <v>87</v>
      </c>
    </row>
    <row r="8" spans="1:70">
      <c r="B8" s="28"/>
      <c r="C8" s="29"/>
      <c r="D8" s="37" t="s">
        <v>132</v>
      </c>
      <c r="E8" s="29"/>
      <c r="F8" s="29"/>
      <c r="G8" s="29"/>
      <c r="H8" s="29"/>
      <c r="I8" s="127"/>
      <c r="J8" s="29"/>
      <c r="K8" s="31"/>
      <c r="AZ8" s="125" t="s">
        <v>133</v>
      </c>
      <c r="BA8" s="125" t="s">
        <v>134</v>
      </c>
      <c r="BB8" s="125" t="s">
        <v>135</v>
      </c>
      <c r="BC8" s="125" t="s">
        <v>136</v>
      </c>
      <c r="BD8" s="125" t="s">
        <v>87</v>
      </c>
    </row>
    <row r="9" spans="1:70" s="1" customFormat="1" ht="16.5" customHeight="1">
      <c r="B9" s="41"/>
      <c r="C9" s="42"/>
      <c r="D9" s="42"/>
      <c r="E9" s="387" t="s">
        <v>137</v>
      </c>
      <c r="F9" s="389"/>
      <c r="G9" s="389"/>
      <c r="H9" s="389"/>
      <c r="I9" s="128"/>
      <c r="J9" s="42"/>
      <c r="K9" s="45"/>
      <c r="AZ9" s="125" t="s">
        <v>138</v>
      </c>
      <c r="BA9" s="125" t="s">
        <v>139</v>
      </c>
      <c r="BB9" s="125" t="s">
        <v>117</v>
      </c>
      <c r="BC9" s="125" t="s">
        <v>140</v>
      </c>
      <c r="BD9" s="125" t="s">
        <v>87</v>
      </c>
    </row>
    <row r="10" spans="1:70" s="1" customFormat="1">
      <c r="B10" s="41"/>
      <c r="C10" s="42"/>
      <c r="D10" s="37" t="s">
        <v>141</v>
      </c>
      <c r="E10" s="42"/>
      <c r="F10" s="42"/>
      <c r="G10" s="42"/>
      <c r="H10" s="42"/>
      <c r="I10" s="128"/>
      <c r="J10" s="42"/>
      <c r="K10" s="45"/>
      <c r="AZ10" s="125" t="s">
        <v>142</v>
      </c>
      <c r="BA10" s="125" t="s">
        <v>139</v>
      </c>
      <c r="BB10" s="125" t="s">
        <v>113</v>
      </c>
      <c r="BC10" s="125" t="s">
        <v>85</v>
      </c>
      <c r="BD10" s="125" t="s">
        <v>87</v>
      </c>
    </row>
    <row r="11" spans="1:70" s="1" customFormat="1" ht="36.950000000000003" customHeight="1">
      <c r="B11" s="41"/>
      <c r="C11" s="42"/>
      <c r="D11" s="42"/>
      <c r="E11" s="390" t="s">
        <v>143</v>
      </c>
      <c r="F11" s="389"/>
      <c r="G11" s="389"/>
      <c r="H11" s="389"/>
      <c r="I11" s="128"/>
      <c r="J11" s="42"/>
      <c r="K11" s="45"/>
      <c r="AZ11" s="125" t="s">
        <v>144</v>
      </c>
      <c r="BA11" s="125" t="s">
        <v>145</v>
      </c>
      <c r="BB11" s="125" t="s">
        <v>117</v>
      </c>
      <c r="BC11" s="125" t="s">
        <v>146</v>
      </c>
      <c r="BD11" s="125" t="s">
        <v>87</v>
      </c>
    </row>
    <row r="12" spans="1:70" s="1" customFormat="1" ht="13.5">
      <c r="B12" s="41"/>
      <c r="C12" s="42"/>
      <c r="D12" s="42"/>
      <c r="E12" s="42"/>
      <c r="F12" s="42"/>
      <c r="G12" s="42"/>
      <c r="H12" s="42"/>
      <c r="I12" s="128"/>
      <c r="J12" s="42"/>
      <c r="K12" s="45"/>
      <c r="AZ12" s="125" t="s">
        <v>147</v>
      </c>
      <c r="BA12" s="125" t="s">
        <v>148</v>
      </c>
      <c r="BB12" s="125" t="s">
        <v>113</v>
      </c>
      <c r="BC12" s="125" t="s">
        <v>149</v>
      </c>
      <c r="BD12" s="125" t="s">
        <v>87</v>
      </c>
    </row>
    <row r="13" spans="1:70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9" t="s">
        <v>22</v>
      </c>
      <c r="J13" s="35" t="s">
        <v>23</v>
      </c>
      <c r="K13" s="45"/>
      <c r="AZ13" s="125" t="s">
        <v>150</v>
      </c>
      <c r="BA13" s="125" t="s">
        <v>151</v>
      </c>
      <c r="BB13" s="125" t="s">
        <v>124</v>
      </c>
      <c r="BC13" s="125" t="s">
        <v>152</v>
      </c>
      <c r="BD13" s="125" t="s">
        <v>87</v>
      </c>
    </row>
    <row r="14" spans="1:70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9" t="s">
        <v>26</v>
      </c>
      <c r="J14" s="130" t="str">
        <f>'Rekapitulace stavby'!AN8</f>
        <v>29.6.2017</v>
      </c>
      <c r="K14" s="45"/>
      <c r="AZ14" s="125" t="s">
        <v>153</v>
      </c>
      <c r="BA14" s="125" t="s">
        <v>154</v>
      </c>
      <c r="BB14" s="125" t="s">
        <v>124</v>
      </c>
      <c r="BC14" s="125" t="s">
        <v>155</v>
      </c>
      <c r="BD14" s="125" t="s">
        <v>87</v>
      </c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8"/>
      <c r="J15" s="42"/>
      <c r="K15" s="45"/>
      <c r="AZ15" s="125" t="s">
        <v>156</v>
      </c>
      <c r="BA15" s="125" t="s">
        <v>157</v>
      </c>
      <c r="BB15" s="125" t="s">
        <v>124</v>
      </c>
      <c r="BC15" s="125" t="s">
        <v>158</v>
      </c>
      <c r="BD15" s="125" t="s">
        <v>87</v>
      </c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9" t="s">
        <v>29</v>
      </c>
      <c r="J16" s="35" t="s">
        <v>30</v>
      </c>
      <c r="K16" s="45"/>
      <c r="AZ16" s="125" t="s">
        <v>159</v>
      </c>
      <c r="BA16" s="125" t="s">
        <v>145</v>
      </c>
      <c r="BB16" s="125" t="s">
        <v>117</v>
      </c>
      <c r="BC16" s="125" t="s">
        <v>85</v>
      </c>
      <c r="BD16" s="125" t="s">
        <v>87</v>
      </c>
    </row>
    <row r="17" spans="2:56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9" t="s">
        <v>32</v>
      </c>
      <c r="J17" s="35" t="s">
        <v>33</v>
      </c>
      <c r="K17" s="45"/>
      <c r="AZ17" s="125" t="s">
        <v>160</v>
      </c>
      <c r="BA17" s="125" t="s">
        <v>145</v>
      </c>
      <c r="BB17" s="125" t="s">
        <v>117</v>
      </c>
      <c r="BC17" s="125" t="s">
        <v>161</v>
      </c>
      <c r="BD17" s="125" t="s">
        <v>87</v>
      </c>
    </row>
    <row r="18" spans="2:56" s="1" customFormat="1" ht="6.95" customHeight="1">
      <c r="B18" s="41"/>
      <c r="C18" s="42"/>
      <c r="D18" s="42"/>
      <c r="E18" s="42"/>
      <c r="F18" s="42"/>
      <c r="G18" s="42"/>
      <c r="H18" s="42"/>
      <c r="I18" s="128"/>
      <c r="J18" s="42"/>
      <c r="K18" s="45"/>
      <c r="AZ18" s="125" t="s">
        <v>162</v>
      </c>
      <c r="BA18" s="125" t="s">
        <v>151</v>
      </c>
      <c r="BB18" s="125" t="s">
        <v>113</v>
      </c>
      <c r="BC18" s="125" t="s">
        <v>163</v>
      </c>
      <c r="BD18" s="125" t="s">
        <v>87</v>
      </c>
    </row>
    <row r="19" spans="2:56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29" t="s">
        <v>29</v>
      </c>
      <c r="J19" s="35" t="str">
        <f>IF('Rekapitulace stavby'!AN13="Vyplň údaj","",IF('Rekapitulace stavby'!AN13="","",'Rekapitulace stavby'!AN13))</f>
        <v/>
      </c>
      <c r="K19" s="45"/>
      <c r="AZ19" s="125" t="s">
        <v>164</v>
      </c>
      <c r="BA19" s="125" t="s">
        <v>165</v>
      </c>
      <c r="BB19" s="125" t="s">
        <v>113</v>
      </c>
      <c r="BC19" s="125" t="s">
        <v>166</v>
      </c>
      <c r="BD19" s="125" t="s">
        <v>87</v>
      </c>
    </row>
    <row r="20" spans="2:56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9" t="s">
        <v>32</v>
      </c>
      <c r="J20" s="35" t="str">
        <f>IF('Rekapitulace stavby'!AN14="Vyplň údaj","",IF('Rekapitulace stavby'!AN14="","",'Rekapitulace stavby'!AN14))</f>
        <v/>
      </c>
      <c r="K20" s="45"/>
      <c r="AZ20" s="125" t="s">
        <v>167</v>
      </c>
      <c r="BA20" s="125" t="s">
        <v>168</v>
      </c>
      <c r="BB20" s="125" t="s">
        <v>117</v>
      </c>
      <c r="BC20" s="125" t="s">
        <v>169</v>
      </c>
      <c r="BD20" s="125" t="s">
        <v>87</v>
      </c>
    </row>
    <row r="21" spans="2:56" s="1" customFormat="1" ht="6.95" customHeight="1">
      <c r="B21" s="41"/>
      <c r="C21" s="42"/>
      <c r="D21" s="42"/>
      <c r="E21" s="42"/>
      <c r="F21" s="42"/>
      <c r="G21" s="42"/>
      <c r="H21" s="42"/>
      <c r="I21" s="128"/>
      <c r="J21" s="42"/>
      <c r="K21" s="45"/>
      <c r="AZ21" s="125" t="s">
        <v>170</v>
      </c>
      <c r="BA21" s="125" t="s">
        <v>171</v>
      </c>
      <c r="BB21" s="125" t="s">
        <v>135</v>
      </c>
      <c r="BC21" s="125" t="s">
        <v>172</v>
      </c>
      <c r="BD21" s="125" t="s">
        <v>87</v>
      </c>
    </row>
    <row r="22" spans="2:56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29" t="s">
        <v>29</v>
      </c>
      <c r="J22" s="35" t="s">
        <v>37</v>
      </c>
      <c r="K22" s="45"/>
      <c r="AZ22" s="125" t="s">
        <v>173</v>
      </c>
      <c r="BA22" s="125" t="s">
        <v>174</v>
      </c>
      <c r="BB22" s="125" t="s">
        <v>135</v>
      </c>
      <c r="BC22" s="125" t="s">
        <v>85</v>
      </c>
      <c r="BD22" s="125" t="s">
        <v>87</v>
      </c>
    </row>
    <row r="23" spans="2:56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29" t="s">
        <v>32</v>
      </c>
      <c r="J23" s="35" t="s">
        <v>39</v>
      </c>
      <c r="K23" s="45"/>
      <c r="AZ23" s="125" t="s">
        <v>175</v>
      </c>
      <c r="BA23" s="125" t="s">
        <v>176</v>
      </c>
      <c r="BB23" s="125" t="s">
        <v>113</v>
      </c>
      <c r="BC23" s="125" t="s">
        <v>177</v>
      </c>
      <c r="BD23" s="125" t="s">
        <v>87</v>
      </c>
    </row>
    <row r="24" spans="2:56" s="1" customFormat="1" ht="6.95" customHeight="1">
      <c r="B24" s="41"/>
      <c r="C24" s="42"/>
      <c r="D24" s="42"/>
      <c r="E24" s="42"/>
      <c r="F24" s="42"/>
      <c r="G24" s="42"/>
      <c r="H24" s="42"/>
      <c r="I24" s="128"/>
      <c r="J24" s="42"/>
      <c r="K24" s="45"/>
    </row>
    <row r="25" spans="2:56" s="1" customFormat="1" ht="14.45" customHeight="1">
      <c r="B25" s="41"/>
      <c r="C25" s="42"/>
      <c r="D25" s="37" t="s">
        <v>41</v>
      </c>
      <c r="E25" s="42"/>
      <c r="F25" s="42"/>
      <c r="G25" s="42"/>
      <c r="H25" s="42"/>
      <c r="I25" s="128"/>
      <c r="J25" s="42"/>
      <c r="K25" s="45"/>
    </row>
    <row r="26" spans="2:56" s="7" customFormat="1" ht="16.5" customHeight="1">
      <c r="B26" s="131"/>
      <c r="C26" s="132"/>
      <c r="D26" s="132"/>
      <c r="E26" s="352" t="s">
        <v>76</v>
      </c>
      <c r="F26" s="352"/>
      <c r="G26" s="352"/>
      <c r="H26" s="352"/>
      <c r="I26" s="133"/>
      <c r="J26" s="132"/>
      <c r="K26" s="134"/>
    </row>
    <row r="27" spans="2:56" s="1" customFormat="1" ht="6.95" customHeight="1">
      <c r="B27" s="41"/>
      <c r="C27" s="42"/>
      <c r="D27" s="42"/>
      <c r="E27" s="42"/>
      <c r="F27" s="42"/>
      <c r="G27" s="42"/>
      <c r="H27" s="42"/>
      <c r="I27" s="128"/>
      <c r="J27" s="42"/>
      <c r="K27" s="45"/>
    </row>
    <row r="28" spans="2:56" s="1" customFormat="1" ht="6.95" customHeight="1">
      <c r="B28" s="41"/>
      <c r="C28" s="42"/>
      <c r="D28" s="85"/>
      <c r="E28" s="85"/>
      <c r="F28" s="85"/>
      <c r="G28" s="85"/>
      <c r="H28" s="85"/>
      <c r="I28" s="135"/>
      <c r="J28" s="85"/>
      <c r="K28" s="136"/>
    </row>
    <row r="29" spans="2:56" s="1" customFormat="1" ht="25.35" customHeight="1">
      <c r="B29" s="41"/>
      <c r="C29" s="42"/>
      <c r="D29" s="137" t="s">
        <v>43</v>
      </c>
      <c r="E29" s="42"/>
      <c r="F29" s="42"/>
      <c r="G29" s="42"/>
      <c r="H29" s="42"/>
      <c r="I29" s="128"/>
      <c r="J29" s="138">
        <f>ROUND(J95,2)</f>
        <v>0</v>
      </c>
      <c r="K29" s="45"/>
    </row>
    <row r="30" spans="2:56" s="1" customFormat="1" ht="6.95" customHeight="1">
      <c r="B30" s="41"/>
      <c r="C30" s="42"/>
      <c r="D30" s="85"/>
      <c r="E30" s="85"/>
      <c r="F30" s="85"/>
      <c r="G30" s="85"/>
      <c r="H30" s="85"/>
      <c r="I30" s="135"/>
      <c r="J30" s="85"/>
      <c r="K30" s="136"/>
    </row>
    <row r="31" spans="2:56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9" t="s">
        <v>44</v>
      </c>
      <c r="J31" s="46" t="s">
        <v>46</v>
      </c>
      <c r="K31" s="45"/>
    </row>
    <row r="32" spans="2:56" s="1" customFormat="1" ht="14.45" customHeight="1">
      <c r="B32" s="41"/>
      <c r="C32" s="42"/>
      <c r="D32" s="49" t="s">
        <v>47</v>
      </c>
      <c r="E32" s="49" t="s">
        <v>48</v>
      </c>
      <c r="F32" s="140">
        <f>ROUND(SUM(BE95:BE386), 2)</f>
        <v>0</v>
      </c>
      <c r="G32" s="42"/>
      <c r="H32" s="42"/>
      <c r="I32" s="141">
        <v>0.21</v>
      </c>
      <c r="J32" s="140">
        <f>ROUND(ROUND((SUM(BE95:BE386)),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40">
        <f>ROUND(SUM(BF95:BF386), 2)</f>
        <v>0</v>
      </c>
      <c r="G33" s="42"/>
      <c r="H33" s="42"/>
      <c r="I33" s="141">
        <v>0.15</v>
      </c>
      <c r="J33" s="140">
        <f>ROUND(ROUND((SUM(BF95:BF386)),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40">
        <f>ROUND(SUM(BG95:BG386), 2)</f>
        <v>0</v>
      </c>
      <c r="G34" s="42"/>
      <c r="H34" s="42"/>
      <c r="I34" s="141">
        <v>0.21</v>
      </c>
      <c r="J34" s="140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51</v>
      </c>
      <c r="F35" s="140">
        <f>ROUND(SUM(BH95:BH386), 2)</f>
        <v>0</v>
      </c>
      <c r="G35" s="42"/>
      <c r="H35" s="42"/>
      <c r="I35" s="141">
        <v>0.15</v>
      </c>
      <c r="J35" s="140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52</v>
      </c>
      <c r="F36" s="140">
        <f>ROUND(SUM(BI95:BI386), 2)</f>
        <v>0</v>
      </c>
      <c r="G36" s="42"/>
      <c r="H36" s="42"/>
      <c r="I36" s="141">
        <v>0</v>
      </c>
      <c r="J36" s="140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8"/>
      <c r="J37" s="42"/>
      <c r="K37" s="45"/>
    </row>
    <row r="38" spans="2:11" s="1" customFormat="1" ht="25.35" customHeight="1">
      <c r="B38" s="41"/>
      <c r="C38" s="142"/>
      <c r="D38" s="143" t="s">
        <v>53</v>
      </c>
      <c r="E38" s="79"/>
      <c r="F38" s="79"/>
      <c r="G38" s="144" t="s">
        <v>54</v>
      </c>
      <c r="H38" s="145" t="s">
        <v>55</v>
      </c>
      <c r="I38" s="146"/>
      <c r="J38" s="147">
        <f>SUM(J29:J36)</f>
        <v>0</v>
      </c>
      <c r="K38" s="148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9"/>
      <c r="J39" s="57"/>
      <c r="K39" s="58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0000000000003" customHeight="1">
      <c r="B44" s="41"/>
      <c r="C44" s="30" t="s">
        <v>178</v>
      </c>
      <c r="D44" s="42"/>
      <c r="E44" s="42"/>
      <c r="F44" s="42"/>
      <c r="G44" s="42"/>
      <c r="H44" s="42"/>
      <c r="I44" s="128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8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16.5" customHeight="1">
      <c r="B47" s="41"/>
      <c r="C47" s="42"/>
      <c r="D47" s="42"/>
      <c r="E47" s="387" t="str">
        <f>E7</f>
        <v>Parkoviště v ul. Slavíčkova (č. 29), Sokolov</v>
      </c>
      <c r="F47" s="388"/>
      <c r="G47" s="388"/>
      <c r="H47" s="388"/>
      <c r="I47" s="128"/>
      <c r="J47" s="42"/>
      <c r="K47" s="45"/>
    </row>
    <row r="48" spans="2:11">
      <c r="B48" s="28"/>
      <c r="C48" s="37" t="s">
        <v>132</v>
      </c>
      <c r="D48" s="29"/>
      <c r="E48" s="29"/>
      <c r="F48" s="29"/>
      <c r="G48" s="29"/>
      <c r="H48" s="29"/>
      <c r="I48" s="127"/>
      <c r="J48" s="29"/>
      <c r="K48" s="31"/>
    </row>
    <row r="49" spans="2:47" s="1" customFormat="1" ht="16.5" customHeight="1">
      <c r="B49" s="41"/>
      <c r="C49" s="42"/>
      <c r="D49" s="42"/>
      <c r="E49" s="387" t="s">
        <v>137</v>
      </c>
      <c r="F49" s="389"/>
      <c r="G49" s="389"/>
      <c r="H49" s="389"/>
      <c r="I49" s="128"/>
      <c r="J49" s="42"/>
      <c r="K49" s="45"/>
    </row>
    <row r="50" spans="2:47" s="1" customFormat="1" ht="14.45" customHeight="1">
      <c r="B50" s="41"/>
      <c r="C50" s="37" t="s">
        <v>141</v>
      </c>
      <c r="D50" s="42"/>
      <c r="E50" s="42"/>
      <c r="F50" s="42"/>
      <c r="G50" s="42"/>
      <c r="H50" s="42"/>
      <c r="I50" s="128"/>
      <c r="J50" s="42"/>
      <c r="K50" s="45"/>
    </row>
    <row r="51" spans="2:47" s="1" customFormat="1" ht="17.25" customHeight="1">
      <c r="B51" s="41"/>
      <c r="C51" s="42"/>
      <c r="D51" s="42"/>
      <c r="E51" s="390" t="str">
        <f>E11</f>
        <v>2016-42-101-SP - SO 101 - Soupis prací - Dopravní řešení</v>
      </c>
      <c r="F51" s="389"/>
      <c r="G51" s="389"/>
      <c r="H51" s="389"/>
      <c r="I51" s="128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8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>ul. Slavíčkova v Sokolově, Karlovarský kraj</v>
      </c>
      <c r="G53" s="42"/>
      <c r="H53" s="42"/>
      <c r="I53" s="129" t="s">
        <v>26</v>
      </c>
      <c r="J53" s="130" t="str">
        <f>IF(J14="","",J14)</f>
        <v>29.6.2017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8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Město Sokolov</v>
      </c>
      <c r="G55" s="42"/>
      <c r="H55" s="42"/>
      <c r="I55" s="129" t="s">
        <v>36</v>
      </c>
      <c r="J55" s="352" t="str">
        <f>E23</f>
        <v>Ing. Martin Haueisen</v>
      </c>
      <c r="K55" s="45"/>
    </row>
    <row r="56" spans="2:47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8"/>
      <c r="J56" s="391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8"/>
      <c r="J57" s="42"/>
      <c r="K57" s="45"/>
    </row>
    <row r="58" spans="2:47" s="1" customFormat="1" ht="29.25" customHeight="1">
      <c r="B58" s="41"/>
      <c r="C58" s="154" t="s">
        <v>179</v>
      </c>
      <c r="D58" s="142"/>
      <c r="E58" s="142"/>
      <c r="F58" s="142"/>
      <c r="G58" s="142"/>
      <c r="H58" s="142"/>
      <c r="I58" s="155"/>
      <c r="J58" s="156" t="s">
        <v>180</v>
      </c>
      <c r="K58" s="157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8"/>
      <c r="J59" s="42"/>
      <c r="K59" s="45"/>
    </row>
    <row r="60" spans="2:47" s="1" customFormat="1" ht="29.25" customHeight="1">
      <c r="B60" s="41"/>
      <c r="C60" s="158" t="s">
        <v>181</v>
      </c>
      <c r="D60" s="42"/>
      <c r="E60" s="42"/>
      <c r="F60" s="42"/>
      <c r="G60" s="42"/>
      <c r="H60" s="42"/>
      <c r="I60" s="128"/>
      <c r="J60" s="138">
        <f>J95</f>
        <v>0</v>
      </c>
      <c r="K60" s="45"/>
      <c r="AU60" s="24" t="s">
        <v>182</v>
      </c>
    </row>
    <row r="61" spans="2:47" s="8" customFormat="1" ht="24.95" customHeight="1">
      <c r="B61" s="159"/>
      <c r="C61" s="160"/>
      <c r="D61" s="161" t="s">
        <v>183</v>
      </c>
      <c r="E61" s="162"/>
      <c r="F61" s="162"/>
      <c r="G61" s="162"/>
      <c r="H61" s="162"/>
      <c r="I61" s="163"/>
      <c r="J61" s="164">
        <f>J96</f>
        <v>0</v>
      </c>
      <c r="K61" s="165"/>
    </row>
    <row r="62" spans="2:47" s="9" customFormat="1" ht="19.899999999999999" customHeight="1">
      <c r="B62" s="166"/>
      <c r="C62" s="167"/>
      <c r="D62" s="168" t="s">
        <v>184</v>
      </c>
      <c r="E62" s="169"/>
      <c r="F62" s="169"/>
      <c r="G62" s="169"/>
      <c r="H62" s="169"/>
      <c r="I62" s="170"/>
      <c r="J62" s="171">
        <f>J97</f>
        <v>0</v>
      </c>
      <c r="K62" s="172"/>
    </row>
    <row r="63" spans="2:47" s="9" customFormat="1" ht="14.85" customHeight="1">
      <c r="B63" s="166"/>
      <c r="C63" s="167"/>
      <c r="D63" s="168" t="s">
        <v>185</v>
      </c>
      <c r="E63" s="169"/>
      <c r="F63" s="169"/>
      <c r="G63" s="169"/>
      <c r="H63" s="169"/>
      <c r="I63" s="170"/>
      <c r="J63" s="171">
        <f>J148</f>
        <v>0</v>
      </c>
      <c r="K63" s="172"/>
    </row>
    <row r="64" spans="2:47" s="9" customFormat="1" ht="19.899999999999999" customHeight="1">
      <c r="B64" s="166"/>
      <c r="C64" s="167"/>
      <c r="D64" s="168" t="s">
        <v>186</v>
      </c>
      <c r="E64" s="169"/>
      <c r="F64" s="169"/>
      <c r="G64" s="169"/>
      <c r="H64" s="169"/>
      <c r="I64" s="170"/>
      <c r="J64" s="171">
        <f>J185</f>
        <v>0</v>
      </c>
      <c r="K64" s="172"/>
    </row>
    <row r="65" spans="2:12" s="9" customFormat="1" ht="19.899999999999999" customHeight="1">
      <c r="B65" s="166"/>
      <c r="C65" s="167"/>
      <c r="D65" s="168" t="s">
        <v>187</v>
      </c>
      <c r="E65" s="169"/>
      <c r="F65" s="169"/>
      <c r="G65" s="169"/>
      <c r="H65" s="169"/>
      <c r="I65" s="170"/>
      <c r="J65" s="171">
        <f>J201</f>
        <v>0</v>
      </c>
      <c r="K65" s="172"/>
    </row>
    <row r="66" spans="2:12" s="9" customFormat="1" ht="19.899999999999999" customHeight="1">
      <c r="B66" s="166"/>
      <c r="C66" s="167"/>
      <c r="D66" s="168" t="s">
        <v>188</v>
      </c>
      <c r="E66" s="169"/>
      <c r="F66" s="169"/>
      <c r="G66" s="169"/>
      <c r="H66" s="169"/>
      <c r="I66" s="170"/>
      <c r="J66" s="171">
        <f>J210</f>
        <v>0</v>
      </c>
      <c r="K66" s="172"/>
    </row>
    <row r="67" spans="2:12" s="9" customFormat="1" ht="19.899999999999999" customHeight="1">
      <c r="B67" s="166"/>
      <c r="C67" s="167"/>
      <c r="D67" s="168" t="s">
        <v>189</v>
      </c>
      <c r="E67" s="169"/>
      <c r="F67" s="169"/>
      <c r="G67" s="169"/>
      <c r="H67" s="169"/>
      <c r="I67" s="170"/>
      <c r="J67" s="171">
        <f>J215</f>
        <v>0</v>
      </c>
      <c r="K67" s="172"/>
    </row>
    <row r="68" spans="2:12" s="9" customFormat="1" ht="19.899999999999999" customHeight="1">
      <c r="B68" s="166"/>
      <c r="C68" s="167"/>
      <c r="D68" s="168" t="s">
        <v>190</v>
      </c>
      <c r="E68" s="169"/>
      <c r="F68" s="169"/>
      <c r="G68" s="169"/>
      <c r="H68" s="169"/>
      <c r="I68" s="170"/>
      <c r="J68" s="171">
        <f>J238</f>
        <v>0</v>
      </c>
      <c r="K68" s="172"/>
    </row>
    <row r="69" spans="2:12" s="9" customFormat="1" ht="19.899999999999999" customHeight="1">
      <c r="B69" s="166"/>
      <c r="C69" s="167"/>
      <c r="D69" s="168" t="s">
        <v>191</v>
      </c>
      <c r="E69" s="169"/>
      <c r="F69" s="169"/>
      <c r="G69" s="169"/>
      <c r="H69" s="169"/>
      <c r="I69" s="170"/>
      <c r="J69" s="171">
        <f>J254</f>
        <v>0</v>
      </c>
      <c r="K69" s="172"/>
    </row>
    <row r="70" spans="2:12" s="9" customFormat="1" ht="14.85" customHeight="1">
      <c r="B70" s="166"/>
      <c r="C70" s="167"/>
      <c r="D70" s="168" t="s">
        <v>192</v>
      </c>
      <c r="E70" s="169"/>
      <c r="F70" s="169"/>
      <c r="G70" s="169"/>
      <c r="H70" s="169"/>
      <c r="I70" s="170"/>
      <c r="J70" s="171">
        <f>J333</f>
        <v>0</v>
      </c>
      <c r="K70" s="172"/>
    </row>
    <row r="71" spans="2:12" s="9" customFormat="1" ht="19.899999999999999" customHeight="1">
      <c r="B71" s="166"/>
      <c r="C71" s="167"/>
      <c r="D71" s="168" t="s">
        <v>193</v>
      </c>
      <c r="E71" s="169"/>
      <c r="F71" s="169"/>
      <c r="G71" s="169"/>
      <c r="H71" s="169"/>
      <c r="I71" s="170"/>
      <c r="J71" s="171">
        <f>J353</f>
        <v>0</v>
      </c>
      <c r="K71" s="172"/>
    </row>
    <row r="72" spans="2:12" s="9" customFormat="1" ht="19.899999999999999" customHeight="1">
      <c r="B72" s="166"/>
      <c r="C72" s="167"/>
      <c r="D72" s="168" t="s">
        <v>194</v>
      </c>
      <c r="E72" s="169"/>
      <c r="F72" s="169"/>
      <c r="G72" s="169"/>
      <c r="H72" s="169"/>
      <c r="I72" s="170"/>
      <c r="J72" s="171">
        <f>J360</f>
        <v>0</v>
      </c>
      <c r="K72" s="172"/>
    </row>
    <row r="73" spans="2:12" s="9" customFormat="1" ht="19.899999999999999" customHeight="1">
      <c r="B73" s="166"/>
      <c r="C73" s="167"/>
      <c r="D73" s="168" t="s">
        <v>195</v>
      </c>
      <c r="E73" s="169"/>
      <c r="F73" s="169"/>
      <c r="G73" s="169"/>
      <c r="H73" s="169"/>
      <c r="I73" s="170"/>
      <c r="J73" s="171">
        <f>J362</f>
        <v>0</v>
      </c>
      <c r="K73" s="172"/>
    </row>
    <row r="74" spans="2:12" s="1" customFormat="1" ht="21.75" customHeight="1">
      <c r="B74" s="41"/>
      <c r="C74" s="42"/>
      <c r="D74" s="42"/>
      <c r="E74" s="42"/>
      <c r="F74" s="42"/>
      <c r="G74" s="42"/>
      <c r="H74" s="42"/>
      <c r="I74" s="128"/>
      <c r="J74" s="42"/>
      <c r="K74" s="45"/>
    </row>
    <row r="75" spans="2:12" s="1" customFormat="1" ht="6.95" customHeight="1">
      <c r="B75" s="56"/>
      <c r="C75" s="57"/>
      <c r="D75" s="57"/>
      <c r="E75" s="57"/>
      <c r="F75" s="57"/>
      <c r="G75" s="57"/>
      <c r="H75" s="57"/>
      <c r="I75" s="149"/>
      <c r="J75" s="57"/>
      <c r="K75" s="58"/>
    </row>
    <row r="79" spans="2:12" s="1" customFormat="1" ht="6.95" customHeight="1">
      <c r="B79" s="59"/>
      <c r="C79" s="60"/>
      <c r="D79" s="60"/>
      <c r="E79" s="60"/>
      <c r="F79" s="60"/>
      <c r="G79" s="60"/>
      <c r="H79" s="60"/>
      <c r="I79" s="152"/>
      <c r="J79" s="60"/>
      <c r="K79" s="60"/>
      <c r="L79" s="61"/>
    </row>
    <row r="80" spans="2:12" s="1" customFormat="1" ht="36.950000000000003" customHeight="1">
      <c r="B80" s="41"/>
      <c r="C80" s="62" t="s">
        <v>196</v>
      </c>
      <c r="D80" s="63"/>
      <c r="E80" s="63"/>
      <c r="F80" s="63"/>
      <c r="G80" s="63"/>
      <c r="H80" s="63"/>
      <c r="I80" s="173"/>
      <c r="J80" s="63"/>
      <c r="K80" s="63"/>
      <c r="L80" s="61"/>
    </row>
    <row r="81" spans="2:63" s="1" customFormat="1" ht="6.95" customHeight="1">
      <c r="B81" s="41"/>
      <c r="C81" s="63"/>
      <c r="D81" s="63"/>
      <c r="E81" s="63"/>
      <c r="F81" s="63"/>
      <c r="G81" s="63"/>
      <c r="H81" s="63"/>
      <c r="I81" s="173"/>
      <c r="J81" s="63"/>
      <c r="K81" s="63"/>
      <c r="L81" s="61"/>
    </row>
    <row r="82" spans="2:63" s="1" customFormat="1" ht="14.45" customHeight="1">
      <c r="B82" s="41"/>
      <c r="C82" s="65" t="s">
        <v>18</v>
      </c>
      <c r="D82" s="63"/>
      <c r="E82" s="63"/>
      <c r="F82" s="63"/>
      <c r="G82" s="63"/>
      <c r="H82" s="63"/>
      <c r="I82" s="173"/>
      <c r="J82" s="63"/>
      <c r="K82" s="63"/>
      <c r="L82" s="61"/>
    </row>
    <row r="83" spans="2:63" s="1" customFormat="1" ht="16.5" customHeight="1">
      <c r="B83" s="41"/>
      <c r="C83" s="63"/>
      <c r="D83" s="63"/>
      <c r="E83" s="392" t="str">
        <f>E7</f>
        <v>Parkoviště v ul. Slavíčkova (č. 29), Sokolov</v>
      </c>
      <c r="F83" s="393"/>
      <c r="G83" s="393"/>
      <c r="H83" s="393"/>
      <c r="I83" s="173"/>
      <c r="J83" s="63"/>
      <c r="K83" s="63"/>
      <c r="L83" s="61"/>
    </row>
    <row r="84" spans="2:63">
      <c r="B84" s="28"/>
      <c r="C84" s="65" t="s">
        <v>132</v>
      </c>
      <c r="D84" s="174"/>
      <c r="E84" s="174"/>
      <c r="F84" s="174"/>
      <c r="G84" s="174"/>
      <c r="H84" s="174"/>
      <c r="J84" s="174"/>
      <c r="K84" s="174"/>
      <c r="L84" s="175"/>
    </row>
    <row r="85" spans="2:63" s="1" customFormat="1" ht="16.5" customHeight="1">
      <c r="B85" s="41"/>
      <c r="C85" s="63"/>
      <c r="D85" s="63"/>
      <c r="E85" s="392" t="s">
        <v>137</v>
      </c>
      <c r="F85" s="394"/>
      <c r="G85" s="394"/>
      <c r="H85" s="394"/>
      <c r="I85" s="173"/>
      <c r="J85" s="63"/>
      <c r="K85" s="63"/>
      <c r="L85" s="61"/>
    </row>
    <row r="86" spans="2:63" s="1" customFormat="1" ht="14.45" customHeight="1">
      <c r="B86" s="41"/>
      <c r="C86" s="65" t="s">
        <v>141</v>
      </c>
      <c r="D86" s="63"/>
      <c r="E86" s="63"/>
      <c r="F86" s="63"/>
      <c r="G86" s="63"/>
      <c r="H86" s="63"/>
      <c r="I86" s="173"/>
      <c r="J86" s="63"/>
      <c r="K86" s="63"/>
      <c r="L86" s="61"/>
    </row>
    <row r="87" spans="2:63" s="1" customFormat="1" ht="17.25" customHeight="1">
      <c r="B87" s="41"/>
      <c r="C87" s="63"/>
      <c r="D87" s="63"/>
      <c r="E87" s="363" t="str">
        <f>E11</f>
        <v>2016-42-101-SP - SO 101 - Soupis prací - Dopravní řešení</v>
      </c>
      <c r="F87" s="394"/>
      <c r="G87" s="394"/>
      <c r="H87" s="394"/>
      <c r="I87" s="173"/>
      <c r="J87" s="63"/>
      <c r="K87" s="63"/>
      <c r="L87" s="61"/>
    </row>
    <row r="88" spans="2:63" s="1" customFormat="1" ht="6.95" customHeight="1">
      <c r="B88" s="41"/>
      <c r="C88" s="63"/>
      <c r="D88" s="63"/>
      <c r="E88" s="63"/>
      <c r="F88" s="63"/>
      <c r="G88" s="63"/>
      <c r="H88" s="63"/>
      <c r="I88" s="173"/>
      <c r="J88" s="63"/>
      <c r="K88" s="63"/>
      <c r="L88" s="61"/>
    </row>
    <row r="89" spans="2:63" s="1" customFormat="1" ht="18" customHeight="1">
      <c r="B89" s="41"/>
      <c r="C89" s="65" t="s">
        <v>24</v>
      </c>
      <c r="D89" s="63"/>
      <c r="E89" s="63"/>
      <c r="F89" s="176" t="str">
        <f>F14</f>
        <v>ul. Slavíčkova v Sokolově, Karlovarský kraj</v>
      </c>
      <c r="G89" s="63"/>
      <c r="H89" s="63"/>
      <c r="I89" s="177" t="s">
        <v>26</v>
      </c>
      <c r="J89" s="73" t="str">
        <f>IF(J14="","",J14)</f>
        <v>29.6.2017</v>
      </c>
      <c r="K89" s="63"/>
      <c r="L89" s="61"/>
    </row>
    <row r="90" spans="2:63" s="1" customFormat="1" ht="6.95" customHeight="1">
      <c r="B90" s="41"/>
      <c r="C90" s="63"/>
      <c r="D90" s="63"/>
      <c r="E90" s="63"/>
      <c r="F90" s="63"/>
      <c r="G90" s="63"/>
      <c r="H90" s="63"/>
      <c r="I90" s="173"/>
      <c r="J90" s="63"/>
      <c r="K90" s="63"/>
      <c r="L90" s="61"/>
    </row>
    <row r="91" spans="2:63" s="1" customFormat="1">
      <c r="B91" s="41"/>
      <c r="C91" s="65" t="s">
        <v>28</v>
      </c>
      <c r="D91" s="63"/>
      <c r="E91" s="63"/>
      <c r="F91" s="176" t="str">
        <f>E17</f>
        <v>Město Sokolov</v>
      </c>
      <c r="G91" s="63"/>
      <c r="H91" s="63"/>
      <c r="I91" s="177" t="s">
        <v>36</v>
      </c>
      <c r="J91" s="176" t="str">
        <f>E23</f>
        <v>Ing. Martin Haueisen</v>
      </c>
      <c r="K91" s="63"/>
      <c r="L91" s="61"/>
    </row>
    <row r="92" spans="2:63" s="1" customFormat="1" ht="14.45" customHeight="1">
      <c r="B92" s="41"/>
      <c r="C92" s="65" t="s">
        <v>34</v>
      </c>
      <c r="D92" s="63"/>
      <c r="E92" s="63"/>
      <c r="F92" s="176" t="str">
        <f>IF(E20="","",E20)</f>
        <v/>
      </c>
      <c r="G92" s="63"/>
      <c r="H92" s="63"/>
      <c r="I92" s="173"/>
      <c r="J92" s="63"/>
      <c r="K92" s="63"/>
      <c r="L92" s="61"/>
    </row>
    <row r="93" spans="2:63" s="1" customFormat="1" ht="10.35" customHeight="1">
      <c r="B93" s="41"/>
      <c r="C93" s="63"/>
      <c r="D93" s="63"/>
      <c r="E93" s="63"/>
      <c r="F93" s="63"/>
      <c r="G93" s="63"/>
      <c r="H93" s="63"/>
      <c r="I93" s="173"/>
      <c r="J93" s="63"/>
      <c r="K93" s="63"/>
      <c r="L93" s="61"/>
    </row>
    <row r="94" spans="2:63" s="10" customFormat="1" ht="29.25" customHeight="1">
      <c r="B94" s="178"/>
      <c r="C94" s="179" t="s">
        <v>197</v>
      </c>
      <c r="D94" s="180" t="s">
        <v>62</v>
      </c>
      <c r="E94" s="180" t="s">
        <v>58</v>
      </c>
      <c r="F94" s="180" t="s">
        <v>198</v>
      </c>
      <c r="G94" s="180" t="s">
        <v>199</v>
      </c>
      <c r="H94" s="180" t="s">
        <v>200</v>
      </c>
      <c r="I94" s="181" t="s">
        <v>201</v>
      </c>
      <c r="J94" s="180" t="s">
        <v>180</v>
      </c>
      <c r="K94" s="182" t="s">
        <v>202</v>
      </c>
      <c r="L94" s="183"/>
      <c r="M94" s="81" t="s">
        <v>203</v>
      </c>
      <c r="N94" s="82" t="s">
        <v>47</v>
      </c>
      <c r="O94" s="82" t="s">
        <v>204</v>
      </c>
      <c r="P94" s="82" t="s">
        <v>205</v>
      </c>
      <c r="Q94" s="82" t="s">
        <v>206</v>
      </c>
      <c r="R94" s="82" t="s">
        <v>207</v>
      </c>
      <c r="S94" s="82" t="s">
        <v>208</v>
      </c>
      <c r="T94" s="83" t="s">
        <v>209</v>
      </c>
    </row>
    <row r="95" spans="2:63" s="1" customFormat="1" ht="29.25" customHeight="1">
      <c r="B95" s="41"/>
      <c r="C95" s="87" t="s">
        <v>181</v>
      </c>
      <c r="D95" s="63"/>
      <c r="E95" s="63"/>
      <c r="F95" s="63"/>
      <c r="G95" s="63"/>
      <c r="H95" s="63"/>
      <c r="I95" s="173"/>
      <c r="J95" s="184">
        <f>BK95</f>
        <v>0</v>
      </c>
      <c r="K95" s="63"/>
      <c r="L95" s="61"/>
      <c r="M95" s="84"/>
      <c r="N95" s="85"/>
      <c r="O95" s="85"/>
      <c r="P95" s="185">
        <f>P96</f>
        <v>0</v>
      </c>
      <c r="Q95" s="85"/>
      <c r="R95" s="185">
        <f>R96</f>
        <v>76.563341159999993</v>
      </c>
      <c r="S95" s="85"/>
      <c r="T95" s="186">
        <f>T96</f>
        <v>170.21099999999998</v>
      </c>
      <c r="AT95" s="24" t="s">
        <v>77</v>
      </c>
      <c r="AU95" s="24" t="s">
        <v>182</v>
      </c>
      <c r="BK95" s="187">
        <f>BK96</f>
        <v>0</v>
      </c>
    </row>
    <row r="96" spans="2:63" s="11" customFormat="1" ht="37.35" customHeight="1">
      <c r="B96" s="188"/>
      <c r="C96" s="189"/>
      <c r="D96" s="190" t="s">
        <v>77</v>
      </c>
      <c r="E96" s="191" t="s">
        <v>210</v>
      </c>
      <c r="F96" s="191" t="s">
        <v>211</v>
      </c>
      <c r="G96" s="189"/>
      <c r="H96" s="189"/>
      <c r="I96" s="192"/>
      <c r="J96" s="193">
        <f>BK96</f>
        <v>0</v>
      </c>
      <c r="K96" s="189"/>
      <c r="L96" s="194"/>
      <c r="M96" s="195"/>
      <c r="N96" s="196"/>
      <c r="O96" s="196"/>
      <c r="P96" s="197">
        <f>P97+P185+P201+P210+P215+P238+P254+P353+P360+P362</f>
        <v>0</v>
      </c>
      <c r="Q96" s="196"/>
      <c r="R96" s="197">
        <f>R97+R185+R201+R210+R215+R238+R254+R353+R360+R362</f>
        <v>76.563341159999993</v>
      </c>
      <c r="S96" s="196"/>
      <c r="T96" s="198">
        <f>T97+T185+T201+T210+T215+T238+T254+T353+T360+T362</f>
        <v>170.21099999999998</v>
      </c>
      <c r="AR96" s="199" t="s">
        <v>85</v>
      </c>
      <c r="AT96" s="200" t="s">
        <v>77</v>
      </c>
      <c r="AU96" s="200" t="s">
        <v>78</v>
      </c>
      <c r="AY96" s="199" t="s">
        <v>212</v>
      </c>
      <c r="BK96" s="201">
        <f>BK97+BK185+BK201+BK210+BK215+BK238+BK254+BK353+BK360+BK362</f>
        <v>0</v>
      </c>
    </row>
    <row r="97" spans="2:65" s="11" customFormat="1" ht="19.899999999999999" customHeight="1">
      <c r="B97" s="188"/>
      <c r="C97" s="189"/>
      <c r="D97" s="190" t="s">
        <v>77</v>
      </c>
      <c r="E97" s="202" t="s">
        <v>85</v>
      </c>
      <c r="F97" s="202" t="s">
        <v>213</v>
      </c>
      <c r="G97" s="189"/>
      <c r="H97" s="189"/>
      <c r="I97" s="192"/>
      <c r="J97" s="203">
        <f>BK97</f>
        <v>0</v>
      </c>
      <c r="K97" s="189"/>
      <c r="L97" s="194"/>
      <c r="M97" s="195"/>
      <c r="N97" s="196"/>
      <c r="O97" s="196"/>
      <c r="P97" s="197">
        <f>P98+SUM(P99:P148)</f>
        <v>0</v>
      </c>
      <c r="Q97" s="196"/>
      <c r="R97" s="197">
        <f>R98+SUM(R99:R148)</f>
        <v>6.6328949999999995</v>
      </c>
      <c r="S97" s="196"/>
      <c r="T97" s="198">
        <f>T98+SUM(T99:T148)</f>
        <v>0</v>
      </c>
      <c r="AR97" s="199" t="s">
        <v>85</v>
      </c>
      <c r="AT97" s="200" t="s">
        <v>77</v>
      </c>
      <c r="AU97" s="200" t="s">
        <v>85</v>
      </c>
      <c r="AY97" s="199" t="s">
        <v>212</v>
      </c>
      <c r="BK97" s="201">
        <f>BK98+SUM(BK99:BK148)</f>
        <v>0</v>
      </c>
    </row>
    <row r="98" spans="2:65" s="1" customFormat="1" ht="38.25" customHeight="1">
      <c r="B98" s="41"/>
      <c r="C98" s="204" t="s">
        <v>85</v>
      </c>
      <c r="D98" s="204" t="s">
        <v>214</v>
      </c>
      <c r="E98" s="205" t="s">
        <v>215</v>
      </c>
      <c r="F98" s="206" t="s">
        <v>216</v>
      </c>
      <c r="G98" s="207" t="s">
        <v>124</v>
      </c>
      <c r="H98" s="208">
        <v>29</v>
      </c>
      <c r="I98" s="209"/>
      <c r="J98" s="210">
        <f>ROUND(I98*H98,2)</f>
        <v>0</v>
      </c>
      <c r="K98" s="206" t="s">
        <v>217</v>
      </c>
      <c r="L98" s="61"/>
      <c r="M98" s="211" t="s">
        <v>76</v>
      </c>
      <c r="N98" s="212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218</v>
      </c>
      <c r="AT98" s="24" t="s">
        <v>214</v>
      </c>
      <c r="AU98" s="24" t="s">
        <v>87</v>
      </c>
      <c r="AY98" s="24" t="s">
        <v>212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85</v>
      </c>
      <c r="BK98" s="215">
        <f>ROUND(I98*H98,2)</f>
        <v>0</v>
      </c>
      <c r="BL98" s="24" t="s">
        <v>218</v>
      </c>
      <c r="BM98" s="24" t="s">
        <v>219</v>
      </c>
    </row>
    <row r="99" spans="2:65" s="1" customFormat="1" ht="27">
      <c r="B99" s="41"/>
      <c r="C99" s="63"/>
      <c r="D99" s="216" t="s">
        <v>220</v>
      </c>
      <c r="E99" s="63"/>
      <c r="F99" s="217" t="s">
        <v>221</v>
      </c>
      <c r="G99" s="63"/>
      <c r="H99" s="63"/>
      <c r="I99" s="173"/>
      <c r="J99" s="63"/>
      <c r="K99" s="63"/>
      <c r="L99" s="61"/>
      <c r="M99" s="218"/>
      <c r="N99" s="42"/>
      <c r="O99" s="42"/>
      <c r="P99" s="42"/>
      <c r="Q99" s="42"/>
      <c r="R99" s="42"/>
      <c r="S99" s="42"/>
      <c r="T99" s="78"/>
      <c r="AT99" s="24" t="s">
        <v>220</v>
      </c>
      <c r="AU99" s="24" t="s">
        <v>87</v>
      </c>
    </row>
    <row r="100" spans="2:65" s="12" customFormat="1" ht="13.5">
      <c r="B100" s="219"/>
      <c r="C100" s="220"/>
      <c r="D100" s="216" t="s">
        <v>222</v>
      </c>
      <c r="E100" s="221" t="s">
        <v>76</v>
      </c>
      <c r="F100" s="222" t="s">
        <v>223</v>
      </c>
      <c r="G100" s="220"/>
      <c r="H100" s="221" t="s">
        <v>76</v>
      </c>
      <c r="I100" s="223"/>
      <c r="J100" s="220"/>
      <c r="K100" s="220"/>
      <c r="L100" s="224"/>
      <c r="M100" s="225"/>
      <c r="N100" s="226"/>
      <c r="O100" s="226"/>
      <c r="P100" s="226"/>
      <c r="Q100" s="226"/>
      <c r="R100" s="226"/>
      <c r="S100" s="226"/>
      <c r="T100" s="227"/>
      <c r="AT100" s="228" t="s">
        <v>222</v>
      </c>
      <c r="AU100" s="228" t="s">
        <v>87</v>
      </c>
      <c r="AV100" s="12" t="s">
        <v>85</v>
      </c>
      <c r="AW100" s="12" t="s">
        <v>40</v>
      </c>
      <c r="AX100" s="12" t="s">
        <v>78</v>
      </c>
      <c r="AY100" s="228" t="s">
        <v>212</v>
      </c>
    </row>
    <row r="101" spans="2:65" s="13" customFormat="1" ht="13.5">
      <c r="B101" s="229"/>
      <c r="C101" s="230"/>
      <c r="D101" s="216" t="s">
        <v>222</v>
      </c>
      <c r="E101" s="231" t="s">
        <v>150</v>
      </c>
      <c r="F101" s="232" t="s">
        <v>224</v>
      </c>
      <c r="G101" s="230"/>
      <c r="H101" s="233">
        <v>29</v>
      </c>
      <c r="I101" s="234"/>
      <c r="J101" s="230"/>
      <c r="K101" s="230"/>
      <c r="L101" s="235"/>
      <c r="M101" s="236"/>
      <c r="N101" s="237"/>
      <c r="O101" s="237"/>
      <c r="P101" s="237"/>
      <c r="Q101" s="237"/>
      <c r="R101" s="237"/>
      <c r="S101" s="237"/>
      <c r="T101" s="238"/>
      <c r="AT101" s="239" t="s">
        <v>222</v>
      </c>
      <c r="AU101" s="239" t="s">
        <v>87</v>
      </c>
      <c r="AV101" s="13" t="s">
        <v>87</v>
      </c>
      <c r="AW101" s="13" t="s">
        <v>40</v>
      </c>
      <c r="AX101" s="13" t="s">
        <v>78</v>
      </c>
      <c r="AY101" s="239" t="s">
        <v>212</v>
      </c>
    </row>
    <row r="102" spans="2:65" s="14" customFormat="1" ht="13.5">
      <c r="B102" s="240"/>
      <c r="C102" s="241"/>
      <c r="D102" s="216" t="s">
        <v>222</v>
      </c>
      <c r="E102" s="242" t="s">
        <v>76</v>
      </c>
      <c r="F102" s="243" t="s">
        <v>225</v>
      </c>
      <c r="G102" s="241"/>
      <c r="H102" s="244">
        <v>29</v>
      </c>
      <c r="I102" s="245"/>
      <c r="J102" s="241"/>
      <c r="K102" s="241"/>
      <c r="L102" s="246"/>
      <c r="M102" s="247"/>
      <c r="N102" s="248"/>
      <c r="O102" s="248"/>
      <c r="P102" s="248"/>
      <c r="Q102" s="248"/>
      <c r="R102" s="248"/>
      <c r="S102" s="248"/>
      <c r="T102" s="249"/>
      <c r="AT102" s="250" t="s">
        <v>222</v>
      </c>
      <c r="AU102" s="250" t="s">
        <v>87</v>
      </c>
      <c r="AV102" s="14" t="s">
        <v>218</v>
      </c>
      <c r="AW102" s="14" t="s">
        <v>40</v>
      </c>
      <c r="AX102" s="14" t="s">
        <v>85</v>
      </c>
      <c r="AY102" s="250" t="s">
        <v>212</v>
      </c>
    </row>
    <row r="103" spans="2:65" s="1" customFormat="1" ht="38.25" customHeight="1">
      <c r="B103" s="41"/>
      <c r="C103" s="204" t="s">
        <v>87</v>
      </c>
      <c r="D103" s="204" t="s">
        <v>214</v>
      </c>
      <c r="E103" s="205" t="s">
        <v>226</v>
      </c>
      <c r="F103" s="206" t="s">
        <v>227</v>
      </c>
      <c r="G103" s="207" t="s">
        <v>124</v>
      </c>
      <c r="H103" s="208">
        <v>85</v>
      </c>
      <c r="I103" s="209"/>
      <c r="J103" s="210">
        <f>ROUND(I103*H103,2)</f>
        <v>0</v>
      </c>
      <c r="K103" s="206" t="s">
        <v>217</v>
      </c>
      <c r="L103" s="61"/>
      <c r="M103" s="211" t="s">
        <v>76</v>
      </c>
      <c r="N103" s="212" t="s">
        <v>48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218</v>
      </c>
      <c r="AT103" s="24" t="s">
        <v>214</v>
      </c>
      <c r="AU103" s="24" t="s">
        <v>87</v>
      </c>
      <c r="AY103" s="24" t="s">
        <v>212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85</v>
      </c>
      <c r="BK103" s="215">
        <f>ROUND(I103*H103,2)</f>
        <v>0</v>
      </c>
      <c r="BL103" s="24" t="s">
        <v>218</v>
      </c>
      <c r="BM103" s="24" t="s">
        <v>228</v>
      </c>
    </row>
    <row r="104" spans="2:65" s="12" customFormat="1" ht="13.5">
      <c r="B104" s="219"/>
      <c r="C104" s="220"/>
      <c r="D104" s="216" t="s">
        <v>222</v>
      </c>
      <c r="E104" s="221" t="s">
        <v>76</v>
      </c>
      <c r="F104" s="222" t="s">
        <v>229</v>
      </c>
      <c r="G104" s="220"/>
      <c r="H104" s="221" t="s">
        <v>76</v>
      </c>
      <c r="I104" s="223"/>
      <c r="J104" s="220"/>
      <c r="K104" s="220"/>
      <c r="L104" s="224"/>
      <c r="M104" s="225"/>
      <c r="N104" s="226"/>
      <c r="O104" s="226"/>
      <c r="P104" s="226"/>
      <c r="Q104" s="226"/>
      <c r="R104" s="226"/>
      <c r="S104" s="226"/>
      <c r="T104" s="227"/>
      <c r="AT104" s="228" t="s">
        <v>222</v>
      </c>
      <c r="AU104" s="228" t="s">
        <v>87</v>
      </c>
      <c r="AV104" s="12" t="s">
        <v>85</v>
      </c>
      <c r="AW104" s="12" t="s">
        <v>40</v>
      </c>
      <c r="AX104" s="12" t="s">
        <v>78</v>
      </c>
      <c r="AY104" s="228" t="s">
        <v>212</v>
      </c>
    </row>
    <row r="105" spans="2:65" s="13" customFormat="1" ht="13.5">
      <c r="B105" s="229"/>
      <c r="C105" s="230"/>
      <c r="D105" s="216" t="s">
        <v>222</v>
      </c>
      <c r="E105" s="231" t="s">
        <v>156</v>
      </c>
      <c r="F105" s="232" t="s">
        <v>158</v>
      </c>
      <c r="G105" s="230"/>
      <c r="H105" s="233">
        <v>85</v>
      </c>
      <c r="I105" s="234"/>
      <c r="J105" s="230"/>
      <c r="K105" s="230"/>
      <c r="L105" s="235"/>
      <c r="M105" s="236"/>
      <c r="N105" s="237"/>
      <c r="O105" s="237"/>
      <c r="P105" s="237"/>
      <c r="Q105" s="237"/>
      <c r="R105" s="237"/>
      <c r="S105" s="237"/>
      <c r="T105" s="238"/>
      <c r="AT105" s="239" t="s">
        <v>222</v>
      </c>
      <c r="AU105" s="239" t="s">
        <v>87</v>
      </c>
      <c r="AV105" s="13" t="s">
        <v>87</v>
      </c>
      <c r="AW105" s="13" t="s">
        <v>40</v>
      </c>
      <c r="AX105" s="13" t="s">
        <v>78</v>
      </c>
      <c r="AY105" s="239" t="s">
        <v>212</v>
      </c>
    </row>
    <row r="106" spans="2:65" s="14" customFormat="1" ht="13.5">
      <c r="B106" s="240"/>
      <c r="C106" s="241"/>
      <c r="D106" s="216" t="s">
        <v>222</v>
      </c>
      <c r="E106" s="242" t="s">
        <v>76</v>
      </c>
      <c r="F106" s="243" t="s">
        <v>225</v>
      </c>
      <c r="G106" s="241"/>
      <c r="H106" s="244">
        <v>85</v>
      </c>
      <c r="I106" s="245"/>
      <c r="J106" s="241"/>
      <c r="K106" s="241"/>
      <c r="L106" s="246"/>
      <c r="M106" s="247"/>
      <c r="N106" s="248"/>
      <c r="O106" s="248"/>
      <c r="P106" s="248"/>
      <c r="Q106" s="248"/>
      <c r="R106" s="248"/>
      <c r="S106" s="248"/>
      <c r="T106" s="249"/>
      <c r="AT106" s="250" t="s">
        <v>222</v>
      </c>
      <c r="AU106" s="250" t="s">
        <v>87</v>
      </c>
      <c r="AV106" s="14" t="s">
        <v>218</v>
      </c>
      <c r="AW106" s="14" t="s">
        <v>40</v>
      </c>
      <c r="AX106" s="14" t="s">
        <v>85</v>
      </c>
      <c r="AY106" s="250" t="s">
        <v>212</v>
      </c>
    </row>
    <row r="107" spans="2:65" s="1" customFormat="1" ht="38.25" customHeight="1">
      <c r="B107" s="41"/>
      <c r="C107" s="204" t="s">
        <v>172</v>
      </c>
      <c r="D107" s="204" t="s">
        <v>214</v>
      </c>
      <c r="E107" s="205" t="s">
        <v>230</v>
      </c>
      <c r="F107" s="206" t="s">
        <v>231</v>
      </c>
      <c r="G107" s="207" t="s">
        <v>124</v>
      </c>
      <c r="H107" s="208">
        <v>85</v>
      </c>
      <c r="I107" s="209"/>
      <c r="J107" s="210">
        <f>ROUND(I107*H107,2)</f>
        <v>0</v>
      </c>
      <c r="K107" s="206" t="s">
        <v>217</v>
      </c>
      <c r="L107" s="61"/>
      <c r="M107" s="211" t="s">
        <v>76</v>
      </c>
      <c r="N107" s="212" t="s">
        <v>48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4" t="s">
        <v>218</v>
      </c>
      <c r="AT107" s="24" t="s">
        <v>214</v>
      </c>
      <c r="AU107" s="24" t="s">
        <v>87</v>
      </c>
      <c r="AY107" s="24" t="s">
        <v>212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85</v>
      </c>
      <c r="BK107" s="215">
        <f>ROUND(I107*H107,2)</f>
        <v>0</v>
      </c>
      <c r="BL107" s="24" t="s">
        <v>218</v>
      </c>
      <c r="BM107" s="24" t="s">
        <v>232</v>
      </c>
    </row>
    <row r="108" spans="2:65" s="13" customFormat="1" ht="13.5">
      <c r="B108" s="229"/>
      <c r="C108" s="230"/>
      <c r="D108" s="216" t="s">
        <v>222</v>
      </c>
      <c r="E108" s="231" t="s">
        <v>76</v>
      </c>
      <c r="F108" s="232" t="s">
        <v>156</v>
      </c>
      <c r="G108" s="230"/>
      <c r="H108" s="233">
        <v>85</v>
      </c>
      <c r="I108" s="234"/>
      <c r="J108" s="230"/>
      <c r="K108" s="230"/>
      <c r="L108" s="235"/>
      <c r="M108" s="236"/>
      <c r="N108" s="237"/>
      <c r="O108" s="237"/>
      <c r="P108" s="237"/>
      <c r="Q108" s="237"/>
      <c r="R108" s="237"/>
      <c r="S108" s="237"/>
      <c r="T108" s="238"/>
      <c r="AT108" s="239" t="s">
        <v>222</v>
      </c>
      <c r="AU108" s="239" t="s">
        <v>87</v>
      </c>
      <c r="AV108" s="13" t="s">
        <v>87</v>
      </c>
      <c r="AW108" s="13" t="s">
        <v>40</v>
      </c>
      <c r="AX108" s="13" t="s">
        <v>78</v>
      </c>
      <c r="AY108" s="239" t="s">
        <v>212</v>
      </c>
    </row>
    <row r="109" spans="2:65" s="14" customFormat="1" ht="13.5">
      <c r="B109" s="240"/>
      <c r="C109" s="241"/>
      <c r="D109" s="216" t="s">
        <v>222</v>
      </c>
      <c r="E109" s="242" t="s">
        <v>76</v>
      </c>
      <c r="F109" s="243" t="s">
        <v>225</v>
      </c>
      <c r="G109" s="241"/>
      <c r="H109" s="244">
        <v>85</v>
      </c>
      <c r="I109" s="245"/>
      <c r="J109" s="241"/>
      <c r="K109" s="241"/>
      <c r="L109" s="246"/>
      <c r="M109" s="247"/>
      <c r="N109" s="248"/>
      <c r="O109" s="248"/>
      <c r="P109" s="248"/>
      <c r="Q109" s="248"/>
      <c r="R109" s="248"/>
      <c r="S109" s="248"/>
      <c r="T109" s="249"/>
      <c r="AT109" s="250" t="s">
        <v>222</v>
      </c>
      <c r="AU109" s="250" t="s">
        <v>87</v>
      </c>
      <c r="AV109" s="14" t="s">
        <v>218</v>
      </c>
      <c r="AW109" s="14" t="s">
        <v>40</v>
      </c>
      <c r="AX109" s="14" t="s">
        <v>85</v>
      </c>
      <c r="AY109" s="250" t="s">
        <v>212</v>
      </c>
    </row>
    <row r="110" spans="2:65" s="1" customFormat="1" ht="25.5" customHeight="1">
      <c r="B110" s="41"/>
      <c r="C110" s="204" t="s">
        <v>218</v>
      </c>
      <c r="D110" s="204" t="s">
        <v>214</v>
      </c>
      <c r="E110" s="205" t="s">
        <v>233</v>
      </c>
      <c r="F110" s="206" t="s">
        <v>234</v>
      </c>
      <c r="G110" s="207" t="s">
        <v>124</v>
      </c>
      <c r="H110" s="208">
        <v>2.94</v>
      </c>
      <c r="I110" s="209"/>
      <c r="J110" s="210">
        <f>ROUND(I110*H110,2)</f>
        <v>0</v>
      </c>
      <c r="K110" s="206" t="s">
        <v>217</v>
      </c>
      <c r="L110" s="61"/>
      <c r="M110" s="211" t="s">
        <v>76</v>
      </c>
      <c r="N110" s="212" t="s">
        <v>48</v>
      </c>
      <c r="O110" s="42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4" t="s">
        <v>218</v>
      </c>
      <c r="AT110" s="24" t="s">
        <v>214</v>
      </c>
      <c r="AU110" s="24" t="s">
        <v>87</v>
      </c>
      <c r="AY110" s="24" t="s">
        <v>212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4" t="s">
        <v>85</v>
      </c>
      <c r="BK110" s="215">
        <f>ROUND(I110*H110,2)</f>
        <v>0</v>
      </c>
      <c r="BL110" s="24" t="s">
        <v>218</v>
      </c>
      <c r="BM110" s="24" t="s">
        <v>235</v>
      </c>
    </row>
    <row r="111" spans="2:65" s="12" customFormat="1" ht="13.5">
      <c r="B111" s="219"/>
      <c r="C111" s="220"/>
      <c r="D111" s="216" t="s">
        <v>222</v>
      </c>
      <c r="E111" s="221" t="s">
        <v>76</v>
      </c>
      <c r="F111" s="222" t="s">
        <v>236</v>
      </c>
      <c r="G111" s="220"/>
      <c r="H111" s="221" t="s">
        <v>76</v>
      </c>
      <c r="I111" s="223"/>
      <c r="J111" s="220"/>
      <c r="K111" s="220"/>
      <c r="L111" s="224"/>
      <c r="M111" s="225"/>
      <c r="N111" s="226"/>
      <c r="O111" s="226"/>
      <c r="P111" s="226"/>
      <c r="Q111" s="226"/>
      <c r="R111" s="226"/>
      <c r="S111" s="226"/>
      <c r="T111" s="227"/>
      <c r="AT111" s="228" t="s">
        <v>222</v>
      </c>
      <c r="AU111" s="228" t="s">
        <v>87</v>
      </c>
      <c r="AV111" s="12" t="s">
        <v>85</v>
      </c>
      <c r="AW111" s="12" t="s">
        <v>40</v>
      </c>
      <c r="AX111" s="12" t="s">
        <v>78</v>
      </c>
      <c r="AY111" s="228" t="s">
        <v>212</v>
      </c>
    </row>
    <row r="112" spans="2:65" s="13" customFormat="1" ht="13.5">
      <c r="B112" s="229"/>
      <c r="C112" s="230"/>
      <c r="D112" s="216" t="s">
        <v>222</v>
      </c>
      <c r="E112" s="231" t="s">
        <v>122</v>
      </c>
      <c r="F112" s="232" t="s">
        <v>237</v>
      </c>
      <c r="G112" s="230"/>
      <c r="H112" s="233">
        <v>2.94</v>
      </c>
      <c r="I112" s="234"/>
      <c r="J112" s="230"/>
      <c r="K112" s="230"/>
      <c r="L112" s="235"/>
      <c r="M112" s="236"/>
      <c r="N112" s="237"/>
      <c r="O112" s="237"/>
      <c r="P112" s="237"/>
      <c r="Q112" s="237"/>
      <c r="R112" s="237"/>
      <c r="S112" s="237"/>
      <c r="T112" s="238"/>
      <c r="AT112" s="239" t="s">
        <v>222</v>
      </c>
      <c r="AU112" s="239" t="s">
        <v>87</v>
      </c>
      <c r="AV112" s="13" t="s">
        <v>87</v>
      </c>
      <c r="AW112" s="13" t="s">
        <v>40</v>
      </c>
      <c r="AX112" s="13" t="s">
        <v>78</v>
      </c>
      <c r="AY112" s="239" t="s">
        <v>212</v>
      </c>
    </row>
    <row r="113" spans="2:65" s="14" customFormat="1" ht="13.5">
      <c r="B113" s="240"/>
      <c r="C113" s="241"/>
      <c r="D113" s="216" t="s">
        <v>222</v>
      </c>
      <c r="E113" s="242" t="s">
        <v>76</v>
      </c>
      <c r="F113" s="243" t="s">
        <v>225</v>
      </c>
      <c r="G113" s="241"/>
      <c r="H113" s="244">
        <v>2.94</v>
      </c>
      <c r="I113" s="245"/>
      <c r="J113" s="241"/>
      <c r="K113" s="241"/>
      <c r="L113" s="246"/>
      <c r="M113" s="247"/>
      <c r="N113" s="248"/>
      <c r="O113" s="248"/>
      <c r="P113" s="248"/>
      <c r="Q113" s="248"/>
      <c r="R113" s="248"/>
      <c r="S113" s="248"/>
      <c r="T113" s="249"/>
      <c r="AT113" s="250" t="s">
        <v>222</v>
      </c>
      <c r="AU113" s="250" t="s">
        <v>87</v>
      </c>
      <c r="AV113" s="14" t="s">
        <v>218</v>
      </c>
      <c r="AW113" s="14" t="s">
        <v>40</v>
      </c>
      <c r="AX113" s="14" t="s">
        <v>85</v>
      </c>
      <c r="AY113" s="250" t="s">
        <v>212</v>
      </c>
    </row>
    <row r="114" spans="2:65" s="1" customFormat="1" ht="38.25" customHeight="1">
      <c r="B114" s="41"/>
      <c r="C114" s="204" t="s">
        <v>136</v>
      </c>
      <c r="D114" s="204" t="s">
        <v>214</v>
      </c>
      <c r="E114" s="205" t="s">
        <v>238</v>
      </c>
      <c r="F114" s="206" t="s">
        <v>239</v>
      </c>
      <c r="G114" s="207" t="s">
        <v>124</v>
      </c>
      <c r="H114" s="208">
        <v>2.94</v>
      </c>
      <c r="I114" s="209"/>
      <c r="J114" s="210">
        <f>ROUND(I114*H114,2)</f>
        <v>0</v>
      </c>
      <c r="K114" s="206" t="s">
        <v>217</v>
      </c>
      <c r="L114" s="61"/>
      <c r="M114" s="211" t="s">
        <v>76</v>
      </c>
      <c r="N114" s="212" t="s">
        <v>48</v>
      </c>
      <c r="O114" s="42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4" t="s">
        <v>218</v>
      </c>
      <c r="AT114" s="24" t="s">
        <v>214</v>
      </c>
      <c r="AU114" s="24" t="s">
        <v>87</v>
      </c>
      <c r="AY114" s="24" t="s">
        <v>212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4" t="s">
        <v>85</v>
      </c>
      <c r="BK114" s="215">
        <f>ROUND(I114*H114,2)</f>
        <v>0</v>
      </c>
      <c r="BL114" s="24" t="s">
        <v>218</v>
      </c>
      <c r="BM114" s="24" t="s">
        <v>240</v>
      </c>
    </row>
    <row r="115" spans="2:65" s="13" customFormat="1" ht="13.5">
      <c r="B115" s="229"/>
      <c r="C115" s="230"/>
      <c r="D115" s="216" t="s">
        <v>222</v>
      </c>
      <c r="E115" s="231" t="s">
        <v>76</v>
      </c>
      <c r="F115" s="232" t="s">
        <v>122</v>
      </c>
      <c r="G115" s="230"/>
      <c r="H115" s="233">
        <v>2.94</v>
      </c>
      <c r="I115" s="234"/>
      <c r="J115" s="230"/>
      <c r="K115" s="230"/>
      <c r="L115" s="235"/>
      <c r="M115" s="236"/>
      <c r="N115" s="237"/>
      <c r="O115" s="237"/>
      <c r="P115" s="237"/>
      <c r="Q115" s="237"/>
      <c r="R115" s="237"/>
      <c r="S115" s="237"/>
      <c r="T115" s="238"/>
      <c r="AT115" s="239" t="s">
        <v>222</v>
      </c>
      <c r="AU115" s="239" t="s">
        <v>87</v>
      </c>
      <c r="AV115" s="13" t="s">
        <v>87</v>
      </c>
      <c r="AW115" s="13" t="s">
        <v>40</v>
      </c>
      <c r="AX115" s="13" t="s">
        <v>78</v>
      </c>
      <c r="AY115" s="239" t="s">
        <v>212</v>
      </c>
    </row>
    <row r="116" spans="2:65" s="14" customFormat="1" ht="13.5">
      <c r="B116" s="240"/>
      <c r="C116" s="241"/>
      <c r="D116" s="216" t="s">
        <v>222</v>
      </c>
      <c r="E116" s="242" t="s">
        <v>76</v>
      </c>
      <c r="F116" s="243" t="s">
        <v>225</v>
      </c>
      <c r="G116" s="241"/>
      <c r="H116" s="244">
        <v>2.94</v>
      </c>
      <c r="I116" s="245"/>
      <c r="J116" s="241"/>
      <c r="K116" s="241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222</v>
      </c>
      <c r="AU116" s="250" t="s">
        <v>87</v>
      </c>
      <c r="AV116" s="14" t="s">
        <v>218</v>
      </c>
      <c r="AW116" s="14" t="s">
        <v>40</v>
      </c>
      <c r="AX116" s="14" t="s">
        <v>85</v>
      </c>
      <c r="AY116" s="250" t="s">
        <v>212</v>
      </c>
    </row>
    <row r="117" spans="2:65" s="1" customFormat="1" ht="38.25" customHeight="1">
      <c r="B117" s="41"/>
      <c r="C117" s="204" t="s">
        <v>241</v>
      </c>
      <c r="D117" s="204" t="s">
        <v>214</v>
      </c>
      <c r="E117" s="205" t="s">
        <v>242</v>
      </c>
      <c r="F117" s="206" t="s">
        <v>243</v>
      </c>
      <c r="G117" s="207" t="s">
        <v>124</v>
      </c>
      <c r="H117" s="208">
        <v>87.94</v>
      </c>
      <c r="I117" s="209"/>
      <c r="J117" s="210">
        <f>ROUND(I117*H117,2)</f>
        <v>0</v>
      </c>
      <c r="K117" s="206" t="s">
        <v>217</v>
      </c>
      <c r="L117" s="61"/>
      <c r="M117" s="211" t="s">
        <v>76</v>
      </c>
      <c r="N117" s="212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218</v>
      </c>
      <c r="AT117" s="24" t="s">
        <v>214</v>
      </c>
      <c r="AU117" s="24" t="s">
        <v>87</v>
      </c>
      <c r="AY117" s="24" t="s">
        <v>212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85</v>
      </c>
      <c r="BK117" s="215">
        <f>ROUND(I117*H117,2)</f>
        <v>0</v>
      </c>
      <c r="BL117" s="24" t="s">
        <v>218</v>
      </c>
      <c r="BM117" s="24" t="s">
        <v>244</v>
      </c>
    </row>
    <row r="118" spans="2:65" s="13" customFormat="1" ht="13.5">
      <c r="B118" s="229"/>
      <c r="C118" s="230"/>
      <c r="D118" s="216" t="s">
        <v>222</v>
      </c>
      <c r="E118" s="231" t="s">
        <v>76</v>
      </c>
      <c r="F118" s="232" t="s">
        <v>245</v>
      </c>
      <c r="G118" s="230"/>
      <c r="H118" s="233">
        <v>87.94</v>
      </c>
      <c r="I118" s="234"/>
      <c r="J118" s="230"/>
      <c r="K118" s="230"/>
      <c r="L118" s="235"/>
      <c r="M118" s="236"/>
      <c r="N118" s="237"/>
      <c r="O118" s="237"/>
      <c r="P118" s="237"/>
      <c r="Q118" s="237"/>
      <c r="R118" s="237"/>
      <c r="S118" s="237"/>
      <c r="T118" s="238"/>
      <c r="AT118" s="239" t="s">
        <v>222</v>
      </c>
      <c r="AU118" s="239" t="s">
        <v>87</v>
      </c>
      <c r="AV118" s="13" t="s">
        <v>87</v>
      </c>
      <c r="AW118" s="13" t="s">
        <v>40</v>
      </c>
      <c r="AX118" s="13" t="s">
        <v>78</v>
      </c>
      <c r="AY118" s="239" t="s">
        <v>212</v>
      </c>
    </row>
    <row r="119" spans="2:65" s="14" customFormat="1" ht="13.5">
      <c r="B119" s="240"/>
      <c r="C119" s="241"/>
      <c r="D119" s="216" t="s">
        <v>222</v>
      </c>
      <c r="E119" s="242" t="s">
        <v>76</v>
      </c>
      <c r="F119" s="243" t="s">
        <v>225</v>
      </c>
      <c r="G119" s="241"/>
      <c r="H119" s="244">
        <v>87.94</v>
      </c>
      <c r="I119" s="245"/>
      <c r="J119" s="241"/>
      <c r="K119" s="241"/>
      <c r="L119" s="246"/>
      <c r="M119" s="247"/>
      <c r="N119" s="248"/>
      <c r="O119" s="248"/>
      <c r="P119" s="248"/>
      <c r="Q119" s="248"/>
      <c r="R119" s="248"/>
      <c r="S119" s="248"/>
      <c r="T119" s="249"/>
      <c r="AT119" s="250" t="s">
        <v>222</v>
      </c>
      <c r="AU119" s="250" t="s">
        <v>87</v>
      </c>
      <c r="AV119" s="14" t="s">
        <v>218</v>
      </c>
      <c r="AW119" s="14" t="s">
        <v>40</v>
      </c>
      <c r="AX119" s="14" t="s">
        <v>85</v>
      </c>
      <c r="AY119" s="250" t="s">
        <v>212</v>
      </c>
    </row>
    <row r="120" spans="2:65" s="1" customFormat="1" ht="25.5" customHeight="1">
      <c r="B120" s="41"/>
      <c r="C120" s="204" t="s">
        <v>246</v>
      </c>
      <c r="D120" s="204" t="s">
        <v>214</v>
      </c>
      <c r="E120" s="205" t="s">
        <v>247</v>
      </c>
      <c r="F120" s="206" t="s">
        <v>248</v>
      </c>
      <c r="G120" s="207" t="s">
        <v>124</v>
      </c>
      <c r="H120" s="208">
        <v>10.199999999999999</v>
      </c>
      <c r="I120" s="209"/>
      <c r="J120" s="210">
        <f>ROUND(I120*H120,2)</f>
        <v>0</v>
      </c>
      <c r="K120" s="206" t="s">
        <v>217</v>
      </c>
      <c r="L120" s="61"/>
      <c r="M120" s="211" t="s">
        <v>76</v>
      </c>
      <c r="N120" s="212" t="s">
        <v>48</v>
      </c>
      <c r="O120" s="4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4" t="s">
        <v>218</v>
      </c>
      <c r="AT120" s="24" t="s">
        <v>214</v>
      </c>
      <c r="AU120" s="24" t="s">
        <v>87</v>
      </c>
      <c r="AY120" s="24" t="s">
        <v>212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4" t="s">
        <v>85</v>
      </c>
      <c r="BK120" s="215">
        <f>ROUND(I120*H120,2)</f>
        <v>0</v>
      </c>
      <c r="BL120" s="24" t="s">
        <v>218</v>
      </c>
      <c r="BM120" s="24" t="s">
        <v>249</v>
      </c>
    </row>
    <row r="121" spans="2:65" s="13" customFormat="1" ht="13.5">
      <c r="B121" s="229"/>
      <c r="C121" s="230"/>
      <c r="D121" s="216" t="s">
        <v>222</v>
      </c>
      <c r="E121" s="231" t="s">
        <v>153</v>
      </c>
      <c r="F121" s="232" t="s">
        <v>250</v>
      </c>
      <c r="G121" s="230"/>
      <c r="H121" s="233">
        <v>10.199999999999999</v>
      </c>
      <c r="I121" s="234"/>
      <c r="J121" s="230"/>
      <c r="K121" s="230"/>
      <c r="L121" s="235"/>
      <c r="M121" s="236"/>
      <c r="N121" s="237"/>
      <c r="O121" s="237"/>
      <c r="P121" s="237"/>
      <c r="Q121" s="237"/>
      <c r="R121" s="237"/>
      <c r="S121" s="237"/>
      <c r="T121" s="238"/>
      <c r="AT121" s="239" t="s">
        <v>222</v>
      </c>
      <c r="AU121" s="239" t="s">
        <v>87</v>
      </c>
      <c r="AV121" s="13" t="s">
        <v>87</v>
      </c>
      <c r="AW121" s="13" t="s">
        <v>40</v>
      </c>
      <c r="AX121" s="13" t="s">
        <v>78</v>
      </c>
      <c r="AY121" s="239" t="s">
        <v>212</v>
      </c>
    </row>
    <row r="122" spans="2:65" s="14" customFormat="1" ht="13.5">
      <c r="B122" s="240"/>
      <c r="C122" s="241"/>
      <c r="D122" s="216" t="s">
        <v>222</v>
      </c>
      <c r="E122" s="242" t="s">
        <v>76</v>
      </c>
      <c r="F122" s="243" t="s">
        <v>225</v>
      </c>
      <c r="G122" s="241"/>
      <c r="H122" s="244">
        <v>10.199999999999999</v>
      </c>
      <c r="I122" s="245"/>
      <c r="J122" s="241"/>
      <c r="K122" s="241"/>
      <c r="L122" s="246"/>
      <c r="M122" s="247"/>
      <c r="N122" s="248"/>
      <c r="O122" s="248"/>
      <c r="P122" s="248"/>
      <c r="Q122" s="248"/>
      <c r="R122" s="248"/>
      <c r="S122" s="248"/>
      <c r="T122" s="249"/>
      <c r="AT122" s="250" t="s">
        <v>222</v>
      </c>
      <c r="AU122" s="250" t="s">
        <v>87</v>
      </c>
      <c r="AV122" s="14" t="s">
        <v>218</v>
      </c>
      <c r="AW122" s="14" t="s">
        <v>40</v>
      </c>
      <c r="AX122" s="14" t="s">
        <v>85</v>
      </c>
      <c r="AY122" s="250" t="s">
        <v>212</v>
      </c>
    </row>
    <row r="123" spans="2:65" s="1" customFormat="1" ht="38.25" customHeight="1">
      <c r="B123" s="41"/>
      <c r="C123" s="204" t="s">
        <v>251</v>
      </c>
      <c r="D123" s="204" t="s">
        <v>214</v>
      </c>
      <c r="E123" s="205" t="s">
        <v>252</v>
      </c>
      <c r="F123" s="206" t="s">
        <v>253</v>
      </c>
      <c r="G123" s="207" t="s">
        <v>124</v>
      </c>
      <c r="H123" s="208">
        <v>40.799999999999997</v>
      </c>
      <c r="I123" s="209"/>
      <c r="J123" s="210">
        <f>ROUND(I123*H123,2)</f>
        <v>0</v>
      </c>
      <c r="K123" s="206" t="s">
        <v>217</v>
      </c>
      <c r="L123" s="61"/>
      <c r="M123" s="211" t="s">
        <v>76</v>
      </c>
      <c r="N123" s="212" t="s">
        <v>48</v>
      </c>
      <c r="O123" s="4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4" t="s">
        <v>218</v>
      </c>
      <c r="AT123" s="24" t="s">
        <v>214</v>
      </c>
      <c r="AU123" s="24" t="s">
        <v>87</v>
      </c>
      <c r="AY123" s="24" t="s">
        <v>212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85</v>
      </c>
      <c r="BK123" s="215">
        <f>ROUND(I123*H123,2)</f>
        <v>0</v>
      </c>
      <c r="BL123" s="24" t="s">
        <v>218</v>
      </c>
      <c r="BM123" s="24" t="s">
        <v>254</v>
      </c>
    </row>
    <row r="124" spans="2:65" s="13" customFormat="1" ht="13.5">
      <c r="B124" s="229"/>
      <c r="C124" s="230"/>
      <c r="D124" s="216" t="s">
        <v>222</v>
      </c>
      <c r="E124" s="231" t="s">
        <v>76</v>
      </c>
      <c r="F124" s="232" t="s">
        <v>153</v>
      </c>
      <c r="G124" s="230"/>
      <c r="H124" s="233">
        <v>10.199999999999999</v>
      </c>
      <c r="I124" s="234"/>
      <c r="J124" s="230"/>
      <c r="K124" s="230"/>
      <c r="L124" s="235"/>
      <c r="M124" s="236"/>
      <c r="N124" s="237"/>
      <c r="O124" s="237"/>
      <c r="P124" s="237"/>
      <c r="Q124" s="237"/>
      <c r="R124" s="237"/>
      <c r="S124" s="237"/>
      <c r="T124" s="238"/>
      <c r="AT124" s="239" t="s">
        <v>222</v>
      </c>
      <c r="AU124" s="239" t="s">
        <v>87</v>
      </c>
      <c r="AV124" s="13" t="s">
        <v>87</v>
      </c>
      <c r="AW124" s="13" t="s">
        <v>40</v>
      </c>
      <c r="AX124" s="13" t="s">
        <v>78</v>
      </c>
      <c r="AY124" s="239" t="s">
        <v>212</v>
      </c>
    </row>
    <row r="125" spans="2:65" s="14" customFormat="1" ht="13.5">
      <c r="B125" s="240"/>
      <c r="C125" s="241"/>
      <c r="D125" s="216" t="s">
        <v>222</v>
      </c>
      <c r="E125" s="242" t="s">
        <v>76</v>
      </c>
      <c r="F125" s="243" t="s">
        <v>225</v>
      </c>
      <c r="G125" s="241"/>
      <c r="H125" s="244">
        <v>10.199999999999999</v>
      </c>
      <c r="I125" s="245"/>
      <c r="J125" s="241"/>
      <c r="K125" s="241"/>
      <c r="L125" s="246"/>
      <c r="M125" s="247"/>
      <c r="N125" s="248"/>
      <c r="O125" s="248"/>
      <c r="P125" s="248"/>
      <c r="Q125" s="248"/>
      <c r="R125" s="248"/>
      <c r="S125" s="248"/>
      <c r="T125" s="249"/>
      <c r="AT125" s="250" t="s">
        <v>222</v>
      </c>
      <c r="AU125" s="250" t="s">
        <v>87</v>
      </c>
      <c r="AV125" s="14" t="s">
        <v>218</v>
      </c>
      <c r="AW125" s="14" t="s">
        <v>40</v>
      </c>
      <c r="AX125" s="14" t="s">
        <v>85</v>
      </c>
      <c r="AY125" s="250" t="s">
        <v>212</v>
      </c>
    </row>
    <row r="126" spans="2:65" s="13" customFormat="1" ht="13.5">
      <c r="B126" s="229"/>
      <c r="C126" s="230"/>
      <c r="D126" s="216" t="s">
        <v>222</v>
      </c>
      <c r="E126" s="230"/>
      <c r="F126" s="232" t="s">
        <v>255</v>
      </c>
      <c r="G126" s="230"/>
      <c r="H126" s="233">
        <v>40.799999999999997</v>
      </c>
      <c r="I126" s="234"/>
      <c r="J126" s="230"/>
      <c r="K126" s="230"/>
      <c r="L126" s="235"/>
      <c r="M126" s="236"/>
      <c r="N126" s="237"/>
      <c r="O126" s="237"/>
      <c r="P126" s="237"/>
      <c r="Q126" s="237"/>
      <c r="R126" s="237"/>
      <c r="S126" s="237"/>
      <c r="T126" s="238"/>
      <c r="AT126" s="239" t="s">
        <v>222</v>
      </c>
      <c r="AU126" s="239" t="s">
        <v>87</v>
      </c>
      <c r="AV126" s="13" t="s">
        <v>87</v>
      </c>
      <c r="AW126" s="13" t="s">
        <v>6</v>
      </c>
      <c r="AX126" s="13" t="s">
        <v>85</v>
      </c>
      <c r="AY126" s="239" t="s">
        <v>212</v>
      </c>
    </row>
    <row r="127" spans="2:65" s="1" customFormat="1" ht="16.5" customHeight="1">
      <c r="B127" s="41"/>
      <c r="C127" s="204" t="s">
        <v>256</v>
      </c>
      <c r="D127" s="204" t="s">
        <v>214</v>
      </c>
      <c r="E127" s="205" t="s">
        <v>257</v>
      </c>
      <c r="F127" s="206" t="s">
        <v>258</v>
      </c>
      <c r="G127" s="207" t="s">
        <v>124</v>
      </c>
      <c r="H127" s="208">
        <v>98.14</v>
      </c>
      <c r="I127" s="209"/>
      <c r="J127" s="210">
        <f>ROUND(I127*H127,2)</f>
        <v>0</v>
      </c>
      <c r="K127" s="206" t="s">
        <v>217</v>
      </c>
      <c r="L127" s="61"/>
      <c r="M127" s="211" t="s">
        <v>76</v>
      </c>
      <c r="N127" s="212" t="s">
        <v>48</v>
      </c>
      <c r="O127" s="42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24" t="s">
        <v>218</v>
      </c>
      <c r="AT127" s="24" t="s">
        <v>214</v>
      </c>
      <c r="AU127" s="24" t="s">
        <v>87</v>
      </c>
      <c r="AY127" s="24" t="s">
        <v>212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24" t="s">
        <v>85</v>
      </c>
      <c r="BK127" s="215">
        <f>ROUND(I127*H127,2)</f>
        <v>0</v>
      </c>
      <c r="BL127" s="24" t="s">
        <v>218</v>
      </c>
      <c r="BM127" s="24" t="s">
        <v>259</v>
      </c>
    </row>
    <row r="128" spans="2:65" s="13" customFormat="1" ht="13.5">
      <c r="B128" s="229"/>
      <c r="C128" s="230"/>
      <c r="D128" s="216" t="s">
        <v>222</v>
      </c>
      <c r="E128" s="231" t="s">
        <v>76</v>
      </c>
      <c r="F128" s="232" t="s">
        <v>260</v>
      </c>
      <c r="G128" s="230"/>
      <c r="H128" s="233">
        <v>98.14</v>
      </c>
      <c r="I128" s="234"/>
      <c r="J128" s="230"/>
      <c r="K128" s="230"/>
      <c r="L128" s="235"/>
      <c r="M128" s="236"/>
      <c r="N128" s="237"/>
      <c r="O128" s="237"/>
      <c r="P128" s="237"/>
      <c r="Q128" s="237"/>
      <c r="R128" s="237"/>
      <c r="S128" s="237"/>
      <c r="T128" s="238"/>
      <c r="AT128" s="239" t="s">
        <v>222</v>
      </c>
      <c r="AU128" s="239" t="s">
        <v>87</v>
      </c>
      <c r="AV128" s="13" t="s">
        <v>87</v>
      </c>
      <c r="AW128" s="13" t="s">
        <v>40</v>
      </c>
      <c r="AX128" s="13" t="s">
        <v>78</v>
      </c>
      <c r="AY128" s="239" t="s">
        <v>212</v>
      </c>
    </row>
    <row r="129" spans="2:65" s="14" customFormat="1" ht="13.5">
      <c r="B129" s="240"/>
      <c r="C129" s="241"/>
      <c r="D129" s="216" t="s">
        <v>222</v>
      </c>
      <c r="E129" s="242" t="s">
        <v>76</v>
      </c>
      <c r="F129" s="243" t="s">
        <v>225</v>
      </c>
      <c r="G129" s="241"/>
      <c r="H129" s="244">
        <v>98.14</v>
      </c>
      <c r="I129" s="245"/>
      <c r="J129" s="241"/>
      <c r="K129" s="241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222</v>
      </c>
      <c r="AU129" s="250" t="s">
        <v>87</v>
      </c>
      <c r="AV129" s="14" t="s">
        <v>218</v>
      </c>
      <c r="AW129" s="14" t="s">
        <v>40</v>
      </c>
      <c r="AX129" s="14" t="s">
        <v>85</v>
      </c>
      <c r="AY129" s="250" t="s">
        <v>212</v>
      </c>
    </row>
    <row r="130" spans="2:65" s="1" customFormat="1" ht="16.5" customHeight="1">
      <c r="B130" s="41"/>
      <c r="C130" s="204" t="s">
        <v>261</v>
      </c>
      <c r="D130" s="204" t="s">
        <v>214</v>
      </c>
      <c r="E130" s="205" t="s">
        <v>262</v>
      </c>
      <c r="F130" s="206" t="s">
        <v>263</v>
      </c>
      <c r="G130" s="207" t="s">
        <v>264</v>
      </c>
      <c r="H130" s="208">
        <v>176.65199999999999</v>
      </c>
      <c r="I130" s="209"/>
      <c r="J130" s="210">
        <f>ROUND(I130*H130,2)</f>
        <v>0</v>
      </c>
      <c r="K130" s="206" t="s">
        <v>217</v>
      </c>
      <c r="L130" s="61"/>
      <c r="M130" s="211" t="s">
        <v>76</v>
      </c>
      <c r="N130" s="212" t="s">
        <v>48</v>
      </c>
      <c r="O130" s="42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24" t="s">
        <v>218</v>
      </c>
      <c r="AT130" s="24" t="s">
        <v>214</v>
      </c>
      <c r="AU130" s="24" t="s">
        <v>87</v>
      </c>
      <c r="AY130" s="24" t="s">
        <v>212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4" t="s">
        <v>85</v>
      </c>
      <c r="BK130" s="215">
        <f>ROUND(I130*H130,2)</f>
        <v>0</v>
      </c>
      <c r="BL130" s="24" t="s">
        <v>218</v>
      </c>
      <c r="BM130" s="24" t="s">
        <v>265</v>
      </c>
    </row>
    <row r="131" spans="2:65" s="13" customFormat="1" ht="13.5">
      <c r="B131" s="229"/>
      <c r="C131" s="230"/>
      <c r="D131" s="216" t="s">
        <v>222</v>
      </c>
      <c r="E131" s="231" t="s">
        <v>76</v>
      </c>
      <c r="F131" s="232" t="s">
        <v>266</v>
      </c>
      <c r="G131" s="230"/>
      <c r="H131" s="233">
        <v>176.65199999999999</v>
      </c>
      <c r="I131" s="234"/>
      <c r="J131" s="230"/>
      <c r="K131" s="230"/>
      <c r="L131" s="235"/>
      <c r="M131" s="236"/>
      <c r="N131" s="237"/>
      <c r="O131" s="237"/>
      <c r="P131" s="237"/>
      <c r="Q131" s="237"/>
      <c r="R131" s="237"/>
      <c r="S131" s="237"/>
      <c r="T131" s="238"/>
      <c r="AT131" s="239" t="s">
        <v>222</v>
      </c>
      <c r="AU131" s="239" t="s">
        <v>87</v>
      </c>
      <c r="AV131" s="13" t="s">
        <v>87</v>
      </c>
      <c r="AW131" s="13" t="s">
        <v>40</v>
      </c>
      <c r="AX131" s="13" t="s">
        <v>78</v>
      </c>
      <c r="AY131" s="239" t="s">
        <v>212</v>
      </c>
    </row>
    <row r="132" spans="2:65" s="14" customFormat="1" ht="13.5">
      <c r="B132" s="240"/>
      <c r="C132" s="241"/>
      <c r="D132" s="216" t="s">
        <v>222</v>
      </c>
      <c r="E132" s="242" t="s">
        <v>76</v>
      </c>
      <c r="F132" s="243" t="s">
        <v>225</v>
      </c>
      <c r="G132" s="241"/>
      <c r="H132" s="244">
        <v>176.65199999999999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AT132" s="250" t="s">
        <v>222</v>
      </c>
      <c r="AU132" s="250" t="s">
        <v>87</v>
      </c>
      <c r="AV132" s="14" t="s">
        <v>218</v>
      </c>
      <c r="AW132" s="14" t="s">
        <v>40</v>
      </c>
      <c r="AX132" s="14" t="s">
        <v>85</v>
      </c>
      <c r="AY132" s="250" t="s">
        <v>212</v>
      </c>
    </row>
    <row r="133" spans="2:65" s="1" customFormat="1" ht="25.5" customHeight="1">
      <c r="B133" s="41"/>
      <c r="C133" s="204" t="s">
        <v>267</v>
      </c>
      <c r="D133" s="204" t="s">
        <v>214</v>
      </c>
      <c r="E133" s="205" t="s">
        <v>268</v>
      </c>
      <c r="F133" s="206" t="s">
        <v>269</v>
      </c>
      <c r="G133" s="207" t="s">
        <v>124</v>
      </c>
      <c r="H133" s="208">
        <v>1.44</v>
      </c>
      <c r="I133" s="209"/>
      <c r="J133" s="210">
        <f>ROUND(I133*H133,2)</f>
        <v>0</v>
      </c>
      <c r="K133" s="206" t="s">
        <v>217</v>
      </c>
      <c r="L133" s="61"/>
      <c r="M133" s="211" t="s">
        <v>76</v>
      </c>
      <c r="N133" s="212" t="s">
        <v>48</v>
      </c>
      <c r="O133" s="42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4" t="s">
        <v>218</v>
      </c>
      <c r="AT133" s="24" t="s">
        <v>214</v>
      </c>
      <c r="AU133" s="24" t="s">
        <v>87</v>
      </c>
      <c r="AY133" s="24" t="s">
        <v>212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4" t="s">
        <v>85</v>
      </c>
      <c r="BK133" s="215">
        <f>ROUND(I133*H133,2)</f>
        <v>0</v>
      </c>
      <c r="BL133" s="24" t="s">
        <v>218</v>
      </c>
      <c r="BM133" s="24" t="s">
        <v>270</v>
      </c>
    </row>
    <row r="134" spans="2:65" s="12" customFormat="1" ht="13.5">
      <c r="B134" s="219"/>
      <c r="C134" s="220"/>
      <c r="D134" s="216" t="s">
        <v>222</v>
      </c>
      <c r="E134" s="221" t="s">
        <v>76</v>
      </c>
      <c r="F134" s="222" t="s">
        <v>271</v>
      </c>
      <c r="G134" s="220"/>
      <c r="H134" s="221" t="s">
        <v>76</v>
      </c>
      <c r="I134" s="223"/>
      <c r="J134" s="220"/>
      <c r="K134" s="220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222</v>
      </c>
      <c r="AU134" s="228" t="s">
        <v>87</v>
      </c>
      <c r="AV134" s="12" t="s">
        <v>85</v>
      </c>
      <c r="AW134" s="12" t="s">
        <v>40</v>
      </c>
      <c r="AX134" s="12" t="s">
        <v>78</v>
      </c>
      <c r="AY134" s="228" t="s">
        <v>212</v>
      </c>
    </row>
    <row r="135" spans="2:65" s="13" customFormat="1" ht="13.5">
      <c r="B135" s="229"/>
      <c r="C135" s="230"/>
      <c r="D135" s="216" t="s">
        <v>222</v>
      </c>
      <c r="E135" s="231" t="s">
        <v>126</v>
      </c>
      <c r="F135" s="232" t="s">
        <v>272</v>
      </c>
      <c r="G135" s="230"/>
      <c r="H135" s="233">
        <v>1.44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222</v>
      </c>
      <c r="AU135" s="239" t="s">
        <v>87</v>
      </c>
      <c r="AV135" s="13" t="s">
        <v>87</v>
      </c>
      <c r="AW135" s="13" t="s">
        <v>40</v>
      </c>
      <c r="AX135" s="13" t="s">
        <v>78</v>
      </c>
      <c r="AY135" s="239" t="s">
        <v>212</v>
      </c>
    </row>
    <row r="136" spans="2:65" s="14" customFormat="1" ht="13.5">
      <c r="B136" s="240"/>
      <c r="C136" s="241"/>
      <c r="D136" s="216" t="s">
        <v>222</v>
      </c>
      <c r="E136" s="242" t="s">
        <v>76</v>
      </c>
      <c r="F136" s="243" t="s">
        <v>225</v>
      </c>
      <c r="G136" s="241"/>
      <c r="H136" s="244">
        <v>1.44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222</v>
      </c>
      <c r="AU136" s="250" t="s">
        <v>87</v>
      </c>
      <c r="AV136" s="14" t="s">
        <v>218</v>
      </c>
      <c r="AW136" s="14" t="s">
        <v>40</v>
      </c>
      <c r="AX136" s="14" t="s">
        <v>85</v>
      </c>
      <c r="AY136" s="250" t="s">
        <v>212</v>
      </c>
    </row>
    <row r="137" spans="2:65" s="1" customFormat="1" ht="38.25" customHeight="1">
      <c r="B137" s="41"/>
      <c r="C137" s="204" t="s">
        <v>273</v>
      </c>
      <c r="D137" s="204" t="s">
        <v>214</v>
      </c>
      <c r="E137" s="205" t="s">
        <v>274</v>
      </c>
      <c r="F137" s="206" t="s">
        <v>275</v>
      </c>
      <c r="G137" s="207" t="s">
        <v>124</v>
      </c>
      <c r="H137" s="208">
        <v>1.875</v>
      </c>
      <c r="I137" s="209"/>
      <c r="J137" s="210">
        <f>ROUND(I137*H137,2)</f>
        <v>0</v>
      </c>
      <c r="K137" s="206" t="s">
        <v>217</v>
      </c>
      <c r="L137" s="61"/>
      <c r="M137" s="211" t="s">
        <v>76</v>
      </c>
      <c r="N137" s="212" t="s">
        <v>48</v>
      </c>
      <c r="O137" s="4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4" t="s">
        <v>218</v>
      </c>
      <c r="AT137" s="24" t="s">
        <v>214</v>
      </c>
      <c r="AU137" s="24" t="s">
        <v>87</v>
      </c>
      <c r="AY137" s="24" t="s">
        <v>212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4" t="s">
        <v>85</v>
      </c>
      <c r="BK137" s="215">
        <f>ROUND(I137*H137,2)</f>
        <v>0</v>
      </c>
      <c r="BL137" s="24" t="s">
        <v>218</v>
      </c>
      <c r="BM137" s="24" t="s">
        <v>276</v>
      </c>
    </row>
    <row r="138" spans="2:65" s="12" customFormat="1" ht="13.5">
      <c r="B138" s="219"/>
      <c r="C138" s="220"/>
      <c r="D138" s="216" t="s">
        <v>222</v>
      </c>
      <c r="E138" s="221" t="s">
        <v>76</v>
      </c>
      <c r="F138" s="222" t="s">
        <v>277</v>
      </c>
      <c r="G138" s="220"/>
      <c r="H138" s="221" t="s">
        <v>76</v>
      </c>
      <c r="I138" s="223"/>
      <c r="J138" s="220"/>
      <c r="K138" s="220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222</v>
      </c>
      <c r="AU138" s="228" t="s">
        <v>87</v>
      </c>
      <c r="AV138" s="12" t="s">
        <v>85</v>
      </c>
      <c r="AW138" s="12" t="s">
        <v>40</v>
      </c>
      <c r="AX138" s="12" t="s">
        <v>78</v>
      </c>
      <c r="AY138" s="228" t="s">
        <v>212</v>
      </c>
    </row>
    <row r="139" spans="2:65" s="13" customFormat="1" ht="13.5">
      <c r="B139" s="229"/>
      <c r="C139" s="230"/>
      <c r="D139" s="216" t="s">
        <v>222</v>
      </c>
      <c r="E139" s="231" t="s">
        <v>129</v>
      </c>
      <c r="F139" s="232" t="s">
        <v>278</v>
      </c>
      <c r="G139" s="230"/>
      <c r="H139" s="233">
        <v>1.875</v>
      </c>
      <c r="I139" s="234"/>
      <c r="J139" s="230"/>
      <c r="K139" s="230"/>
      <c r="L139" s="235"/>
      <c r="M139" s="236"/>
      <c r="N139" s="237"/>
      <c r="O139" s="237"/>
      <c r="P139" s="237"/>
      <c r="Q139" s="237"/>
      <c r="R139" s="237"/>
      <c r="S139" s="237"/>
      <c r="T139" s="238"/>
      <c r="AT139" s="239" t="s">
        <v>222</v>
      </c>
      <c r="AU139" s="239" t="s">
        <v>87</v>
      </c>
      <c r="AV139" s="13" t="s">
        <v>87</v>
      </c>
      <c r="AW139" s="13" t="s">
        <v>40</v>
      </c>
      <c r="AX139" s="13" t="s">
        <v>78</v>
      </c>
      <c r="AY139" s="239" t="s">
        <v>212</v>
      </c>
    </row>
    <row r="140" spans="2:65" s="14" customFormat="1" ht="13.5">
      <c r="B140" s="240"/>
      <c r="C140" s="241"/>
      <c r="D140" s="216" t="s">
        <v>222</v>
      </c>
      <c r="E140" s="242" t="s">
        <v>76</v>
      </c>
      <c r="F140" s="243" t="s">
        <v>225</v>
      </c>
      <c r="G140" s="241"/>
      <c r="H140" s="244">
        <v>1.875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AT140" s="250" t="s">
        <v>222</v>
      </c>
      <c r="AU140" s="250" t="s">
        <v>87</v>
      </c>
      <c r="AV140" s="14" t="s">
        <v>218</v>
      </c>
      <c r="AW140" s="14" t="s">
        <v>40</v>
      </c>
      <c r="AX140" s="14" t="s">
        <v>85</v>
      </c>
      <c r="AY140" s="250" t="s">
        <v>212</v>
      </c>
    </row>
    <row r="141" spans="2:65" s="1" customFormat="1" ht="16.5" customHeight="1">
      <c r="B141" s="41"/>
      <c r="C141" s="251" t="s">
        <v>279</v>
      </c>
      <c r="D141" s="251" t="s">
        <v>280</v>
      </c>
      <c r="E141" s="252" t="s">
        <v>281</v>
      </c>
      <c r="F141" s="253" t="s">
        <v>282</v>
      </c>
      <c r="G141" s="254" t="s">
        <v>264</v>
      </c>
      <c r="H141" s="255">
        <v>6.63</v>
      </c>
      <c r="I141" s="256"/>
      <c r="J141" s="257">
        <f>ROUND(I141*H141,2)</f>
        <v>0</v>
      </c>
      <c r="K141" s="253" t="s">
        <v>217</v>
      </c>
      <c r="L141" s="258"/>
      <c r="M141" s="259" t="s">
        <v>76</v>
      </c>
      <c r="N141" s="260" t="s">
        <v>48</v>
      </c>
      <c r="O141" s="42"/>
      <c r="P141" s="213">
        <f>O141*H141</f>
        <v>0</v>
      </c>
      <c r="Q141" s="213">
        <v>1</v>
      </c>
      <c r="R141" s="213">
        <f>Q141*H141</f>
        <v>6.63</v>
      </c>
      <c r="S141" s="213">
        <v>0</v>
      </c>
      <c r="T141" s="214">
        <f>S141*H141</f>
        <v>0</v>
      </c>
      <c r="AR141" s="24" t="s">
        <v>251</v>
      </c>
      <c r="AT141" s="24" t="s">
        <v>280</v>
      </c>
      <c r="AU141" s="24" t="s">
        <v>87</v>
      </c>
      <c r="AY141" s="24" t="s">
        <v>212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4" t="s">
        <v>85</v>
      </c>
      <c r="BK141" s="215">
        <f>ROUND(I141*H141,2)</f>
        <v>0</v>
      </c>
      <c r="BL141" s="24" t="s">
        <v>218</v>
      </c>
      <c r="BM141" s="24" t="s">
        <v>283</v>
      </c>
    </row>
    <row r="142" spans="2:65" s="12" customFormat="1" ht="13.5">
      <c r="B142" s="219"/>
      <c r="C142" s="220"/>
      <c r="D142" s="216" t="s">
        <v>222</v>
      </c>
      <c r="E142" s="221" t="s">
        <v>76</v>
      </c>
      <c r="F142" s="222" t="s">
        <v>284</v>
      </c>
      <c r="G142" s="220"/>
      <c r="H142" s="221" t="s">
        <v>76</v>
      </c>
      <c r="I142" s="223"/>
      <c r="J142" s="220"/>
      <c r="K142" s="220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222</v>
      </c>
      <c r="AU142" s="228" t="s">
        <v>87</v>
      </c>
      <c r="AV142" s="12" t="s">
        <v>85</v>
      </c>
      <c r="AW142" s="12" t="s">
        <v>40</v>
      </c>
      <c r="AX142" s="12" t="s">
        <v>78</v>
      </c>
      <c r="AY142" s="228" t="s">
        <v>212</v>
      </c>
    </row>
    <row r="143" spans="2:65" s="13" customFormat="1" ht="13.5">
      <c r="B143" s="229"/>
      <c r="C143" s="230"/>
      <c r="D143" s="216" t="s">
        <v>222</v>
      </c>
      <c r="E143" s="231" t="s">
        <v>76</v>
      </c>
      <c r="F143" s="232" t="s">
        <v>285</v>
      </c>
      <c r="G143" s="230"/>
      <c r="H143" s="233">
        <v>6.63</v>
      </c>
      <c r="I143" s="234"/>
      <c r="J143" s="230"/>
      <c r="K143" s="230"/>
      <c r="L143" s="235"/>
      <c r="M143" s="236"/>
      <c r="N143" s="237"/>
      <c r="O143" s="237"/>
      <c r="P143" s="237"/>
      <c r="Q143" s="237"/>
      <c r="R143" s="237"/>
      <c r="S143" s="237"/>
      <c r="T143" s="238"/>
      <c r="AT143" s="239" t="s">
        <v>222</v>
      </c>
      <c r="AU143" s="239" t="s">
        <v>87</v>
      </c>
      <c r="AV143" s="13" t="s">
        <v>87</v>
      </c>
      <c r="AW143" s="13" t="s">
        <v>40</v>
      </c>
      <c r="AX143" s="13" t="s">
        <v>78</v>
      </c>
      <c r="AY143" s="239" t="s">
        <v>212</v>
      </c>
    </row>
    <row r="144" spans="2:65" s="14" customFormat="1" ht="13.5">
      <c r="B144" s="240"/>
      <c r="C144" s="241"/>
      <c r="D144" s="216" t="s">
        <v>222</v>
      </c>
      <c r="E144" s="242" t="s">
        <v>76</v>
      </c>
      <c r="F144" s="243" t="s">
        <v>225</v>
      </c>
      <c r="G144" s="241"/>
      <c r="H144" s="244">
        <v>6.63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222</v>
      </c>
      <c r="AU144" s="250" t="s">
        <v>87</v>
      </c>
      <c r="AV144" s="14" t="s">
        <v>218</v>
      </c>
      <c r="AW144" s="14" t="s">
        <v>40</v>
      </c>
      <c r="AX144" s="14" t="s">
        <v>85</v>
      </c>
      <c r="AY144" s="250" t="s">
        <v>212</v>
      </c>
    </row>
    <row r="145" spans="2:65" s="1" customFormat="1" ht="25.5" customHeight="1">
      <c r="B145" s="41"/>
      <c r="C145" s="204" t="s">
        <v>286</v>
      </c>
      <c r="D145" s="204" t="s">
        <v>214</v>
      </c>
      <c r="E145" s="205" t="s">
        <v>287</v>
      </c>
      <c r="F145" s="206" t="s">
        <v>288</v>
      </c>
      <c r="G145" s="207" t="s">
        <v>113</v>
      </c>
      <c r="H145" s="208">
        <v>469.2</v>
      </c>
      <c r="I145" s="209"/>
      <c r="J145" s="210">
        <f>ROUND(I145*H145,2)</f>
        <v>0</v>
      </c>
      <c r="K145" s="206" t="s">
        <v>217</v>
      </c>
      <c r="L145" s="61"/>
      <c r="M145" s="211" t="s">
        <v>76</v>
      </c>
      <c r="N145" s="212" t="s">
        <v>48</v>
      </c>
      <c r="O145" s="42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AR145" s="24" t="s">
        <v>218</v>
      </c>
      <c r="AT145" s="24" t="s">
        <v>214</v>
      </c>
      <c r="AU145" s="24" t="s">
        <v>87</v>
      </c>
      <c r="AY145" s="24" t="s">
        <v>212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24" t="s">
        <v>85</v>
      </c>
      <c r="BK145" s="215">
        <f>ROUND(I145*H145,2)</f>
        <v>0</v>
      </c>
      <c r="BL145" s="24" t="s">
        <v>218</v>
      </c>
      <c r="BM145" s="24" t="s">
        <v>289</v>
      </c>
    </row>
    <row r="146" spans="2:65" s="13" customFormat="1" ht="13.5">
      <c r="B146" s="229"/>
      <c r="C146" s="230"/>
      <c r="D146" s="216" t="s">
        <v>222</v>
      </c>
      <c r="E146" s="231" t="s">
        <v>76</v>
      </c>
      <c r="F146" s="232" t="s">
        <v>290</v>
      </c>
      <c r="G146" s="230"/>
      <c r="H146" s="233">
        <v>469.2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222</v>
      </c>
      <c r="AU146" s="239" t="s">
        <v>87</v>
      </c>
      <c r="AV146" s="13" t="s">
        <v>87</v>
      </c>
      <c r="AW146" s="13" t="s">
        <v>40</v>
      </c>
      <c r="AX146" s="13" t="s">
        <v>78</v>
      </c>
      <c r="AY146" s="239" t="s">
        <v>212</v>
      </c>
    </row>
    <row r="147" spans="2:65" s="14" customFormat="1" ht="13.5">
      <c r="B147" s="240"/>
      <c r="C147" s="241"/>
      <c r="D147" s="216" t="s">
        <v>222</v>
      </c>
      <c r="E147" s="242" t="s">
        <v>76</v>
      </c>
      <c r="F147" s="243" t="s">
        <v>225</v>
      </c>
      <c r="G147" s="241"/>
      <c r="H147" s="244">
        <v>469.2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222</v>
      </c>
      <c r="AU147" s="250" t="s">
        <v>87</v>
      </c>
      <c r="AV147" s="14" t="s">
        <v>218</v>
      </c>
      <c r="AW147" s="14" t="s">
        <v>40</v>
      </c>
      <c r="AX147" s="14" t="s">
        <v>85</v>
      </c>
      <c r="AY147" s="250" t="s">
        <v>212</v>
      </c>
    </row>
    <row r="148" spans="2:65" s="11" customFormat="1" ht="22.35" customHeight="1">
      <c r="B148" s="188"/>
      <c r="C148" s="189"/>
      <c r="D148" s="190" t="s">
        <v>77</v>
      </c>
      <c r="E148" s="202" t="s">
        <v>291</v>
      </c>
      <c r="F148" s="202" t="s">
        <v>292</v>
      </c>
      <c r="G148" s="189"/>
      <c r="H148" s="189"/>
      <c r="I148" s="192"/>
      <c r="J148" s="203">
        <f>BK148</f>
        <v>0</v>
      </c>
      <c r="K148" s="189"/>
      <c r="L148" s="194"/>
      <c r="M148" s="195"/>
      <c r="N148" s="196"/>
      <c r="O148" s="196"/>
      <c r="P148" s="197">
        <f>SUM(P149:P184)</f>
        <v>0</v>
      </c>
      <c r="Q148" s="196"/>
      <c r="R148" s="197">
        <f>SUM(R149:R184)</f>
        <v>2.895E-3</v>
      </c>
      <c r="S148" s="196"/>
      <c r="T148" s="198">
        <f>SUM(T149:T184)</f>
        <v>0</v>
      </c>
      <c r="AR148" s="199" t="s">
        <v>85</v>
      </c>
      <c r="AT148" s="200" t="s">
        <v>77</v>
      </c>
      <c r="AU148" s="200" t="s">
        <v>87</v>
      </c>
      <c r="AY148" s="199" t="s">
        <v>212</v>
      </c>
      <c r="BK148" s="201">
        <f>SUM(BK149:BK184)</f>
        <v>0</v>
      </c>
    </row>
    <row r="149" spans="2:65" s="1" customFormat="1" ht="25.5" customHeight="1">
      <c r="B149" s="41"/>
      <c r="C149" s="204" t="s">
        <v>10</v>
      </c>
      <c r="D149" s="204" t="s">
        <v>214</v>
      </c>
      <c r="E149" s="205" t="s">
        <v>293</v>
      </c>
      <c r="F149" s="206" t="s">
        <v>294</v>
      </c>
      <c r="G149" s="207" t="s">
        <v>124</v>
      </c>
      <c r="H149" s="208">
        <v>18.8</v>
      </c>
      <c r="I149" s="209"/>
      <c r="J149" s="210">
        <f>ROUND(I149*H149,2)</f>
        <v>0</v>
      </c>
      <c r="K149" s="206" t="s">
        <v>217</v>
      </c>
      <c r="L149" s="61"/>
      <c r="M149" s="211" t="s">
        <v>76</v>
      </c>
      <c r="N149" s="212" t="s">
        <v>48</v>
      </c>
      <c r="O149" s="42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24" t="s">
        <v>218</v>
      </c>
      <c r="AT149" s="24" t="s">
        <v>214</v>
      </c>
      <c r="AU149" s="24" t="s">
        <v>172</v>
      </c>
      <c r="AY149" s="24" t="s">
        <v>212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24" t="s">
        <v>85</v>
      </c>
      <c r="BK149" s="215">
        <f>ROUND(I149*H149,2)</f>
        <v>0</v>
      </c>
      <c r="BL149" s="24" t="s">
        <v>218</v>
      </c>
      <c r="BM149" s="24" t="s">
        <v>295</v>
      </c>
    </row>
    <row r="150" spans="2:65" s="13" customFormat="1" ht="13.5">
      <c r="B150" s="229"/>
      <c r="C150" s="230"/>
      <c r="D150" s="216" t="s">
        <v>222</v>
      </c>
      <c r="E150" s="231" t="s">
        <v>76</v>
      </c>
      <c r="F150" s="232" t="s">
        <v>296</v>
      </c>
      <c r="G150" s="230"/>
      <c r="H150" s="233">
        <v>18.8</v>
      </c>
      <c r="I150" s="234"/>
      <c r="J150" s="230"/>
      <c r="K150" s="230"/>
      <c r="L150" s="235"/>
      <c r="M150" s="236"/>
      <c r="N150" s="237"/>
      <c r="O150" s="237"/>
      <c r="P150" s="237"/>
      <c r="Q150" s="237"/>
      <c r="R150" s="237"/>
      <c r="S150" s="237"/>
      <c r="T150" s="238"/>
      <c r="AT150" s="239" t="s">
        <v>222</v>
      </c>
      <c r="AU150" s="239" t="s">
        <v>172</v>
      </c>
      <c r="AV150" s="13" t="s">
        <v>87</v>
      </c>
      <c r="AW150" s="13" t="s">
        <v>40</v>
      </c>
      <c r="AX150" s="13" t="s">
        <v>78</v>
      </c>
      <c r="AY150" s="239" t="s">
        <v>212</v>
      </c>
    </row>
    <row r="151" spans="2:65" s="14" customFormat="1" ht="13.5">
      <c r="B151" s="240"/>
      <c r="C151" s="241"/>
      <c r="D151" s="216" t="s">
        <v>222</v>
      </c>
      <c r="E151" s="242" t="s">
        <v>76</v>
      </c>
      <c r="F151" s="243" t="s">
        <v>225</v>
      </c>
      <c r="G151" s="241"/>
      <c r="H151" s="244">
        <v>18.8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222</v>
      </c>
      <c r="AU151" s="250" t="s">
        <v>172</v>
      </c>
      <c r="AV151" s="14" t="s">
        <v>218</v>
      </c>
      <c r="AW151" s="14" t="s">
        <v>40</v>
      </c>
      <c r="AX151" s="14" t="s">
        <v>85</v>
      </c>
      <c r="AY151" s="250" t="s">
        <v>212</v>
      </c>
    </row>
    <row r="152" spans="2:65" s="1" customFormat="1" ht="16.5" customHeight="1">
      <c r="B152" s="41"/>
      <c r="C152" s="204" t="s">
        <v>297</v>
      </c>
      <c r="D152" s="204" t="s">
        <v>214</v>
      </c>
      <c r="E152" s="205" t="s">
        <v>298</v>
      </c>
      <c r="F152" s="206" t="s">
        <v>299</v>
      </c>
      <c r="G152" s="207" t="s">
        <v>124</v>
      </c>
      <c r="H152" s="208">
        <v>18.8</v>
      </c>
      <c r="I152" s="209"/>
      <c r="J152" s="210">
        <f>ROUND(I152*H152,2)</f>
        <v>0</v>
      </c>
      <c r="K152" s="206" t="s">
        <v>217</v>
      </c>
      <c r="L152" s="61"/>
      <c r="M152" s="211" t="s">
        <v>76</v>
      </c>
      <c r="N152" s="212" t="s">
        <v>48</v>
      </c>
      <c r="O152" s="42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AR152" s="24" t="s">
        <v>218</v>
      </c>
      <c r="AT152" s="24" t="s">
        <v>214</v>
      </c>
      <c r="AU152" s="24" t="s">
        <v>172</v>
      </c>
      <c r="AY152" s="24" t="s">
        <v>212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4" t="s">
        <v>85</v>
      </c>
      <c r="BK152" s="215">
        <f>ROUND(I152*H152,2)</f>
        <v>0</v>
      </c>
      <c r="BL152" s="24" t="s">
        <v>218</v>
      </c>
      <c r="BM152" s="24" t="s">
        <v>300</v>
      </c>
    </row>
    <row r="153" spans="2:65" s="13" customFormat="1" ht="13.5">
      <c r="B153" s="229"/>
      <c r="C153" s="230"/>
      <c r="D153" s="216" t="s">
        <v>222</v>
      </c>
      <c r="E153" s="231" t="s">
        <v>76</v>
      </c>
      <c r="F153" s="232" t="s">
        <v>296</v>
      </c>
      <c r="G153" s="230"/>
      <c r="H153" s="233">
        <v>18.8</v>
      </c>
      <c r="I153" s="234"/>
      <c r="J153" s="230"/>
      <c r="K153" s="230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222</v>
      </c>
      <c r="AU153" s="239" t="s">
        <v>172</v>
      </c>
      <c r="AV153" s="13" t="s">
        <v>87</v>
      </c>
      <c r="AW153" s="13" t="s">
        <v>40</v>
      </c>
      <c r="AX153" s="13" t="s">
        <v>78</v>
      </c>
      <c r="AY153" s="239" t="s">
        <v>212</v>
      </c>
    </row>
    <row r="154" spans="2:65" s="14" customFormat="1" ht="13.5">
      <c r="B154" s="240"/>
      <c r="C154" s="241"/>
      <c r="D154" s="216" t="s">
        <v>222</v>
      </c>
      <c r="E154" s="242" t="s">
        <v>76</v>
      </c>
      <c r="F154" s="243" t="s">
        <v>225</v>
      </c>
      <c r="G154" s="241"/>
      <c r="H154" s="244">
        <v>18.8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222</v>
      </c>
      <c r="AU154" s="250" t="s">
        <v>172</v>
      </c>
      <c r="AV154" s="14" t="s">
        <v>218</v>
      </c>
      <c r="AW154" s="14" t="s">
        <v>40</v>
      </c>
      <c r="AX154" s="14" t="s">
        <v>85</v>
      </c>
      <c r="AY154" s="250" t="s">
        <v>212</v>
      </c>
    </row>
    <row r="155" spans="2:65" s="1" customFormat="1" ht="25.5" customHeight="1">
      <c r="B155" s="41"/>
      <c r="C155" s="204" t="s">
        <v>301</v>
      </c>
      <c r="D155" s="204" t="s">
        <v>214</v>
      </c>
      <c r="E155" s="205" t="s">
        <v>302</v>
      </c>
      <c r="F155" s="206" t="s">
        <v>303</v>
      </c>
      <c r="G155" s="207" t="s">
        <v>113</v>
      </c>
      <c r="H155" s="208">
        <v>188</v>
      </c>
      <c r="I155" s="209"/>
      <c r="J155" s="210">
        <f>ROUND(I155*H155,2)</f>
        <v>0</v>
      </c>
      <c r="K155" s="206" t="s">
        <v>217</v>
      </c>
      <c r="L155" s="61"/>
      <c r="M155" s="211" t="s">
        <v>76</v>
      </c>
      <c r="N155" s="212" t="s">
        <v>48</v>
      </c>
      <c r="O155" s="42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4" t="s">
        <v>218</v>
      </c>
      <c r="AT155" s="24" t="s">
        <v>214</v>
      </c>
      <c r="AU155" s="24" t="s">
        <v>172</v>
      </c>
      <c r="AY155" s="24" t="s">
        <v>212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24" t="s">
        <v>85</v>
      </c>
      <c r="BK155" s="215">
        <f>ROUND(I155*H155,2)</f>
        <v>0</v>
      </c>
      <c r="BL155" s="24" t="s">
        <v>218</v>
      </c>
      <c r="BM155" s="24" t="s">
        <v>304</v>
      </c>
    </row>
    <row r="156" spans="2:65" s="12" customFormat="1" ht="13.5">
      <c r="B156" s="219"/>
      <c r="C156" s="220"/>
      <c r="D156" s="216" t="s">
        <v>222</v>
      </c>
      <c r="E156" s="221" t="s">
        <v>76</v>
      </c>
      <c r="F156" s="222" t="s">
        <v>305</v>
      </c>
      <c r="G156" s="220"/>
      <c r="H156" s="221" t="s">
        <v>76</v>
      </c>
      <c r="I156" s="223"/>
      <c r="J156" s="220"/>
      <c r="K156" s="220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222</v>
      </c>
      <c r="AU156" s="228" t="s">
        <v>172</v>
      </c>
      <c r="AV156" s="12" t="s">
        <v>85</v>
      </c>
      <c r="AW156" s="12" t="s">
        <v>40</v>
      </c>
      <c r="AX156" s="12" t="s">
        <v>78</v>
      </c>
      <c r="AY156" s="228" t="s">
        <v>212</v>
      </c>
    </row>
    <row r="157" spans="2:65" s="13" customFormat="1" ht="13.5">
      <c r="B157" s="229"/>
      <c r="C157" s="230"/>
      <c r="D157" s="216" t="s">
        <v>222</v>
      </c>
      <c r="E157" s="231" t="s">
        <v>162</v>
      </c>
      <c r="F157" s="232" t="s">
        <v>163</v>
      </c>
      <c r="G157" s="230"/>
      <c r="H157" s="233">
        <v>188</v>
      </c>
      <c r="I157" s="234"/>
      <c r="J157" s="230"/>
      <c r="K157" s="230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222</v>
      </c>
      <c r="AU157" s="239" t="s">
        <v>172</v>
      </c>
      <c r="AV157" s="13" t="s">
        <v>87</v>
      </c>
      <c r="AW157" s="13" t="s">
        <v>40</v>
      </c>
      <c r="AX157" s="13" t="s">
        <v>78</v>
      </c>
      <c r="AY157" s="239" t="s">
        <v>212</v>
      </c>
    </row>
    <row r="158" spans="2:65" s="14" customFormat="1" ht="13.5">
      <c r="B158" s="240"/>
      <c r="C158" s="241"/>
      <c r="D158" s="216" t="s">
        <v>222</v>
      </c>
      <c r="E158" s="242" t="s">
        <v>76</v>
      </c>
      <c r="F158" s="243" t="s">
        <v>225</v>
      </c>
      <c r="G158" s="241"/>
      <c r="H158" s="244">
        <v>188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222</v>
      </c>
      <c r="AU158" s="250" t="s">
        <v>172</v>
      </c>
      <c r="AV158" s="14" t="s">
        <v>218</v>
      </c>
      <c r="AW158" s="14" t="s">
        <v>40</v>
      </c>
      <c r="AX158" s="14" t="s">
        <v>85</v>
      </c>
      <c r="AY158" s="250" t="s">
        <v>212</v>
      </c>
    </row>
    <row r="159" spans="2:65" s="1" customFormat="1" ht="25.5" customHeight="1">
      <c r="B159" s="41"/>
      <c r="C159" s="204" t="s">
        <v>291</v>
      </c>
      <c r="D159" s="204" t="s">
        <v>214</v>
      </c>
      <c r="E159" s="205" t="s">
        <v>306</v>
      </c>
      <c r="F159" s="206" t="s">
        <v>307</v>
      </c>
      <c r="G159" s="207" t="s">
        <v>113</v>
      </c>
      <c r="H159" s="208">
        <v>188</v>
      </c>
      <c r="I159" s="209"/>
      <c r="J159" s="210">
        <f>ROUND(I159*H159,2)</f>
        <v>0</v>
      </c>
      <c r="K159" s="206" t="s">
        <v>217</v>
      </c>
      <c r="L159" s="61"/>
      <c r="M159" s="211" t="s">
        <v>76</v>
      </c>
      <c r="N159" s="212" t="s">
        <v>48</v>
      </c>
      <c r="O159" s="42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24" t="s">
        <v>218</v>
      </c>
      <c r="AT159" s="24" t="s">
        <v>214</v>
      </c>
      <c r="AU159" s="24" t="s">
        <v>172</v>
      </c>
      <c r="AY159" s="24" t="s">
        <v>212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4" t="s">
        <v>85</v>
      </c>
      <c r="BK159" s="215">
        <f>ROUND(I159*H159,2)</f>
        <v>0</v>
      </c>
      <c r="BL159" s="24" t="s">
        <v>218</v>
      </c>
      <c r="BM159" s="24" t="s">
        <v>308</v>
      </c>
    </row>
    <row r="160" spans="2:65" s="13" customFormat="1" ht="13.5">
      <c r="B160" s="229"/>
      <c r="C160" s="230"/>
      <c r="D160" s="216" t="s">
        <v>222</v>
      </c>
      <c r="E160" s="231" t="s">
        <v>76</v>
      </c>
      <c r="F160" s="232" t="s">
        <v>162</v>
      </c>
      <c r="G160" s="230"/>
      <c r="H160" s="233">
        <v>188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222</v>
      </c>
      <c r="AU160" s="239" t="s">
        <v>172</v>
      </c>
      <c r="AV160" s="13" t="s">
        <v>87</v>
      </c>
      <c r="AW160" s="13" t="s">
        <v>40</v>
      </c>
      <c r="AX160" s="13" t="s">
        <v>78</v>
      </c>
      <c r="AY160" s="239" t="s">
        <v>212</v>
      </c>
    </row>
    <row r="161" spans="2:65" s="14" customFormat="1" ht="13.5">
      <c r="B161" s="240"/>
      <c r="C161" s="241"/>
      <c r="D161" s="216" t="s">
        <v>222</v>
      </c>
      <c r="E161" s="242" t="s">
        <v>76</v>
      </c>
      <c r="F161" s="243" t="s">
        <v>225</v>
      </c>
      <c r="G161" s="241"/>
      <c r="H161" s="244">
        <v>188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AT161" s="250" t="s">
        <v>222</v>
      </c>
      <c r="AU161" s="250" t="s">
        <v>172</v>
      </c>
      <c r="AV161" s="14" t="s">
        <v>218</v>
      </c>
      <c r="AW161" s="14" t="s">
        <v>40</v>
      </c>
      <c r="AX161" s="14" t="s">
        <v>85</v>
      </c>
      <c r="AY161" s="250" t="s">
        <v>212</v>
      </c>
    </row>
    <row r="162" spans="2:65" s="1" customFormat="1" ht="16.5" customHeight="1">
      <c r="B162" s="41"/>
      <c r="C162" s="251" t="s">
        <v>309</v>
      </c>
      <c r="D162" s="251" t="s">
        <v>280</v>
      </c>
      <c r="E162" s="252" t="s">
        <v>310</v>
      </c>
      <c r="F162" s="253" t="s">
        <v>311</v>
      </c>
      <c r="G162" s="254" t="s">
        <v>312</v>
      </c>
      <c r="H162" s="255">
        <v>2.82</v>
      </c>
      <c r="I162" s="256"/>
      <c r="J162" s="257">
        <f>ROUND(I162*H162,2)</f>
        <v>0</v>
      </c>
      <c r="K162" s="253" t="s">
        <v>217</v>
      </c>
      <c r="L162" s="258"/>
      <c r="M162" s="259" t="s">
        <v>76</v>
      </c>
      <c r="N162" s="260" t="s">
        <v>48</v>
      </c>
      <c r="O162" s="42"/>
      <c r="P162" s="213">
        <f>O162*H162</f>
        <v>0</v>
      </c>
      <c r="Q162" s="213">
        <v>1E-3</v>
      </c>
      <c r="R162" s="213">
        <f>Q162*H162</f>
        <v>2.82E-3</v>
      </c>
      <c r="S162" s="213">
        <v>0</v>
      </c>
      <c r="T162" s="214">
        <f>S162*H162</f>
        <v>0</v>
      </c>
      <c r="AR162" s="24" t="s">
        <v>251</v>
      </c>
      <c r="AT162" s="24" t="s">
        <v>280</v>
      </c>
      <c r="AU162" s="24" t="s">
        <v>172</v>
      </c>
      <c r="AY162" s="24" t="s">
        <v>212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24" t="s">
        <v>85</v>
      </c>
      <c r="BK162" s="215">
        <f>ROUND(I162*H162,2)</f>
        <v>0</v>
      </c>
      <c r="BL162" s="24" t="s">
        <v>218</v>
      </c>
      <c r="BM162" s="24" t="s">
        <v>313</v>
      </c>
    </row>
    <row r="163" spans="2:65" s="13" customFormat="1" ht="13.5">
      <c r="B163" s="229"/>
      <c r="C163" s="230"/>
      <c r="D163" s="216" t="s">
        <v>222</v>
      </c>
      <c r="E163" s="231" t="s">
        <v>76</v>
      </c>
      <c r="F163" s="232" t="s">
        <v>162</v>
      </c>
      <c r="G163" s="230"/>
      <c r="H163" s="233">
        <v>188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222</v>
      </c>
      <c r="AU163" s="239" t="s">
        <v>172</v>
      </c>
      <c r="AV163" s="13" t="s">
        <v>87</v>
      </c>
      <c r="AW163" s="13" t="s">
        <v>40</v>
      </c>
      <c r="AX163" s="13" t="s">
        <v>78</v>
      </c>
      <c r="AY163" s="239" t="s">
        <v>212</v>
      </c>
    </row>
    <row r="164" spans="2:65" s="14" customFormat="1" ht="13.5">
      <c r="B164" s="240"/>
      <c r="C164" s="241"/>
      <c r="D164" s="216" t="s">
        <v>222</v>
      </c>
      <c r="E164" s="242" t="s">
        <v>76</v>
      </c>
      <c r="F164" s="243" t="s">
        <v>225</v>
      </c>
      <c r="G164" s="241"/>
      <c r="H164" s="244">
        <v>188</v>
      </c>
      <c r="I164" s="245"/>
      <c r="J164" s="241"/>
      <c r="K164" s="241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222</v>
      </c>
      <c r="AU164" s="250" t="s">
        <v>172</v>
      </c>
      <c r="AV164" s="14" t="s">
        <v>218</v>
      </c>
      <c r="AW164" s="14" t="s">
        <v>40</v>
      </c>
      <c r="AX164" s="14" t="s">
        <v>85</v>
      </c>
      <c r="AY164" s="250" t="s">
        <v>212</v>
      </c>
    </row>
    <row r="165" spans="2:65" s="13" customFormat="1" ht="13.5">
      <c r="B165" s="229"/>
      <c r="C165" s="230"/>
      <c r="D165" s="216" t="s">
        <v>222</v>
      </c>
      <c r="E165" s="230"/>
      <c r="F165" s="232" t="s">
        <v>314</v>
      </c>
      <c r="G165" s="230"/>
      <c r="H165" s="233">
        <v>2.82</v>
      </c>
      <c r="I165" s="234"/>
      <c r="J165" s="230"/>
      <c r="K165" s="230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222</v>
      </c>
      <c r="AU165" s="239" t="s">
        <v>172</v>
      </c>
      <c r="AV165" s="13" t="s">
        <v>87</v>
      </c>
      <c r="AW165" s="13" t="s">
        <v>6</v>
      </c>
      <c r="AX165" s="13" t="s">
        <v>85</v>
      </c>
      <c r="AY165" s="239" t="s">
        <v>212</v>
      </c>
    </row>
    <row r="166" spans="2:65" s="1" customFormat="1" ht="38.25" customHeight="1">
      <c r="B166" s="41"/>
      <c r="C166" s="204" t="s">
        <v>315</v>
      </c>
      <c r="D166" s="204" t="s">
        <v>214</v>
      </c>
      <c r="E166" s="205" t="s">
        <v>316</v>
      </c>
      <c r="F166" s="206" t="s">
        <v>317</v>
      </c>
      <c r="G166" s="207" t="s">
        <v>113</v>
      </c>
      <c r="H166" s="208">
        <v>188</v>
      </c>
      <c r="I166" s="209"/>
      <c r="J166" s="210">
        <f>ROUND(I166*H166,2)</f>
        <v>0</v>
      </c>
      <c r="K166" s="206" t="s">
        <v>217</v>
      </c>
      <c r="L166" s="61"/>
      <c r="M166" s="211" t="s">
        <v>76</v>
      </c>
      <c r="N166" s="212" t="s">
        <v>48</v>
      </c>
      <c r="O166" s="42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AR166" s="24" t="s">
        <v>218</v>
      </c>
      <c r="AT166" s="24" t="s">
        <v>214</v>
      </c>
      <c r="AU166" s="24" t="s">
        <v>172</v>
      </c>
      <c r="AY166" s="24" t="s">
        <v>212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24" t="s">
        <v>85</v>
      </c>
      <c r="BK166" s="215">
        <f>ROUND(I166*H166,2)</f>
        <v>0</v>
      </c>
      <c r="BL166" s="24" t="s">
        <v>218</v>
      </c>
      <c r="BM166" s="24" t="s">
        <v>318</v>
      </c>
    </row>
    <row r="167" spans="2:65" s="13" customFormat="1" ht="13.5">
      <c r="B167" s="229"/>
      <c r="C167" s="230"/>
      <c r="D167" s="216" t="s">
        <v>222</v>
      </c>
      <c r="E167" s="231" t="s">
        <v>76</v>
      </c>
      <c r="F167" s="232" t="s">
        <v>162</v>
      </c>
      <c r="G167" s="230"/>
      <c r="H167" s="233">
        <v>188</v>
      </c>
      <c r="I167" s="234"/>
      <c r="J167" s="230"/>
      <c r="K167" s="230"/>
      <c r="L167" s="235"/>
      <c r="M167" s="236"/>
      <c r="N167" s="237"/>
      <c r="O167" s="237"/>
      <c r="P167" s="237"/>
      <c r="Q167" s="237"/>
      <c r="R167" s="237"/>
      <c r="S167" s="237"/>
      <c r="T167" s="238"/>
      <c r="AT167" s="239" t="s">
        <v>222</v>
      </c>
      <c r="AU167" s="239" t="s">
        <v>172</v>
      </c>
      <c r="AV167" s="13" t="s">
        <v>87</v>
      </c>
      <c r="AW167" s="13" t="s">
        <v>40</v>
      </c>
      <c r="AX167" s="13" t="s">
        <v>78</v>
      </c>
      <c r="AY167" s="239" t="s">
        <v>212</v>
      </c>
    </row>
    <row r="168" spans="2:65" s="14" customFormat="1" ht="13.5">
      <c r="B168" s="240"/>
      <c r="C168" s="241"/>
      <c r="D168" s="216" t="s">
        <v>222</v>
      </c>
      <c r="E168" s="242" t="s">
        <v>76</v>
      </c>
      <c r="F168" s="243" t="s">
        <v>225</v>
      </c>
      <c r="G168" s="241"/>
      <c r="H168" s="244">
        <v>188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AT168" s="250" t="s">
        <v>222</v>
      </c>
      <c r="AU168" s="250" t="s">
        <v>172</v>
      </c>
      <c r="AV168" s="14" t="s">
        <v>218</v>
      </c>
      <c r="AW168" s="14" t="s">
        <v>40</v>
      </c>
      <c r="AX168" s="14" t="s">
        <v>85</v>
      </c>
      <c r="AY168" s="250" t="s">
        <v>212</v>
      </c>
    </row>
    <row r="169" spans="2:65" s="1" customFormat="1" ht="16.5" customHeight="1">
      <c r="B169" s="41"/>
      <c r="C169" s="251" t="s">
        <v>9</v>
      </c>
      <c r="D169" s="251" t="s">
        <v>280</v>
      </c>
      <c r="E169" s="252" t="s">
        <v>319</v>
      </c>
      <c r="F169" s="253" t="s">
        <v>320</v>
      </c>
      <c r="G169" s="254" t="s">
        <v>321</v>
      </c>
      <c r="H169" s="255">
        <v>7.4999999999999997E-2</v>
      </c>
      <c r="I169" s="256"/>
      <c r="J169" s="257">
        <f>ROUND(I169*H169,2)</f>
        <v>0</v>
      </c>
      <c r="K169" s="253" t="s">
        <v>217</v>
      </c>
      <c r="L169" s="258"/>
      <c r="M169" s="259" t="s">
        <v>76</v>
      </c>
      <c r="N169" s="260" t="s">
        <v>48</v>
      </c>
      <c r="O169" s="42"/>
      <c r="P169" s="213">
        <f>O169*H169</f>
        <v>0</v>
      </c>
      <c r="Q169" s="213">
        <v>1E-3</v>
      </c>
      <c r="R169" s="213">
        <f>Q169*H169</f>
        <v>7.4999999999999993E-5</v>
      </c>
      <c r="S169" s="213">
        <v>0</v>
      </c>
      <c r="T169" s="214">
        <f>S169*H169</f>
        <v>0</v>
      </c>
      <c r="AR169" s="24" t="s">
        <v>251</v>
      </c>
      <c r="AT169" s="24" t="s">
        <v>280</v>
      </c>
      <c r="AU169" s="24" t="s">
        <v>172</v>
      </c>
      <c r="AY169" s="24" t="s">
        <v>212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4" t="s">
        <v>85</v>
      </c>
      <c r="BK169" s="215">
        <f>ROUND(I169*H169,2)</f>
        <v>0</v>
      </c>
      <c r="BL169" s="24" t="s">
        <v>218</v>
      </c>
      <c r="BM169" s="24" t="s">
        <v>322</v>
      </c>
    </row>
    <row r="170" spans="2:65" s="13" customFormat="1" ht="13.5">
      <c r="B170" s="229"/>
      <c r="C170" s="230"/>
      <c r="D170" s="216" t="s">
        <v>222</v>
      </c>
      <c r="E170" s="231" t="s">
        <v>76</v>
      </c>
      <c r="F170" s="232" t="s">
        <v>323</v>
      </c>
      <c r="G170" s="230"/>
      <c r="H170" s="233">
        <v>7.4999999999999997E-2</v>
      </c>
      <c r="I170" s="234"/>
      <c r="J170" s="230"/>
      <c r="K170" s="230"/>
      <c r="L170" s="235"/>
      <c r="M170" s="236"/>
      <c r="N170" s="237"/>
      <c r="O170" s="237"/>
      <c r="P170" s="237"/>
      <c r="Q170" s="237"/>
      <c r="R170" s="237"/>
      <c r="S170" s="237"/>
      <c r="T170" s="238"/>
      <c r="AT170" s="239" t="s">
        <v>222</v>
      </c>
      <c r="AU170" s="239" t="s">
        <v>172</v>
      </c>
      <c r="AV170" s="13" t="s">
        <v>87</v>
      </c>
      <c r="AW170" s="13" t="s">
        <v>40</v>
      </c>
      <c r="AX170" s="13" t="s">
        <v>78</v>
      </c>
      <c r="AY170" s="239" t="s">
        <v>212</v>
      </c>
    </row>
    <row r="171" spans="2:65" s="14" customFormat="1" ht="13.5">
      <c r="B171" s="240"/>
      <c r="C171" s="241"/>
      <c r="D171" s="216" t="s">
        <v>222</v>
      </c>
      <c r="E171" s="242" t="s">
        <v>76</v>
      </c>
      <c r="F171" s="243" t="s">
        <v>225</v>
      </c>
      <c r="G171" s="241"/>
      <c r="H171" s="244">
        <v>7.4999999999999997E-2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AT171" s="250" t="s">
        <v>222</v>
      </c>
      <c r="AU171" s="250" t="s">
        <v>172</v>
      </c>
      <c r="AV171" s="14" t="s">
        <v>218</v>
      </c>
      <c r="AW171" s="14" t="s">
        <v>40</v>
      </c>
      <c r="AX171" s="14" t="s">
        <v>85</v>
      </c>
      <c r="AY171" s="250" t="s">
        <v>212</v>
      </c>
    </row>
    <row r="172" spans="2:65" s="1" customFormat="1" ht="25.5" customHeight="1">
      <c r="B172" s="41"/>
      <c r="C172" s="204" t="s">
        <v>324</v>
      </c>
      <c r="D172" s="204" t="s">
        <v>214</v>
      </c>
      <c r="E172" s="205" t="s">
        <v>325</v>
      </c>
      <c r="F172" s="206" t="s">
        <v>326</v>
      </c>
      <c r="G172" s="207" t="s">
        <v>264</v>
      </c>
      <c r="H172" s="208">
        <v>2E-3</v>
      </c>
      <c r="I172" s="209"/>
      <c r="J172" s="210">
        <f>ROUND(I172*H172,2)</f>
        <v>0</v>
      </c>
      <c r="K172" s="206" t="s">
        <v>217</v>
      </c>
      <c r="L172" s="61"/>
      <c r="M172" s="211" t="s">
        <v>76</v>
      </c>
      <c r="N172" s="212" t="s">
        <v>48</v>
      </c>
      <c r="O172" s="42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24" t="s">
        <v>218</v>
      </c>
      <c r="AT172" s="24" t="s">
        <v>214</v>
      </c>
      <c r="AU172" s="24" t="s">
        <v>172</v>
      </c>
      <c r="AY172" s="24" t="s">
        <v>212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24" t="s">
        <v>85</v>
      </c>
      <c r="BK172" s="215">
        <f>ROUND(I172*H172,2)</f>
        <v>0</v>
      </c>
      <c r="BL172" s="24" t="s">
        <v>218</v>
      </c>
      <c r="BM172" s="24" t="s">
        <v>327</v>
      </c>
    </row>
    <row r="173" spans="2:65" s="1" customFormat="1" ht="27">
      <c r="B173" s="41"/>
      <c r="C173" s="63"/>
      <c r="D173" s="216" t="s">
        <v>220</v>
      </c>
      <c r="E173" s="63"/>
      <c r="F173" s="217" t="s">
        <v>328</v>
      </c>
      <c r="G173" s="63"/>
      <c r="H173" s="63"/>
      <c r="I173" s="173"/>
      <c r="J173" s="63"/>
      <c r="K173" s="63"/>
      <c r="L173" s="61"/>
      <c r="M173" s="218"/>
      <c r="N173" s="42"/>
      <c r="O173" s="42"/>
      <c r="P173" s="42"/>
      <c r="Q173" s="42"/>
      <c r="R173" s="42"/>
      <c r="S173" s="42"/>
      <c r="T173" s="78"/>
      <c r="AT173" s="24" t="s">
        <v>220</v>
      </c>
      <c r="AU173" s="24" t="s">
        <v>172</v>
      </c>
    </row>
    <row r="174" spans="2:65" s="12" customFormat="1" ht="13.5">
      <c r="B174" s="219"/>
      <c r="C174" s="220"/>
      <c r="D174" s="216" t="s">
        <v>222</v>
      </c>
      <c r="E174" s="221" t="s">
        <v>76</v>
      </c>
      <c r="F174" s="222" t="s">
        <v>329</v>
      </c>
      <c r="G174" s="220"/>
      <c r="H174" s="221" t="s">
        <v>76</v>
      </c>
      <c r="I174" s="223"/>
      <c r="J174" s="220"/>
      <c r="K174" s="220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222</v>
      </c>
      <c r="AU174" s="228" t="s">
        <v>172</v>
      </c>
      <c r="AV174" s="12" t="s">
        <v>85</v>
      </c>
      <c r="AW174" s="12" t="s">
        <v>40</v>
      </c>
      <c r="AX174" s="12" t="s">
        <v>78</v>
      </c>
      <c r="AY174" s="228" t="s">
        <v>212</v>
      </c>
    </row>
    <row r="175" spans="2:65" s="13" customFormat="1" ht="13.5">
      <c r="B175" s="229"/>
      <c r="C175" s="230"/>
      <c r="D175" s="216" t="s">
        <v>222</v>
      </c>
      <c r="E175" s="231" t="s">
        <v>76</v>
      </c>
      <c r="F175" s="232" t="s">
        <v>330</v>
      </c>
      <c r="G175" s="230"/>
      <c r="H175" s="233">
        <v>2E-3</v>
      </c>
      <c r="I175" s="234"/>
      <c r="J175" s="230"/>
      <c r="K175" s="230"/>
      <c r="L175" s="235"/>
      <c r="M175" s="236"/>
      <c r="N175" s="237"/>
      <c r="O175" s="237"/>
      <c r="P175" s="237"/>
      <c r="Q175" s="237"/>
      <c r="R175" s="237"/>
      <c r="S175" s="237"/>
      <c r="T175" s="238"/>
      <c r="AT175" s="239" t="s">
        <v>222</v>
      </c>
      <c r="AU175" s="239" t="s">
        <v>172</v>
      </c>
      <c r="AV175" s="13" t="s">
        <v>87</v>
      </c>
      <c r="AW175" s="13" t="s">
        <v>40</v>
      </c>
      <c r="AX175" s="13" t="s">
        <v>78</v>
      </c>
      <c r="AY175" s="239" t="s">
        <v>212</v>
      </c>
    </row>
    <row r="176" spans="2:65" s="14" customFormat="1" ht="13.5">
      <c r="B176" s="240"/>
      <c r="C176" s="241"/>
      <c r="D176" s="216" t="s">
        <v>222</v>
      </c>
      <c r="E176" s="242" t="s">
        <v>76</v>
      </c>
      <c r="F176" s="243" t="s">
        <v>225</v>
      </c>
      <c r="G176" s="241"/>
      <c r="H176" s="244">
        <v>2E-3</v>
      </c>
      <c r="I176" s="245"/>
      <c r="J176" s="241"/>
      <c r="K176" s="241"/>
      <c r="L176" s="246"/>
      <c r="M176" s="247"/>
      <c r="N176" s="248"/>
      <c r="O176" s="248"/>
      <c r="P176" s="248"/>
      <c r="Q176" s="248"/>
      <c r="R176" s="248"/>
      <c r="S176" s="248"/>
      <c r="T176" s="249"/>
      <c r="AT176" s="250" t="s">
        <v>222</v>
      </c>
      <c r="AU176" s="250" t="s">
        <v>172</v>
      </c>
      <c r="AV176" s="14" t="s">
        <v>218</v>
      </c>
      <c r="AW176" s="14" t="s">
        <v>40</v>
      </c>
      <c r="AX176" s="14" t="s">
        <v>85</v>
      </c>
      <c r="AY176" s="250" t="s">
        <v>212</v>
      </c>
    </row>
    <row r="177" spans="2:65" s="1" customFormat="1" ht="16.5" customHeight="1">
      <c r="B177" s="41"/>
      <c r="C177" s="204" t="s">
        <v>331</v>
      </c>
      <c r="D177" s="204" t="s">
        <v>214</v>
      </c>
      <c r="E177" s="205" t="s">
        <v>332</v>
      </c>
      <c r="F177" s="206" t="s">
        <v>333</v>
      </c>
      <c r="G177" s="207" t="s">
        <v>113</v>
      </c>
      <c r="H177" s="208">
        <v>188</v>
      </c>
      <c r="I177" s="209"/>
      <c r="J177" s="210">
        <f>ROUND(I177*H177,2)</f>
        <v>0</v>
      </c>
      <c r="K177" s="206" t="s">
        <v>217</v>
      </c>
      <c r="L177" s="61"/>
      <c r="M177" s="211" t="s">
        <v>76</v>
      </c>
      <c r="N177" s="212" t="s">
        <v>48</v>
      </c>
      <c r="O177" s="42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AR177" s="24" t="s">
        <v>218</v>
      </c>
      <c r="AT177" s="24" t="s">
        <v>214</v>
      </c>
      <c r="AU177" s="24" t="s">
        <v>172</v>
      </c>
      <c r="AY177" s="24" t="s">
        <v>212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4" t="s">
        <v>85</v>
      </c>
      <c r="BK177" s="215">
        <f>ROUND(I177*H177,2)</f>
        <v>0</v>
      </c>
      <c r="BL177" s="24" t="s">
        <v>218</v>
      </c>
      <c r="BM177" s="24" t="s">
        <v>334</v>
      </c>
    </row>
    <row r="178" spans="2:65" s="13" customFormat="1" ht="13.5">
      <c r="B178" s="229"/>
      <c r="C178" s="230"/>
      <c r="D178" s="216" t="s">
        <v>222</v>
      </c>
      <c r="E178" s="231" t="s">
        <v>76</v>
      </c>
      <c r="F178" s="232" t="s">
        <v>162</v>
      </c>
      <c r="G178" s="230"/>
      <c r="H178" s="233">
        <v>188</v>
      </c>
      <c r="I178" s="234"/>
      <c r="J178" s="230"/>
      <c r="K178" s="230"/>
      <c r="L178" s="235"/>
      <c r="M178" s="236"/>
      <c r="N178" s="237"/>
      <c r="O178" s="237"/>
      <c r="P178" s="237"/>
      <c r="Q178" s="237"/>
      <c r="R178" s="237"/>
      <c r="S178" s="237"/>
      <c r="T178" s="238"/>
      <c r="AT178" s="239" t="s">
        <v>222</v>
      </c>
      <c r="AU178" s="239" t="s">
        <v>172</v>
      </c>
      <c r="AV178" s="13" t="s">
        <v>87</v>
      </c>
      <c r="AW178" s="13" t="s">
        <v>40</v>
      </c>
      <c r="AX178" s="13" t="s">
        <v>78</v>
      </c>
      <c r="AY178" s="239" t="s">
        <v>212</v>
      </c>
    </row>
    <row r="179" spans="2:65" s="14" customFormat="1" ht="13.5">
      <c r="B179" s="240"/>
      <c r="C179" s="241"/>
      <c r="D179" s="216" t="s">
        <v>222</v>
      </c>
      <c r="E179" s="242" t="s">
        <v>76</v>
      </c>
      <c r="F179" s="243" t="s">
        <v>225</v>
      </c>
      <c r="G179" s="241"/>
      <c r="H179" s="244">
        <v>188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222</v>
      </c>
      <c r="AU179" s="250" t="s">
        <v>172</v>
      </c>
      <c r="AV179" s="14" t="s">
        <v>218</v>
      </c>
      <c r="AW179" s="14" t="s">
        <v>40</v>
      </c>
      <c r="AX179" s="14" t="s">
        <v>85</v>
      </c>
      <c r="AY179" s="250" t="s">
        <v>212</v>
      </c>
    </row>
    <row r="180" spans="2:65" s="1" customFormat="1" ht="16.5" customHeight="1">
      <c r="B180" s="41"/>
      <c r="C180" s="204" t="s">
        <v>335</v>
      </c>
      <c r="D180" s="204" t="s">
        <v>214</v>
      </c>
      <c r="E180" s="205" t="s">
        <v>336</v>
      </c>
      <c r="F180" s="206" t="s">
        <v>337</v>
      </c>
      <c r="G180" s="207" t="s">
        <v>124</v>
      </c>
      <c r="H180" s="208">
        <v>9.4</v>
      </c>
      <c r="I180" s="209"/>
      <c r="J180" s="210">
        <f>ROUND(I180*H180,2)</f>
        <v>0</v>
      </c>
      <c r="K180" s="206" t="s">
        <v>217</v>
      </c>
      <c r="L180" s="61"/>
      <c r="M180" s="211" t="s">
        <v>76</v>
      </c>
      <c r="N180" s="212" t="s">
        <v>48</v>
      </c>
      <c r="O180" s="42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AR180" s="24" t="s">
        <v>218</v>
      </c>
      <c r="AT180" s="24" t="s">
        <v>214</v>
      </c>
      <c r="AU180" s="24" t="s">
        <v>172</v>
      </c>
      <c r="AY180" s="24" t="s">
        <v>212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24" t="s">
        <v>85</v>
      </c>
      <c r="BK180" s="215">
        <f>ROUND(I180*H180,2)</f>
        <v>0</v>
      </c>
      <c r="BL180" s="24" t="s">
        <v>218</v>
      </c>
      <c r="BM180" s="24" t="s">
        <v>338</v>
      </c>
    </row>
    <row r="181" spans="2:65" s="1" customFormat="1" ht="27">
      <c r="B181" s="41"/>
      <c r="C181" s="63"/>
      <c r="D181" s="216" t="s">
        <v>220</v>
      </c>
      <c r="E181" s="63"/>
      <c r="F181" s="217" t="s">
        <v>339</v>
      </c>
      <c r="G181" s="63"/>
      <c r="H181" s="63"/>
      <c r="I181" s="173"/>
      <c r="J181" s="63"/>
      <c r="K181" s="63"/>
      <c r="L181" s="61"/>
      <c r="M181" s="218"/>
      <c r="N181" s="42"/>
      <c r="O181" s="42"/>
      <c r="P181" s="42"/>
      <c r="Q181" s="42"/>
      <c r="R181" s="42"/>
      <c r="S181" s="42"/>
      <c r="T181" s="78"/>
      <c r="AT181" s="24" t="s">
        <v>220</v>
      </c>
      <c r="AU181" s="24" t="s">
        <v>172</v>
      </c>
    </row>
    <row r="182" spans="2:65" s="12" customFormat="1" ht="13.5">
      <c r="B182" s="219"/>
      <c r="C182" s="220"/>
      <c r="D182" s="216" t="s">
        <v>222</v>
      </c>
      <c r="E182" s="221" t="s">
        <v>76</v>
      </c>
      <c r="F182" s="222" t="s">
        <v>340</v>
      </c>
      <c r="G182" s="220"/>
      <c r="H182" s="221" t="s">
        <v>76</v>
      </c>
      <c r="I182" s="223"/>
      <c r="J182" s="220"/>
      <c r="K182" s="220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222</v>
      </c>
      <c r="AU182" s="228" t="s">
        <v>172</v>
      </c>
      <c r="AV182" s="12" t="s">
        <v>85</v>
      </c>
      <c r="AW182" s="12" t="s">
        <v>40</v>
      </c>
      <c r="AX182" s="12" t="s">
        <v>78</v>
      </c>
      <c r="AY182" s="228" t="s">
        <v>212</v>
      </c>
    </row>
    <row r="183" spans="2:65" s="13" customFormat="1" ht="13.5">
      <c r="B183" s="229"/>
      <c r="C183" s="230"/>
      <c r="D183" s="216" t="s">
        <v>222</v>
      </c>
      <c r="E183" s="231" t="s">
        <v>76</v>
      </c>
      <c r="F183" s="232" t="s">
        <v>341</v>
      </c>
      <c r="G183" s="230"/>
      <c r="H183" s="233">
        <v>9.4</v>
      </c>
      <c r="I183" s="234"/>
      <c r="J183" s="230"/>
      <c r="K183" s="230"/>
      <c r="L183" s="235"/>
      <c r="M183" s="236"/>
      <c r="N183" s="237"/>
      <c r="O183" s="237"/>
      <c r="P183" s="237"/>
      <c r="Q183" s="237"/>
      <c r="R183" s="237"/>
      <c r="S183" s="237"/>
      <c r="T183" s="238"/>
      <c r="AT183" s="239" t="s">
        <v>222</v>
      </c>
      <c r="AU183" s="239" t="s">
        <v>172</v>
      </c>
      <c r="AV183" s="13" t="s">
        <v>87</v>
      </c>
      <c r="AW183" s="13" t="s">
        <v>40</v>
      </c>
      <c r="AX183" s="13" t="s">
        <v>78</v>
      </c>
      <c r="AY183" s="239" t="s">
        <v>212</v>
      </c>
    </row>
    <row r="184" spans="2:65" s="14" customFormat="1" ht="13.5">
      <c r="B184" s="240"/>
      <c r="C184" s="241"/>
      <c r="D184" s="216" t="s">
        <v>222</v>
      </c>
      <c r="E184" s="242" t="s">
        <v>76</v>
      </c>
      <c r="F184" s="243" t="s">
        <v>225</v>
      </c>
      <c r="G184" s="241"/>
      <c r="H184" s="244">
        <v>9.4</v>
      </c>
      <c r="I184" s="245"/>
      <c r="J184" s="241"/>
      <c r="K184" s="241"/>
      <c r="L184" s="246"/>
      <c r="M184" s="247"/>
      <c r="N184" s="248"/>
      <c r="O184" s="248"/>
      <c r="P184" s="248"/>
      <c r="Q184" s="248"/>
      <c r="R184" s="248"/>
      <c r="S184" s="248"/>
      <c r="T184" s="249"/>
      <c r="AT184" s="250" t="s">
        <v>222</v>
      </c>
      <c r="AU184" s="250" t="s">
        <v>172</v>
      </c>
      <c r="AV184" s="14" t="s">
        <v>218</v>
      </c>
      <c r="AW184" s="14" t="s">
        <v>40</v>
      </c>
      <c r="AX184" s="14" t="s">
        <v>85</v>
      </c>
      <c r="AY184" s="250" t="s">
        <v>212</v>
      </c>
    </row>
    <row r="185" spans="2:65" s="11" customFormat="1" ht="29.85" customHeight="1">
      <c r="B185" s="188"/>
      <c r="C185" s="189"/>
      <c r="D185" s="190" t="s">
        <v>77</v>
      </c>
      <c r="E185" s="202" t="s">
        <v>87</v>
      </c>
      <c r="F185" s="202" t="s">
        <v>342</v>
      </c>
      <c r="G185" s="189"/>
      <c r="H185" s="189"/>
      <c r="I185" s="192"/>
      <c r="J185" s="203">
        <f>BK185</f>
        <v>0</v>
      </c>
      <c r="K185" s="189"/>
      <c r="L185" s="194"/>
      <c r="M185" s="195"/>
      <c r="N185" s="196"/>
      <c r="O185" s="196"/>
      <c r="P185" s="197">
        <f>SUM(P186:P200)</f>
        <v>0</v>
      </c>
      <c r="Q185" s="196"/>
      <c r="R185" s="197">
        <f>SUM(R186:R200)</f>
        <v>0.63770244999999992</v>
      </c>
      <c r="S185" s="196"/>
      <c r="T185" s="198">
        <f>SUM(T186:T200)</f>
        <v>0</v>
      </c>
      <c r="AR185" s="199" t="s">
        <v>85</v>
      </c>
      <c r="AT185" s="200" t="s">
        <v>77</v>
      </c>
      <c r="AU185" s="200" t="s">
        <v>85</v>
      </c>
      <c r="AY185" s="199" t="s">
        <v>212</v>
      </c>
      <c r="BK185" s="201">
        <f>SUM(BK186:BK200)</f>
        <v>0</v>
      </c>
    </row>
    <row r="186" spans="2:65" s="1" customFormat="1" ht="25.5" customHeight="1">
      <c r="B186" s="41"/>
      <c r="C186" s="204" t="s">
        <v>343</v>
      </c>
      <c r="D186" s="204" t="s">
        <v>214</v>
      </c>
      <c r="E186" s="205" t="s">
        <v>344</v>
      </c>
      <c r="F186" s="206" t="s">
        <v>345</v>
      </c>
      <c r="G186" s="207" t="s">
        <v>124</v>
      </c>
      <c r="H186" s="208">
        <v>0.248</v>
      </c>
      <c r="I186" s="209"/>
      <c r="J186" s="210">
        <f>ROUND(I186*H186,2)</f>
        <v>0</v>
      </c>
      <c r="K186" s="206" t="s">
        <v>217</v>
      </c>
      <c r="L186" s="61"/>
      <c r="M186" s="211" t="s">
        <v>76</v>
      </c>
      <c r="N186" s="212" t="s">
        <v>48</v>
      </c>
      <c r="O186" s="42"/>
      <c r="P186" s="213">
        <f>O186*H186</f>
        <v>0</v>
      </c>
      <c r="Q186" s="213">
        <v>2.45329</v>
      </c>
      <c r="R186" s="213">
        <f>Q186*H186</f>
        <v>0.60841592</v>
      </c>
      <c r="S186" s="213">
        <v>0</v>
      </c>
      <c r="T186" s="214">
        <f>S186*H186</f>
        <v>0</v>
      </c>
      <c r="AR186" s="24" t="s">
        <v>218</v>
      </c>
      <c r="AT186" s="24" t="s">
        <v>214</v>
      </c>
      <c r="AU186" s="24" t="s">
        <v>87</v>
      </c>
      <c r="AY186" s="24" t="s">
        <v>212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24" t="s">
        <v>85</v>
      </c>
      <c r="BK186" s="215">
        <f>ROUND(I186*H186,2)</f>
        <v>0</v>
      </c>
      <c r="BL186" s="24" t="s">
        <v>218</v>
      </c>
      <c r="BM186" s="24" t="s">
        <v>346</v>
      </c>
    </row>
    <row r="187" spans="2:65" s="12" customFormat="1" ht="13.5">
      <c r="B187" s="219"/>
      <c r="C187" s="220"/>
      <c r="D187" s="216" t="s">
        <v>222</v>
      </c>
      <c r="E187" s="221" t="s">
        <v>76</v>
      </c>
      <c r="F187" s="222" t="s">
        <v>347</v>
      </c>
      <c r="G187" s="220"/>
      <c r="H187" s="221" t="s">
        <v>76</v>
      </c>
      <c r="I187" s="223"/>
      <c r="J187" s="220"/>
      <c r="K187" s="220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222</v>
      </c>
      <c r="AU187" s="228" t="s">
        <v>87</v>
      </c>
      <c r="AV187" s="12" t="s">
        <v>85</v>
      </c>
      <c r="AW187" s="12" t="s">
        <v>40</v>
      </c>
      <c r="AX187" s="12" t="s">
        <v>78</v>
      </c>
      <c r="AY187" s="228" t="s">
        <v>212</v>
      </c>
    </row>
    <row r="188" spans="2:65" s="13" customFormat="1" ht="13.5">
      <c r="B188" s="229"/>
      <c r="C188" s="230"/>
      <c r="D188" s="216" t="s">
        <v>222</v>
      </c>
      <c r="E188" s="231" t="s">
        <v>76</v>
      </c>
      <c r="F188" s="232" t="s">
        <v>348</v>
      </c>
      <c r="G188" s="230"/>
      <c r="H188" s="233">
        <v>0.248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222</v>
      </c>
      <c r="AU188" s="239" t="s">
        <v>87</v>
      </c>
      <c r="AV188" s="13" t="s">
        <v>87</v>
      </c>
      <c r="AW188" s="13" t="s">
        <v>40</v>
      </c>
      <c r="AX188" s="13" t="s">
        <v>78</v>
      </c>
      <c r="AY188" s="239" t="s">
        <v>212</v>
      </c>
    </row>
    <row r="189" spans="2:65" s="14" customFormat="1" ht="13.5">
      <c r="B189" s="240"/>
      <c r="C189" s="241"/>
      <c r="D189" s="216" t="s">
        <v>222</v>
      </c>
      <c r="E189" s="242" t="s">
        <v>76</v>
      </c>
      <c r="F189" s="243" t="s">
        <v>225</v>
      </c>
      <c r="G189" s="241"/>
      <c r="H189" s="244">
        <v>0.248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AT189" s="250" t="s">
        <v>222</v>
      </c>
      <c r="AU189" s="250" t="s">
        <v>87</v>
      </c>
      <c r="AV189" s="14" t="s">
        <v>218</v>
      </c>
      <c r="AW189" s="14" t="s">
        <v>40</v>
      </c>
      <c r="AX189" s="14" t="s">
        <v>85</v>
      </c>
      <c r="AY189" s="250" t="s">
        <v>212</v>
      </c>
    </row>
    <row r="190" spans="2:65" s="1" customFormat="1" ht="16.5" customHeight="1">
      <c r="B190" s="41"/>
      <c r="C190" s="204" t="s">
        <v>349</v>
      </c>
      <c r="D190" s="204" t="s">
        <v>214</v>
      </c>
      <c r="E190" s="205" t="s">
        <v>350</v>
      </c>
      <c r="F190" s="206" t="s">
        <v>351</v>
      </c>
      <c r="G190" s="207" t="s">
        <v>113</v>
      </c>
      <c r="H190" s="208">
        <v>0.77700000000000002</v>
      </c>
      <c r="I190" s="209"/>
      <c r="J190" s="210">
        <f>ROUND(I190*H190,2)</f>
        <v>0</v>
      </c>
      <c r="K190" s="206" t="s">
        <v>217</v>
      </c>
      <c r="L190" s="61"/>
      <c r="M190" s="211" t="s">
        <v>76</v>
      </c>
      <c r="N190" s="212" t="s">
        <v>48</v>
      </c>
      <c r="O190" s="42"/>
      <c r="P190" s="213">
        <f>O190*H190</f>
        <v>0</v>
      </c>
      <c r="Q190" s="213">
        <v>2.47E-3</v>
      </c>
      <c r="R190" s="213">
        <f>Q190*H190</f>
        <v>1.9191900000000001E-3</v>
      </c>
      <c r="S190" s="213">
        <v>0</v>
      </c>
      <c r="T190" s="214">
        <f>S190*H190</f>
        <v>0</v>
      </c>
      <c r="AR190" s="24" t="s">
        <v>218</v>
      </c>
      <c r="AT190" s="24" t="s">
        <v>214</v>
      </c>
      <c r="AU190" s="24" t="s">
        <v>87</v>
      </c>
      <c r="AY190" s="24" t="s">
        <v>212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24" t="s">
        <v>85</v>
      </c>
      <c r="BK190" s="215">
        <f>ROUND(I190*H190,2)</f>
        <v>0</v>
      </c>
      <c r="BL190" s="24" t="s">
        <v>218</v>
      </c>
      <c r="BM190" s="24" t="s">
        <v>352</v>
      </c>
    </row>
    <row r="191" spans="2:65" s="12" customFormat="1" ht="13.5">
      <c r="B191" s="219"/>
      <c r="C191" s="220"/>
      <c r="D191" s="216" t="s">
        <v>222</v>
      </c>
      <c r="E191" s="221" t="s">
        <v>76</v>
      </c>
      <c r="F191" s="222" t="s">
        <v>353</v>
      </c>
      <c r="G191" s="220"/>
      <c r="H191" s="221" t="s">
        <v>76</v>
      </c>
      <c r="I191" s="223"/>
      <c r="J191" s="220"/>
      <c r="K191" s="220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222</v>
      </c>
      <c r="AU191" s="228" t="s">
        <v>87</v>
      </c>
      <c r="AV191" s="12" t="s">
        <v>85</v>
      </c>
      <c r="AW191" s="12" t="s">
        <v>40</v>
      </c>
      <c r="AX191" s="12" t="s">
        <v>78</v>
      </c>
      <c r="AY191" s="228" t="s">
        <v>212</v>
      </c>
    </row>
    <row r="192" spans="2:65" s="13" customFormat="1" ht="13.5">
      <c r="B192" s="229"/>
      <c r="C192" s="230"/>
      <c r="D192" s="216" t="s">
        <v>222</v>
      </c>
      <c r="E192" s="231" t="s">
        <v>175</v>
      </c>
      <c r="F192" s="232" t="s">
        <v>354</v>
      </c>
      <c r="G192" s="230"/>
      <c r="H192" s="233">
        <v>0.77700000000000002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222</v>
      </c>
      <c r="AU192" s="239" t="s">
        <v>87</v>
      </c>
      <c r="AV192" s="13" t="s">
        <v>87</v>
      </c>
      <c r="AW192" s="13" t="s">
        <v>40</v>
      </c>
      <c r="AX192" s="13" t="s">
        <v>78</v>
      </c>
      <c r="AY192" s="239" t="s">
        <v>212</v>
      </c>
    </row>
    <row r="193" spans="2:65" s="14" customFormat="1" ht="13.5">
      <c r="B193" s="240"/>
      <c r="C193" s="241"/>
      <c r="D193" s="216" t="s">
        <v>222</v>
      </c>
      <c r="E193" s="242" t="s">
        <v>76</v>
      </c>
      <c r="F193" s="243" t="s">
        <v>225</v>
      </c>
      <c r="G193" s="241"/>
      <c r="H193" s="244">
        <v>0.77700000000000002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222</v>
      </c>
      <c r="AU193" s="250" t="s">
        <v>87</v>
      </c>
      <c r="AV193" s="14" t="s">
        <v>218</v>
      </c>
      <c r="AW193" s="14" t="s">
        <v>40</v>
      </c>
      <c r="AX193" s="14" t="s">
        <v>85</v>
      </c>
      <c r="AY193" s="250" t="s">
        <v>212</v>
      </c>
    </row>
    <row r="194" spans="2:65" s="1" customFormat="1" ht="16.5" customHeight="1">
      <c r="B194" s="41"/>
      <c r="C194" s="204" t="s">
        <v>355</v>
      </c>
      <c r="D194" s="204" t="s">
        <v>214</v>
      </c>
      <c r="E194" s="205" t="s">
        <v>356</v>
      </c>
      <c r="F194" s="206" t="s">
        <v>357</v>
      </c>
      <c r="G194" s="207" t="s">
        <v>113</v>
      </c>
      <c r="H194" s="208">
        <v>0.77700000000000002</v>
      </c>
      <c r="I194" s="209"/>
      <c r="J194" s="210">
        <f>ROUND(I194*H194,2)</f>
        <v>0</v>
      </c>
      <c r="K194" s="206" t="s">
        <v>217</v>
      </c>
      <c r="L194" s="61"/>
      <c r="M194" s="211" t="s">
        <v>76</v>
      </c>
      <c r="N194" s="212" t="s">
        <v>48</v>
      </c>
      <c r="O194" s="42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AR194" s="24" t="s">
        <v>218</v>
      </c>
      <c r="AT194" s="24" t="s">
        <v>214</v>
      </c>
      <c r="AU194" s="24" t="s">
        <v>87</v>
      </c>
      <c r="AY194" s="24" t="s">
        <v>212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24" t="s">
        <v>85</v>
      </c>
      <c r="BK194" s="215">
        <f>ROUND(I194*H194,2)</f>
        <v>0</v>
      </c>
      <c r="BL194" s="24" t="s">
        <v>218</v>
      </c>
      <c r="BM194" s="24" t="s">
        <v>358</v>
      </c>
    </row>
    <row r="195" spans="2:65" s="13" customFormat="1" ht="13.5">
      <c r="B195" s="229"/>
      <c r="C195" s="230"/>
      <c r="D195" s="216" t="s">
        <v>222</v>
      </c>
      <c r="E195" s="231" t="s">
        <v>76</v>
      </c>
      <c r="F195" s="232" t="s">
        <v>175</v>
      </c>
      <c r="G195" s="230"/>
      <c r="H195" s="233">
        <v>0.77700000000000002</v>
      </c>
      <c r="I195" s="234"/>
      <c r="J195" s="230"/>
      <c r="K195" s="230"/>
      <c r="L195" s="235"/>
      <c r="M195" s="236"/>
      <c r="N195" s="237"/>
      <c r="O195" s="237"/>
      <c r="P195" s="237"/>
      <c r="Q195" s="237"/>
      <c r="R195" s="237"/>
      <c r="S195" s="237"/>
      <c r="T195" s="238"/>
      <c r="AT195" s="239" t="s">
        <v>222</v>
      </c>
      <c r="AU195" s="239" t="s">
        <v>87</v>
      </c>
      <c r="AV195" s="13" t="s">
        <v>87</v>
      </c>
      <c r="AW195" s="13" t="s">
        <v>40</v>
      </c>
      <c r="AX195" s="13" t="s">
        <v>78</v>
      </c>
      <c r="AY195" s="239" t="s">
        <v>212</v>
      </c>
    </row>
    <row r="196" spans="2:65" s="14" customFormat="1" ht="13.5">
      <c r="B196" s="240"/>
      <c r="C196" s="241"/>
      <c r="D196" s="216" t="s">
        <v>222</v>
      </c>
      <c r="E196" s="242" t="s">
        <v>76</v>
      </c>
      <c r="F196" s="243" t="s">
        <v>225</v>
      </c>
      <c r="G196" s="241"/>
      <c r="H196" s="244">
        <v>0.77700000000000002</v>
      </c>
      <c r="I196" s="245"/>
      <c r="J196" s="241"/>
      <c r="K196" s="241"/>
      <c r="L196" s="246"/>
      <c r="M196" s="247"/>
      <c r="N196" s="248"/>
      <c r="O196" s="248"/>
      <c r="P196" s="248"/>
      <c r="Q196" s="248"/>
      <c r="R196" s="248"/>
      <c r="S196" s="248"/>
      <c r="T196" s="249"/>
      <c r="AT196" s="250" t="s">
        <v>222</v>
      </c>
      <c r="AU196" s="250" t="s">
        <v>87</v>
      </c>
      <c r="AV196" s="14" t="s">
        <v>218</v>
      </c>
      <c r="AW196" s="14" t="s">
        <v>40</v>
      </c>
      <c r="AX196" s="14" t="s">
        <v>85</v>
      </c>
      <c r="AY196" s="250" t="s">
        <v>212</v>
      </c>
    </row>
    <row r="197" spans="2:65" s="1" customFormat="1" ht="16.5" customHeight="1">
      <c r="B197" s="41"/>
      <c r="C197" s="204" t="s">
        <v>359</v>
      </c>
      <c r="D197" s="204" t="s">
        <v>214</v>
      </c>
      <c r="E197" s="205" t="s">
        <v>360</v>
      </c>
      <c r="F197" s="206" t="s">
        <v>361</v>
      </c>
      <c r="G197" s="207" t="s">
        <v>264</v>
      </c>
      <c r="H197" s="208">
        <v>2.5999999999999999E-2</v>
      </c>
      <c r="I197" s="209"/>
      <c r="J197" s="210">
        <f>ROUND(I197*H197,2)</f>
        <v>0</v>
      </c>
      <c r="K197" s="206" t="s">
        <v>217</v>
      </c>
      <c r="L197" s="61"/>
      <c r="M197" s="211" t="s">
        <v>76</v>
      </c>
      <c r="N197" s="212" t="s">
        <v>48</v>
      </c>
      <c r="O197" s="42"/>
      <c r="P197" s="213">
        <f>O197*H197</f>
        <v>0</v>
      </c>
      <c r="Q197" s="213">
        <v>1.0525899999999999</v>
      </c>
      <c r="R197" s="213">
        <f>Q197*H197</f>
        <v>2.7367339999999997E-2</v>
      </c>
      <c r="S197" s="213">
        <v>0</v>
      </c>
      <c r="T197" s="214">
        <f>S197*H197</f>
        <v>0</v>
      </c>
      <c r="AR197" s="24" t="s">
        <v>218</v>
      </c>
      <c r="AT197" s="24" t="s">
        <v>214</v>
      </c>
      <c r="AU197" s="24" t="s">
        <v>87</v>
      </c>
      <c r="AY197" s="24" t="s">
        <v>212</v>
      </c>
      <c r="BE197" s="215">
        <f>IF(N197="základní",J197,0)</f>
        <v>0</v>
      </c>
      <c r="BF197" s="215">
        <f>IF(N197="snížená",J197,0)</f>
        <v>0</v>
      </c>
      <c r="BG197" s="215">
        <f>IF(N197="zákl. přenesená",J197,0)</f>
        <v>0</v>
      </c>
      <c r="BH197" s="215">
        <f>IF(N197="sníž. přenesená",J197,0)</f>
        <v>0</v>
      </c>
      <c r="BI197" s="215">
        <f>IF(N197="nulová",J197,0)</f>
        <v>0</v>
      </c>
      <c r="BJ197" s="24" t="s">
        <v>85</v>
      </c>
      <c r="BK197" s="215">
        <f>ROUND(I197*H197,2)</f>
        <v>0</v>
      </c>
      <c r="BL197" s="24" t="s">
        <v>218</v>
      </c>
      <c r="BM197" s="24" t="s">
        <v>362</v>
      </c>
    </row>
    <row r="198" spans="2:65" s="12" customFormat="1" ht="13.5">
      <c r="B198" s="219"/>
      <c r="C198" s="220"/>
      <c r="D198" s="216" t="s">
        <v>222</v>
      </c>
      <c r="E198" s="221" t="s">
        <v>76</v>
      </c>
      <c r="F198" s="222" t="s">
        <v>363</v>
      </c>
      <c r="G198" s="220"/>
      <c r="H198" s="221" t="s">
        <v>76</v>
      </c>
      <c r="I198" s="223"/>
      <c r="J198" s="220"/>
      <c r="K198" s="220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222</v>
      </c>
      <c r="AU198" s="228" t="s">
        <v>87</v>
      </c>
      <c r="AV198" s="12" t="s">
        <v>85</v>
      </c>
      <c r="AW198" s="12" t="s">
        <v>40</v>
      </c>
      <c r="AX198" s="12" t="s">
        <v>78</v>
      </c>
      <c r="AY198" s="228" t="s">
        <v>212</v>
      </c>
    </row>
    <row r="199" spans="2:65" s="13" customFormat="1" ht="13.5">
      <c r="B199" s="229"/>
      <c r="C199" s="230"/>
      <c r="D199" s="216" t="s">
        <v>222</v>
      </c>
      <c r="E199" s="231" t="s">
        <v>76</v>
      </c>
      <c r="F199" s="232" t="s">
        <v>364</v>
      </c>
      <c r="G199" s="230"/>
      <c r="H199" s="233">
        <v>2.5999999999999999E-2</v>
      </c>
      <c r="I199" s="234"/>
      <c r="J199" s="230"/>
      <c r="K199" s="230"/>
      <c r="L199" s="235"/>
      <c r="M199" s="236"/>
      <c r="N199" s="237"/>
      <c r="O199" s="237"/>
      <c r="P199" s="237"/>
      <c r="Q199" s="237"/>
      <c r="R199" s="237"/>
      <c r="S199" s="237"/>
      <c r="T199" s="238"/>
      <c r="AT199" s="239" t="s">
        <v>222</v>
      </c>
      <c r="AU199" s="239" t="s">
        <v>87</v>
      </c>
      <c r="AV199" s="13" t="s">
        <v>87</v>
      </c>
      <c r="AW199" s="13" t="s">
        <v>40</v>
      </c>
      <c r="AX199" s="13" t="s">
        <v>78</v>
      </c>
      <c r="AY199" s="239" t="s">
        <v>212</v>
      </c>
    </row>
    <row r="200" spans="2:65" s="14" customFormat="1" ht="13.5">
      <c r="B200" s="240"/>
      <c r="C200" s="241"/>
      <c r="D200" s="216" t="s">
        <v>222</v>
      </c>
      <c r="E200" s="242" t="s">
        <v>76</v>
      </c>
      <c r="F200" s="243" t="s">
        <v>225</v>
      </c>
      <c r="G200" s="241"/>
      <c r="H200" s="244">
        <v>2.5999999999999999E-2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AT200" s="250" t="s">
        <v>222</v>
      </c>
      <c r="AU200" s="250" t="s">
        <v>87</v>
      </c>
      <c r="AV200" s="14" t="s">
        <v>218</v>
      </c>
      <c r="AW200" s="14" t="s">
        <v>40</v>
      </c>
      <c r="AX200" s="14" t="s">
        <v>85</v>
      </c>
      <c r="AY200" s="250" t="s">
        <v>212</v>
      </c>
    </row>
    <row r="201" spans="2:65" s="11" customFormat="1" ht="29.85" customHeight="1">
      <c r="B201" s="188"/>
      <c r="C201" s="189"/>
      <c r="D201" s="190" t="s">
        <v>77</v>
      </c>
      <c r="E201" s="202" t="s">
        <v>172</v>
      </c>
      <c r="F201" s="202" t="s">
        <v>365</v>
      </c>
      <c r="G201" s="189"/>
      <c r="H201" s="189"/>
      <c r="I201" s="192"/>
      <c r="J201" s="203">
        <f>BK201</f>
        <v>0</v>
      </c>
      <c r="K201" s="189"/>
      <c r="L201" s="194"/>
      <c r="M201" s="195"/>
      <c r="N201" s="196"/>
      <c r="O201" s="196"/>
      <c r="P201" s="197">
        <f>SUM(P202:P209)</f>
        <v>0</v>
      </c>
      <c r="Q201" s="196"/>
      <c r="R201" s="197">
        <f>SUM(R202:R209)</f>
        <v>0</v>
      </c>
      <c r="S201" s="196"/>
      <c r="T201" s="198">
        <f>SUM(T202:T209)</f>
        <v>0</v>
      </c>
      <c r="AR201" s="199" t="s">
        <v>85</v>
      </c>
      <c r="AT201" s="200" t="s">
        <v>77</v>
      </c>
      <c r="AU201" s="200" t="s">
        <v>85</v>
      </c>
      <c r="AY201" s="199" t="s">
        <v>212</v>
      </c>
      <c r="BK201" s="201">
        <f>SUM(BK202:BK209)</f>
        <v>0</v>
      </c>
    </row>
    <row r="202" spans="2:65" s="1" customFormat="1" ht="16.5" customHeight="1">
      <c r="B202" s="41"/>
      <c r="C202" s="204" t="s">
        <v>152</v>
      </c>
      <c r="D202" s="204" t="s">
        <v>214</v>
      </c>
      <c r="E202" s="205" t="s">
        <v>366</v>
      </c>
      <c r="F202" s="206" t="s">
        <v>367</v>
      </c>
      <c r="G202" s="207" t="s">
        <v>135</v>
      </c>
      <c r="H202" s="208">
        <v>1</v>
      </c>
      <c r="I202" s="209"/>
      <c r="J202" s="210">
        <f>ROUND(I202*H202,2)</f>
        <v>0</v>
      </c>
      <c r="K202" s="206" t="s">
        <v>217</v>
      </c>
      <c r="L202" s="61"/>
      <c r="M202" s="211" t="s">
        <v>76</v>
      </c>
      <c r="N202" s="212" t="s">
        <v>48</v>
      </c>
      <c r="O202" s="42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AR202" s="24" t="s">
        <v>218</v>
      </c>
      <c r="AT202" s="24" t="s">
        <v>214</v>
      </c>
      <c r="AU202" s="24" t="s">
        <v>87</v>
      </c>
      <c r="AY202" s="24" t="s">
        <v>212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24" t="s">
        <v>85</v>
      </c>
      <c r="BK202" s="215">
        <f>ROUND(I202*H202,2)</f>
        <v>0</v>
      </c>
      <c r="BL202" s="24" t="s">
        <v>218</v>
      </c>
      <c r="BM202" s="24" t="s">
        <v>368</v>
      </c>
    </row>
    <row r="203" spans="2:65" s="12" customFormat="1" ht="13.5">
      <c r="B203" s="219"/>
      <c r="C203" s="220"/>
      <c r="D203" s="216" t="s">
        <v>222</v>
      </c>
      <c r="E203" s="221" t="s">
        <v>76</v>
      </c>
      <c r="F203" s="222" t="s">
        <v>369</v>
      </c>
      <c r="G203" s="220"/>
      <c r="H203" s="221" t="s">
        <v>76</v>
      </c>
      <c r="I203" s="223"/>
      <c r="J203" s="220"/>
      <c r="K203" s="220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222</v>
      </c>
      <c r="AU203" s="228" t="s">
        <v>87</v>
      </c>
      <c r="AV203" s="12" t="s">
        <v>85</v>
      </c>
      <c r="AW203" s="12" t="s">
        <v>40</v>
      </c>
      <c r="AX203" s="12" t="s">
        <v>78</v>
      </c>
      <c r="AY203" s="228" t="s">
        <v>212</v>
      </c>
    </row>
    <row r="204" spans="2:65" s="13" customFormat="1" ht="13.5">
      <c r="B204" s="229"/>
      <c r="C204" s="230"/>
      <c r="D204" s="216" t="s">
        <v>222</v>
      </c>
      <c r="E204" s="231" t="s">
        <v>173</v>
      </c>
      <c r="F204" s="232" t="s">
        <v>85</v>
      </c>
      <c r="G204" s="230"/>
      <c r="H204" s="233">
        <v>1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222</v>
      </c>
      <c r="AU204" s="239" t="s">
        <v>87</v>
      </c>
      <c r="AV204" s="13" t="s">
        <v>87</v>
      </c>
      <c r="AW204" s="13" t="s">
        <v>40</v>
      </c>
      <c r="AX204" s="13" t="s">
        <v>78</v>
      </c>
      <c r="AY204" s="239" t="s">
        <v>212</v>
      </c>
    </row>
    <row r="205" spans="2:65" s="14" customFormat="1" ht="13.5">
      <c r="B205" s="240"/>
      <c r="C205" s="241"/>
      <c r="D205" s="216" t="s">
        <v>222</v>
      </c>
      <c r="E205" s="242" t="s">
        <v>76</v>
      </c>
      <c r="F205" s="243" t="s">
        <v>225</v>
      </c>
      <c r="G205" s="241"/>
      <c r="H205" s="244">
        <v>1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AT205" s="250" t="s">
        <v>222</v>
      </c>
      <c r="AU205" s="250" t="s">
        <v>87</v>
      </c>
      <c r="AV205" s="14" t="s">
        <v>218</v>
      </c>
      <c r="AW205" s="14" t="s">
        <v>40</v>
      </c>
      <c r="AX205" s="14" t="s">
        <v>85</v>
      </c>
      <c r="AY205" s="250" t="s">
        <v>212</v>
      </c>
    </row>
    <row r="206" spans="2:65" s="1" customFormat="1" ht="38.25" customHeight="1">
      <c r="B206" s="41"/>
      <c r="C206" s="251" t="s">
        <v>370</v>
      </c>
      <c r="D206" s="251" t="s">
        <v>280</v>
      </c>
      <c r="E206" s="252" t="s">
        <v>371</v>
      </c>
      <c r="F206" s="253" t="s">
        <v>372</v>
      </c>
      <c r="G206" s="254" t="s">
        <v>135</v>
      </c>
      <c r="H206" s="255">
        <v>1</v>
      </c>
      <c r="I206" s="256"/>
      <c r="J206" s="257">
        <f>ROUND(I206*H206,2)</f>
        <v>0</v>
      </c>
      <c r="K206" s="253" t="s">
        <v>76</v>
      </c>
      <c r="L206" s="258"/>
      <c r="M206" s="259" t="s">
        <v>76</v>
      </c>
      <c r="N206" s="260" t="s">
        <v>48</v>
      </c>
      <c r="O206" s="42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AR206" s="24" t="s">
        <v>251</v>
      </c>
      <c r="AT206" s="24" t="s">
        <v>280</v>
      </c>
      <c r="AU206" s="24" t="s">
        <v>87</v>
      </c>
      <c r="AY206" s="24" t="s">
        <v>212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24" t="s">
        <v>85</v>
      </c>
      <c r="BK206" s="215">
        <f>ROUND(I206*H206,2)</f>
        <v>0</v>
      </c>
      <c r="BL206" s="24" t="s">
        <v>218</v>
      </c>
      <c r="BM206" s="24" t="s">
        <v>373</v>
      </c>
    </row>
    <row r="207" spans="2:65" s="1" customFormat="1" ht="54">
      <c r="B207" s="41"/>
      <c r="C207" s="63"/>
      <c r="D207" s="216" t="s">
        <v>220</v>
      </c>
      <c r="E207" s="63"/>
      <c r="F207" s="217" t="s">
        <v>374</v>
      </c>
      <c r="G207" s="63"/>
      <c r="H207" s="63"/>
      <c r="I207" s="173"/>
      <c r="J207" s="63"/>
      <c r="K207" s="63"/>
      <c r="L207" s="61"/>
      <c r="M207" s="218"/>
      <c r="N207" s="42"/>
      <c r="O207" s="42"/>
      <c r="P207" s="42"/>
      <c r="Q207" s="42"/>
      <c r="R207" s="42"/>
      <c r="S207" s="42"/>
      <c r="T207" s="78"/>
      <c r="AT207" s="24" t="s">
        <v>220</v>
      </c>
      <c r="AU207" s="24" t="s">
        <v>87</v>
      </c>
    </row>
    <row r="208" spans="2:65" s="13" customFormat="1" ht="13.5">
      <c r="B208" s="229"/>
      <c r="C208" s="230"/>
      <c r="D208" s="216" t="s">
        <v>222</v>
      </c>
      <c r="E208" s="231" t="s">
        <v>76</v>
      </c>
      <c r="F208" s="232" t="s">
        <v>173</v>
      </c>
      <c r="G208" s="230"/>
      <c r="H208" s="233">
        <v>1</v>
      </c>
      <c r="I208" s="234"/>
      <c r="J208" s="230"/>
      <c r="K208" s="230"/>
      <c r="L208" s="235"/>
      <c r="M208" s="236"/>
      <c r="N208" s="237"/>
      <c r="O208" s="237"/>
      <c r="P208" s="237"/>
      <c r="Q208" s="237"/>
      <c r="R208" s="237"/>
      <c r="S208" s="237"/>
      <c r="T208" s="238"/>
      <c r="AT208" s="239" t="s">
        <v>222</v>
      </c>
      <c r="AU208" s="239" t="s">
        <v>87</v>
      </c>
      <c r="AV208" s="13" t="s">
        <v>87</v>
      </c>
      <c r="AW208" s="13" t="s">
        <v>40</v>
      </c>
      <c r="AX208" s="13" t="s">
        <v>78</v>
      </c>
      <c r="AY208" s="239" t="s">
        <v>212</v>
      </c>
    </row>
    <row r="209" spans="2:65" s="14" customFormat="1" ht="13.5">
      <c r="B209" s="240"/>
      <c r="C209" s="241"/>
      <c r="D209" s="216" t="s">
        <v>222</v>
      </c>
      <c r="E209" s="242" t="s">
        <v>76</v>
      </c>
      <c r="F209" s="243" t="s">
        <v>225</v>
      </c>
      <c r="G209" s="241"/>
      <c r="H209" s="244">
        <v>1</v>
      </c>
      <c r="I209" s="245"/>
      <c r="J209" s="241"/>
      <c r="K209" s="241"/>
      <c r="L209" s="246"/>
      <c r="M209" s="247"/>
      <c r="N209" s="248"/>
      <c r="O209" s="248"/>
      <c r="P209" s="248"/>
      <c r="Q209" s="248"/>
      <c r="R209" s="248"/>
      <c r="S209" s="248"/>
      <c r="T209" s="249"/>
      <c r="AT209" s="250" t="s">
        <v>222</v>
      </c>
      <c r="AU209" s="250" t="s">
        <v>87</v>
      </c>
      <c r="AV209" s="14" t="s">
        <v>218</v>
      </c>
      <c r="AW209" s="14" t="s">
        <v>40</v>
      </c>
      <c r="AX209" s="14" t="s">
        <v>85</v>
      </c>
      <c r="AY209" s="250" t="s">
        <v>212</v>
      </c>
    </row>
    <row r="210" spans="2:65" s="11" customFormat="1" ht="29.85" customHeight="1">
      <c r="B210" s="188"/>
      <c r="C210" s="189"/>
      <c r="D210" s="190" t="s">
        <v>77</v>
      </c>
      <c r="E210" s="202" t="s">
        <v>218</v>
      </c>
      <c r="F210" s="202" t="s">
        <v>375</v>
      </c>
      <c r="G210" s="189"/>
      <c r="H210" s="189"/>
      <c r="I210" s="192"/>
      <c r="J210" s="203">
        <f>BK210</f>
        <v>0</v>
      </c>
      <c r="K210" s="189"/>
      <c r="L210" s="194"/>
      <c r="M210" s="195"/>
      <c r="N210" s="196"/>
      <c r="O210" s="196"/>
      <c r="P210" s="197">
        <f>SUM(P211:P214)</f>
        <v>0</v>
      </c>
      <c r="Q210" s="196"/>
      <c r="R210" s="197">
        <f>SUM(R211:R214)</f>
        <v>0.42542325000000003</v>
      </c>
      <c r="S210" s="196"/>
      <c r="T210" s="198">
        <f>SUM(T211:T214)</f>
        <v>0</v>
      </c>
      <c r="AR210" s="199" t="s">
        <v>85</v>
      </c>
      <c r="AT210" s="200" t="s">
        <v>77</v>
      </c>
      <c r="AU210" s="200" t="s">
        <v>85</v>
      </c>
      <c r="AY210" s="199" t="s">
        <v>212</v>
      </c>
      <c r="BK210" s="201">
        <f>SUM(BK211:BK214)</f>
        <v>0</v>
      </c>
    </row>
    <row r="211" spans="2:65" s="1" customFormat="1" ht="25.5" customHeight="1">
      <c r="B211" s="41"/>
      <c r="C211" s="204" t="s">
        <v>376</v>
      </c>
      <c r="D211" s="204" t="s">
        <v>214</v>
      </c>
      <c r="E211" s="205" t="s">
        <v>377</v>
      </c>
      <c r="F211" s="206" t="s">
        <v>378</v>
      </c>
      <c r="G211" s="207" t="s">
        <v>124</v>
      </c>
      <c r="H211" s="208">
        <v>0.22500000000000001</v>
      </c>
      <c r="I211" s="209"/>
      <c r="J211" s="210">
        <f>ROUND(I211*H211,2)</f>
        <v>0</v>
      </c>
      <c r="K211" s="206" t="s">
        <v>217</v>
      </c>
      <c r="L211" s="61"/>
      <c r="M211" s="211" t="s">
        <v>76</v>
      </c>
      <c r="N211" s="212" t="s">
        <v>48</v>
      </c>
      <c r="O211" s="42"/>
      <c r="P211" s="213">
        <f>O211*H211</f>
        <v>0</v>
      </c>
      <c r="Q211" s="213">
        <v>1.8907700000000001</v>
      </c>
      <c r="R211" s="213">
        <f>Q211*H211</f>
        <v>0.42542325000000003</v>
      </c>
      <c r="S211" s="213">
        <v>0</v>
      </c>
      <c r="T211" s="214">
        <f>S211*H211</f>
        <v>0</v>
      </c>
      <c r="AR211" s="24" t="s">
        <v>218</v>
      </c>
      <c r="AT211" s="24" t="s">
        <v>214</v>
      </c>
      <c r="AU211" s="24" t="s">
        <v>87</v>
      </c>
      <c r="AY211" s="24" t="s">
        <v>212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24" t="s">
        <v>85</v>
      </c>
      <c r="BK211" s="215">
        <f>ROUND(I211*H211,2)</f>
        <v>0</v>
      </c>
      <c r="BL211" s="24" t="s">
        <v>218</v>
      </c>
      <c r="BM211" s="24" t="s">
        <v>379</v>
      </c>
    </row>
    <row r="212" spans="2:65" s="12" customFormat="1" ht="13.5">
      <c r="B212" s="219"/>
      <c r="C212" s="220"/>
      <c r="D212" s="216" t="s">
        <v>222</v>
      </c>
      <c r="E212" s="221" t="s">
        <v>76</v>
      </c>
      <c r="F212" s="222" t="s">
        <v>277</v>
      </c>
      <c r="G212" s="220"/>
      <c r="H212" s="221" t="s">
        <v>76</v>
      </c>
      <c r="I212" s="223"/>
      <c r="J212" s="220"/>
      <c r="K212" s="220"/>
      <c r="L212" s="224"/>
      <c r="M212" s="225"/>
      <c r="N212" s="226"/>
      <c r="O212" s="226"/>
      <c r="P212" s="226"/>
      <c r="Q212" s="226"/>
      <c r="R212" s="226"/>
      <c r="S212" s="226"/>
      <c r="T212" s="227"/>
      <c r="AT212" s="228" t="s">
        <v>222</v>
      </c>
      <c r="AU212" s="228" t="s">
        <v>87</v>
      </c>
      <c r="AV212" s="12" t="s">
        <v>85</v>
      </c>
      <c r="AW212" s="12" t="s">
        <v>40</v>
      </c>
      <c r="AX212" s="12" t="s">
        <v>78</v>
      </c>
      <c r="AY212" s="228" t="s">
        <v>212</v>
      </c>
    </row>
    <row r="213" spans="2:65" s="13" customFormat="1" ht="13.5">
      <c r="B213" s="229"/>
      <c r="C213" s="230"/>
      <c r="D213" s="216" t="s">
        <v>222</v>
      </c>
      <c r="E213" s="231" t="s">
        <v>76</v>
      </c>
      <c r="F213" s="232" t="s">
        <v>380</v>
      </c>
      <c r="G213" s="230"/>
      <c r="H213" s="233">
        <v>0.22500000000000001</v>
      </c>
      <c r="I213" s="234"/>
      <c r="J213" s="230"/>
      <c r="K213" s="230"/>
      <c r="L213" s="235"/>
      <c r="M213" s="236"/>
      <c r="N213" s="237"/>
      <c r="O213" s="237"/>
      <c r="P213" s="237"/>
      <c r="Q213" s="237"/>
      <c r="R213" s="237"/>
      <c r="S213" s="237"/>
      <c r="T213" s="238"/>
      <c r="AT213" s="239" t="s">
        <v>222</v>
      </c>
      <c r="AU213" s="239" t="s">
        <v>87</v>
      </c>
      <c r="AV213" s="13" t="s">
        <v>87</v>
      </c>
      <c r="AW213" s="13" t="s">
        <v>40</v>
      </c>
      <c r="AX213" s="13" t="s">
        <v>78</v>
      </c>
      <c r="AY213" s="239" t="s">
        <v>212</v>
      </c>
    </row>
    <row r="214" spans="2:65" s="14" customFormat="1" ht="13.5">
      <c r="B214" s="240"/>
      <c r="C214" s="241"/>
      <c r="D214" s="216" t="s">
        <v>222</v>
      </c>
      <c r="E214" s="242" t="s">
        <v>76</v>
      </c>
      <c r="F214" s="243" t="s">
        <v>225</v>
      </c>
      <c r="G214" s="241"/>
      <c r="H214" s="244">
        <v>0.22500000000000001</v>
      </c>
      <c r="I214" s="245"/>
      <c r="J214" s="241"/>
      <c r="K214" s="241"/>
      <c r="L214" s="246"/>
      <c r="M214" s="247"/>
      <c r="N214" s="248"/>
      <c r="O214" s="248"/>
      <c r="P214" s="248"/>
      <c r="Q214" s="248"/>
      <c r="R214" s="248"/>
      <c r="S214" s="248"/>
      <c r="T214" s="249"/>
      <c r="AT214" s="250" t="s">
        <v>222</v>
      </c>
      <c r="AU214" s="250" t="s">
        <v>87</v>
      </c>
      <c r="AV214" s="14" t="s">
        <v>218</v>
      </c>
      <c r="AW214" s="14" t="s">
        <v>40</v>
      </c>
      <c r="AX214" s="14" t="s">
        <v>85</v>
      </c>
      <c r="AY214" s="250" t="s">
        <v>212</v>
      </c>
    </row>
    <row r="215" spans="2:65" s="11" customFormat="1" ht="29.85" customHeight="1">
      <c r="B215" s="188"/>
      <c r="C215" s="189"/>
      <c r="D215" s="190" t="s">
        <v>77</v>
      </c>
      <c r="E215" s="202" t="s">
        <v>136</v>
      </c>
      <c r="F215" s="202" t="s">
        <v>381</v>
      </c>
      <c r="G215" s="189"/>
      <c r="H215" s="189"/>
      <c r="I215" s="192"/>
      <c r="J215" s="203">
        <f>BK215</f>
        <v>0</v>
      </c>
      <c r="K215" s="189"/>
      <c r="L215" s="194"/>
      <c r="M215" s="195"/>
      <c r="N215" s="196"/>
      <c r="O215" s="196"/>
      <c r="P215" s="197">
        <f>SUM(P216:P237)</f>
        <v>0</v>
      </c>
      <c r="Q215" s="196"/>
      <c r="R215" s="197">
        <f>SUM(R216:R237)</f>
        <v>0.13406976000000001</v>
      </c>
      <c r="S215" s="196"/>
      <c r="T215" s="198">
        <f>SUM(T216:T237)</f>
        <v>0</v>
      </c>
      <c r="AR215" s="199" t="s">
        <v>85</v>
      </c>
      <c r="AT215" s="200" t="s">
        <v>77</v>
      </c>
      <c r="AU215" s="200" t="s">
        <v>85</v>
      </c>
      <c r="AY215" s="199" t="s">
        <v>212</v>
      </c>
      <c r="BK215" s="201">
        <f>SUM(BK216:BK237)</f>
        <v>0</v>
      </c>
    </row>
    <row r="216" spans="2:65" s="1" customFormat="1" ht="25.5" customHeight="1">
      <c r="B216" s="41"/>
      <c r="C216" s="204" t="s">
        <v>382</v>
      </c>
      <c r="D216" s="204" t="s">
        <v>214</v>
      </c>
      <c r="E216" s="205" t="s">
        <v>383</v>
      </c>
      <c r="F216" s="206" t="s">
        <v>384</v>
      </c>
      <c r="G216" s="207" t="s">
        <v>113</v>
      </c>
      <c r="H216" s="208">
        <v>1.6559999999999999</v>
      </c>
      <c r="I216" s="209"/>
      <c r="J216" s="210">
        <f>ROUND(I216*H216,2)</f>
        <v>0</v>
      </c>
      <c r="K216" s="206" t="s">
        <v>217</v>
      </c>
      <c r="L216" s="61"/>
      <c r="M216" s="211" t="s">
        <v>76</v>
      </c>
      <c r="N216" s="212" t="s">
        <v>48</v>
      </c>
      <c r="O216" s="42"/>
      <c r="P216" s="213">
        <f>O216*H216</f>
        <v>0</v>
      </c>
      <c r="Q216" s="213">
        <v>8.0960000000000004E-2</v>
      </c>
      <c r="R216" s="213">
        <f>Q216*H216</f>
        <v>0.13406976000000001</v>
      </c>
      <c r="S216" s="213">
        <v>0</v>
      </c>
      <c r="T216" s="214">
        <f>S216*H216</f>
        <v>0</v>
      </c>
      <c r="AR216" s="24" t="s">
        <v>218</v>
      </c>
      <c r="AT216" s="24" t="s">
        <v>214</v>
      </c>
      <c r="AU216" s="24" t="s">
        <v>87</v>
      </c>
      <c r="AY216" s="24" t="s">
        <v>212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24" t="s">
        <v>85</v>
      </c>
      <c r="BK216" s="215">
        <f>ROUND(I216*H216,2)</f>
        <v>0</v>
      </c>
      <c r="BL216" s="24" t="s">
        <v>218</v>
      </c>
      <c r="BM216" s="24" t="s">
        <v>385</v>
      </c>
    </row>
    <row r="217" spans="2:65" s="12" customFormat="1" ht="13.5">
      <c r="B217" s="219"/>
      <c r="C217" s="220"/>
      <c r="D217" s="216" t="s">
        <v>222</v>
      </c>
      <c r="E217" s="221" t="s">
        <v>76</v>
      </c>
      <c r="F217" s="222" t="s">
        <v>386</v>
      </c>
      <c r="G217" s="220"/>
      <c r="H217" s="221" t="s">
        <v>76</v>
      </c>
      <c r="I217" s="223"/>
      <c r="J217" s="220"/>
      <c r="K217" s="220"/>
      <c r="L217" s="224"/>
      <c r="M217" s="225"/>
      <c r="N217" s="226"/>
      <c r="O217" s="226"/>
      <c r="P217" s="226"/>
      <c r="Q217" s="226"/>
      <c r="R217" s="226"/>
      <c r="S217" s="226"/>
      <c r="T217" s="227"/>
      <c r="AT217" s="228" t="s">
        <v>222</v>
      </c>
      <c r="AU217" s="228" t="s">
        <v>87</v>
      </c>
      <c r="AV217" s="12" t="s">
        <v>85</v>
      </c>
      <c r="AW217" s="12" t="s">
        <v>40</v>
      </c>
      <c r="AX217" s="12" t="s">
        <v>78</v>
      </c>
      <c r="AY217" s="228" t="s">
        <v>212</v>
      </c>
    </row>
    <row r="218" spans="2:65" s="13" customFormat="1" ht="13.5">
      <c r="B218" s="229"/>
      <c r="C218" s="230"/>
      <c r="D218" s="216" t="s">
        <v>222</v>
      </c>
      <c r="E218" s="231" t="s">
        <v>387</v>
      </c>
      <c r="F218" s="232" t="s">
        <v>388</v>
      </c>
      <c r="G218" s="230"/>
      <c r="H218" s="233">
        <v>1.6559999999999999</v>
      </c>
      <c r="I218" s="234"/>
      <c r="J218" s="230"/>
      <c r="K218" s="230"/>
      <c r="L218" s="235"/>
      <c r="M218" s="236"/>
      <c r="N218" s="237"/>
      <c r="O218" s="237"/>
      <c r="P218" s="237"/>
      <c r="Q218" s="237"/>
      <c r="R218" s="237"/>
      <c r="S218" s="237"/>
      <c r="T218" s="238"/>
      <c r="AT218" s="239" t="s">
        <v>222</v>
      </c>
      <c r="AU218" s="239" t="s">
        <v>87</v>
      </c>
      <c r="AV218" s="13" t="s">
        <v>87</v>
      </c>
      <c r="AW218" s="13" t="s">
        <v>40</v>
      </c>
      <c r="AX218" s="13" t="s">
        <v>78</v>
      </c>
      <c r="AY218" s="239" t="s">
        <v>212</v>
      </c>
    </row>
    <row r="219" spans="2:65" s="14" customFormat="1" ht="13.5">
      <c r="B219" s="240"/>
      <c r="C219" s="241"/>
      <c r="D219" s="216" t="s">
        <v>222</v>
      </c>
      <c r="E219" s="242" t="s">
        <v>76</v>
      </c>
      <c r="F219" s="243" t="s">
        <v>225</v>
      </c>
      <c r="G219" s="241"/>
      <c r="H219" s="244">
        <v>1.6559999999999999</v>
      </c>
      <c r="I219" s="245"/>
      <c r="J219" s="241"/>
      <c r="K219" s="241"/>
      <c r="L219" s="246"/>
      <c r="M219" s="247"/>
      <c r="N219" s="248"/>
      <c r="O219" s="248"/>
      <c r="P219" s="248"/>
      <c r="Q219" s="248"/>
      <c r="R219" s="248"/>
      <c r="S219" s="248"/>
      <c r="T219" s="249"/>
      <c r="AT219" s="250" t="s">
        <v>222</v>
      </c>
      <c r="AU219" s="250" t="s">
        <v>87</v>
      </c>
      <c r="AV219" s="14" t="s">
        <v>218</v>
      </c>
      <c r="AW219" s="14" t="s">
        <v>40</v>
      </c>
      <c r="AX219" s="14" t="s">
        <v>85</v>
      </c>
      <c r="AY219" s="250" t="s">
        <v>212</v>
      </c>
    </row>
    <row r="220" spans="2:65" s="1" customFormat="1" ht="25.5" customHeight="1">
      <c r="B220" s="41"/>
      <c r="C220" s="204" t="s">
        <v>389</v>
      </c>
      <c r="D220" s="204" t="s">
        <v>214</v>
      </c>
      <c r="E220" s="205" t="s">
        <v>390</v>
      </c>
      <c r="F220" s="206" t="s">
        <v>391</v>
      </c>
      <c r="G220" s="207" t="s">
        <v>113</v>
      </c>
      <c r="H220" s="208">
        <v>877.2</v>
      </c>
      <c r="I220" s="209"/>
      <c r="J220" s="210">
        <f>ROUND(I220*H220,2)</f>
        <v>0</v>
      </c>
      <c r="K220" s="206" t="s">
        <v>217</v>
      </c>
      <c r="L220" s="61"/>
      <c r="M220" s="211" t="s">
        <v>76</v>
      </c>
      <c r="N220" s="212" t="s">
        <v>48</v>
      </c>
      <c r="O220" s="42"/>
      <c r="P220" s="213">
        <f>O220*H220</f>
        <v>0</v>
      </c>
      <c r="Q220" s="213">
        <v>0</v>
      </c>
      <c r="R220" s="213">
        <f>Q220*H220</f>
        <v>0</v>
      </c>
      <c r="S220" s="213">
        <v>0</v>
      </c>
      <c r="T220" s="214">
        <f>S220*H220</f>
        <v>0</v>
      </c>
      <c r="AR220" s="24" t="s">
        <v>218</v>
      </c>
      <c r="AT220" s="24" t="s">
        <v>214</v>
      </c>
      <c r="AU220" s="24" t="s">
        <v>87</v>
      </c>
      <c r="AY220" s="24" t="s">
        <v>212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24" t="s">
        <v>85</v>
      </c>
      <c r="BK220" s="215">
        <f>ROUND(I220*H220,2)</f>
        <v>0</v>
      </c>
      <c r="BL220" s="24" t="s">
        <v>218</v>
      </c>
      <c r="BM220" s="24" t="s">
        <v>392</v>
      </c>
    </row>
    <row r="221" spans="2:65" s="13" customFormat="1" ht="13.5">
      <c r="B221" s="229"/>
      <c r="C221" s="230"/>
      <c r="D221" s="216" t="s">
        <v>222</v>
      </c>
      <c r="E221" s="231" t="s">
        <v>76</v>
      </c>
      <c r="F221" s="232" t="s">
        <v>393</v>
      </c>
      <c r="G221" s="230"/>
      <c r="H221" s="233">
        <v>408</v>
      </c>
      <c r="I221" s="234"/>
      <c r="J221" s="230"/>
      <c r="K221" s="230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222</v>
      </c>
      <c r="AU221" s="239" t="s">
        <v>87</v>
      </c>
      <c r="AV221" s="13" t="s">
        <v>87</v>
      </c>
      <c r="AW221" s="13" t="s">
        <v>40</v>
      </c>
      <c r="AX221" s="13" t="s">
        <v>78</v>
      </c>
      <c r="AY221" s="239" t="s">
        <v>212</v>
      </c>
    </row>
    <row r="222" spans="2:65" s="13" customFormat="1" ht="13.5">
      <c r="B222" s="229"/>
      <c r="C222" s="230"/>
      <c r="D222" s="216" t="s">
        <v>222</v>
      </c>
      <c r="E222" s="231" t="s">
        <v>76</v>
      </c>
      <c r="F222" s="232" t="s">
        <v>394</v>
      </c>
      <c r="G222" s="230"/>
      <c r="H222" s="233">
        <v>469.2</v>
      </c>
      <c r="I222" s="234"/>
      <c r="J222" s="230"/>
      <c r="K222" s="230"/>
      <c r="L222" s="235"/>
      <c r="M222" s="236"/>
      <c r="N222" s="237"/>
      <c r="O222" s="237"/>
      <c r="P222" s="237"/>
      <c r="Q222" s="237"/>
      <c r="R222" s="237"/>
      <c r="S222" s="237"/>
      <c r="T222" s="238"/>
      <c r="AT222" s="239" t="s">
        <v>222</v>
      </c>
      <c r="AU222" s="239" t="s">
        <v>87</v>
      </c>
      <c r="AV222" s="13" t="s">
        <v>87</v>
      </c>
      <c r="AW222" s="13" t="s">
        <v>40</v>
      </c>
      <c r="AX222" s="13" t="s">
        <v>78</v>
      </c>
      <c r="AY222" s="239" t="s">
        <v>212</v>
      </c>
    </row>
    <row r="223" spans="2:65" s="14" customFormat="1" ht="13.5">
      <c r="B223" s="240"/>
      <c r="C223" s="241"/>
      <c r="D223" s="216" t="s">
        <v>222</v>
      </c>
      <c r="E223" s="242" t="s">
        <v>76</v>
      </c>
      <c r="F223" s="243" t="s">
        <v>225</v>
      </c>
      <c r="G223" s="241"/>
      <c r="H223" s="244">
        <v>877.2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AT223" s="250" t="s">
        <v>222</v>
      </c>
      <c r="AU223" s="250" t="s">
        <v>87</v>
      </c>
      <c r="AV223" s="14" t="s">
        <v>218</v>
      </c>
      <c r="AW223" s="14" t="s">
        <v>40</v>
      </c>
      <c r="AX223" s="14" t="s">
        <v>85</v>
      </c>
      <c r="AY223" s="250" t="s">
        <v>212</v>
      </c>
    </row>
    <row r="224" spans="2:65" s="1" customFormat="1" ht="38.25" customHeight="1">
      <c r="B224" s="41"/>
      <c r="C224" s="204" t="s">
        <v>395</v>
      </c>
      <c r="D224" s="204" t="s">
        <v>214</v>
      </c>
      <c r="E224" s="205" t="s">
        <v>396</v>
      </c>
      <c r="F224" s="206" t="s">
        <v>397</v>
      </c>
      <c r="G224" s="207" t="s">
        <v>113</v>
      </c>
      <c r="H224" s="208">
        <v>408</v>
      </c>
      <c r="I224" s="209"/>
      <c r="J224" s="210">
        <f>ROUND(I224*H224,2)</f>
        <v>0</v>
      </c>
      <c r="K224" s="206" t="s">
        <v>217</v>
      </c>
      <c r="L224" s="61"/>
      <c r="M224" s="211" t="s">
        <v>76</v>
      </c>
      <c r="N224" s="212" t="s">
        <v>48</v>
      </c>
      <c r="O224" s="42"/>
      <c r="P224" s="213">
        <f>O224*H224</f>
        <v>0</v>
      </c>
      <c r="Q224" s="213">
        <v>0</v>
      </c>
      <c r="R224" s="213">
        <f>Q224*H224</f>
        <v>0</v>
      </c>
      <c r="S224" s="213">
        <v>0</v>
      </c>
      <c r="T224" s="214">
        <f>S224*H224</f>
        <v>0</v>
      </c>
      <c r="AR224" s="24" t="s">
        <v>218</v>
      </c>
      <c r="AT224" s="24" t="s">
        <v>214</v>
      </c>
      <c r="AU224" s="24" t="s">
        <v>87</v>
      </c>
      <c r="AY224" s="24" t="s">
        <v>212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24" t="s">
        <v>85</v>
      </c>
      <c r="BK224" s="215">
        <f>ROUND(I224*H224,2)</f>
        <v>0</v>
      </c>
      <c r="BL224" s="24" t="s">
        <v>218</v>
      </c>
      <c r="BM224" s="24" t="s">
        <v>398</v>
      </c>
    </row>
    <row r="225" spans="2:65" s="13" customFormat="1" ht="13.5">
      <c r="B225" s="229"/>
      <c r="C225" s="230"/>
      <c r="D225" s="216" t="s">
        <v>222</v>
      </c>
      <c r="E225" s="231" t="s">
        <v>76</v>
      </c>
      <c r="F225" s="232" t="s">
        <v>111</v>
      </c>
      <c r="G225" s="230"/>
      <c r="H225" s="233">
        <v>408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222</v>
      </c>
      <c r="AU225" s="239" t="s">
        <v>87</v>
      </c>
      <c r="AV225" s="13" t="s">
        <v>87</v>
      </c>
      <c r="AW225" s="13" t="s">
        <v>40</v>
      </c>
      <c r="AX225" s="13" t="s">
        <v>78</v>
      </c>
      <c r="AY225" s="239" t="s">
        <v>212</v>
      </c>
    </row>
    <row r="226" spans="2:65" s="14" customFormat="1" ht="13.5">
      <c r="B226" s="240"/>
      <c r="C226" s="241"/>
      <c r="D226" s="216" t="s">
        <v>222</v>
      </c>
      <c r="E226" s="242" t="s">
        <v>76</v>
      </c>
      <c r="F226" s="243" t="s">
        <v>225</v>
      </c>
      <c r="G226" s="241"/>
      <c r="H226" s="244">
        <v>408</v>
      </c>
      <c r="I226" s="245"/>
      <c r="J226" s="241"/>
      <c r="K226" s="241"/>
      <c r="L226" s="246"/>
      <c r="M226" s="247"/>
      <c r="N226" s="248"/>
      <c r="O226" s="248"/>
      <c r="P226" s="248"/>
      <c r="Q226" s="248"/>
      <c r="R226" s="248"/>
      <c r="S226" s="248"/>
      <c r="T226" s="249"/>
      <c r="AT226" s="250" t="s">
        <v>222</v>
      </c>
      <c r="AU226" s="250" t="s">
        <v>87</v>
      </c>
      <c r="AV226" s="14" t="s">
        <v>218</v>
      </c>
      <c r="AW226" s="14" t="s">
        <v>40</v>
      </c>
      <c r="AX226" s="14" t="s">
        <v>85</v>
      </c>
      <c r="AY226" s="250" t="s">
        <v>212</v>
      </c>
    </row>
    <row r="227" spans="2:65" s="1" customFormat="1" ht="25.5" customHeight="1">
      <c r="B227" s="41"/>
      <c r="C227" s="204" t="s">
        <v>399</v>
      </c>
      <c r="D227" s="204" t="s">
        <v>214</v>
      </c>
      <c r="E227" s="205" t="s">
        <v>400</v>
      </c>
      <c r="F227" s="206" t="s">
        <v>401</v>
      </c>
      <c r="G227" s="207" t="s">
        <v>113</v>
      </c>
      <c r="H227" s="208">
        <v>408</v>
      </c>
      <c r="I227" s="209"/>
      <c r="J227" s="210">
        <f>ROUND(I227*H227,2)</f>
        <v>0</v>
      </c>
      <c r="K227" s="206" t="s">
        <v>217</v>
      </c>
      <c r="L227" s="61"/>
      <c r="M227" s="211" t="s">
        <v>76</v>
      </c>
      <c r="N227" s="212" t="s">
        <v>48</v>
      </c>
      <c r="O227" s="42"/>
      <c r="P227" s="213">
        <f>O227*H227</f>
        <v>0</v>
      </c>
      <c r="Q227" s="213">
        <v>0</v>
      </c>
      <c r="R227" s="213">
        <f>Q227*H227</f>
        <v>0</v>
      </c>
      <c r="S227" s="213">
        <v>0</v>
      </c>
      <c r="T227" s="214">
        <f>S227*H227</f>
        <v>0</v>
      </c>
      <c r="AR227" s="24" t="s">
        <v>218</v>
      </c>
      <c r="AT227" s="24" t="s">
        <v>214</v>
      </c>
      <c r="AU227" s="24" t="s">
        <v>87</v>
      </c>
      <c r="AY227" s="24" t="s">
        <v>212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24" t="s">
        <v>85</v>
      </c>
      <c r="BK227" s="215">
        <f>ROUND(I227*H227,2)</f>
        <v>0</v>
      </c>
      <c r="BL227" s="24" t="s">
        <v>218</v>
      </c>
      <c r="BM227" s="24" t="s">
        <v>402</v>
      </c>
    </row>
    <row r="228" spans="2:65" s="1" customFormat="1" ht="27">
      <c r="B228" s="41"/>
      <c r="C228" s="63"/>
      <c r="D228" s="216" t="s">
        <v>220</v>
      </c>
      <c r="E228" s="63"/>
      <c r="F228" s="217" t="s">
        <v>403</v>
      </c>
      <c r="G228" s="63"/>
      <c r="H228" s="63"/>
      <c r="I228" s="173"/>
      <c r="J228" s="63"/>
      <c r="K228" s="63"/>
      <c r="L228" s="61"/>
      <c r="M228" s="218"/>
      <c r="N228" s="42"/>
      <c r="O228" s="42"/>
      <c r="P228" s="42"/>
      <c r="Q228" s="42"/>
      <c r="R228" s="42"/>
      <c r="S228" s="42"/>
      <c r="T228" s="78"/>
      <c r="AT228" s="24" t="s">
        <v>220</v>
      </c>
      <c r="AU228" s="24" t="s">
        <v>87</v>
      </c>
    </row>
    <row r="229" spans="2:65" s="13" customFormat="1" ht="13.5">
      <c r="B229" s="229"/>
      <c r="C229" s="230"/>
      <c r="D229" s="216" t="s">
        <v>222</v>
      </c>
      <c r="E229" s="231" t="s">
        <v>76</v>
      </c>
      <c r="F229" s="232" t="s">
        <v>111</v>
      </c>
      <c r="G229" s="230"/>
      <c r="H229" s="233">
        <v>408</v>
      </c>
      <c r="I229" s="234"/>
      <c r="J229" s="230"/>
      <c r="K229" s="230"/>
      <c r="L229" s="235"/>
      <c r="M229" s="236"/>
      <c r="N229" s="237"/>
      <c r="O229" s="237"/>
      <c r="P229" s="237"/>
      <c r="Q229" s="237"/>
      <c r="R229" s="237"/>
      <c r="S229" s="237"/>
      <c r="T229" s="238"/>
      <c r="AT229" s="239" t="s">
        <v>222</v>
      </c>
      <c r="AU229" s="239" t="s">
        <v>87</v>
      </c>
      <c r="AV229" s="13" t="s">
        <v>87</v>
      </c>
      <c r="AW229" s="13" t="s">
        <v>40</v>
      </c>
      <c r="AX229" s="13" t="s">
        <v>78</v>
      </c>
      <c r="AY229" s="239" t="s">
        <v>212</v>
      </c>
    </row>
    <row r="230" spans="2:65" s="14" customFormat="1" ht="13.5">
      <c r="B230" s="240"/>
      <c r="C230" s="241"/>
      <c r="D230" s="216" t="s">
        <v>222</v>
      </c>
      <c r="E230" s="242" t="s">
        <v>76</v>
      </c>
      <c r="F230" s="243" t="s">
        <v>225</v>
      </c>
      <c r="G230" s="241"/>
      <c r="H230" s="244">
        <v>408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AT230" s="250" t="s">
        <v>222</v>
      </c>
      <c r="AU230" s="250" t="s">
        <v>87</v>
      </c>
      <c r="AV230" s="14" t="s">
        <v>218</v>
      </c>
      <c r="AW230" s="14" t="s">
        <v>40</v>
      </c>
      <c r="AX230" s="14" t="s">
        <v>85</v>
      </c>
      <c r="AY230" s="250" t="s">
        <v>212</v>
      </c>
    </row>
    <row r="231" spans="2:65" s="1" customFormat="1" ht="25.5" customHeight="1">
      <c r="B231" s="41"/>
      <c r="C231" s="204" t="s">
        <v>404</v>
      </c>
      <c r="D231" s="204" t="s">
        <v>214</v>
      </c>
      <c r="E231" s="205" t="s">
        <v>405</v>
      </c>
      <c r="F231" s="206" t="s">
        <v>406</v>
      </c>
      <c r="G231" s="207" t="s">
        <v>113</v>
      </c>
      <c r="H231" s="208">
        <v>408</v>
      </c>
      <c r="I231" s="209"/>
      <c r="J231" s="210">
        <f>ROUND(I231*H231,2)</f>
        <v>0</v>
      </c>
      <c r="K231" s="206" t="s">
        <v>217</v>
      </c>
      <c r="L231" s="61"/>
      <c r="M231" s="211" t="s">
        <v>76</v>
      </c>
      <c r="N231" s="212" t="s">
        <v>48</v>
      </c>
      <c r="O231" s="42"/>
      <c r="P231" s="213">
        <f>O231*H231</f>
        <v>0</v>
      </c>
      <c r="Q231" s="213">
        <v>0</v>
      </c>
      <c r="R231" s="213">
        <f>Q231*H231</f>
        <v>0</v>
      </c>
      <c r="S231" s="213">
        <v>0</v>
      </c>
      <c r="T231" s="214">
        <f>S231*H231</f>
        <v>0</v>
      </c>
      <c r="AR231" s="24" t="s">
        <v>218</v>
      </c>
      <c r="AT231" s="24" t="s">
        <v>214</v>
      </c>
      <c r="AU231" s="24" t="s">
        <v>87</v>
      </c>
      <c r="AY231" s="24" t="s">
        <v>212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24" t="s">
        <v>85</v>
      </c>
      <c r="BK231" s="215">
        <f>ROUND(I231*H231,2)</f>
        <v>0</v>
      </c>
      <c r="BL231" s="24" t="s">
        <v>218</v>
      </c>
      <c r="BM231" s="24" t="s">
        <v>407</v>
      </c>
    </row>
    <row r="232" spans="2:65" s="13" customFormat="1" ht="13.5">
      <c r="B232" s="229"/>
      <c r="C232" s="230"/>
      <c r="D232" s="216" t="s">
        <v>222</v>
      </c>
      <c r="E232" s="231" t="s">
        <v>76</v>
      </c>
      <c r="F232" s="232" t="s">
        <v>111</v>
      </c>
      <c r="G232" s="230"/>
      <c r="H232" s="233">
        <v>408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AT232" s="239" t="s">
        <v>222</v>
      </c>
      <c r="AU232" s="239" t="s">
        <v>87</v>
      </c>
      <c r="AV232" s="13" t="s">
        <v>87</v>
      </c>
      <c r="AW232" s="13" t="s">
        <v>40</v>
      </c>
      <c r="AX232" s="13" t="s">
        <v>78</v>
      </c>
      <c r="AY232" s="239" t="s">
        <v>212</v>
      </c>
    </row>
    <row r="233" spans="2:65" s="14" customFormat="1" ht="13.5">
      <c r="B233" s="240"/>
      <c r="C233" s="241"/>
      <c r="D233" s="216" t="s">
        <v>222</v>
      </c>
      <c r="E233" s="242" t="s">
        <v>76</v>
      </c>
      <c r="F233" s="243" t="s">
        <v>225</v>
      </c>
      <c r="G233" s="241"/>
      <c r="H233" s="244">
        <v>408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222</v>
      </c>
      <c r="AU233" s="250" t="s">
        <v>87</v>
      </c>
      <c r="AV233" s="14" t="s">
        <v>218</v>
      </c>
      <c r="AW233" s="14" t="s">
        <v>40</v>
      </c>
      <c r="AX233" s="14" t="s">
        <v>85</v>
      </c>
      <c r="AY233" s="250" t="s">
        <v>212</v>
      </c>
    </row>
    <row r="234" spans="2:65" s="1" customFormat="1" ht="38.25" customHeight="1">
      <c r="B234" s="41"/>
      <c r="C234" s="204" t="s">
        <v>408</v>
      </c>
      <c r="D234" s="204" t="s">
        <v>214</v>
      </c>
      <c r="E234" s="205" t="s">
        <v>409</v>
      </c>
      <c r="F234" s="206" t="s">
        <v>410</v>
      </c>
      <c r="G234" s="207" t="s">
        <v>113</v>
      </c>
      <c r="H234" s="208">
        <v>408</v>
      </c>
      <c r="I234" s="209"/>
      <c r="J234" s="210">
        <f>ROUND(I234*H234,2)</f>
        <v>0</v>
      </c>
      <c r="K234" s="206" t="s">
        <v>217</v>
      </c>
      <c r="L234" s="61"/>
      <c r="M234" s="211" t="s">
        <v>76</v>
      </c>
      <c r="N234" s="212" t="s">
        <v>48</v>
      </c>
      <c r="O234" s="42"/>
      <c r="P234" s="213">
        <f>O234*H234</f>
        <v>0</v>
      </c>
      <c r="Q234" s="213">
        <v>0</v>
      </c>
      <c r="R234" s="213">
        <f>Q234*H234</f>
        <v>0</v>
      </c>
      <c r="S234" s="213">
        <v>0</v>
      </c>
      <c r="T234" s="214">
        <f>S234*H234</f>
        <v>0</v>
      </c>
      <c r="AR234" s="24" t="s">
        <v>218</v>
      </c>
      <c r="AT234" s="24" t="s">
        <v>214</v>
      </c>
      <c r="AU234" s="24" t="s">
        <v>87</v>
      </c>
      <c r="AY234" s="24" t="s">
        <v>212</v>
      </c>
      <c r="BE234" s="215">
        <f>IF(N234="základní",J234,0)</f>
        <v>0</v>
      </c>
      <c r="BF234" s="215">
        <f>IF(N234="snížená",J234,0)</f>
        <v>0</v>
      </c>
      <c r="BG234" s="215">
        <f>IF(N234="zákl. přenesená",J234,0)</f>
        <v>0</v>
      </c>
      <c r="BH234" s="215">
        <f>IF(N234="sníž. přenesená",J234,0)</f>
        <v>0</v>
      </c>
      <c r="BI234" s="215">
        <f>IF(N234="nulová",J234,0)</f>
        <v>0</v>
      </c>
      <c r="BJ234" s="24" t="s">
        <v>85</v>
      </c>
      <c r="BK234" s="215">
        <f>ROUND(I234*H234,2)</f>
        <v>0</v>
      </c>
      <c r="BL234" s="24" t="s">
        <v>218</v>
      </c>
      <c r="BM234" s="24" t="s">
        <v>411</v>
      </c>
    </row>
    <row r="235" spans="2:65" s="12" customFormat="1" ht="13.5">
      <c r="B235" s="219"/>
      <c r="C235" s="220"/>
      <c r="D235" s="216" t="s">
        <v>222</v>
      </c>
      <c r="E235" s="221" t="s">
        <v>76</v>
      </c>
      <c r="F235" s="222" t="s">
        <v>305</v>
      </c>
      <c r="G235" s="220"/>
      <c r="H235" s="221" t="s">
        <v>76</v>
      </c>
      <c r="I235" s="223"/>
      <c r="J235" s="220"/>
      <c r="K235" s="220"/>
      <c r="L235" s="224"/>
      <c r="M235" s="225"/>
      <c r="N235" s="226"/>
      <c r="O235" s="226"/>
      <c r="P235" s="226"/>
      <c r="Q235" s="226"/>
      <c r="R235" s="226"/>
      <c r="S235" s="226"/>
      <c r="T235" s="227"/>
      <c r="AT235" s="228" t="s">
        <v>222</v>
      </c>
      <c r="AU235" s="228" t="s">
        <v>87</v>
      </c>
      <c r="AV235" s="12" t="s">
        <v>85</v>
      </c>
      <c r="AW235" s="12" t="s">
        <v>40</v>
      </c>
      <c r="AX235" s="12" t="s">
        <v>78</v>
      </c>
      <c r="AY235" s="228" t="s">
        <v>212</v>
      </c>
    </row>
    <row r="236" spans="2:65" s="13" customFormat="1" ht="13.5">
      <c r="B236" s="229"/>
      <c r="C236" s="230"/>
      <c r="D236" s="216" t="s">
        <v>222</v>
      </c>
      <c r="E236" s="231" t="s">
        <v>111</v>
      </c>
      <c r="F236" s="232" t="s">
        <v>114</v>
      </c>
      <c r="G236" s="230"/>
      <c r="H236" s="233">
        <v>408</v>
      </c>
      <c r="I236" s="234"/>
      <c r="J236" s="230"/>
      <c r="K236" s="230"/>
      <c r="L236" s="235"/>
      <c r="M236" s="236"/>
      <c r="N236" s="237"/>
      <c r="O236" s="237"/>
      <c r="P236" s="237"/>
      <c r="Q236" s="237"/>
      <c r="R236" s="237"/>
      <c r="S236" s="237"/>
      <c r="T236" s="238"/>
      <c r="AT236" s="239" t="s">
        <v>222</v>
      </c>
      <c r="AU236" s="239" t="s">
        <v>87</v>
      </c>
      <c r="AV236" s="13" t="s">
        <v>87</v>
      </c>
      <c r="AW236" s="13" t="s">
        <v>40</v>
      </c>
      <c r="AX236" s="13" t="s">
        <v>78</v>
      </c>
      <c r="AY236" s="239" t="s">
        <v>212</v>
      </c>
    </row>
    <row r="237" spans="2:65" s="14" customFormat="1" ht="13.5">
      <c r="B237" s="240"/>
      <c r="C237" s="241"/>
      <c r="D237" s="216" t="s">
        <v>222</v>
      </c>
      <c r="E237" s="242" t="s">
        <v>76</v>
      </c>
      <c r="F237" s="243" t="s">
        <v>225</v>
      </c>
      <c r="G237" s="241"/>
      <c r="H237" s="244">
        <v>408</v>
      </c>
      <c r="I237" s="245"/>
      <c r="J237" s="241"/>
      <c r="K237" s="241"/>
      <c r="L237" s="246"/>
      <c r="M237" s="247"/>
      <c r="N237" s="248"/>
      <c r="O237" s="248"/>
      <c r="P237" s="248"/>
      <c r="Q237" s="248"/>
      <c r="R237" s="248"/>
      <c r="S237" s="248"/>
      <c r="T237" s="249"/>
      <c r="AT237" s="250" t="s">
        <v>222</v>
      </c>
      <c r="AU237" s="250" t="s">
        <v>87</v>
      </c>
      <c r="AV237" s="14" t="s">
        <v>218</v>
      </c>
      <c r="AW237" s="14" t="s">
        <v>40</v>
      </c>
      <c r="AX237" s="14" t="s">
        <v>85</v>
      </c>
      <c r="AY237" s="250" t="s">
        <v>212</v>
      </c>
    </row>
    <row r="238" spans="2:65" s="11" customFormat="1" ht="29.85" customHeight="1">
      <c r="B238" s="188"/>
      <c r="C238" s="189"/>
      <c r="D238" s="190" t="s">
        <v>77</v>
      </c>
      <c r="E238" s="202" t="s">
        <v>251</v>
      </c>
      <c r="F238" s="202" t="s">
        <v>412</v>
      </c>
      <c r="G238" s="189"/>
      <c r="H238" s="189"/>
      <c r="I238" s="192"/>
      <c r="J238" s="203">
        <f>BK238</f>
        <v>0</v>
      </c>
      <c r="K238" s="189"/>
      <c r="L238" s="194"/>
      <c r="M238" s="195"/>
      <c r="N238" s="196"/>
      <c r="O238" s="196"/>
      <c r="P238" s="197">
        <f>SUM(P239:P253)</f>
        <v>0</v>
      </c>
      <c r="Q238" s="196"/>
      <c r="R238" s="197">
        <f>SUM(R239:R253)</f>
        <v>9.3400000000000011E-3</v>
      </c>
      <c r="S238" s="196"/>
      <c r="T238" s="198">
        <f>SUM(T239:T253)</f>
        <v>0</v>
      </c>
      <c r="AR238" s="199" t="s">
        <v>85</v>
      </c>
      <c r="AT238" s="200" t="s">
        <v>77</v>
      </c>
      <c r="AU238" s="200" t="s">
        <v>85</v>
      </c>
      <c r="AY238" s="199" t="s">
        <v>212</v>
      </c>
      <c r="BK238" s="201">
        <f>SUM(BK239:BK253)</f>
        <v>0</v>
      </c>
    </row>
    <row r="239" spans="2:65" s="1" customFormat="1" ht="25.5" customHeight="1">
      <c r="B239" s="41"/>
      <c r="C239" s="204" t="s">
        <v>413</v>
      </c>
      <c r="D239" s="204" t="s">
        <v>214</v>
      </c>
      <c r="E239" s="205" t="s">
        <v>414</v>
      </c>
      <c r="F239" s="206" t="s">
        <v>415</v>
      </c>
      <c r="G239" s="207" t="s">
        <v>117</v>
      </c>
      <c r="H239" s="208">
        <v>2.5</v>
      </c>
      <c r="I239" s="209"/>
      <c r="J239" s="210">
        <f>ROUND(I239*H239,2)</f>
        <v>0</v>
      </c>
      <c r="K239" s="206" t="s">
        <v>217</v>
      </c>
      <c r="L239" s="61"/>
      <c r="M239" s="211" t="s">
        <v>76</v>
      </c>
      <c r="N239" s="212" t="s">
        <v>48</v>
      </c>
      <c r="O239" s="42"/>
      <c r="P239" s="213">
        <f>O239*H239</f>
        <v>0</v>
      </c>
      <c r="Q239" s="213">
        <v>2.6800000000000001E-3</v>
      </c>
      <c r="R239" s="213">
        <f>Q239*H239</f>
        <v>6.7000000000000002E-3</v>
      </c>
      <c r="S239" s="213">
        <v>0</v>
      </c>
      <c r="T239" s="214">
        <f>S239*H239</f>
        <v>0</v>
      </c>
      <c r="AR239" s="24" t="s">
        <v>218</v>
      </c>
      <c r="AT239" s="24" t="s">
        <v>214</v>
      </c>
      <c r="AU239" s="24" t="s">
        <v>87</v>
      </c>
      <c r="AY239" s="24" t="s">
        <v>212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24" t="s">
        <v>85</v>
      </c>
      <c r="BK239" s="215">
        <f>ROUND(I239*H239,2)</f>
        <v>0</v>
      </c>
      <c r="BL239" s="24" t="s">
        <v>218</v>
      </c>
      <c r="BM239" s="24" t="s">
        <v>416</v>
      </c>
    </row>
    <row r="240" spans="2:65" s="12" customFormat="1" ht="13.5">
      <c r="B240" s="219"/>
      <c r="C240" s="220"/>
      <c r="D240" s="216" t="s">
        <v>222</v>
      </c>
      <c r="E240" s="221" t="s">
        <v>76</v>
      </c>
      <c r="F240" s="222" t="s">
        <v>417</v>
      </c>
      <c r="G240" s="220"/>
      <c r="H240" s="221" t="s">
        <v>76</v>
      </c>
      <c r="I240" s="223"/>
      <c r="J240" s="220"/>
      <c r="K240" s="220"/>
      <c r="L240" s="224"/>
      <c r="M240" s="225"/>
      <c r="N240" s="226"/>
      <c r="O240" s="226"/>
      <c r="P240" s="226"/>
      <c r="Q240" s="226"/>
      <c r="R240" s="226"/>
      <c r="S240" s="226"/>
      <c r="T240" s="227"/>
      <c r="AT240" s="228" t="s">
        <v>222</v>
      </c>
      <c r="AU240" s="228" t="s">
        <v>87</v>
      </c>
      <c r="AV240" s="12" t="s">
        <v>85</v>
      </c>
      <c r="AW240" s="12" t="s">
        <v>40</v>
      </c>
      <c r="AX240" s="12" t="s">
        <v>78</v>
      </c>
      <c r="AY240" s="228" t="s">
        <v>212</v>
      </c>
    </row>
    <row r="241" spans="2:65" s="13" customFormat="1" ht="13.5">
      <c r="B241" s="229"/>
      <c r="C241" s="230"/>
      <c r="D241" s="216" t="s">
        <v>222</v>
      </c>
      <c r="E241" s="231" t="s">
        <v>167</v>
      </c>
      <c r="F241" s="232" t="s">
        <v>169</v>
      </c>
      <c r="G241" s="230"/>
      <c r="H241" s="233">
        <v>2.5</v>
      </c>
      <c r="I241" s="234"/>
      <c r="J241" s="230"/>
      <c r="K241" s="230"/>
      <c r="L241" s="235"/>
      <c r="M241" s="236"/>
      <c r="N241" s="237"/>
      <c r="O241" s="237"/>
      <c r="P241" s="237"/>
      <c r="Q241" s="237"/>
      <c r="R241" s="237"/>
      <c r="S241" s="237"/>
      <c r="T241" s="238"/>
      <c r="AT241" s="239" t="s">
        <v>222</v>
      </c>
      <c r="AU241" s="239" t="s">
        <v>87</v>
      </c>
      <c r="AV241" s="13" t="s">
        <v>87</v>
      </c>
      <c r="AW241" s="13" t="s">
        <v>40</v>
      </c>
      <c r="AX241" s="13" t="s">
        <v>78</v>
      </c>
      <c r="AY241" s="239" t="s">
        <v>212</v>
      </c>
    </row>
    <row r="242" spans="2:65" s="14" customFormat="1" ht="13.5">
      <c r="B242" s="240"/>
      <c r="C242" s="241"/>
      <c r="D242" s="216" t="s">
        <v>222</v>
      </c>
      <c r="E242" s="242" t="s">
        <v>76</v>
      </c>
      <c r="F242" s="243" t="s">
        <v>225</v>
      </c>
      <c r="G242" s="241"/>
      <c r="H242" s="244">
        <v>2.5</v>
      </c>
      <c r="I242" s="245"/>
      <c r="J242" s="241"/>
      <c r="K242" s="241"/>
      <c r="L242" s="246"/>
      <c r="M242" s="247"/>
      <c r="N242" s="248"/>
      <c r="O242" s="248"/>
      <c r="P242" s="248"/>
      <c r="Q242" s="248"/>
      <c r="R242" s="248"/>
      <c r="S242" s="248"/>
      <c r="T242" s="249"/>
      <c r="AT242" s="250" t="s">
        <v>222</v>
      </c>
      <c r="AU242" s="250" t="s">
        <v>87</v>
      </c>
      <c r="AV242" s="14" t="s">
        <v>218</v>
      </c>
      <c r="AW242" s="14" t="s">
        <v>40</v>
      </c>
      <c r="AX242" s="14" t="s">
        <v>85</v>
      </c>
      <c r="AY242" s="250" t="s">
        <v>212</v>
      </c>
    </row>
    <row r="243" spans="2:65" s="1" customFormat="1" ht="25.5" customHeight="1">
      <c r="B243" s="41"/>
      <c r="C243" s="204" t="s">
        <v>418</v>
      </c>
      <c r="D243" s="204" t="s">
        <v>214</v>
      </c>
      <c r="E243" s="205" t="s">
        <v>419</v>
      </c>
      <c r="F243" s="206" t="s">
        <v>420</v>
      </c>
      <c r="G243" s="207" t="s">
        <v>135</v>
      </c>
      <c r="H243" s="208">
        <v>3</v>
      </c>
      <c r="I243" s="209"/>
      <c r="J243" s="210">
        <f>ROUND(I243*H243,2)</f>
        <v>0</v>
      </c>
      <c r="K243" s="206" t="s">
        <v>217</v>
      </c>
      <c r="L243" s="61"/>
      <c r="M243" s="211" t="s">
        <v>76</v>
      </c>
      <c r="N243" s="212" t="s">
        <v>48</v>
      </c>
      <c r="O243" s="42"/>
      <c r="P243" s="213">
        <f>O243*H243</f>
        <v>0</v>
      </c>
      <c r="Q243" s="213">
        <v>0</v>
      </c>
      <c r="R243" s="213">
        <f>Q243*H243</f>
        <v>0</v>
      </c>
      <c r="S243" s="213">
        <v>0</v>
      </c>
      <c r="T243" s="214">
        <f>S243*H243</f>
        <v>0</v>
      </c>
      <c r="AR243" s="24" t="s">
        <v>218</v>
      </c>
      <c r="AT243" s="24" t="s">
        <v>214</v>
      </c>
      <c r="AU243" s="24" t="s">
        <v>87</v>
      </c>
      <c r="AY243" s="24" t="s">
        <v>212</v>
      </c>
      <c r="BE243" s="215">
        <f>IF(N243="základní",J243,0)</f>
        <v>0</v>
      </c>
      <c r="BF243" s="215">
        <f>IF(N243="snížená",J243,0)</f>
        <v>0</v>
      </c>
      <c r="BG243" s="215">
        <f>IF(N243="zákl. přenesená",J243,0)</f>
        <v>0</v>
      </c>
      <c r="BH243" s="215">
        <f>IF(N243="sníž. přenesená",J243,0)</f>
        <v>0</v>
      </c>
      <c r="BI243" s="215">
        <f>IF(N243="nulová",J243,0)</f>
        <v>0</v>
      </c>
      <c r="BJ243" s="24" t="s">
        <v>85</v>
      </c>
      <c r="BK243" s="215">
        <f>ROUND(I243*H243,2)</f>
        <v>0</v>
      </c>
      <c r="BL243" s="24" t="s">
        <v>218</v>
      </c>
      <c r="BM243" s="24" t="s">
        <v>421</v>
      </c>
    </row>
    <row r="244" spans="2:65" s="12" customFormat="1" ht="13.5">
      <c r="B244" s="219"/>
      <c r="C244" s="220"/>
      <c r="D244" s="216" t="s">
        <v>222</v>
      </c>
      <c r="E244" s="221" t="s">
        <v>76</v>
      </c>
      <c r="F244" s="222" t="s">
        <v>369</v>
      </c>
      <c r="G244" s="220"/>
      <c r="H244" s="221" t="s">
        <v>76</v>
      </c>
      <c r="I244" s="223"/>
      <c r="J244" s="220"/>
      <c r="K244" s="220"/>
      <c r="L244" s="224"/>
      <c r="M244" s="225"/>
      <c r="N244" s="226"/>
      <c r="O244" s="226"/>
      <c r="P244" s="226"/>
      <c r="Q244" s="226"/>
      <c r="R244" s="226"/>
      <c r="S244" s="226"/>
      <c r="T244" s="227"/>
      <c r="AT244" s="228" t="s">
        <v>222</v>
      </c>
      <c r="AU244" s="228" t="s">
        <v>87</v>
      </c>
      <c r="AV244" s="12" t="s">
        <v>85</v>
      </c>
      <c r="AW244" s="12" t="s">
        <v>40</v>
      </c>
      <c r="AX244" s="12" t="s">
        <v>78</v>
      </c>
      <c r="AY244" s="228" t="s">
        <v>212</v>
      </c>
    </row>
    <row r="245" spans="2:65" s="13" customFormat="1" ht="13.5">
      <c r="B245" s="229"/>
      <c r="C245" s="230"/>
      <c r="D245" s="216" t="s">
        <v>222</v>
      </c>
      <c r="E245" s="231" t="s">
        <v>170</v>
      </c>
      <c r="F245" s="232" t="s">
        <v>422</v>
      </c>
      <c r="G245" s="230"/>
      <c r="H245" s="233">
        <v>3</v>
      </c>
      <c r="I245" s="234"/>
      <c r="J245" s="230"/>
      <c r="K245" s="230"/>
      <c r="L245" s="235"/>
      <c r="M245" s="236"/>
      <c r="N245" s="237"/>
      <c r="O245" s="237"/>
      <c r="P245" s="237"/>
      <c r="Q245" s="237"/>
      <c r="R245" s="237"/>
      <c r="S245" s="237"/>
      <c r="T245" s="238"/>
      <c r="AT245" s="239" t="s">
        <v>222</v>
      </c>
      <c r="AU245" s="239" t="s">
        <v>87</v>
      </c>
      <c r="AV245" s="13" t="s">
        <v>87</v>
      </c>
      <c r="AW245" s="13" t="s">
        <v>40</v>
      </c>
      <c r="AX245" s="13" t="s">
        <v>78</v>
      </c>
      <c r="AY245" s="239" t="s">
        <v>212</v>
      </c>
    </row>
    <row r="246" spans="2:65" s="14" customFormat="1" ht="13.5">
      <c r="B246" s="240"/>
      <c r="C246" s="241"/>
      <c r="D246" s="216" t="s">
        <v>222</v>
      </c>
      <c r="E246" s="242" t="s">
        <v>76</v>
      </c>
      <c r="F246" s="243" t="s">
        <v>225</v>
      </c>
      <c r="G246" s="241"/>
      <c r="H246" s="244">
        <v>3</v>
      </c>
      <c r="I246" s="245"/>
      <c r="J246" s="241"/>
      <c r="K246" s="241"/>
      <c r="L246" s="246"/>
      <c r="M246" s="247"/>
      <c r="N246" s="248"/>
      <c r="O246" s="248"/>
      <c r="P246" s="248"/>
      <c r="Q246" s="248"/>
      <c r="R246" s="248"/>
      <c r="S246" s="248"/>
      <c r="T246" s="249"/>
      <c r="AT246" s="250" t="s">
        <v>222</v>
      </c>
      <c r="AU246" s="250" t="s">
        <v>87</v>
      </c>
      <c r="AV246" s="14" t="s">
        <v>218</v>
      </c>
      <c r="AW246" s="14" t="s">
        <v>40</v>
      </c>
      <c r="AX246" s="14" t="s">
        <v>85</v>
      </c>
      <c r="AY246" s="250" t="s">
        <v>212</v>
      </c>
    </row>
    <row r="247" spans="2:65" s="1" customFormat="1" ht="16.5" customHeight="1">
      <c r="B247" s="41"/>
      <c r="C247" s="251" t="s">
        <v>423</v>
      </c>
      <c r="D247" s="251" t="s">
        <v>280</v>
      </c>
      <c r="E247" s="252" t="s">
        <v>424</v>
      </c>
      <c r="F247" s="253" t="s">
        <v>425</v>
      </c>
      <c r="G247" s="254" t="s">
        <v>135</v>
      </c>
      <c r="H247" s="255">
        <v>3</v>
      </c>
      <c r="I247" s="256"/>
      <c r="J247" s="257">
        <f>ROUND(I247*H247,2)</f>
        <v>0</v>
      </c>
      <c r="K247" s="253" t="s">
        <v>217</v>
      </c>
      <c r="L247" s="258"/>
      <c r="M247" s="259" t="s">
        <v>76</v>
      </c>
      <c r="N247" s="260" t="s">
        <v>48</v>
      </c>
      <c r="O247" s="42"/>
      <c r="P247" s="213">
        <f>O247*H247</f>
        <v>0</v>
      </c>
      <c r="Q247" s="213">
        <v>8.8000000000000003E-4</v>
      </c>
      <c r="R247" s="213">
        <f>Q247*H247</f>
        <v>2.64E-3</v>
      </c>
      <c r="S247" s="213">
        <v>0</v>
      </c>
      <c r="T247" s="214">
        <f>S247*H247</f>
        <v>0</v>
      </c>
      <c r="AR247" s="24" t="s">
        <v>251</v>
      </c>
      <c r="AT247" s="24" t="s">
        <v>280</v>
      </c>
      <c r="AU247" s="24" t="s">
        <v>87</v>
      </c>
      <c r="AY247" s="24" t="s">
        <v>212</v>
      </c>
      <c r="BE247" s="215">
        <f>IF(N247="základní",J247,0)</f>
        <v>0</v>
      </c>
      <c r="BF247" s="215">
        <f>IF(N247="snížená",J247,0)</f>
        <v>0</v>
      </c>
      <c r="BG247" s="215">
        <f>IF(N247="zákl. přenesená",J247,0)</f>
        <v>0</v>
      </c>
      <c r="BH247" s="215">
        <f>IF(N247="sníž. přenesená",J247,0)</f>
        <v>0</v>
      </c>
      <c r="BI247" s="215">
        <f>IF(N247="nulová",J247,0)</f>
        <v>0</v>
      </c>
      <c r="BJ247" s="24" t="s">
        <v>85</v>
      </c>
      <c r="BK247" s="215">
        <f>ROUND(I247*H247,2)</f>
        <v>0</v>
      </c>
      <c r="BL247" s="24" t="s">
        <v>218</v>
      </c>
      <c r="BM247" s="24" t="s">
        <v>426</v>
      </c>
    </row>
    <row r="248" spans="2:65" s="13" customFormat="1" ht="13.5">
      <c r="B248" s="229"/>
      <c r="C248" s="230"/>
      <c r="D248" s="216" t="s">
        <v>222</v>
      </c>
      <c r="E248" s="231" t="s">
        <v>76</v>
      </c>
      <c r="F248" s="232" t="s">
        <v>170</v>
      </c>
      <c r="G248" s="230"/>
      <c r="H248" s="233">
        <v>3</v>
      </c>
      <c r="I248" s="234"/>
      <c r="J248" s="230"/>
      <c r="K248" s="230"/>
      <c r="L248" s="235"/>
      <c r="M248" s="236"/>
      <c r="N248" s="237"/>
      <c r="O248" s="237"/>
      <c r="P248" s="237"/>
      <c r="Q248" s="237"/>
      <c r="R248" s="237"/>
      <c r="S248" s="237"/>
      <c r="T248" s="238"/>
      <c r="AT248" s="239" t="s">
        <v>222</v>
      </c>
      <c r="AU248" s="239" t="s">
        <v>87</v>
      </c>
      <c r="AV248" s="13" t="s">
        <v>87</v>
      </c>
      <c r="AW248" s="13" t="s">
        <v>40</v>
      </c>
      <c r="AX248" s="13" t="s">
        <v>78</v>
      </c>
      <c r="AY248" s="239" t="s">
        <v>212</v>
      </c>
    </row>
    <row r="249" spans="2:65" s="14" customFormat="1" ht="13.5">
      <c r="B249" s="240"/>
      <c r="C249" s="241"/>
      <c r="D249" s="216" t="s">
        <v>222</v>
      </c>
      <c r="E249" s="242" t="s">
        <v>76</v>
      </c>
      <c r="F249" s="243" t="s">
        <v>225</v>
      </c>
      <c r="G249" s="241"/>
      <c r="H249" s="244">
        <v>3</v>
      </c>
      <c r="I249" s="245"/>
      <c r="J249" s="241"/>
      <c r="K249" s="241"/>
      <c r="L249" s="246"/>
      <c r="M249" s="247"/>
      <c r="N249" s="248"/>
      <c r="O249" s="248"/>
      <c r="P249" s="248"/>
      <c r="Q249" s="248"/>
      <c r="R249" s="248"/>
      <c r="S249" s="248"/>
      <c r="T249" s="249"/>
      <c r="AT249" s="250" t="s">
        <v>222</v>
      </c>
      <c r="AU249" s="250" t="s">
        <v>87</v>
      </c>
      <c r="AV249" s="14" t="s">
        <v>218</v>
      </c>
      <c r="AW249" s="14" t="s">
        <v>40</v>
      </c>
      <c r="AX249" s="14" t="s">
        <v>85</v>
      </c>
      <c r="AY249" s="250" t="s">
        <v>212</v>
      </c>
    </row>
    <row r="250" spans="2:65" s="1" customFormat="1" ht="25.5" customHeight="1">
      <c r="B250" s="41"/>
      <c r="C250" s="204" t="s">
        <v>427</v>
      </c>
      <c r="D250" s="204" t="s">
        <v>214</v>
      </c>
      <c r="E250" s="205" t="s">
        <v>428</v>
      </c>
      <c r="F250" s="206" t="s">
        <v>429</v>
      </c>
      <c r="G250" s="207" t="s">
        <v>135</v>
      </c>
      <c r="H250" s="208">
        <v>1</v>
      </c>
      <c r="I250" s="209"/>
      <c r="J250" s="210">
        <f>ROUND(I250*H250,2)</f>
        <v>0</v>
      </c>
      <c r="K250" s="206" t="s">
        <v>76</v>
      </c>
      <c r="L250" s="61"/>
      <c r="M250" s="211" t="s">
        <v>76</v>
      </c>
      <c r="N250" s="212" t="s">
        <v>48</v>
      </c>
      <c r="O250" s="42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AR250" s="24" t="s">
        <v>218</v>
      </c>
      <c r="AT250" s="24" t="s">
        <v>214</v>
      </c>
      <c r="AU250" s="24" t="s">
        <v>87</v>
      </c>
      <c r="AY250" s="24" t="s">
        <v>212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24" t="s">
        <v>85</v>
      </c>
      <c r="BK250" s="215">
        <f>ROUND(I250*H250,2)</f>
        <v>0</v>
      </c>
      <c r="BL250" s="24" t="s">
        <v>218</v>
      </c>
      <c r="BM250" s="24" t="s">
        <v>430</v>
      </c>
    </row>
    <row r="251" spans="2:65" s="12" customFormat="1" ht="13.5">
      <c r="B251" s="219"/>
      <c r="C251" s="220"/>
      <c r="D251" s="216" t="s">
        <v>222</v>
      </c>
      <c r="E251" s="221" t="s">
        <v>76</v>
      </c>
      <c r="F251" s="222" t="s">
        <v>369</v>
      </c>
      <c r="G251" s="220"/>
      <c r="H251" s="221" t="s">
        <v>76</v>
      </c>
      <c r="I251" s="223"/>
      <c r="J251" s="220"/>
      <c r="K251" s="220"/>
      <c r="L251" s="224"/>
      <c r="M251" s="225"/>
      <c r="N251" s="226"/>
      <c r="O251" s="226"/>
      <c r="P251" s="226"/>
      <c r="Q251" s="226"/>
      <c r="R251" s="226"/>
      <c r="S251" s="226"/>
      <c r="T251" s="227"/>
      <c r="AT251" s="228" t="s">
        <v>222</v>
      </c>
      <c r="AU251" s="228" t="s">
        <v>87</v>
      </c>
      <c r="AV251" s="12" t="s">
        <v>85</v>
      </c>
      <c r="AW251" s="12" t="s">
        <v>40</v>
      </c>
      <c r="AX251" s="12" t="s">
        <v>78</v>
      </c>
      <c r="AY251" s="228" t="s">
        <v>212</v>
      </c>
    </row>
    <row r="252" spans="2:65" s="13" customFormat="1" ht="13.5">
      <c r="B252" s="229"/>
      <c r="C252" s="230"/>
      <c r="D252" s="216" t="s">
        <v>222</v>
      </c>
      <c r="E252" s="231" t="s">
        <v>76</v>
      </c>
      <c r="F252" s="232" t="s">
        <v>85</v>
      </c>
      <c r="G252" s="230"/>
      <c r="H252" s="233">
        <v>1</v>
      </c>
      <c r="I252" s="234"/>
      <c r="J252" s="230"/>
      <c r="K252" s="230"/>
      <c r="L252" s="235"/>
      <c r="M252" s="236"/>
      <c r="N252" s="237"/>
      <c r="O252" s="237"/>
      <c r="P252" s="237"/>
      <c r="Q252" s="237"/>
      <c r="R252" s="237"/>
      <c r="S252" s="237"/>
      <c r="T252" s="238"/>
      <c r="AT252" s="239" t="s">
        <v>222</v>
      </c>
      <c r="AU252" s="239" t="s">
        <v>87</v>
      </c>
      <c r="AV252" s="13" t="s">
        <v>87</v>
      </c>
      <c r="AW252" s="13" t="s">
        <v>40</v>
      </c>
      <c r="AX252" s="13" t="s">
        <v>78</v>
      </c>
      <c r="AY252" s="239" t="s">
        <v>212</v>
      </c>
    </row>
    <row r="253" spans="2:65" s="14" customFormat="1" ht="13.5">
      <c r="B253" s="240"/>
      <c r="C253" s="241"/>
      <c r="D253" s="216" t="s">
        <v>222</v>
      </c>
      <c r="E253" s="242" t="s">
        <v>76</v>
      </c>
      <c r="F253" s="243" t="s">
        <v>225</v>
      </c>
      <c r="G253" s="241"/>
      <c r="H253" s="244">
        <v>1</v>
      </c>
      <c r="I253" s="245"/>
      <c r="J253" s="241"/>
      <c r="K253" s="241"/>
      <c r="L253" s="246"/>
      <c r="M253" s="247"/>
      <c r="N253" s="248"/>
      <c r="O253" s="248"/>
      <c r="P253" s="248"/>
      <c r="Q253" s="248"/>
      <c r="R253" s="248"/>
      <c r="S253" s="248"/>
      <c r="T253" s="249"/>
      <c r="AT253" s="250" t="s">
        <v>222</v>
      </c>
      <c r="AU253" s="250" t="s">
        <v>87</v>
      </c>
      <c r="AV253" s="14" t="s">
        <v>218</v>
      </c>
      <c r="AW253" s="14" t="s">
        <v>40</v>
      </c>
      <c r="AX253" s="14" t="s">
        <v>85</v>
      </c>
      <c r="AY253" s="250" t="s">
        <v>212</v>
      </c>
    </row>
    <row r="254" spans="2:65" s="11" customFormat="1" ht="29.85" customHeight="1">
      <c r="B254" s="188"/>
      <c r="C254" s="189"/>
      <c r="D254" s="190" t="s">
        <v>77</v>
      </c>
      <c r="E254" s="202" t="s">
        <v>256</v>
      </c>
      <c r="F254" s="202" t="s">
        <v>431</v>
      </c>
      <c r="G254" s="189"/>
      <c r="H254" s="189"/>
      <c r="I254" s="192"/>
      <c r="J254" s="203">
        <f>BK254</f>
        <v>0</v>
      </c>
      <c r="K254" s="189"/>
      <c r="L254" s="194"/>
      <c r="M254" s="195"/>
      <c r="N254" s="196"/>
      <c r="O254" s="196"/>
      <c r="P254" s="197">
        <f>P255+SUM(P256:P333)</f>
        <v>0</v>
      </c>
      <c r="Q254" s="196"/>
      <c r="R254" s="197">
        <f>R255+SUM(R256:R333)</f>
        <v>22.648470700000001</v>
      </c>
      <c r="S254" s="196"/>
      <c r="T254" s="198">
        <f>T255+SUM(T256:T333)</f>
        <v>170.21099999999998</v>
      </c>
      <c r="AR254" s="199" t="s">
        <v>85</v>
      </c>
      <c r="AT254" s="200" t="s">
        <v>77</v>
      </c>
      <c r="AU254" s="200" t="s">
        <v>85</v>
      </c>
      <c r="AY254" s="199" t="s">
        <v>212</v>
      </c>
      <c r="BK254" s="201">
        <f>BK255+SUM(BK256:BK333)</f>
        <v>0</v>
      </c>
    </row>
    <row r="255" spans="2:65" s="1" customFormat="1" ht="25.5" customHeight="1">
      <c r="B255" s="41"/>
      <c r="C255" s="204" t="s">
        <v>432</v>
      </c>
      <c r="D255" s="204" t="s">
        <v>214</v>
      </c>
      <c r="E255" s="205" t="s">
        <v>433</v>
      </c>
      <c r="F255" s="206" t="s">
        <v>434</v>
      </c>
      <c r="G255" s="207" t="s">
        <v>135</v>
      </c>
      <c r="H255" s="208">
        <v>7</v>
      </c>
      <c r="I255" s="209"/>
      <c r="J255" s="210">
        <f>ROUND(I255*H255,2)</f>
        <v>0</v>
      </c>
      <c r="K255" s="206" t="s">
        <v>217</v>
      </c>
      <c r="L255" s="61"/>
      <c r="M255" s="211" t="s">
        <v>76</v>
      </c>
      <c r="N255" s="212" t="s">
        <v>48</v>
      </c>
      <c r="O255" s="42"/>
      <c r="P255" s="213">
        <f>O255*H255</f>
        <v>0</v>
      </c>
      <c r="Q255" s="213">
        <v>6.9999999999999999E-4</v>
      </c>
      <c r="R255" s="213">
        <f>Q255*H255</f>
        <v>4.8999999999999998E-3</v>
      </c>
      <c r="S255" s="213">
        <v>0</v>
      </c>
      <c r="T255" s="214">
        <f>S255*H255</f>
        <v>0</v>
      </c>
      <c r="AR255" s="24" t="s">
        <v>218</v>
      </c>
      <c r="AT255" s="24" t="s">
        <v>214</v>
      </c>
      <c r="AU255" s="24" t="s">
        <v>87</v>
      </c>
      <c r="AY255" s="24" t="s">
        <v>212</v>
      </c>
      <c r="BE255" s="215">
        <f>IF(N255="základní",J255,0)</f>
        <v>0</v>
      </c>
      <c r="BF255" s="215">
        <f>IF(N255="snížená",J255,0)</f>
        <v>0</v>
      </c>
      <c r="BG255" s="215">
        <f>IF(N255="zákl. přenesená",J255,0)</f>
        <v>0</v>
      </c>
      <c r="BH255" s="215">
        <f>IF(N255="sníž. přenesená",J255,0)</f>
        <v>0</v>
      </c>
      <c r="BI255" s="215">
        <f>IF(N255="nulová",J255,0)</f>
        <v>0</v>
      </c>
      <c r="BJ255" s="24" t="s">
        <v>85</v>
      </c>
      <c r="BK255" s="215">
        <f>ROUND(I255*H255,2)</f>
        <v>0</v>
      </c>
      <c r="BL255" s="24" t="s">
        <v>218</v>
      </c>
      <c r="BM255" s="24" t="s">
        <v>435</v>
      </c>
    </row>
    <row r="256" spans="2:65" s="12" customFormat="1" ht="13.5">
      <c r="B256" s="219"/>
      <c r="C256" s="220"/>
      <c r="D256" s="216" t="s">
        <v>222</v>
      </c>
      <c r="E256" s="221" t="s">
        <v>76</v>
      </c>
      <c r="F256" s="222" t="s">
        <v>369</v>
      </c>
      <c r="G256" s="220"/>
      <c r="H256" s="221" t="s">
        <v>76</v>
      </c>
      <c r="I256" s="223"/>
      <c r="J256" s="220"/>
      <c r="K256" s="220"/>
      <c r="L256" s="224"/>
      <c r="M256" s="225"/>
      <c r="N256" s="226"/>
      <c r="O256" s="226"/>
      <c r="P256" s="226"/>
      <c r="Q256" s="226"/>
      <c r="R256" s="226"/>
      <c r="S256" s="226"/>
      <c r="T256" s="227"/>
      <c r="AT256" s="228" t="s">
        <v>222</v>
      </c>
      <c r="AU256" s="228" t="s">
        <v>87</v>
      </c>
      <c r="AV256" s="12" t="s">
        <v>85</v>
      </c>
      <c r="AW256" s="12" t="s">
        <v>40</v>
      </c>
      <c r="AX256" s="12" t="s">
        <v>78</v>
      </c>
      <c r="AY256" s="228" t="s">
        <v>212</v>
      </c>
    </row>
    <row r="257" spans="2:65" s="13" customFormat="1" ht="13.5">
      <c r="B257" s="229"/>
      <c r="C257" s="230"/>
      <c r="D257" s="216" t="s">
        <v>222</v>
      </c>
      <c r="E257" s="231" t="s">
        <v>76</v>
      </c>
      <c r="F257" s="232" t="s">
        <v>246</v>
      </c>
      <c r="G257" s="230"/>
      <c r="H257" s="233">
        <v>7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222</v>
      </c>
      <c r="AU257" s="239" t="s">
        <v>87</v>
      </c>
      <c r="AV257" s="13" t="s">
        <v>87</v>
      </c>
      <c r="AW257" s="13" t="s">
        <v>40</v>
      </c>
      <c r="AX257" s="13" t="s">
        <v>78</v>
      </c>
      <c r="AY257" s="239" t="s">
        <v>212</v>
      </c>
    </row>
    <row r="258" spans="2:65" s="14" customFormat="1" ht="13.5">
      <c r="B258" s="240"/>
      <c r="C258" s="241"/>
      <c r="D258" s="216" t="s">
        <v>222</v>
      </c>
      <c r="E258" s="242" t="s">
        <v>76</v>
      </c>
      <c r="F258" s="243" t="s">
        <v>225</v>
      </c>
      <c r="G258" s="241"/>
      <c r="H258" s="244">
        <v>7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AT258" s="250" t="s">
        <v>222</v>
      </c>
      <c r="AU258" s="250" t="s">
        <v>87</v>
      </c>
      <c r="AV258" s="14" t="s">
        <v>218</v>
      </c>
      <c r="AW258" s="14" t="s">
        <v>40</v>
      </c>
      <c r="AX258" s="14" t="s">
        <v>85</v>
      </c>
      <c r="AY258" s="250" t="s">
        <v>212</v>
      </c>
    </row>
    <row r="259" spans="2:65" s="1" customFormat="1" ht="16.5" customHeight="1">
      <c r="B259" s="41"/>
      <c r="C259" s="251" t="s">
        <v>436</v>
      </c>
      <c r="D259" s="251" t="s">
        <v>280</v>
      </c>
      <c r="E259" s="252" t="s">
        <v>437</v>
      </c>
      <c r="F259" s="253" t="s">
        <v>438</v>
      </c>
      <c r="G259" s="254" t="s">
        <v>135</v>
      </c>
      <c r="H259" s="255">
        <v>2</v>
      </c>
      <c r="I259" s="256"/>
      <c r="J259" s="257">
        <f>ROUND(I259*H259,2)</f>
        <v>0</v>
      </c>
      <c r="K259" s="253" t="s">
        <v>217</v>
      </c>
      <c r="L259" s="258"/>
      <c r="M259" s="259" t="s">
        <v>76</v>
      </c>
      <c r="N259" s="260" t="s">
        <v>48</v>
      </c>
      <c r="O259" s="42"/>
      <c r="P259" s="213">
        <f>O259*H259</f>
        <v>0</v>
      </c>
      <c r="Q259" s="213">
        <v>3.0999999999999999E-3</v>
      </c>
      <c r="R259" s="213">
        <f>Q259*H259</f>
        <v>6.1999999999999998E-3</v>
      </c>
      <c r="S259" s="213">
        <v>0</v>
      </c>
      <c r="T259" s="214">
        <f>S259*H259</f>
        <v>0</v>
      </c>
      <c r="AR259" s="24" t="s">
        <v>251</v>
      </c>
      <c r="AT259" s="24" t="s">
        <v>280</v>
      </c>
      <c r="AU259" s="24" t="s">
        <v>87</v>
      </c>
      <c r="AY259" s="24" t="s">
        <v>212</v>
      </c>
      <c r="BE259" s="215">
        <f>IF(N259="základní",J259,0)</f>
        <v>0</v>
      </c>
      <c r="BF259" s="215">
        <f>IF(N259="snížená",J259,0)</f>
        <v>0</v>
      </c>
      <c r="BG259" s="215">
        <f>IF(N259="zákl. přenesená",J259,0)</f>
        <v>0</v>
      </c>
      <c r="BH259" s="215">
        <f>IF(N259="sníž. přenesená",J259,0)</f>
        <v>0</v>
      </c>
      <c r="BI259" s="215">
        <f>IF(N259="nulová",J259,0)</f>
        <v>0</v>
      </c>
      <c r="BJ259" s="24" t="s">
        <v>85</v>
      </c>
      <c r="BK259" s="215">
        <f>ROUND(I259*H259,2)</f>
        <v>0</v>
      </c>
      <c r="BL259" s="24" t="s">
        <v>218</v>
      </c>
      <c r="BM259" s="24" t="s">
        <v>439</v>
      </c>
    </row>
    <row r="260" spans="2:65" s="12" customFormat="1" ht="13.5">
      <c r="B260" s="219"/>
      <c r="C260" s="220"/>
      <c r="D260" s="216" t="s">
        <v>222</v>
      </c>
      <c r="E260" s="221" t="s">
        <v>76</v>
      </c>
      <c r="F260" s="222" t="s">
        <v>369</v>
      </c>
      <c r="G260" s="220"/>
      <c r="H260" s="221" t="s">
        <v>76</v>
      </c>
      <c r="I260" s="223"/>
      <c r="J260" s="220"/>
      <c r="K260" s="220"/>
      <c r="L260" s="224"/>
      <c r="M260" s="225"/>
      <c r="N260" s="226"/>
      <c r="O260" s="226"/>
      <c r="P260" s="226"/>
      <c r="Q260" s="226"/>
      <c r="R260" s="226"/>
      <c r="S260" s="226"/>
      <c r="T260" s="227"/>
      <c r="AT260" s="228" t="s">
        <v>222</v>
      </c>
      <c r="AU260" s="228" t="s">
        <v>87</v>
      </c>
      <c r="AV260" s="12" t="s">
        <v>85</v>
      </c>
      <c r="AW260" s="12" t="s">
        <v>40</v>
      </c>
      <c r="AX260" s="12" t="s">
        <v>78</v>
      </c>
      <c r="AY260" s="228" t="s">
        <v>212</v>
      </c>
    </row>
    <row r="261" spans="2:65" s="13" customFormat="1" ht="13.5">
      <c r="B261" s="229"/>
      <c r="C261" s="230"/>
      <c r="D261" s="216" t="s">
        <v>222</v>
      </c>
      <c r="E261" s="231" t="s">
        <v>76</v>
      </c>
      <c r="F261" s="232" t="s">
        <v>87</v>
      </c>
      <c r="G261" s="230"/>
      <c r="H261" s="233">
        <v>2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AT261" s="239" t="s">
        <v>222</v>
      </c>
      <c r="AU261" s="239" t="s">
        <v>87</v>
      </c>
      <c r="AV261" s="13" t="s">
        <v>87</v>
      </c>
      <c r="AW261" s="13" t="s">
        <v>40</v>
      </c>
      <c r="AX261" s="13" t="s">
        <v>78</v>
      </c>
      <c r="AY261" s="239" t="s">
        <v>212</v>
      </c>
    </row>
    <row r="262" spans="2:65" s="14" customFormat="1" ht="13.5">
      <c r="B262" s="240"/>
      <c r="C262" s="241"/>
      <c r="D262" s="216" t="s">
        <v>222</v>
      </c>
      <c r="E262" s="242" t="s">
        <v>76</v>
      </c>
      <c r="F262" s="243" t="s">
        <v>225</v>
      </c>
      <c r="G262" s="241"/>
      <c r="H262" s="244">
        <v>2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AT262" s="250" t="s">
        <v>222</v>
      </c>
      <c r="AU262" s="250" t="s">
        <v>87</v>
      </c>
      <c r="AV262" s="14" t="s">
        <v>218</v>
      </c>
      <c r="AW262" s="14" t="s">
        <v>40</v>
      </c>
      <c r="AX262" s="14" t="s">
        <v>85</v>
      </c>
      <c r="AY262" s="250" t="s">
        <v>212</v>
      </c>
    </row>
    <row r="263" spans="2:65" s="1" customFormat="1" ht="16.5" customHeight="1">
      <c r="B263" s="41"/>
      <c r="C263" s="251" t="s">
        <v>440</v>
      </c>
      <c r="D263" s="251" t="s">
        <v>280</v>
      </c>
      <c r="E263" s="252" t="s">
        <v>441</v>
      </c>
      <c r="F263" s="253" t="s">
        <v>442</v>
      </c>
      <c r="G263" s="254" t="s">
        <v>135</v>
      </c>
      <c r="H263" s="255">
        <v>3</v>
      </c>
      <c r="I263" s="256"/>
      <c r="J263" s="257">
        <f>ROUND(I263*H263,2)</f>
        <v>0</v>
      </c>
      <c r="K263" s="253" t="s">
        <v>217</v>
      </c>
      <c r="L263" s="258"/>
      <c r="M263" s="259" t="s">
        <v>76</v>
      </c>
      <c r="N263" s="260" t="s">
        <v>48</v>
      </c>
      <c r="O263" s="42"/>
      <c r="P263" s="213">
        <f>O263*H263</f>
        <v>0</v>
      </c>
      <c r="Q263" s="213">
        <v>2E-3</v>
      </c>
      <c r="R263" s="213">
        <f>Q263*H263</f>
        <v>6.0000000000000001E-3</v>
      </c>
      <c r="S263" s="213">
        <v>0</v>
      </c>
      <c r="T263" s="214">
        <f>S263*H263</f>
        <v>0</v>
      </c>
      <c r="AR263" s="24" t="s">
        <v>251</v>
      </c>
      <c r="AT263" s="24" t="s">
        <v>280</v>
      </c>
      <c r="AU263" s="24" t="s">
        <v>87</v>
      </c>
      <c r="AY263" s="24" t="s">
        <v>212</v>
      </c>
      <c r="BE263" s="215">
        <f>IF(N263="základní",J263,0)</f>
        <v>0</v>
      </c>
      <c r="BF263" s="215">
        <f>IF(N263="snížená",J263,0)</f>
        <v>0</v>
      </c>
      <c r="BG263" s="215">
        <f>IF(N263="zákl. přenesená",J263,0)</f>
        <v>0</v>
      </c>
      <c r="BH263" s="215">
        <f>IF(N263="sníž. přenesená",J263,0)</f>
        <v>0</v>
      </c>
      <c r="BI263" s="215">
        <f>IF(N263="nulová",J263,0)</f>
        <v>0</v>
      </c>
      <c r="BJ263" s="24" t="s">
        <v>85</v>
      </c>
      <c r="BK263" s="215">
        <f>ROUND(I263*H263,2)</f>
        <v>0</v>
      </c>
      <c r="BL263" s="24" t="s">
        <v>218</v>
      </c>
      <c r="BM263" s="24" t="s">
        <v>443</v>
      </c>
    </row>
    <row r="264" spans="2:65" s="12" customFormat="1" ht="13.5">
      <c r="B264" s="219"/>
      <c r="C264" s="220"/>
      <c r="D264" s="216" t="s">
        <v>222</v>
      </c>
      <c r="E264" s="221" t="s">
        <v>76</v>
      </c>
      <c r="F264" s="222" t="s">
        <v>369</v>
      </c>
      <c r="G264" s="220"/>
      <c r="H264" s="221" t="s">
        <v>76</v>
      </c>
      <c r="I264" s="223"/>
      <c r="J264" s="220"/>
      <c r="K264" s="220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222</v>
      </c>
      <c r="AU264" s="228" t="s">
        <v>87</v>
      </c>
      <c r="AV264" s="12" t="s">
        <v>85</v>
      </c>
      <c r="AW264" s="12" t="s">
        <v>40</v>
      </c>
      <c r="AX264" s="12" t="s">
        <v>78</v>
      </c>
      <c r="AY264" s="228" t="s">
        <v>212</v>
      </c>
    </row>
    <row r="265" spans="2:65" s="13" customFormat="1" ht="13.5">
      <c r="B265" s="229"/>
      <c r="C265" s="230"/>
      <c r="D265" s="216" t="s">
        <v>222</v>
      </c>
      <c r="E265" s="231" t="s">
        <v>76</v>
      </c>
      <c r="F265" s="232" t="s">
        <v>172</v>
      </c>
      <c r="G265" s="230"/>
      <c r="H265" s="233">
        <v>3</v>
      </c>
      <c r="I265" s="234"/>
      <c r="J265" s="230"/>
      <c r="K265" s="230"/>
      <c r="L265" s="235"/>
      <c r="M265" s="236"/>
      <c r="N265" s="237"/>
      <c r="O265" s="237"/>
      <c r="P265" s="237"/>
      <c r="Q265" s="237"/>
      <c r="R265" s="237"/>
      <c r="S265" s="237"/>
      <c r="T265" s="238"/>
      <c r="AT265" s="239" t="s">
        <v>222</v>
      </c>
      <c r="AU265" s="239" t="s">
        <v>87</v>
      </c>
      <c r="AV265" s="13" t="s">
        <v>87</v>
      </c>
      <c r="AW265" s="13" t="s">
        <v>40</v>
      </c>
      <c r="AX265" s="13" t="s">
        <v>78</v>
      </c>
      <c r="AY265" s="239" t="s">
        <v>212</v>
      </c>
    </row>
    <row r="266" spans="2:65" s="14" customFormat="1" ht="13.5">
      <c r="B266" s="240"/>
      <c r="C266" s="241"/>
      <c r="D266" s="216" t="s">
        <v>222</v>
      </c>
      <c r="E266" s="242" t="s">
        <v>76</v>
      </c>
      <c r="F266" s="243" t="s">
        <v>225</v>
      </c>
      <c r="G266" s="241"/>
      <c r="H266" s="244">
        <v>3</v>
      </c>
      <c r="I266" s="245"/>
      <c r="J266" s="241"/>
      <c r="K266" s="241"/>
      <c r="L266" s="246"/>
      <c r="M266" s="247"/>
      <c r="N266" s="248"/>
      <c r="O266" s="248"/>
      <c r="P266" s="248"/>
      <c r="Q266" s="248"/>
      <c r="R266" s="248"/>
      <c r="S266" s="248"/>
      <c r="T266" s="249"/>
      <c r="AT266" s="250" t="s">
        <v>222</v>
      </c>
      <c r="AU266" s="250" t="s">
        <v>87</v>
      </c>
      <c r="AV266" s="14" t="s">
        <v>218</v>
      </c>
      <c r="AW266" s="14" t="s">
        <v>40</v>
      </c>
      <c r="AX266" s="14" t="s">
        <v>85</v>
      </c>
      <c r="AY266" s="250" t="s">
        <v>212</v>
      </c>
    </row>
    <row r="267" spans="2:65" s="1" customFormat="1" ht="16.5" customHeight="1">
      <c r="B267" s="41"/>
      <c r="C267" s="251" t="s">
        <v>444</v>
      </c>
      <c r="D267" s="251" t="s">
        <v>280</v>
      </c>
      <c r="E267" s="252" t="s">
        <v>445</v>
      </c>
      <c r="F267" s="253" t="s">
        <v>446</v>
      </c>
      <c r="G267" s="254" t="s">
        <v>135</v>
      </c>
      <c r="H267" s="255">
        <v>1</v>
      </c>
      <c r="I267" s="256"/>
      <c r="J267" s="257">
        <f>ROUND(I267*H267,2)</f>
        <v>0</v>
      </c>
      <c r="K267" s="253" t="s">
        <v>217</v>
      </c>
      <c r="L267" s="258"/>
      <c r="M267" s="259" t="s">
        <v>76</v>
      </c>
      <c r="N267" s="260" t="s">
        <v>48</v>
      </c>
      <c r="O267" s="42"/>
      <c r="P267" s="213">
        <f>O267*H267</f>
        <v>0</v>
      </c>
      <c r="Q267" s="213">
        <v>3.0999999999999999E-3</v>
      </c>
      <c r="R267" s="213">
        <f>Q267*H267</f>
        <v>3.0999999999999999E-3</v>
      </c>
      <c r="S267" s="213">
        <v>0</v>
      </c>
      <c r="T267" s="214">
        <f>S267*H267</f>
        <v>0</v>
      </c>
      <c r="AR267" s="24" t="s">
        <v>251</v>
      </c>
      <c r="AT267" s="24" t="s">
        <v>280</v>
      </c>
      <c r="AU267" s="24" t="s">
        <v>87</v>
      </c>
      <c r="AY267" s="24" t="s">
        <v>212</v>
      </c>
      <c r="BE267" s="215">
        <f>IF(N267="základní",J267,0)</f>
        <v>0</v>
      </c>
      <c r="BF267" s="215">
        <f>IF(N267="snížená",J267,0)</f>
        <v>0</v>
      </c>
      <c r="BG267" s="215">
        <f>IF(N267="zákl. přenesená",J267,0)</f>
        <v>0</v>
      </c>
      <c r="BH267" s="215">
        <f>IF(N267="sníž. přenesená",J267,0)</f>
        <v>0</v>
      </c>
      <c r="BI267" s="215">
        <f>IF(N267="nulová",J267,0)</f>
        <v>0</v>
      </c>
      <c r="BJ267" s="24" t="s">
        <v>85</v>
      </c>
      <c r="BK267" s="215">
        <f>ROUND(I267*H267,2)</f>
        <v>0</v>
      </c>
      <c r="BL267" s="24" t="s">
        <v>218</v>
      </c>
      <c r="BM267" s="24" t="s">
        <v>447</v>
      </c>
    </row>
    <row r="268" spans="2:65" s="12" customFormat="1" ht="13.5">
      <c r="B268" s="219"/>
      <c r="C268" s="220"/>
      <c r="D268" s="216" t="s">
        <v>222</v>
      </c>
      <c r="E268" s="221" t="s">
        <v>76</v>
      </c>
      <c r="F268" s="222" t="s">
        <v>369</v>
      </c>
      <c r="G268" s="220"/>
      <c r="H268" s="221" t="s">
        <v>76</v>
      </c>
      <c r="I268" s="223"/>
      <c r="J268" s="220"/>
      <c r="K268" s="220"/>
      <c r="L268" s="224"/>
      <c r="M268" s="225"/>
      <c r="N268" s="226"/>
      <c r="O268" s="226"/>
      <c r="P268" s="226"/>
      <c r="Q268" s="226"/>
      <c r="R268" s="226"/>
      <c r="S268" s="226"/>
      <c r="T268" s="227"/>
      <c r="AT268" s="228" t="s">
        <v>222</v>
      </c>
      <c r="AU268" s="228" t="s">
        <v>87</v>
      </c>
      <c r="AV268" s="12" t="s">
        <v>85</v>
      </c>
      <c r="AW268" s="12" t="s">
        <v>40</v>
      </c>
      <c r="AX268" s="12" t="s">
        <v>78</v>
      </c>
      <c r="AY268" s="228" t="s">
        <v>212</v>
      </c>
    </row>
    <row r="269" spans="2:65" s="13" customFormat="1" ht="13.5">
      <c r="B269" s="229"/>
      <c r="C269" s="230"/>
      <c r="D269" s="216" t="s">
        <v>222</v>
      </c>
      <c r="E269" s="231" t="s">
        <v>76</v>
      </c>
      <c r="F269" s="232" t="s">
        <v>85</v>
      </c>
      <c r="G269" s="230"/>
      <c r="H269" s="233">
        <v>1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222</v>
      </c>
      <c r="AU269" s="239" t="s">
        <v>87</v>
      </c>
      <c r="AV269" s="13" t="s">
        <v>87</v>
      </c>
      <c r="AW269" s="13" t="s">
        <v>40</v>
      </c>
      <c r="AX269" s="13" t="s">
        <v>78</v>
      </c>
      <c r="AY269" s="239" t="s">
        <v>212</v>
      </c>
    </row>
    <row r="270" spans="2:65" s="14" customFormat="1" ht="13.5">
      <c r="B270" s="240"/>
      <c r="C270" s="241"/>
      <c r="D270" s="216" t="s">
        <v>222</v>
      </c>
      <c r="E270" s="242" t="s">
        <v>76</v>
      </c>
      <c r="F270" s="243" t="s">
        <v>225</v>
      </c>
      <c r="G270" s="241"/>
      <c r="H270" s="244">
        <v>1</v>
      </c>
      <c r="I270" s="245"/>
      <c r="J270" s="241"/>
      <c r="K270" s="241"/>
      <c r="L270" s="246"/>
      <c r="M270" s="247"/>
      <c r="N270" s="248"/>
      <c r="O270" s="248"/>
      <c r="P270" s="248"/>
      <c r="Q270" s="248"/>
      <c r="R270" s="248"/>
      <c r="S270" s="248"/>
      <c r="T270" s="249"/>
      <c r="AT270" s="250" t="s">
        <v>222</v>
      </c>
      <c r="AU270" s="250" t="s">
        <v>87</v>
      </c>
      <c r="AV270" s="14" t="s">
        <v>218</v>
      </c>
      <c r="AW270" s="14" t="s">
        <v>40</v>
      </c>
      <c r="AX270" s="14" t="s">
        <v>85</v>
      </c>
      <c r="AY270" s="250" t="s">
        <v>212</v>
      </c>
    </row>
    <row r="271" spans="2:65" s="1" customFormat="1" ht="16.5" customHeight="1">
      <c r="B271" s="41"/>
      <c r="C271" s="251" t="s">
        <v>448</v>
      </c>
      <c r="D271" s="251" t="s">
        <v>280</v>
      </c>
      <c r="E271" s="252" t="s">
        <v>449</v>
      </c>
      <c r="F271" s="253" t="s">
        <v>450</v>
      </c>
      <c r="G271" s="254" t="s">
        <v>135</v>
      </c>
      <c r="H271" s="255">
        <v>1</v>
      </c>
      <c r="I271" s="256"/>
      <c r="J271" s="257">
        <f>ROUND(I271*H271,2)</f>
        <v>0</v>
      </c>
      <c r="K271" s="253" t="s">
        <v>217</v>
      </c>
      <c r="L271" s="258"/>
      <c r="M271" s="259" t="s">
        <v>76</v>
      </c>
      <c r="N271" s="260" t="s">
        <v>48</v>
      </c>
      <c r="O271" s="42"/>
      <c r="P271" s="213">
        <f>O271*H271</f>
        <v>0</v>
      </c>
      <c r="Q271" s="213">
        <v>3.0000000000000001E-3</v>
      </c>
      <c r="R271" s="213">
        <f>Q271*H271</f>
        <v>3.0000000000000001E-3</v>
      </c>
      <c r="S271" s="213">
        <v>0</v>
      </c>
      <c r="T271" s="214">
        <f>S271*H271</f>
        <v>0</v>
      </c>
      <c r="AR271" s="24" t="s">
        <v>251</v>
      </c>
      <c r="AT271" s="24" t="s">
        <v>280</v>
      </c>
      <c r="AU271" s="24" t="s">
        <v>87</v>
      </c>
      <c r="AY271" s="24" t="s">
        <v>212</v>
      </c>
      <c r="BE271" s="215">
        <f>IF(N271="základní",J271,0)</f>
        <v>0</v>
      </c>
      <c r="BF271" s="215">
        <f>IF(N271="snížená",J271,0)</f>
        <v>0</v>
      </c>
      <c r="BG271" s="215">
        <f>IF(N271="zákl. přenesená",J271,0)</f>
        <v>0</v>
      </c>
      <c r="BH271" s="215">
        <f>IF(N271="sníž. přenesená",J271,0)</f>
        <v>0</v>
      </c>
      <c r="BI271" s="215">
        <f>IF(N271="nulová",J271,0)</f>
        <v>0</v>
      </c>
      <c r="BJ271" s="24" t="s">
        <v>85</v>
      </c>
      <c r="BK271" s="215">
        <f>ROUND(I271*H271,2)</f>
        <v>0</v>
      </c>
      <c r="BL271" s="24" t="s">
        <v>218</v>
      </c>
      <c r="BM271" s="24" t="s">
        <v>451</v>
      </c>
    </row>
    <row r="272" spans="2:65" s="12" customFormat="1" ht="13.5">
      <c r="B272" s="219"/>
      <c r="C272" s="220"/>
      <c r="D272" s="216" t="s">
        <v>222</v>
      </c>
      <c r="E272" s="221" t="s">
        <v>76</v>
      </c>
      <c r="F272" s="222" t="s">
        <v>369</v>
      </c>
      <c r="G272" s="220"/>
      <c r="H272" s="221" t="s">
        <v>76</v>
      </c>
      <c r="I272" s="223"/>
      <c r="J272" s="220"/>
      <c r="K272" s="220"/>
      <c r="L272" s="224"/>
      <c r="M272" s="225"/>
      <c r="N272" s="226"/>
      <c r="O272" s="226"/>
      <c r="P272" s="226"/>
      <c r="Q272" s="226"/>
      <c r="R272" s="226"/>
      <c r="S272" s="226"/>
      <c r="T272" s="227"/>
      <c r="AT272" s="228" t="s">
        <v>222</v>
      </c>
      <c r="AU272" s="228" t="s">
        <v>87</v>
      </c>
      <c r="AV272" s="12" t="s">
        <v>85</v>
      </c>
      <c r="AW272" s="12" t="s">
        <v>40</v>
      </c>
      <c r="AX272" s="12" t="s">
        <v>78</v>
      </c>
      <c r="AY272" s="228" t="s">
        <v>212</v>
      </c>
    </row>
    <row r="273" spans="2:65" s="13" customFormat="1" ht="13.5">
      <c r="B273" s="229"/>
      <c r="C273" s="230"/>
      <c r="D273" s="216" t="s">
        <v>222</v>
      </c>
      <c r="E273" s="231" t="s">
        <v>76</v>
      </c>
      <c r="F273" s="232" t="s">
        <v>85</v>
      </c>
      <c r="G273" s="230"/>
      <c r="H273" s="233">
        <v>1</v>
      </c>
      <c r="I273" s="234"/>
      <c r="J273" s="230"/>
      <c r="K273" s="230"/>
      <c r="L273" s="235"/>
      <c r="M273" s="236"/>
      <c r="N273" s="237"/>
      <c r="O273" s="237"/>
      <c r="P273" s="237"/>
      <c r="Q273" s="237"/>
      <c r="R273" s="237"/>
      <c r="S273" s="237"/>
      <c r="T273" s="238"/>
      <c r="AT273" s="239" t="s">
        <v>222</v>
      </c>
      <c r="AU273" s="239" t="s">
        <v>87</v>
      </c>
      <c r="AV273" s="13" t="s">
        <v>87</v>
      </c>
      <c r="AW273" s="13" t="s">
        <v>40</v>
      </c>
      <c r="AX273" s="13" t="s">
        <v>78</v>
      </c>
      <c r="AY273" s="239" t="s">
        <v>212</v>
      </c>
    </row>
    <row r="274" spans="2:65" s="14" customFormat="1" ht="13.5">
      <c r="B274" s="240"/>
      <c r="C274" s="241"/>
      <c r="D274" s="216" t="s">
        <v>222</v>
      </c>
      <c r="E274" s="242" t="s">
        <v>76</v>
      </c>
      <c r="F274" s="243" t="s">
        <v>225</v>
      </c>
      <c r="G274" s="241"/>
      <c r="H274" s="244">
        <v>1</v>
      </c>
      <c r="I274" s="245"/>
      <c r="J274" s="241"/>
      <c r="K274" s="241"/>
      <c r="L274" s="246"/>
      <c r="M274" s="247"/>
      <c r="N274" s="248"/>
      <c r="O274" s="248"/>
      <c r="P274" s="248"/>
      <c r="Q274" s="248"/>
      <c r="R274" s="248"/>
      <c r="S274" s="248"/>
      <c r="T274" s="249"/>
      <c r="AT274" s="250" t="s">
        <v>222</v>
      </c>
      <c r="AU274" s="250" t="s">
        <v>87</v>
      </c>
      <c r="AV274" s="14" t="s">
        <v>218</v>
      </c>
      <c r="AW274" s="14" t="s">
        <v>40</v>
      </c>
      <c r="AX274" s="14" t="s">
        <v>85</v>
      </c>
      <c r="AY274" s="250" t="s">
        <v>212</v>
      </c>
    </row>
    <row r="275" spans="2:65" s="1" customFormat="1" ht="16.5" customHeight="1">
      <c r="B275" s="41"/>
      <c r="C275" s="204" t="s">
        <v>452</v>
      </c>
      <c r="D275" s="204" t="s">
        <v>214</v>
      </c>
      <c r="E275" s="205" t="s">
        <v>453</v>
      </c>
      <c r="F275" s="206" t="s">
        <v>454</v>
      </c>
      <c r="G275" s="207" t="s">
        <v>135</v>
      </c>
      <c r="H275" s="208">
        <v>5</v>
      </c>
      <c r="I275" s="209"/>
      <c r="J275" s="210">
        <f>ROUND(I275*H275,2)</f>
        <v>0</v>
      </c>
      <c r="K275" s="206" t="s">
        <v>217</v>
      </c>
      <c r="L275" s="61"/>
      <c r="M275" s="211" t="s">
        <v>76</v>
      </c>
      <c r="N275" s="212" t="s">
        <v>48</v>
      </c>
      <c r="O275" s="42"/>
      <c r="P275" s="213">
        <f>O275*H275</f>
        <v>0</v>
      </c>
      <c r="Q275" s="213">
        <v>0.10940999999999999</v>
      </c>
      <c r="R275" s="213">
        <f>Q275*H275</f>
        <v>0.54704999999999993</v>
      </c>
      <c r="S275" s="213">
        <v>0</v>
      </c>
      <c r="T275" s="214">
        <f>S275*H275</f>
        <v>0</v>
      </c>
      <c r="AR275" s="24" t="s">
        <v>218</v>
      </c>
      <c r="AT275" s="24" t="s">
        <v>214</v>
      </c>
      <c r="AU275" s="24" t="s">
        <v>87</v>
      </c>
      <c r="AY275" s="24" t="s">
        <v>212</v>
      </c>
      <c r="BE275" s="215">
        <f>IF(N275="základní",J275,0)</f>
        <v>0</v>
      </c>
      <c r="BF275" s="215">
        <f>IF(N275="snížená",J275,0)</f>
        <v>0</v>
      </c>
      <c r="BG275" s="215">
        <f>IF(N275="zákl. přenesená",J275,0)</f>
        <v>0</v>
      </c>
      <c r="BH275" s="215">
        <f>IF(N275="sníž. přenesená",J275,0)</f>
        <v>0</v>
      </c>
      <c r="BI275" s="215">
        <f>IF(N275="nulová",J275,0)</f>
        <v>0</v>
      </c>
      <c r="BJ275" s="24" t="s">
        <v>85</v>
      </c>
      <c r="BK275" s="215">
        <f>ROUND(I275*H275,2)</f>
        <v>0</v>
      </c>
      <c r="BL275" s="24" t="s">
        <v>218</v>
      </c>
      <c r="BM275" s="24" t="s">
        <v>455</v>
      </c>
    </row>
    <row r="276" spans="2:65" s="12" customFormat="1" ht="13.5">
      <c r="B276" s="219"/>
      <c r="C276" s="220"/>
      <c r="D276" s="216" t="s">
        <v>222</v>
      </c>
      <c r="E276" s="221" t="s">
        <v>76</v>
      </c>
      <c r="F276" s="222" t="s">
        <v>369</v>
      </c>
      <c r="G276" s="220"/>
      <c r="H276" s="221" t="s">
        <v>76</v>
      </c>
      <c r="I276" s="223"/>
      <c r="J276" s="220"/>
      <c r="K276" s="220"/>
      <c r="L276" s="224"/>
      <c r="M276" s="225"/>
      <c r="N276" s="226"/>
      <c r="O276" s="226"/>
      <c r="P276" s="226"/>
      <c r="Q276" s="226"/>
      <c r="R276" s="226"/>
      <c r="S276" s="226"/>
      <c r="T276" s="227"/>
      <c r="AT276" s="228" t="s">
        <v>222</v>
      </c>
      <c r="AU276" s="228" t="s">
        <v>87</v>
      </c>
      <c r="AV276" s="12" t="s">
        <v>85</v>
      </c>
      <c r="AW276" s="12" t="s">
        <v>40</v>
      </c>
      <c r="AX276" s="12" t="s">
        <v>78</v>
      </c>
      <c r="AY276" s="228" t="s">
        <v>212</v>
      </c>
    </row>
    <row r="277" spans="2:65" s="13" customFormat="1" ht="13.5">
      <c r="B277" s="229"/>
      <c r="C277" s="230"/>
      <c r="D277" s="216" t="s">
        <v>222</v>
      </c>
      <c r="E277" s="231" t="s">
        <v>133</v>
      </c>
      <c r="F277" s="232" t="s">
        <v>136</v>
      </c>
      <c r="G277" s="230"/>
      <c r="H277" s="233">
        <v>5</v>
      </c>
      <c r="I277" s="234"/>
      <c r="J277" s="230"/>
      <c r="K277" s="230"/>
      <c r="L277" s="235"/>
      <c r="M277" s="236"/>
      <c r="N277" s="237"/>
      <c r="O277" s="237"/>
      <c r="P277" s="237"/>
      <c r="Q277" s="237"/>
      <c r="R277" s="237"/>
      <c r="S277" s="237"/>
      <c r="T277" s="238"/>
      <c r="AT277" s="239" t="s">
        <v>222</v>
      </c>
      <c r="AU277" s="239" t="s">
        <v>87</v>
      </c>
      <c r="AV277" s="13" t="s">
        <v>87</v>
      </c>
      <c r="AW277" s="13" t="s">
        <v>40</v>
      </c>
      <c r="AX277" s="13" t="s">
        <v>78</v>
      </c>
      <c r="AY277" s="239" t="s">
        <v>212</v>
      </c>
    </row>
    <row r="278" spans="2:65" s="14" customFormat="1" ht="13.5">
      <c r="B278" s="240"/>
      <c r="C278" s="241"/>
      <c r="D278" s="216" t="s">
        <v>222</v>
      </c>
      <c r="E278" s="242" t="s">
        <v>76</v>
      </c>
      <c r="F278" s="243" t="s">
        <v>225</v>
      </c>
      <c r="G278" s="241"/>
      <c r="H278" s="244">
        <v>5</v>
      </c>
      <c r="I278" s="245"/>
      <c r="J278" s="241"/>
      <c r="K278" s="241"/>
      <c r="L278" s="246"/>
      <c r="M278" s="247"/>
      <c r="N278" s="248"/>
      <c r="O278" s="248"/>
      <c r="P278" s="248"/>
      <c r="Q278" s="248"/>
      <c r="R278" s="248"/>
      <c r="S278" s="248"/>
      <c r="T278" s="249"/>
      <c r="AT278" s="250" t="s">
        <v>222</v>
      </c>
      <c r="AU278" s="250" t="s">
        <v>87</v>
      </c>
      <c r="AV278" s="14" t="s">
        <v>218</v>
      </c>
      <c r="AW278" s="14" t="s">
        <v>40</v>
      </c>
      <c r="AX278" s="14" t="s">
        <v>85</v>
      </c>
      <c r="AY278" s="250" t="s">
        <v>212</v>
      </c>
    </row>
    <row r="279" spans="2:65" s="1" customFormat="1" ht="16.5" customHeight="1">
      <c r="B279" s="41"/>
      <c r="C279" s="251" t="s">
        <v>456</v>
      </c>
      <c r="D279" s="251" t="s">
        <v>280</v>
      </c>
      <c r="E279" s="252" t="s">
        <v>457</v>
      </c>
      <c r="F279" s="253" t="s">
        <v>458</v>
      </c>
      <c r="G279" s="254" t="s">
        <v>135</v>
      </c>
      <c r="H279" s="255">
        <v>5</v>
      </c>
      <c r="I279" s="256"/>
      <c r="J279" s="257">
        <f>ROUND(I279*H279,2)</f>
        <v>0</v>
      </c>
      <c r="K279" s="253" t="s">
        <v>217</v>
      </c>
      <c r="L279" s="258"/>
      <c r="M279" s="259" t="s">
        <v>76</v>
      </c>
      <c r="N279" s="260" t="s">
        <v>48</v>
      </c>
      <c r="O279" s="42"/>
      <c r="P279" s="213">
        <f>O279*H279</f>
        <v>0</v>
      </c>
      <c r="Q279" s="213">
        <v>6.1000000000000004E-3</v>
      </c>
      <c r="R279" s="213">
        <f>Q279*H279</f>
        <v>3.0500000000000003E-2</v>
      </c>
      <c r="S279" s="213">
        <v>0</v>
      </c>
      <c r="T279" s="214">
        <f>S279*H279</f>
        <v>0</v>
      </c>
      <c r="AR279" s="24" t="s">
        <v>251</v>
      </c>
      <c r="AT279" s="24" t="s">
        <v>280</v>
      </c>
      <c r="AU279" s="24" t="s">
        <v>87</v>
      </c>
      <c r="AY279" s="24" t="s">
        <v>212</v>
      </c>
      <c r="BE279" s="215">
        <f>IF(N279="základní",J279,0)</f>
        <v>0</v>
      </c>
      <c r="BF279" s="215">
        <f>IF(N279="snížená",J279,0)</f>
        <v>0</v>
      </c>
      <c r="BG279" s="215">
        <f>IF(N279="zákl. přenesená",J279,0)</f>
        <v>0</v>
      </c>
      <c r="BH279" s="215">
        <f>IF(N279="sníž. přenesená",J279,0)</f>
        <v>0</v>
      </c>
      <c r="BI279" s="215">
        <f>IF(N279="nulová",J279,0)</f>
        <v>0</v>
      </c>
      <c r="BJ279" s="24" t="s">
        <v>85</v>
      </c>
      <c r="BK279" s="215">
        <f>ROUND(I279*H279,2)</f>
        <v>0</v>
      </c>
      <c r="BL279" s="24" t="s">
        <v>218</v>
      </c>
      <c r="BM279" s="24" t="s">
        <v>459</v>
      </c>
    </row>
    <row r="280" spans="2:65" s="13" customFormat="1" ht="13.5">
      <c r="B280" s="229"/>
      <c r="C280" s="230"/>
      <c r="D280" s="216" t="s">
        <v>222</v>
      </c>
      <c r="E280" s="231" t="s">
        <v>76</v>
      </c>
      <c r="F280" s="232" t="s">
        <v>133</v>
      </c>
      <c r="G280" s="230"/>
      <c r="H280" s="233">
        <v>5</v>
      </c>
      <c r="I280" s="234"/>
      <c r="J280" s="230"/>
      <c r="K280" s="230"/>
      <c r="L280" s="235"/>
      <c r="M280" s="236"/>
      <c r="N280" s="237"/>
      <c r="O280" s="237"/>
      <c r="P280" s="237"/>
      <c r="Q280" s="237"/>
      <c r="R280" s="237"/>
      <c r="S280" s="237"/>
      <c r="T280" s="238"/>
      <c r="AT280" s="239" t="s">
        <v>222</v>
      </c>
      <c r="AU280" s="239" t="s">
        <v>87</v>
      </c>
      <c r="AV280" s="13" t="s">
        <v>87</v>
      </c>
      <c r="AW280" s="13" t="s">
        <v>40</v>
      </c>
      <c r="AX280" s="13" t="s">
        <v>78</v>
      </c>
      <c r="AY280" s="239" t="s">
        <v>212</v>
      </c>
    </row>
    <row r="281" spans="2:65" s="14" customFormat="1" ht="13.5">
      <c r="B281" s="240"/>
      <c r="C281" s="241"/>
      <c r="D281" s="216" t="s">
        <v>222</v>
      </c>
      <c r="E281" s="242" t="s">
        <v>76</v>
      </c>
      <c r="F281" s="243" t="s">
        <v>225</v>
      </c>
      <c r="G281" s="241"/>
      <c r="H281" s="244">
        <v>5</v>
      </c>
      <c r="I281" s="245"/>
      <c r="J281" s="241"/>
      <c r="K281" s="241"/>
      <c r="L281" s="246"/>
      <c r="M281" s="247"/>
      <c r="N281" s="248"/>
      <c r="O281" s="248"/>
      <c r="P281" s="248"/>
      <c r="Q281" s="248"/>
      <c r="R281" s="248"/>
      <c r="S281" s="248"/>
      <c r="T281" s="249"/>
      <c r="AT281" s="250" t="s">
        <v>222</v>
      </c>
      <c r="AU281" s="250" t="s">
        <v>87</v>
      </c>
      <c r="AV281" s="14" t="s">
        <v>218</v>
      </c>
      <c r="AW281" s="14" t="s">
        <v>40</v>
      </c>
      <c r="AX281" s="14" t="s">
        <v>85</v>
      </c>
      <c r="AY281" s="250" t="s">
        <v>212</v>
      </c>
    </row>
    <row r="282" spans="2:65" s="1" customFormat="1" ht="16.5" customHeight="1">
      <c r="B282" s="41"/>
      <c r="C282" s="251" t="s">
        <v>460</v>
      </c>
      <c r="D282" s="251" t="s">
        <v>280</v>
      </c>
      <c r="E282" s="252" t="s">
        <v>461</v>
      </c>
      <c r="F282" s="253" t="s">
        <v>462</v>
      </c>
      <c r="G282" s="254" t="s">
        <v>135</v>
      </c>
      <c r="H282" s="255">
        <v>5</v>
      </c>
      <c r="I282" s="256"/>
      <c r="J282" s="257">
        <f>ROUND(I282*H282,2)</f>
        <v>0</v>
      </c>
      <c r="K282" s="253" t="s">
        <v>217</v>
      </c>
      <c r="L282" s="258"/>
      <c r="M282" s="259" t="s">
        <v>76</v>
      </c>
      <c r="N282" s="260" t="s">
        <v>48</v>
      </c>
      <c r="O282" s="42"/>
      <c r="P282" s="213">
        <f>O282*H282</f>
        <v>0</v>
      </c>
      <c r="Q282" s="213">
        <v>1E-4</v>
      </c>
      <c r="R282" s="213">
        <f>Q282*H282</f>
        <v>5.0000000000000001E-4</v>
      </c>
      <c r="S282" s="213">
        <v>0</v>
      </c>
      <c r="T282" s="214">
        <f>S282*H282</f>
        <v>0</v>
      </c>
      <c r="AR282" s="24" t="s">
        <v>251</v>
      </c>
      <c r="AT282" s="24" t="s">
        <v>280</v>
      </c>
      <c r="AU282" s="24" t="s">
        <v>87</v>
      </c>
      <c r="AY282" s="24" t="s">
        <v>212</v>
      </c>
      <c r="BE282" s="215">
        <f>IF(N282="základní",J282,0)</f>
        <v>0</v>
      </c>
      <c r="BF282" s="215">
        <f>IF(N282="snížená",J282,0)</f>
        <v>0</v>
      </c>
      <c r="BG282" s="215">
        <f>IF(N282="zákl. přenesená",J282,0)</f>
        <v>0</v>
      </c>
      <c r="BH282" s="215">
        <f>IF(N282="sníž. přenesená",J282,0)</f>
        <v>0</v>
      </c>
      <c r="BI282" s="215">
        <f>IF(N282="nulová",J282,0)</f>
        <v>0</v>
      </c>
      <c r="BJ282" s="24" t="s">
        <v>85</v>
      </c>
      <c r="BK282" s="215">
        <f>ROUND(I282*H282,2)</f>
        <v>0</v>
      </c>
      <c r="BL282" s="24" t="s">
        <v>218</v>
      </c>
      <c r="BM282" s="24" t="s">
        <v>463</v>
      </c>
    </row>
    <row r="283" spans="2:65" s="13" customFormat="1" ht="13.5">
      <c r="B283" s="229"/>
      <c r="C283" s="230"/>
      <c r="D283" s="216" t="s">
        <v>222</v>
      </c>
      <c r="E283" s="231" t="s">
        <v>76</v>
      </c>
      <c r="F283" s="232" t="s">
        <v>133</v>
      </c>
      <c r="G283" s="230"/>
      <c r="H283" s="233">
        <v>5</v>
      </c>
      <c r="I283" s="234"/>
      <c r="J283" s="230"/>
      <c r="K283" s="230"/>
      <c r="L283" s="235"/>
      <c r="M283" s="236"/>
      <c r="N283" s="237"/>
      <c r="O283" s="237"/>
      <c r="P283" s="237"/>
      <c r="Q283" s="237"/>
      <c r="R283" s="237"/>
      <c r="S283" s="237"/>
      <c r="T283" s="238"/>
      <c r="AT283" s="239" t="s">
        <v>222</v>
      </c>
      <c r="AU283" s="239" t="s">
        <v>87</v>
      </c>
      <c r="AV283" s="13" t="s">
        <v>87</v>
      </c>
      <c r="AW283" s="13" t="s">
        <v>40</v>
      </c>
      <c r="AX283" s="13" t="s">
        <v>78</v>
      </c>
      <c r="AY283" s="239" t="s">
        <v>212</v>
      </c>
    </row>
    <row r="284" spans="2:65" s="14" customFormat="1" ht="13.5">
      <c r="B284" s="240"/>
      <c r="C284" s="241"/>
      <c r="D284" s="216" t="s">
        <v>222</v>
      </c>
      <c r="E284" s="242" t="s">
        <v>76</v>
      </c>
      <c r="F284" s="243" t="s">
        <v>225</v>
      </c>
      <c r="G284" s="241"/>
      <c r="H284" s="244">
        <v>5</v>
      </c>
      <c r="I284" s="245"/>
      <c r="J284" s="241"/>
      <c r="K284" s="241"/>
      <c r="L284" s="246"/>
      <c r="M284" s="247"/>
      <c r="N284" s="248"/>
      <c r="O284" s="248"/>
      <c r="P284" s="248"/>
      <c r="Q284" s="248"/>
      <c r="R284" s="248"/>
      <c r="S284" s="248"/>
      <c r="T284" s="249"/>
      <c r="AT284" s="250" t="s">
        <v>222</v>
      </c>
      <c r="AU284" s="250" t="s">
        <v>87</v>
      </c>
      <c r="AV284" s="14" t="s">
        <v>218</v>
      </c>
      <c r="AW284" s="14" t="s">
        <v>40</v>
      </c>
      <c r="AX284" s="14" t="s">
        <v>85</v>
      </c>
      <c r="AY284" s="250" t="s">
        <v>212</v>
      </c>
    </row>
    <row r="285" spans="2:65" s="1" customFormat="1" ht="16.5" customHeight="1">
      <c r="B285" s="41"/>
      <c r="C285" s="251" t="s">
        <v>464</v>
      </c>
      <c r="D285" s="251" t="s">
        <v>280</v>
      </c>
      <c r="E285" s="252" t="s">
        <v>465</v>
      </c>
      <c r="F285" s="253" t="s">
        <v>466</v>
      </c>
      <c r="G285" s="254" t="s">
        <v>135</v>
      </c>
      <c r="H285" s="255">
        <v>5</v>
      </c>
      <c r="I285" s="256"/>
      <c r="J285" s="257">
        <f>ROUND(I285*H285,2)</f>
        <v>0</v>
      </c>
      <c r="K285" s="253" t="s">
        <v>217</v>
      </c>
      <c r="L285" s="258"/>
      <c r="M285" s="259" t="s">
        <v>76</v>
      </c>
      <c r="N285" s="260" t="s">
        <v>48</v>
      </c>
      <c r="O285" s="42"/>
      <c r="P285" s="213">
        <f>O285*H285</f>
        <v>0</v>
      </c>
      <c r="Q285" s="213">
        <v>3.5E-4</v>
      </c>
      <c r="R285" s="213">
        <f>Q285*H285</f>
        <v>1.75E-3</v>
      </c>
      <c r="S285" s="213">
        <v>0</v>
      </c>
      <c r="T285" s="214">
        <f>S285*H285</f>
        <v>0</v>
      </c>
      <c r="AR285" s="24" t="s">
        <v>251</v>
      </c>
      <c r="AT285" s="24" t="s">
        <v>280</v>
      </c>
      <c r="AU285" s="24" t="s">
        <v>87</v>
      </c>
      <c r="AY285" s="24" t="s">
        <v>212</v>
      </c>
      <c r="BE285" s="215">
        <f>IF(N285="základní",J285,0)</f>
        <v>0</v>
      </c>
      <c r="BF285" s="215">
        <f>IF(N285="snížená",J285,0)</f>
        <v>0</v>
      </c>
      <c r="BG285" s="215">
        <f>IF(N285="zákl. přenesená",J285,0)</f>
        <v>0</v>
      </c>
      <c r="BH285" s="215">
        <f>IF(N285="sníž. přenesená",J285,0)</f>
        <v>0</v>
      </c>
      <c r="BI285" s="215">
        <f>IF(N285="nulová",J285,0)</f>
        <v>0</v>
      </c>
      <c r="BJ285" s="24" t="s">
        <v>85</v>
      </c>
      <c r="BK285" s="215">
        <f>ROUND(I285*H285,2)</f>
        <v>0</v>
      </c>
      <c r="BL285" s="24" t="s">
        <v>218</v>
      </c>
      <c r="BM285" s="24" t="s">
        <v>467</v>
      </c>
    </row>
    <row r="286" spans="2:65" s="13" customFormat="1" ht="13.5">
      <c r="B286" s="229"/>
      <c r="C286" s="230"/>
      <c r="D286" s="216" t="s">
        <v>222</v>
      </c>
      <c r="E286" s="231" t="s">
        <v>76</v>
      </c>
      <c r="F286" s="232" t="s">
        <v>133</v>
      </c>
      <c r="G286" s="230"/>
      <c r="H286" s="233">
        <v>5</v>
      </c>
      <c r="I286" s="234"/>
      <c r="J286" s="230"/>
      <c r="K286" s="230"/>
      <c r="L286" s="235"/>
      <c r="M286" s="236"/>
      <c r="N286" s="237"/>
      <c r="O286" s="237"/>
      <c r="P286" s="237"/>
      <c r="Q286" s="237"/>
      <c r="R286" s="237"/>
      <c r="S286" s="237"/>
      <c r="T286" s="238"/>
      <c r="AT286" s="239" t="s">
        <v>222</v>
      </c>
      <c r="AU286" s="239" t="s">
        <v>87</v>
      </c>
      <c r="AV286" s="13" t="s">
        <v>87</v>
      </c>
      <c r="AW286" s="13" t="s">
        <v>40</v>
      </c>
      <c r="AX286" s="13" t="s">
        <v>78</v>
      </c>
      <c r="AY286" s="239" t="s">
        <v>212</v>
      </c>
    </row>
    <row r="287" spans="2:65" s="14" customFormat="1" ht="13.5">
      <c r="B287" s="240"/>
      <c r="C287" s="241"/>
      <c r="D287" s="216" t="s">
        <v>222</v>
      </c>
      <c r="E287" s="242" t="s">
        <v>76</v>
      </c>
      <c r="F287" s="243" t="s">
        <v>225</v>
      </c>
      <c r="G287" s="241"/>
      <c r="H287" s="244">
        <v>5</v>
      </c>
      <c r="I287" s="245"/>
      <c r="J287" s="241"/>
      <c r="K287" s="241"/>
      <c r="L287" s="246"/>
      <c r="M287" s="247"/>
      <c r="N287" s="248"/>
      <c r="O287" s="248"/>
      <c r="P287" s="248"/>
      <c r="Q287" s="248"/>
      <c r="R287" s="248"/>
      <c r="S287" s="248"/>
      <c r="T287" s="249"/>
      <c r="AT287" s="250" t="s">
        <v>222</v>
      </c>
      <c r="AU287" s="250" t="s">
        <v>87</v>
      </c>
      <c r="AV287" s="14" t="s">
        <v>218</v>
      </c>
      <c r="AW287" s="14" t="s">
        <v>40</v>
      </c>
      <c r="AX287" s="14" t="s">
        <v>85</v>
      </c>
      <c r="AY287" s="250" t="s">
        <v>212</v>
      </c>
    </row>
    <row r="288" spans="2:65" s="1" customFormat="1" ht="25.5" customHeight="1">
      <c r="B288" s="41"/>
      <c r="C288" s="204" t="s">
        <v>468</v>
      </c>
      <c r="D288" s="204" t="s">
        <v>214</v>
      </c>
      <c r="E288" s="205" t="s">
        <v>469</v>
      </c>
      <c r="F288" s="206" t="s">
        <v>470</v>
      </c>
      <c r="G288" s="207" t="s">
        <v>117</v>
      </c>
      <c r="H288" s="208">
        <v>70.59</v>
      </c>
      <c r="I288" s="209"/>
      <c r="J288" s="210">
        <f>ROUND(I288*H288,2)</f>
        <v>0</v>
      </c>
      <c r="K288" s="206" t="s">
        <v>217</v>
      </c>
      <c r="L288" s="61"/>
      <c r="M288" s="211" t="s">
        <v>76</v>
      </c>
      <c r="N288" s="212" t="s">
        <v>48</v>
      </c>
      <c r="O288" s="42"/>
      <c r="P288" s="213">
        <f>O288*H288</f>
        <v>0</v>
      </c>
      <c r="Q288" s="213">
        <v>2.0000000000000001E-4</v>
      </c>
      <c r="R288" s="213">
        <f>Q288*H288</f>
        <v>1.4118000000000002E-2</v>
      </c>
      <c r="S288" s="213">
        <v>0</v>
      </c>
      <c r="T288" s="214">
        <f>S288*H288</f>
        <v>0</v>
      </c>
      <c r="AR288" s="24" t="s">
        <v>218</v>
      </c>
      <c r="AT288" s="24" t="s">
        <v>214</v>
      </c>
      <c r="AU288" s="24" t="s">
        <v>87</v>
      </c>
      <c r="AY288" s="24" t="s">
        <v>212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24" t="s">
        <v>85</v>
      </c>
      <c r="BK288" s="215">
        <f>ROUND(I288*H288,2)</f>
        <v>0</v>
      </c>
      <c r="BL288" s="24" t="s">
        <v>218</v>
      </c>
      <c r="BM288" s="24" t="s">
        <v>471</v>
      </c>
    </row>
    <row r="289" spans="2:65" s="12" customFormat="1" ht="13.5">
      <c r="B289" s="219"/>
      <c r="C289" s="220"/>
      <c r="D289" s="216" t="s">
        <v>222</v>
      </c>
      <c r="E289" s="221" t="s">
        <v>76</v>
      </c>
      <c r="F289" s="222" t="s">
        <v>417</v>
      </c>
      <c r="G289" s="220"/>
      <c r="H289" s="221" t="s">
        <v>76</v>
      </c>
      <c r="I289" s="223"/>
      <c r="J289" s="220"/>
      <c r="K289" s="220"/>
      <c r="L289" s="224"/>
      <c r="M289" s="225"/>
      <c r="N289" s="226"/>
      <c r="O289" s="226"/>
      <c r="P289" s="226"/>
      <c r="Q289" s="226"/>
      <c r="R289" s="226"/>
      <c r="S289" s="226"/>
      <c r="T289" s="227"/>
      <c r="AT289" s="228" t="s">
        <v>222</v>
      </c>
      <c r="AU289" s="228" t="s">
        <v>87</v>
      </c>
      <c r="AV289" s="12" t="s">
        <v>85</v>
      </c>
      <c r="AW289" s="12" t="s">
        <v>40</v>
      </c>
      <c r="AX289" s="12" t="s">
        <v>78</v>
      </c>
      <c r="AY289" s="228" t="s">
        <v>212</v>
      </c>
    </row>
    <row r="290" spans="2:65" s="13" customFormat="1" ht="13.5">
      <c r="B290" s="229"/>
      <c r="C290" s="230"/>
      <c r="D290" s="216" t="s">
        <v>222</v>
      </c>
      <c r="E290" s="231" t="s">
        <v>138</v>
      </c>
      <c r="F290" s="232" t="s">
        <v>472</v>
      </c>
      <c r="G290" s="230"/>
      <c r="H290" s="233">
        <v>70.59</v>
      </c>
      <c r="I290" s="234"/>
      <c r="J290" s="230"/>
      <c r="K290" s="230"/>
      <c r="L290" s="235"/>
      <c r="M290" s="236"/>
      <c r="N290" s="237"/>
      <c r="O290" s="237"/>
      <c r="P290" s="237"/>
      <c r="Q290" s="237"/>
      <c r="R290" s="237"/>
      <c r="S290" s="237"/>
      <c r="T290" s="238"/>
      <c r="AT290" s="239" t="s">
        <v>222</v>
      </c>
      <c r="AU290" s="239" t="s">
        <v>87</v>
      </c>
      <c r="AV290" s="13" t="s">
        <v>87</v>
      </c>
      <c r="AW290" s="13" t="s">
        <v>40</v>
      </c>
      <c r="AX290" s="13" t="s">
        <v>78</v>
      </c>
      <c r="AY290" s="239" t="s">
        <v>212</v>
      </c>
    </row>
    <row r="291" spans="2:65" s="14" customFormat="1" ht="13.5">
      <c r="B291" s="240"/>
      <c r="C291" s="241"/>
      <c r="D291" s="216" t="s">
        <v>222</v>
      </c>
      <c r="E291" s="242" t="s">
        <v>76</v>
      </c>
      <c r="F291" s="243" t="s">
        <v>225</v>
      </c>
      <c r="G291" s="241"/>
      <c r="H291" s="244">
        <v>70.59</v>
      </c>
      <c r="I291" s="245"/>
      <c r="J291" s="241"/>
      <c r="K291" s="241"/>
      <c r="L291" s="246"/>
      <c r="M291" s="247"/>
      <c r="N291" s="248"/>
      <c r="O291" s="248"/>
      <c r="P291" s="248"/>
      <c r="Q291" s="248"/>
      <c r="R291" s="248"/>
      <c r="S291" s="248"/>
      <c r="T291" s="249"/>
      <c r="AT291" s="250" t="s">
        <v>222</v>
      </c>
      <c r="AU291" s="250" t="s">
        <v>87</v>
      </c>
      <c r="AV291" s="14" t="s">
        <v>218</v>
      </c>
      <c r="AW291" s="14" t="s">
        <v>40</v>
      </c>
      <c r="AX291" s="14" t="s">
        <v>85</v>
      </c>
      <c r="AY291" s="250" t="s">
        <v>212</v>
      </c>
    </row>
    <row r="292" spans="2:65" s="1" customFormat="1" ht="25.5" customHeight="1">
      <c r="B292" s="41"/>
      <c r="C292" s="204" t="s">
        <v>473</v>
      </c>
      <c r="D292" s="204" t="s">
        <v>214</v>
      </c>
      <c r="E292" s="205" t="s">
        <v>474</v>
      </c>
      <c r="F292" s="206" t="s">
        <v>475</v>
      </c>
      <c r="G292" s="207" t="s">
        <v>113</v>
      </c>
      <c r="H292" s="208">
        <v>1</v>
      </c>
      <c r="I292" s="209"/>
      <c r="J292" s="210">
        <f>ROUND(I292*H292,2)</f>
        <v>0</v>
      </c>
      <c r="K292" s="206" t="s">
        <v>217</v>
      </c>
      <c r="L292" s="61"/>
      <c r="M292" s="211" t="s">
        <v>76</v>
      </c>
      <c r="N292" s="212" t="s">
        <v>48</v>
      </c>
      <c r="O292" s="42"/>
      <c r="P292" s="213">
        <f>O292*H292</f>
        <v>0</v>
      </c>
      <c r="Q292" s="213">
        <v>1.6000000000000001E-3</v>
      </c>
      <c r="R292" s="213">
        <f>Q292*H292</f>
        <v>1.6000000000000001E-3</v>
      </c>
      <c r="S292" s="213">
        <v>0</v>
      </c>
      <c r="T292" s="214">
        <f>S292*H292</f>
        <v>0</v>
      </c>
      <c r="AR292" s="24" t="s">
        <v>218</v>
      </c>
      <c r="AT292" s="24" t="s">
        <v>214</v>
      </c>
      <c r="AU292" s="24" t="s">
        <v>87</v>
      </c>
      <c r="AY292" s="24" t="s">
        <v>212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24" t="s">
        <v>85</v>
      </c>
      <c r="BK292" s="215">
        <f>ROUND(I292*H292,2)</f>
        <v>0</v>
      </c>
      <c r="BL292" s="24" t="s">
        <v>218</v>
      </c>
      <c r="BM292" s="24" t="s">
        <v>476</v>
      </c>
    </row>
    <row r="293" spans="2:65" s="12" customFormat="1" ht="13.5">
      <c r="B293" s="219"/>
      <c r="C293" s="220"/>
      <c r="D293" s="216" t="s">
        <v>222</v>
      </c>
      <c r="E293" s="221" t="s">
        <v>76</v>
      </c>
      <c r="F293" s="222" t="s">
        <v>305</v>
      </c>
      <c r="G293" s="220"/>
      <c r="H293" s="221" t="s">
        <v>76</v>
      </c>
      <c r="I293" s="223"/>
      <c r="J293" s="220"/>
      <c r="K293" s="220"/>
      <c r="L293" s="224"/>
      <c r="M293" s="225"/>
      <c r="N293" s="226"/>
      <c r="O293" s="226"/>
      <c r="P293" s="226"/>
      <c r="Q293" s="226"/>
      <c r="R293" s="226"/>
      <c r="S293" s="226"/>
      <c r="T293" s="227"/>
      <c r="AT293" s="228" t="s">
        <v>222</v>
      </c>
      <c r="AU293" s="228" t="s">
        <v>87</v>
      </c>
      <c r="AV293" s="12" t="s">
        <v>85</v>
      </c>
      <c r="AW293" s="12" t="s">
        <v>40</v>
      </c>
      <c r="AX293" s="12" t="s">
        <v>78</v>
      </c>
      <c r="AY293" s="228" t="s">
        <v>212</v>
      </c>
    </row>
    <row r="294" spans="2:65" s="13" customFormat="1" ht="13.5">
      <c r="B294" s="229"/>
      <c r="C294" s="230"/>
      <c r="D294" s="216" t="s">
        <v>222</v>
      </c>
      <c r="E294" s="231" t="s">
        <v>142</v>
      </c>
      <c r="F294" s="232" t="s">
        <v>85</v>
      </c>
      <c r="G294" s="230"/>
      <c r="H294" s="233">
        <v>1</v>
      </c>
      <c r="I294" s="234"/>
      <c r="J294" s="230"/>
      <c r="K294" s="230"/>
      <c r="L294" s="235"/>
      <c r="M294" s="236"/>
      <c r="N294" s="237"/>
      <c r="O294" s="237"/>
      <c r="P294" s="237"/>
      <c r="Q294" s="237"/>
      <c r="R294" s="237"/>
      <c r="S294" s="237"/>
      <c r="T294" s="238"/>
      <c r="AT294" s="239" t="s">
        <v>222</v>
      </c>
      <c r="AU294" s="239" t="s">
        <v>87</v>
      </c>
      <c r="AV294" s="13" t="s">
        <v>87</v>
      </c>
      <c r="AW294" s="13" t="s">
        <v>40</v>
      </c>
      <c r="AX294" s="13" t="s">
        <v>78</v>
      </c>
      <c r="AY294" s="239" t="s">
        <v>212</v>
      </c>
    </row>
    <row r="295" spans="2:65" s="14" customFormat="1" ht="13.5">
      <c r="B295" s="240"/>
      <c r="C295" s="241"/>
      <c r="D295" s="216" t="s">
        <v>222</v>
      </c>
      <c r="E295" s="242" t="s">
        <v>76</v>
      </c>
      <c r="F295" s="243" t="s">
        <v>225</v>
      </c>
      <c r="G295" s="241"/>
      <c r="H295" s="244">
        <v>1</v>
      </c>
      <c r="I295" s="245"/>
      <c r="J295" s="241"/>
      <c r="K295" s="241"/>
      <c r="L295" s="246"/>
      <c r="M295" s="247"/>
      <c r="N295" s="248"/>
      <c r="O295" s="248"/>
      <c r="P295" s="248"/>
      <c r="Q295" s="248"/>
      <c r="R295" s="248"/>
      <c r="S295" s="248"/>
      <c r="T295" s="249"/>
      <c r="AT295" s="250" t="s">
        <v>222</v>
      </c>
      <c r="AU295" s="250" t="s">
        <v>87</v>
      </c>
      <c r="AV295" s="14" t="s">
        <v>218</v>
      </c>
      <c r="AW295" s="14" t="s">
        <v>40</v>
      </c>
      <c r="AX295" s="14" t="s">
        <v>85</v>
      </c>
      <c r="AY295" s="250" t="s">
        <v>212</v>
      </c>
    </row>
    <row r="296" spans="2:65" s="1" customFormat="1" ht="25.5" customHeight="1">
      <c r="B296" s="41"/>
      <c r="C296" s="204" t="s">
        <v>477</v>
      </c>
      <c r="D296" s="204" t="s">
        <v>214</v>
      </c>
      <c r="E296" s="205" t="s">
        <v>478</v>
      </c>
      <c r="F296" s="206" t="s">
        <v>479</v>
      </c>
      <c r="G296" s="207" t="s">
        <v>117</v>
      </c>
      <c r="H296" s="208">
        <v>70.59</v>
      </c>
      <c r="I296" s="209"/>
      <c r="J296" s="210">
        <f>ROUND(I296*H296,2)</f>
        <v>0</v>
      </c>
      <c r="K296" s="206" t="s">
        <v>217</v>
      </c>
      <c r="L296" s="61"/>
      <c r="M296" s="211" t="s">
        <v>76</v>
      </c>
      <c r="N296" s="212" t="s">
        <v>48</v>
      </c>
      <c r="O296" s="42"/>
      <c r="P296" s="213">
        <f>O296*H296</f>
        <v>0</v>
      </c>
      <c r="Q296" s="213">
        <v>0</v>
      </c>
      <c r="R296" s="213">
        <f>Q296*H296</f>
        <v>0</v>
      </c>
      <c r="S296" s="213">
        <v>0</v>
      </c>
      <c r="T296" s="214">
        <f>S296*H296</f>
        <v>0</v>
      </c>
      <c r="AR296" s="24" t="s">
        <v>218</v>
      </c>
      <c r="AT296" s="24" t="s">
        <v>214</v>
      </c>
      <c r="AU296" s="24" t="s">
        <v>87</v>
      </c>
      <c r="AY296" s="24" t="s">
        <v>212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24" t="s">
        <v>85</v>
      </c>
      <c r="BK296" s="215">
        <f>ROUND(I296*H296,2)</f>
        <v>0</v>
      </c>
      <c r="BL296" s="24" t="s">
        <v>218</v>
      </c>
      <c r="BM296" s="24" t="s">
        <v>480</v>
      </c>
    </row>
    <row r="297" spans="2:65" s="13" customFormat="1" ht="13.5">
      <c r="B297" s="229"/>
      <c r="C297" s="230"/>
      <c r="D297" s="216" t="s">
        <v>222</v>
      </c>
      <c r="E297" s="231" t="s">
        <v>76</v>
      </c>
      <c r="F297" s="232" t="s">
        <v>138</v>
      </c>
      <c r="G297" s="230"/>
      <c r="H297" s="233">
        <v>70.59</v>
      </c>
      <c r="I297" s="234"/>
      <c r="J297" s="230"/>
      <c r="K297" s="230"/>
      <c r="L297" s="235"/>
      <c r="M297" s="236"/>
      <c r="N297" s="237"/>
      <c r="O297" s="237"/>
      <c r="P297" s="237"/>
      <c r="Q297" s="237"/>
      <c r="R297" s="237"/>
      <c r="S297" s="237"/>
      <c r="T297" s="238"/>
      <c r="AT297" s="239" t="s">
        <v>222</v>
      </c>
      <c r="AU297" s="239" t="s">
        <v>87</v>
      </c>
      <c r="AV297" s="13" t="s">
        <v>87</v>
      </c>
      <c r="AW297" s="13" t="s">
        <v>40</v>
      </c>
      <c r="AX297" s="13" t="s">
        <v>78</v>
      </c>
      <c r="AY297" s="239" t="s">
        <v>212</v>
      </c>
    </row>
    <row r="298" spans="2:65" s="14" customFormat="1" ht="13.5">
      <c r="B298" s="240"/>
      <c r="C298" s="241"/>
      <c r="D298" s="216" t="s">
        <v>222</v>
      </c>
      <c r="E298" s="242" t="s">
        <v>76</v>
      </c>
      <c r="F298" s="243" t="s">
        <v>225</v>
      </c>
      <c r="G298" s="241"/>
      <c r="H298" s="244">
        <v>70.59</v>
      </c>
      <c r="I298" s="245"/>
      <c r="J298" s="241"/>
      <c r="K298" s="241"/>
      <c r="L298" s="246"/>
      <c r="M298" s="247"/>
      <c r="N298" s="248"/>
      <c r="O298" s="248"/>
      <c r="P298" s="248"/>
      <c r="Q298" s="248"/>
      <c r="R298" s="248"/>
      <c r="S298" s="248"/>
      <c r="T298" s="249"/>
      <c r="AT298" s="250" t="s">
        <v>222</v>
      </c>
      <c r="AU298" s="250" t="s">
        <v>87</v>
      </c>
      <c r="AV298" s="14" t="s">
        <v>218</v>
      </c>
      <c r="AW298" s="14" t="s">
        <v>40</v>
      </c>
      <c r="AX298" s="14" t="s">
        <v>85</v>
      </c>
      <c r="AY298" s="250" t="s">
        <v>212</v>
      </c>
    </row>
    <row r="299" spans="2:65" s="1" customFormat="1" ht="25.5" customHeight="1">
      <c r="B299" s="41"/>
      <c r="C299" s="204" t="s">
        <v>481</v>
      </c>
      <c r="D299" s="204" t="s">
        <v>214</v>
      </c>
      <c r="E299" s="205" t="s">
        <v>482</v>
      </c>
      <c r="F299" s="206" t="s">
        <v>483</v>
      </c>
      <c r="G299" s="207" t="s">
        <v>113</v>
      </c>
      <c r="H299" s="208">
        <v>1</v>
      </c>
      <c r="I299" s="209"/>
      <c r="J299" s="210">
        <f>ROUND(I299*H299,2)</f>
        <v>0</v>
      </c>
      <c r="K299" s="206" t="s">
        <v>217</v>
      </c>
      <c r="L299" s="61"/>
      <c r="M299" s="211" t="s">
        <v>76</v>
      </c>
      <c r="N299" s="212" t="s">
        <v>48</v>
      </c>
      <c r="O299" s="42"/>
      <c r="P299" s="213">
        <f>O299*H299</f>
        <v>0</v>
      </c>
      <c r="Q299" s="213">
        <v>1.0000000000000001E-5</v>
      </c>
      <c r="R299" s="213">
        <f>Q299*H299</f>
        <v>1.0000000000000001E-5</v>
      </c>
      <c r="S299" s="213">
        <v>0</v>
      </c>
      <c r="T299" s="214">
        <f>S299*H299</f>
        <v>0</v>
      </c>
      <c r="AR299" s="24" t="s">
        <v>218</v>
      </c>
      <c r="AT299" s="24" t="s">
        <v>214</v>
      </c>
      <c r="AU299" s="24" t="s">
        <v>87</v>
      </c>
      <c r="AY299" s="24" t="s">
        <v>212</v>
      </c>
      <c r="BE299" s="215">
        <f>IF(N299="základní",J299,0)</f>
        <v>0</v>
      </c>
      <c r="BF299" s="215">
        <f>IF(N299="snížená",J299,0)</f>
        <v>0</v>
      </c>
      <c r="BG299" s="215">
        <f>IF(N299="zákl. přenesená",J299,0)</f>
        <v>0</v>
      </c>
      <c r="BH299" s="215">
        <f>IF(N299="sníž. přenesená",J299,0)</f>
        <v>0</v>
      </c>
      <c r="BI299" s="215">
        <f>IF(N299="nulová",J299,0)</f>
        <v>0</v>
      </c>
      <c r="BJ299" s="24" t="s">
        <v>85</v>
      </c>
      <c r="BK299" s="215">
        <f>ROUND(I299*H299,2)</f>
        <v>0</v>
      </c>
      <c r="BL299" s="24" t="s">
        <v>218</v>
      </c>
      <c r="BM299" s="24" t="s">
        <v>484</v>
      </c>
    </row>
    <row r="300" spans="2:65" s="13" customFormat="1" ht="13.5">
      <c r="B300" s="229"/>
      <c r="C300" s="230"/>
      <c r="D300" s="216" t="s">
        <v>222</v>
      </c>
      <c r="E300" s="231" t="s">
        <v>76</v>
      </c>
      <c r="F300" s="232" t="s">
        <v>142</v>
      </c>
      <c r="G300" s="230"/>
      <c r="H300" s="233">
        <v>1</v>
      </c>
      <c r="I300" s="234"/>
      <c r="J300" s="230"/>
      <c r="K300" s="230"/>
      <c r="L300" s="235"/>
      <c r="M300" s="236"/>
      <c r="N300" s="237"/>
      <c r="O300" s="237"/>
      <c r="P300" s="237"/>
      <c r="Q300" s="237"/>
      <c r="R300" s="237"/>
      <c r="S300" s="237"/>
      <c r="T300" s="238"/>
      <c r="AT300" s="239" t="s">
        <v>222</v>
      </c>
      <c r="AU300" s="239" t="s">
        <v>87</v>
      </c>
      <c r="AV300" s="13" t="s">
        <v>87</v>
      </c>
      <c r="AW300" s="13" t="s">
        <v>40</v>
      </c>
      <c r="AX300" s="13" t="s">
        <v>78</v>
      </c>
      <c r="AY300" s="239" t="s">
        <v>212</v>
      </c>
    </row>
    <row r="301" spans="2:65" s="14" customFormat="1" ht="13.5">
      <c r="B301" s="240"/>
      <c r="C301" s="241"/>
      <c r="D301" s="216" t="s">
        <v>222</v>
      </c>
      <c r="E301" s="242" t="s">
        <v>76</v>
      </c>
      <c r="F301" s="243" t="s">
        <v>225</v>
      </c>
      <c r="G301" s="241"/>
      <c r="H301" s="244">
        <v>1</v>
      </c>
      <c r="I301" s="245"/>
      <c r="J301" s="241"/>
      <c r="K301" s="241"/>
      <c r="L301" s="246"/>
      <c r="M301" s="247"/>
      <c r="N301" s="248"/>
      <c r="O301" s="248"/>
      <c r="P301" s="248"/>
      <c r="Q301" s="248"/>
      <c r="R301" s="248"/>
      <c r="S301" s="248"/>
      <c r="T301" s="249"/>
      <c r="AT301" s="250" t="s">
        <v>222</v>
      </c>
      <c r="AU301" s="250" t="s">
        <v>87</v>
      </c>
      <c r="AV301" s="14" t="s">
        <v>218</v>
      </c>
      <c r="AW301" s="14" t="s">
        <v>40</v>
      </c>
      <c r="AX301" s="14" t="s">
        <v>85</v>
      </c>
      <c r="AY301" s="250" t="s">
        <v>212</v>
      </c>
    </row>
    <row r="302" spans="2:65" s="1" customFormat="1" ht="38.25" customHeight="1">
      <c r="B302" s="41"/>
      <c r="C302" s="204" t="s">
        <v>485</v>
      </c>
      <c r="D302" s="204" t="s">
        <v>214</v>
      </c>
      <c r="E302" s="205" t="s">
        <v>486</v>
      </c>
      <c r="F302" s="206" t="s">
        <v>487</v>
      </c>
      <c r="G302" s="207" t="s">
        <v>117</v>
      </c>
      <c r="H302" s="208">
        <v>65.7</v>
      </c>
      <c r="I302" s="209"/>
      <c r="J302" s="210">
        <f>ROUND(I302*H302,2)</f>
        <v>0</v>
      </c>
      <c r="K302" s="206" t="s">
        <v>217</v>
      </c>
      <c r="L302" s="61"/>
      <c r="M302" s="211" t="s">
        <v>76</v>
      </c>
      <c r="N302" s="212" t="s">
        <v>48</v>
      </c>
      <c r="O302" s="42"/>
      <c r="P302" s="213">
        <f>O302*H302</f>
        <v>0</v>
      </c>
      <c r="Q302" s="213">
        <v>0.15540000000000001</v>
      </c>
      <c r="R302" s="213">
        <f>Q302*H302</f>
        <v>10.20978</v>
      </c>
      <c r="S302" s="213">
        <v>0</v>
      </c>
      <c r="T302" s="214">
        <f>S302*H302</f>
        <v>0</v>
      </c>
      <c r="AR302" s="24" t="s">
        <v>218</v>
      </c>
      <c r="AT302" s="24" t="s">
        <v>214</v>
      </c>
      <c r="AU302" s="24" t="s">
        <v>87</v>
      </c>
      <c r="AY302" s="24" t="s">
        <v>212</v>
      </c>
      <c r="BE302" s="215">
        <f>IF(N302="základní",J302,0)</f>
        <v>0</v>
      </c>
      <c r="BF302" s="215">
        <f>IF(N302="snížená",J302,0)</f>
        <v>0</v>
      </c>
      <c r="BG302" s="215">
        <f>IF(N302="zákl. přenesená",J302,0)</f>
        <v>0</v>
      </c>
      <c r="BH302" s="215">
        <f>IF(N302="sníž. přenesená",J302,0)</f>
        <v>0</v>
      </c>
      <c r="BI302" s="215">
        <f>IF(N302="nulová",J302,0)</f>
        <v>0</v>
      </c>
      <c r="BJ302" s="24" t="s">
        <v>85</v>
      </c>
      <c r="BK302" s="215">
        <f>ROUND(I302*H302,2)</f>
        <v>0</v>
      </c>
      <c r="BL302" s="24" t="s">
        <v>218</v>
      </c>
      <c r="BM302" s="24" t="s">
        <v>488</v>
      </c>
    </row>
    <row r="303" spans="2:65" s="12" customFormat="1" ht="13.5">
      <c r="B303" s="219"/>
      <c r="C303" s="220"/>
      <c r="D303" s="216" t="s">
        <v>222</v>
      </c>
      <c r="E303" s="221" t="s">
        <v>76</v>
      </c>
      <c r="F303" s="222" t="s">
        <v>417</v>
      </c>
      <c r="G303" s="220"/>
      <c r="H303" s="221" t="s">
        <v>76</v>
      </c>
      <c r="I303" s="223"/>
      <c r="J303" s="220"/>
      <c r="K303" s="220"/>
      <c r="L303" s="224"/>
      <c r="M303" s="225"/>
      <c r="N303" s="226"/>
      <c r="O303" s="226"/>
      <c r="P303" s="226"/>
      <c r="Q303" s="226"/>
      <c r="R303" s="226"/>
      <c r="S303" s="226"/>
      <c r="T303" s="227"/>
      <c r="AT303" s="228" t="s">
        <v>222</v>
      </c>
      <c r="AU303" s="228" t="s">
        <v>87</v>
      </c>
      <c r="AV303" s="12" t="s">
        <v>85</v>
      </c>
      <c r="AW303" s="12" t="s">
        <v>40</v>
      </c>
      <c r="AX303" s="12" t="s">
        <v>78</v>
      </c>
      <c r="AY303" s="228" t="s">
        <v>212</v>
      </c>
    </row>
    <row r="304" spans="2:65" s="13" customFormat="1" ht="13.5">
      <c r="B304" s="229"/>
      <c r="C304" s="230"/>
      <c r="D304" s="216" t="s">
        <v>222</v>
      </c>
      <c r="E304" s="231" t="s">
        <v>144</v>
      </c>
      <c r="F304" s="232" t="s">
        <v>489</v>
      </c>
      <c r="G304" s="230"/>
      <c r="H304" s="233">
        <v>60.87</v>
      </c>
      <c r="I304" s="234"/>
      <c r="J304" s="230"/>
      <c r="K304" s="230"/>
      <c r="L304" s="235"/>
      <c r="M304" s="236"/>
      <c r="N304" s="237"/>
      <c r="O304" s="237"/>
      <c r="P304" s="237"/>
      <c r="Q304" s="237"/>
      <c r="R304" s="237"/>
      <c r="S304" s="237"/>
      <c r="T304" s="238"/>
      <c r="AT304" s="239" t="s">
        <v>222</v>
      </c>
      <c r="AU304" s="239" t="s">
        <v>87</v>
      </c>
      <c r="AV304" s="13" t="s">
        <v>87</v>
      </c>
      <c r="AW304" s="13" t="s">
        <v>40</v>
      </c>
      <c r="AX304" s="13" t="s">
        <v>78</v>
      </c>
      <c r="AY304" s="239" t="s">
        <v>212</v>
      </c>
    </row>
    <row r="305" spans="2:65" s="13" customFormat="1" ht="13.5">
      <c r="B305" s="229"/>
      <c r="C305" s="230"/>
      <c r="D305" s="216" t="s">
        <v>222</v>
      </c>
      <c r="E305" s="231" t="s">
        <v>159</v>
      </c>
      <c r="F305" s="232" t="s">
        <v>490</v>
      </c>
      <c r="G305" s="230"/>
      <c r="H305" s="233">
        <v>1</v>
      </c>
      <c r="I305" s="234"/>
      <c r="J305" s="230"/>
      <c r="K305" s="230"/>
      <c r="L305" s="235"/>
      <c r="M305" s="236"/>
      <c r="N305" s="237"/>
      <c r="O305" s="237"/>
      <c r="P305" s="237"/>
      <c r="Q305" s="237"/>
      <c r="R305" s="237"/>
      <c r="S305" s="237"/>
      <c r="T305" s="238"/>
      <c r="AT305" s="239" t="s">
        <v>222</v>
      </c>
      <c r="AU305" s="239" t="s">
        <v>87</v>
      </c>
      <c r="AV305" s="13" t="s">
        <v>87</v>
      </c>
      <c r="AW305" s="13" t="s">
        <v>40</v>
      </c>
      <c r="AX305" s="13" t="s">
        <v>78</v>
      </c>
      <c r="AY305" s="239" t="s">
        <v>212</v>
      </c>
    </row>
    <row r="306" spans="2:65" s="13" customFormat="1" ht="13.5">
      <c r="B306" s="229"/>
      <c r="C306" s="230"/>
      <c r="D306" s="216" t="s">
        <v>222</v>
      </c>
      <c r="E306" s="231" t="s">
        <v>160</v>
      </c>
      <c r="F306" s="232" t="s">
        <v>491</v>
      </c>
      <c r="G306" s="230"/>
      <c r="H306" s="233">
        <v>3.83</v>
      </c>
      <c r="I306" s="234"/>
      <c r="J306" s="230"/>
      <c r="K306" s="230"/>
      <c r="L306" s="235"/>
      <c r="M306" s="236"/>
      <c r="N306" s="237"/>
      <c r="O306" s="237"/>
      <c r="P306" s="237"/>
      <c r="Q306" s="237"/>
      <c r="R306" s="237"/>
      <c r="S306" s="237"/>
      <c r="T306" s="238"/>
      <c r="AT306" s="239" t="s">
        <v>222</v>
      </c>
      <c r="AU306" s="239" t="s">
        <v>87</v>
      </c>
      <c r="AV306" s="13" t="s">
        <v>87</v>
      </c>
      <c r="AW306" s="13" t="s">
        <v>40</v>
      </c>
      <c r="AX306" s="13" t="s">
        <v>78</v>
      </c>
      <c r="AY306" s="239" t="s">
        <v>212</v>
      </c>
    </row>
    <row r="307" spans="2:65" s="14" customFormat="1" ht="13.5">
      <c r="B307" s="240"/>
      <c r="C307" s="241"/>
      <c r="D307" s="216" t="s">
        <v>222</v>
      </c>
      <c r="E307" s="242" t="s">
        <v>76</v>
      </c>
      <c r="F307" s="243" t="s">
        <v>225</v>
      </c>
      <c r="G307" s="241"/>
      <c r="H307" s="244">
        <v>65.7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AT307" s="250" t="s">
        <v>222</v>
      </c>
      <c r="AU307" s="250" t="s">
        <v>87</v>
      </c>
      <c r="AV307" s="14" t="s">
        <v>218</v>
      </c>
      <c r="AW307" s="14" t="s">
        <v>40</v>
      </c>
      <c r="AX307" s="14" t="s">
        <v>85</v>
      </c>
      <c r="AY307" s="250" t="s">
        <v>212</v>
      </c>
    </row>
    <row r="308" spans="2:65" s="1" customFormat="1" ht="16.5" customHeight="1">
      <c r="B308" s="41"/>
      <c r="C308" s="251" t="s">
        <v>492</v>
      </c>
      <c r="D308" s="251" t="s">
        <v>280</v>
      </c>
      <c r="E308" s="252" t="s">
        <v>493</v>
      </c>
      <c r="F308" s="253" t="s">
        <v>494</v>
      </c>
      <c r="G308" s="254" t="s">
        <v>135</v>
      </c>
      <c r="H308" s="255">
        <v>63.914000000000001</v>
      </c>
      <c r="I308" s="256"/>
      <c r="J308" s="257">
        <f>ROUND(I308*H308,2)</f>
        <v>0</v>
      </c>
      <c r="K308" s="253" t="s">
        <v>217</v>
      </c>
      <c r="L308" s="258"/>
      <c r="M308" s="259" t="s">
        <v>76</v>
      </c>
      <c r="N308" s="260" t="s">
        <v>48</v>
      </c>
      <c r="O308" s="42"/>
      <c r="P308" s="213">
        <f>O308*H308</f>
        <v>0</v>
      </c>
      <c r="Q308" s="213">
        <v>8.2100000000000006E-2</v>
      </c>
      <c r="R308" s="213">
        <f>Q308*H308</f>
        <v>5.2473394000000004</v>
      </c>
      <c r="S308" s="213">
        <v>0</v>
      </c>
      <c r="T308" s="214">
        <f>S308*H308</f>
        <v>0</v>
      </c>
      <c r="AR308" s="24" t="s">
        <v>251</v>
      </c>
      <c r="AT308" s="24" t="s">
        <v>280</v>
      </c>
      <c r="AU308" s="24" t="s">
        <v>87</v>
      </c>
      <c r="AY308" s="24" t="s">
        <v>212</v>
      </c>
      <c r="BE308" s="215">
        <f>IF(N308="základní",J308,0)</f>
        <v>0</v>
      </c>
      <c r="BF308" s="215">
        <f>IF(N308="snížená",J308,0)</f>
        <v>0</v>
      </c>
      <c r="BG308" s="215">
        <f>IF(N308="zákl. přenesená",J308,0)</f>
        <v>0</v>
      </c>
      <c r="BH308" s="215">
        <f>IF(N308="sníž. přenesená",J308,0)</f>
        <v>0</v>
      </c>
      <c r="BI308" s="215">
        <f>IF(N308="nulová",J308,0)</f>
        <v>0</v>
      </c>
      <c r="BJ308" s="24" t="s">
        <v>85</v>
      </c>
      <c r="BK308" s="215">
        <f>ROUND(I308*H308,2)</f>
        <v>0</v>
      </c>
      <c r="BL308" s="24" t="s">
        <v>218</v>
      </c>
      <c r="BM308" s="24" t="s">
        <v>495</v>
      </c>
    </row>
    <row r="309" spans="2:65" s="13" customFormat="1" ht="13.5">
      <c r="B309" s="229"/>
      <c r="C309" s="230"/>
      <c r="D309" s="216" t="s">
        <v>222</v>
      </c>
      <c r="E309" s="231" t="s">
        <v>76</v>
      </c>
      <c r="F309" s="232" t="s">
        <v>144</v>
      </c>
      <c r="G309" s="230"/>
      <c r="H309" s="233">
        <v>60.87</v>
      </c>
      <c r="I309" s="234"/>
      <c r="J309" s="230"/>
      <c r="K309" s="230"/>
      <c r="L309" s="235"/>
      <c r="M309" s="236"/>
      <c r="N309" s="237"/>
      <c r="O309" s="237"/>
      <c r="P309" s="237"/>
      <c r="Q309" s="237"/>
      <c r="R309" s="237"/>
      <c r="S309" s="237"/>
      <c r="T309" s="238"/>
      <c r="AT309" s="239" t="s">
        <v>222</v>
      </c>
      <c r="AU309" s="239" t="s">
        <v>87</v>
      </c>
      <c r="AV309" s="13" t="s">
        <v>87</v>
      </c>
      <c r="AW309" s="13" t="s">
        <v>40</v>
      </c>
      <c r="AX309" s="13" t="s">
        <v>78</v>
      </c>
      <c r="AY309" s="239" t="s">
        <v>212</v>
      </c>
    </row>
    <row r="310" spans="2:65" s="14" customFormat="1" ht="13.5">
      <c r="B310" s="240"/>
      <c r="C310" s="241"/>
      <c r="D310" s="216" t="s">
        <v>222</v>
      </c>
      <c r="E310" s="242" t="s">
        <v>76</v>
      </c>
      <c r="F310" s="243" t="s">
        <v>225</v>
      </c>
      <c r="G310" s="241"/>
      <c r="H310" s="244">
        <v>60.87</v>
      </c>
      <c r="I310" s="245"/>
      <c r="J310" s="241"/>
      <c r="K310" s="241"/>
      <c r="L310" s="246"/>
      <c r="M310" s="247"/>
      <c r="N310" s="248"/>
      <c r="O310" s="248"/>
      <c r="P310" s="248"/>
      <c r="Q310" s="248"/>
      <c r="R310" s="248"/>
      <c r="S310" s="248"/>
      <c r="T310" s="249"/>
      <c r="AT310" s="250" t="s">
        <v>222</v>
      </c>
      <c r="AU310" s="250" t="s">
        <v>87</v>
      </c>
      <c r="AV310" s="14" t="s">
        <v>218</v>
      </c>
      <c r="AW310" s="14" t="s">
        <v>40</v>
      </c>
      <c r="AX310" s="14" t="s">
        <v>85</v>
      </c>
      <c r="AY310" s="250" t="s">
        <v>212</v>
      </c>
    </row>
    <row r="311" spans="2:65" s="13" customFormat="1" ht="13.5">
      <c r="B311" s="229"/>
      <c r="C311" s="230"/>
      <c r="D311" s="216" t="s">
        <v>222</v>
      </c>
      <c r="E311" s="230"/>
      <c r="F311" s="232" t="s">
        <v>496</v>
      </c>
      <c r="G311" s="230"/>
      <c r="H311" s="233">
        <v>63.914000000000001</v>
      </c>
      <c r="I311" s="234"/>
      <c r="J311" s="230"/>
      <c r="K311" s="230"/>
      <c r="L311" s="235"/>
      <c r="M311" s="236"/>
      <c r="N311" s="237"/>
      <c r="O311" s="237"/>
      <c r="P311" s="237"/>
      <c r="Q311" s="237"/>
      <c r="R311" s="237"/>
      <c r="S311" s="237"/>
      <c r="T311" s="238"/>
      <c r="AT311" s="239" t="s">
        <v>222</v>
      </c>
      <c r="AU311" s="239" t="s">
        <v>87</v>
      </c>
      <c r="AV311" s="13" t="s">
        <v>87</v>
      </c>
      <c r="AW311" s="13" t="s">
        <v>6</v>
      </c>
      <c r="AX311" s="13" t="s">
        <v>85</v>
      </c>
      <c r="AY311" s="239" t="s">
        <v>212</v>
      </c>
    </row>
    <row r="312" spans="2:65" s="1" customFormat="1" ht="16.5" customHeight="1">
      <c r="B312" s="41"/>
      <c r="C312" s="251" t="s">
        <v>497</v>
      </c>
      <c r="D312" s="251" t="s">
        <v>280</v>
      </c>
      <c r="E312" s="252" t="s">
        <v>498</v>
      </c>
      <c r="F312" s="253" t="s">
        <v>499</v>
      </c>
      <c r="G312" s="254" t="s">
        <v>135</v>
      </c>
      <c r="H312" s="255">
        <v>1</v>
      </c>
      <c r="I312" s="256"/>
      <c r="J312" s="257">
        <f>ROUND(I312*H312,2)</f>
        <v>0</v>
      </c>
      <c r="K312" s="253" t="s">
        <v>217</v>
      </c>
      <c r="L312" s="258"/>
      <c r="M312" s="259" t="s">
        <v>76</v>
      </c>
      <c r="N312" s="260" t="s">
        <v>48</v>
      </c>
      <c r="O312" s="42"/>
      <c r="P312" s="213">
        <f>O312*H312</f>
        <v>0</v>
      </c>
      <c r="Q312" s="213">
        <v>6.4000000000000001E-2</v>
      </c>
      <c r="R312" s="213">
        <f>Q312*H312</f>
        <v>6.4000000000000001E-2</v>
      </c>
      <c r="S312" s="213">
        <v>0</v>
      </c>
      <c r="T312" s="214">
        <f>S312*H312</f>
        <v>0</v>
      </c>
      <c r="AR312" s="24" t="s">
        <v>251</v>
      </c>
      <c r="AT312" s="24" t="s">
        <v>280</v>
      </c>
      <c r="AU312" s="24" t="s">
        <v>87</v>
      </c>
      <c r="AY312" s="24" t="s">
        <v>212</v>
      </c>
      <c r="BE312" s="215">
        <f>IF(N312="základní",J312,0)</f>
        <v>0</v>
      </c>
      <c r="BF312" s="215">
        <f>IF(N312="snížená",J312,0)</f>
        <v>0</v>
      </c>
      <c r="BG312" s="215">
        <f>IF(N312="zákl. přenesená",J312,0)</f>
        <v>0</v>
      </c>
      <c r="BH312" s="215">
        <f>IF(N312="sníž. přenesená",J312,0)</f>
        <v>0</v>
      </c>
      <c r="BI312" s="215">
        <f>IF(N312="nulová",J312,0)</f>
        <v>0</v>
      </c>
      <c r="BJ312" s="24" t="s">
        <v>85</v>
      </c>
      <c r="BK312" s="215">
        <f>ROUND(I312*H312,2)</f>
        <v>0</v>
      </c>
      <c r="BL312" s="24" t="s">
        <v>218</v>
      </c>
      <c r="BM312" s="24" t="s">
        <v>500</v>
      </c>
    </row>
    <row r="313" spans="2:65" s="13" customFormat="1" ht="13.5">
      <c r="B313" s="229"/>
      <c r="C313" s="230"/>
      <c r="D313" s="216" t="s">
        <v>222</v>
      </c>
      <c r="E313" s="231" t="s">
        <v>76</v>
      </c>
      <c r="F313" s="232" t="s">
        <v>159</v>
      </c>
      <c r="G313" s="230"/>
      <c r="H313" s="233">
        <v>1</v>
      </c>
      <c r="I313" s="234"/>
      <c r="J313" s="230"/>
      <c r="K313" s="230"/>
      <c r="L313" s="235"/>
      <c r="M313" s="236"/>
      <c r="N313" s="237"/>
      <c r="O313" s="237"/>
      <c r="P313" s="237"/>
      <c r="Q313" s="237"/>
      <c r="R313" s="237"/>
      <c r="S313" s="237"/>
      <c r="T313" s="238"/>
      <c r="AT313" s="239" t="s">
        <v>222</v>
      </c>
      <c r="AU313" s="239" t="s">
        <v>87</v>
      </c>
      <c r="AV313" s="13" t="s">
        <v>87</v>
      </c>
      <c r="AW313" s="13" t="s">
        <v>40</v>
      </c>
      <c r="AX313" s="13" t="s">
        <v>78</v>
      </c>
      <c r="AY313" s="239" t="s">
        <v>212</v>
      </c>
    </row>
    <row r="314" spans="2:65" s="14" customFormat="1" ht="13.5">
      <c r="B314" s="240"/>
      <c r="C314" s="241"/>
      <c r="D314" s="216" t="s">
        <v>222</v>
      </c>
      <c r="E314" s="242" t="s">
        <v>76</v>
      </c>
      <c r="F314" s="243" t="s">
        <v>225</v>
      </c>
      <c r="G314" s="241"/>
      <c r="H314" s="244">
        <v>1</v>
      </c>
      <c r="I314" s="245"/>
      <c r="J314" s="241"/>
      <c r="K314" s="241"/>
      <c r="L314" s="246"/>
      <c r="M314" s="247"/>
      <c r="N314" s="248"/>
      <c r="O314" s="248"/>
      <c r="P314" s="248"/>
      <c r="Q314" s="248"/>
      <c r="R314" s="248"/>
      <c r="S314" s="248"/>
      <c r="T314" s="249"/>
      <c r="AT314" s="250" t="s">
        <v>222</v>
      </c>
      <c r="AU314" s="250" t="s">
        <v>87</v>
      </c>
      <c r="AV314" s="14" t="s">
        <v>218</v>
      </c>
      <c r="AW314" s="14" t="s">
        <v>40</v>
      </c>
      <c r="AX314" s="14" t="s">
        <v>85</v>
      </c>
      <c r="AY314" s="250" t="s">
        <v>212</v>
      </c>
    </row>
    <row r="315" spans="2:65" s="1" customFormat="1" ht="16.5" customHeight="1">
      <c r="B315" s="41"/>
      <c r="C315" s="251" t="s">
        <v>501</v>
      </c>
      <c r="D315" s="251" t="s">
        <v>280</v>
      </c>
      <c r="E315" s="252" t="s">
        <v>502</v>
      </c>
      <c r="F315" s="253" t="s">
        <v>503</v>
      </c>
      <c r="G315" s="254" t="s">
        <v>135</v>
      </c>
      <c r="H315" s="255">
        <v>5</v>
      </c>
      <c r="I315" s="256"/>
      <c r="J315" s="257">
        <f>ROUND(I315*H315,2)</f>
        <v>0</v>
      </c>
      <c r="K315" s="253" t="s">
        <v>217</v>
      </c>
      <c r="L315" s="258"/>
      <c r="M315" s="259" t="s">
        <v>76</v>
      </c>
      <c r="N315" s="260" t="s">
        <v>48</v>
      </c>
      <c r="O315" s="42"/>
      <c r="P315" s="213">
        <f>O315*H315</f>
        <v>0</v>
      </c>
      <c r="Q315" s="213">
        <v>5.8500000000000003E-2</v>
      </c>
      <c r="R315" s="213">
        <f>Q315*H315</f>
        <v>0.29250000000000004</v>
      </c>
      <c r="S315" s="213">
        <v>0</v>
      </c>
      <c r="T315" s="214">
        <f>S315*H315</f>
        <v>0</v>
      </c>
      <c r="AR315" s="24" t="s">
        <v>251</v>
      </c>
      <c r="AT315" s="24" t="s">
        <v>280</v>
      </c>
      <c r="AU315" s="24" t="s">
        <v>87</v>
      </c>
      <c r="AY315" s="24" t="s">
        <v>212</v>
      </c>
      <c r="BE315" s="215">
        <f>IF(N315="základní",J315,0)</f>
        <v>0</v>
      </c>
      <c r="BF315" s="215">
        <f>IF(N315="snížená",J315,0)</f>
        <v>0</v>
      </c>
      <c r="BG315" s="215">
        <f>IF(N315="zákl. přenesená",J315,0)</f>
        <v>0</v>
      </c>
      <c r="BH315" s="215">
        <f>IF(N315="sníž. přenesená",J315,0)</f>
        <v>0</v>
      </c>
      <c r="BI315" s="215">
        <f>IF(N315="nulová",J315,0)</f>
        <v>0</v>
      </c>
      <c r="BJ315" s="24" t="s">
        <v>85</v>
      </c>
      <c r="BK315" s="215">
        <f>ROUND(I315*H315,2)</f>
        <v>0</v>
      </c>
      <c r="BL315" s="24" t="s">
        <v>218</v>
      </c>
      <c r="BM315" s="24" t="s">
        <v>504</v>
      </c>
    </row>
    <row r="316" spans="2:65" s="13" customFormat="1" ht="13.5">
      <c r="B316" s="229"/>
      <c r="C316" s="230"/>
      <c r="D316" s="216" t="s">
        <v>222</v>
      </c>
      <c r="E316" s="231" t="s">
        <v>76</v>
      </c>
      <c r="F316" s="232" t="s">
        <v>505</v>
      </c>
      <c r="G316" s="230"/>
      <c r="H316" s="233">
        <v>4.91</v>
      </c>
      <c r="I316" s="234"/>
      <c r="J316" s="230"/>
      <c r="K316" s="230"/>
      <c r="L316" s="235"/>
      <c r="M316" s="236"/>
      <c r="N316" s="237"/>
      <c r="O316" s="237"/>
      <c r="P316" s="237"/>
      <c r="Q316" s="237"/>
      <c r="R316" s="237"/>
      <c r="S316" s="237"/>
      <c r="T316" s="238"/>
      <c r="AT316" s="239" t="s">
        <v>222</v>
      </c>
      <c r="AU316" s="239" t="s">
        <v>87</v>
      </c>
      <c r="AV316" s="13" t="s">
        <v>87</v>
      </c>
      <c r="AW316" s="13" t="s">
        <v>40</v>
      </c>
      <c r="AX316" s="13" t="s">
        <v>78</v>
      </c>
      <c r="AY316" s="239" t="s">
        <v>212</v>
      </c>
    </row>
    <row r="317" spans="2:65" s="14" customFormat="1" ht="13.5">
      <c r="B317" s="240"/>
      <c r="C317" s="241"/>
      <c r="D317" s="216" t="s">
        <v>222</v>
      </c>
      <c r="E317" s="242" t="s">
        <v>76</v>
      </c>
      <c r="F317" s="243" t="s">
        <v>225</v>
      </c>
      <c r="G317" s="241"/>
      <c r="H317" s="244">
        <v>4.91</v>
      </c>
      <c r="I317" s="245"/>
      <c r="J317" s="241"/>
      <c r="K317" s="241"/>
      <c r="L317" s="246"/>
      <c r="M317" s="247"/>
      <c r="N317" s="248"/>
      <c r="O317" s="248"/>
      <c r="P317" s="248"/>
      <c r="Q317" s="248"/>
      <c r="R317" s="248"/>
      <c r="S317" s="248"/>
      <c r="T317" s="249"/>
      <c r="AT317" s="250" t="s">
        <v>222</v>
      </c>
      <c r="AU317" s="250" t="s">
        <v>87</v>
      </c>
      <c r="AV317" s="14" t="s">
        <v>218</v>
      </c>
      <c r="AW317" s="14" t="s">
        <v>40</v>
      </c>
      <c r="AX317" s="14" t="s">
        <v>85</v>
      </c>
      <c r="AY317" s="250" t="s">
        <v>212</v>
      </c>
    </row>
    <row r="318" spans="2:65" s="13" customFormat="1" ht="13.5">
      <c r="B318" s="229"/>
      <c r="C318" s="230"/>
      <c r="D318" s="216" t="s">
        <v>222</v>
      </c>
      <c r="E318" s="230"/>
      <c r="F318" s="232" t="s">
        <v>506</v>
      </c>
      <c r="G318" s="230"/>
      <c r="H318" s="233">
        <v>5</v>
      </c>
      <c r="I318" s="234"/>
      <c r="J318" s="230"/>
      <c r="K318" s="230"/>
      <c r="L318" s="235"/>
      <c r="M318" s="236"/>
      <c r="N318" s="237"/>
      <c r="O318" s="237"/>
      <c r="P318" s="237"/>
      <c r="Q318" s="237"/>
      <c r="R318" s="237"/>
      <c r="S318" s="237"/>
      <c r="T318" s="238"/>
      <c r="AT318" s="239" t="s">
        <v>222</v>
      </c>
      <c r="AU318" s="239" t="s">
        <v>87</v>
      </c>
      <c r="AV318" s="13" t="s">
        <v>87</v>
      </c>
      <c r="AW318" s="13" t="s">
        <v>6</v>
      </c>
      <c r="AX318" s="13" t="s">
        <v>85</v>
      </c>
      <c r="AY318" s="239" t="s">
        <v>212</v>
      </c>
    </row>
    <row r="319" spans="2:65" s="1" customFormat="1" ht="25.5" customHeight="1">
      <c r="B319" s="41"/>
      <c r="C319" s="204" t="s">
        <v>507</v>
      </c>
      <c r="D319" s="204" t="s">
        <v>214</v>
      </c>
      <c r="E319" s="205" t="s">
        <v>508</v>
      </c>
      <c r="F319" s="206" t="s">
        <v>509</v>
      </c>
      <c r="G319" s="207" t="s">
        <v>117</v>
      </c>
      <c r="H319" s="208">
        <v>37.75</v>
      </c>
      <c r="I319" s="209"/>
      <c r="J319" s="210">
        <f>ROUND(I319*H319,2)</f>
        <v>0</v>
      </c>
      <c r="K319" s="206" t="s">
        <v>217</v>
      </c>
      <c r="L319" s="61"/>
      <c r="M319" s="211" t="s">
        <v>76</v>
      </c>
      <c r="N319" s="212" t="s">
        <v>48</v>
      </c>
      <c r="O319" s="42"/>
      <c r="P319" s="213">
        <f>O319*H319</f>
        <v>0</v>
      </c>
      <c r="Q319" s="213">
        <v>0</v>
      </c>
      <c r="R319" s="213">
        <f>Q319*H319</f>
        <v>0</v>
      </c>
      <c r="S319" s="213">
        <v>0</v>
      </c>
      <c r="T319" s="214">
        <f>S319*H319</f>
        <v>0</v>
      </c>
      <c r="AR319" s="24" t="s">
        <v>218</v>
      </c>
      <c r="AT319" s="24" t="s">
        <v>214</v>
      </c>
      <c r="AU319" s="24" t="s">
        <v>87</v>
      </c>
      <c r="AY319" s="24" t="s">
        <v>212</v>
      </c>
      <c r="BE319" s="215">
        <f>IF(N319="základní",J319,0)</f>
        <v>0</v>
      </c>
      <c r="BF319" s="215">
        <f>IF(N319="snížená",J319,0)</f>
        <v>0</v>
      </c>
      <c r="BG319" s="215">
        <f>IF(N319="zákl. přenesená",J319,0)</f>
        <v>0</v>
      </c>
      <c r="BH319" s="215">
        <f>IF(N319="sníž. přenesená",J319,0)</f>
        <v>0</v>
      </c>
      <c r="BI319" s="215">
        <f>IF(N319="nulová",J319,0)</f>
        <v>0</v>
      </c>
      <c r="BJ319" s="24" t="s">
        <v>85</v>
      </c>
      <c r="BK319" s="215">
        <f>ROUND(I319*H319,2)</f>
        <v>0</v>
      </c>
      <c r="BL319" s="24" t="s">
        <v>218</v>
      </c>
      <c r="BM319" s="24" t="s">
        <v>510</v>
      </c>
    </row>
    <row r="320" spans="2:65" s="13" customFormat="1" ht="13.5">
      <c r="B320" s="229"/>
      <c r="C320" s="230"/>
      <c r="D320" s="216" t="s">
        <v>222</v>
      </c>
      <c r="E320" s="231" t="s">
        <v>76</v>
      </c>
      <c r="F320" s="232" t="s">
        <v>119</v>
      </c>
      <c r="G320" s="230"/>
      <c r="H320" s="233">
        <v>37.75</v>
      </c>
      <c r="I320" s="234"/>
      <c r="J320" s="230"/>
      <c r="K320" s="230"/>
      <c r="L320" s="235"/>
      <c r="M320" s="236"/>
      <c r="N320" s="237"/>
      <c r="O320" s="237"/>
      <c r="P320" s="237"/>
      <c r="Q320" s="237"/>
      <c r="R320" s="237"/>
      <c r="S320" s="237"/>
      <c r="T320" s="238"/>
      <c r="AT320" s="239" t="s">
        <v>222</v>
      </c>
      <c r="AU320" s="239" t="s">
        <v>87</v>
      </c>
      <c r="AV320" s="13" t="s">
        <v>87</v>
      </c>
      <c r="AW320" s="13" t="s">
        <v>40</v>
      </c>
      <c r="AX320" s="13" t="s">
        <v>78</v>
      </c>
      <c r="AY320" s="239" t="s">
        <v>212</v>
      </c>
    </row>
    <row r="321" spans="2:65" s="14" customFormat="1" ht="13.5">
      <c r="B321" s="240"/>
      <c r="C321" s="241"/>
      <c r="D321" s="216" t="s">
        <v>222</v>
      </c>
      <c r="E321" s="242" t="s">
        <v>76</v>
      </c>
      <c r="F321" s="243" t="s">
        <v>225</v>
      </c>
      <c r="G321" s="241"/>
      <c r="H321" s="244">
        <v>37.75</v>
      </c>
      <c r="I321" s="245"/>
      <c r="J321" s="241"/>
      <c r="K321" s="241"/>
      <c r="L321" s="246"/>
      <c r="M321" s="247"/>
      <c r="N321" s="248"/>
      <c r="O321" s="248"/>
      <c r="P321" s="248"/>
      <c r="Q321" s="248"/>
      <c r="R321" s="248"/>
      <c r="S321" s="248"/>
      <c r="T321" s="249"/>
      <c r="AT321" s="250" t="s">
        <v>222</v>
      </c>
      <c r="AU321" s="250" t="s">
        <v>87</v>
      </c>
      <c r="AV321" s="14" t="s">
        <v>218</v>
      </c>
      <c r="AW321" s="14" t="s">
        <v>40</v>
      </c>
      <c r="AX321" s="14" t="s">
        <v>85</v>
      </c>
      <c r="AY321" s="250" t="s">
        <v>212</v>
      </c>
    </row>
    <row r="322" spans="2:65" s="1" customFormat="1" ht="38.25" customHeight="1">
      <c r="B322" s="41"/>
      <c r="C322" s="204" t="s">
        <v>511</v>
      </c>
      <c r="D322" s="204" t="s">
        <v>214</v>
      </c>
      <c r="E322" s="205" t="s">
        <v>512</v>
      </c>
      <c r="F322" s="206" t="s">
        <v>513</v>
      </c>
      <c r="G322" s="207" t="s">
        <v>117</v>
      </c>
      <c r="H322" s="208">
        <v>37.75</v>
      </c>
      <c r="I322" s="209"/>
      <c r="J322" s="210">
        <f>ROUND(I322*H322,2)</f>
        <v>0</v>
      </c>
      <c r="K322" s="206" t="s">
        <v>217</v>
      </c>
      <c r="L322" s="61"/>
      <c r="M322" s="211" t="s">
        <v>76</v>
      </c>
      <c r="N322" s="212" t="s">
        <v>48</v>
      </c>
      <c r="O322" s="42"/>
      <c r="P322" s="213">
        <f>O322*H322</f>
        <v>0</v>
      </c>
      <c r="Q322" s="213">
        <v>5.9999999999999995E-4</v>
      </c>
      <c r="R322" s="213">
        <f>Q322*H322</f>
        <v>2.2649999999999997E-2</v>
      </c>
      <c r="S322" s="213">
        <v>0</v>
      </c>
      <c r="T322" s="214">
        <f>S322*H322</f>
        <v>0</v>
      </c>
      <c r="AR322" s="24" t="s">
        <v>218</v>
      </c>
      <c r="AT322" s="24" t="s">
        <v>214</v>
      </c>
      <c r="AU322" s="24" t="s">
        <v>87</v>
      </c>
      <c r="AY322" s="24" t="s">
        <v>212</v>
      </c>
      <c r="BE322" s="215">
        <f>IF(N322="základní",J322,0)</f>
        <v>0</v>
      </c>
      <c r="BF322" s="215">
        <f>IF(N322="snížená",J322,0)</f>
        <v>0</v>
      </c>
      <c r="BG322" s="215">
        <f>IF(N322="zákl. přenesená",J322,0)</f>
        <v>0</v>
      </c>
      <c r="BH322" s="215">
        <f>IF(N322="sníž. přenesená",J322,0)</f>
        <v>0</v>
      </c>
      <c r="BI322" s="215">
        <f>IF(N322="nulová",J322,0)</f>
        <v>0</v>
      </c>
      <c r="BJ322" s="24" t="s">
        <v>85</v>
      </c>
      <c r="BK322" s="215">
        <f>ROUND(I322*H322,2)</f>
        <v>0</v>
      </c>
      <c r="BL322" s="24" t="s">
        <v>218</v>
      </c>
      <c r="BM322" s="24" t="s">
        <v>514</v>
      </c>
    </row>
    <row r="323" spans="2:65" s="13" customFormat="1" ht="13.5">
      <c r="B323" s="229"/>
      <c r="C323" s="230"/>
      <c r="D323" s="216" t="s">
        <v>222</v>
      </c>
      <c r="E323" s="231" t="s">
        <v>76</v>
      </c>
      <c r="F323" s="232" t="s">
        <v>119</v>
      </c>
      <c r="G323" s="230"/>
      <c r="H323" s="233">
        <v>37.75</v>
      </c>
      <c r="I323" s="234"/>
      <c r="J323" s="230"/>
      <c r="K323" s="230"/>
      <c r="L323" s="235"/>
      <c r="M323" s="236"/>
      <c r="N323" s="237"/>
      <c r="O323" s="237"/>
      <c r="P323" s="237"/>
      <c r="Q323" s="237"/>
      <c r="R323" s="237"/>
      <c r="S323" s="237"/>
      <c r="T323" s="238"/>
      <c r="AT323" s="239" t="s">
        <v>222</v>
      </c>
      <c r="AU323" s="239" t="s">
        <v>87</v>
      </c>
      <c r="AV323" s="13" t="s">
        <v>87</v>
      </c>
      <c r="AW323" s="13" t="s">
        <v>40</v>
      </c>
      <c r="AX323" s="13" t="s">
        <v>78</v>
      </c>
      <c r="AY323" s="239" t="s">
        <v>212</v>
      </c>
    </row>
    <row r="324" spans="2:65" s="14" customFormat="1" ht="13.5">
      <c r="B324" s="240"/>
      <c r="C324" s="241"/>
      <c r="D324" s="216" t="s">
        <v>222</v>
      </c>
      <c r="E324" s="242" t="s">
        <v>76</v>
      </c>
      <c r="F324" s="243" t="s">
        <v>225</v>
      </c>
      <c r="G324" s="241"/>
      <c r="H324" s="244">
        <v>37.75</v>
      </c>
      <c r="I324" s="245"/>
      <c r="J324" s="241"/>
      <c r="K324" s="241"/>
      <c r="L324" s="246"/>
      <c r="M324" s="247"/>
      <c r="N324" s="248"/>
      <c r="O324" s="248"/>
      <c r="P324" s="248"/>
      <c r="Q324" s="248"/>
      <c r="R324" s="248"/>
      <c r="S324" s="248"/>
      <c r="T324" s="249"/>
      <c r="AT324" s="250" t="s">
        <v>222</v>
      </c>
      <c r="AU324" s="250" t="s">
        <v>87</v>
      </c>
      <c r="AV324" s="14" t="s">
        <v>218</v>
      </c>
      <c r="AW324" s="14" t="s">
        <v>40</v>
      </c>
      <c r="AX324" s="14" t="s">
        <v>85</v>
      </c>
      <c r="AY324" s="250" t="s">
        <v>212</v>
      </c>
    </row>
    <row r="325" spans="2:65" s="1" customFormat="1" ht="25.5" customHeight="1">
      <c r="B325" s="41"/>
      <c r="C325" s="204" t="s">
        <v>515</v>
      </c>
      <c r="D325" s="204" t="s">
        <v>214</v>
      </c>
      <c r="E325" s="205" t="s">
        <v>516</v>
      </c>
      <c r="F325" s="206" t="s">
        <v>517</v>
      </c>
      <c r="G325" s="207" t="s">
        <v>117</v>
      </c>
      <c r="H325" s="208">
        <v>37.75</v>
      </c>
      <c r="I325" s="209"/>
      <c r="J325" s="210">
        <f>ROUND(I325*H325,2)</f>
        <v>0</v>
      </c>
      <c r="K325" s="206" t="s">
        <v>217</v>
      </c>
      <c r="L325" s="61"/>
      <c r="M325" s="211" t="s">
        <v>76</v>
      </c>
      <c r="N325" s="212" t="s">
        <v>48</v>
      </c>
      <c r="O325" s="42"/>
      <c r="P325" s="213">
        <f>O325*H325</f>
        <v>0</v>
      </c>
      <c r="Q325" s="213">
        <v>0</v>
      </c>
      <c r="R325" s="213">
        <f>Q325*H325</f>
        <v>0</v>
      </c>
      <c r="S325" s="213">
        <v>0</v>
      </c>
      <c r="T325" s="214">
        <f>S325*H325</f>
        <v>0</v>
      </c>
      <c r="AR325" s="24" t="s">
        <v>218</v>
      </c>
      <c r="AT325" s="24" t="s">
        <v>214</v>
      </c>
      <c r="AU325" s="24" t="s">
        <v>87</v>
      </c>
      <c r="AY325" s="24" t="s">
        <v>212</v>
      </c>
      <c r="BE325" s="215">
        <f>IF(N325="základní",J325,0)</f>
        <v>0</v>
      </c>
      <c r="BF325" s="215">
        <f>IF(N325="snížená",J325,0)</f>
        <v>0</v>
      </c>
      <c r="BG325" s="215">
        <f>IF(N325="zákl. přenesená",J325,0)</f>
        <v>0</v>
      </c>
      <c r="BH325" s="215">
        <f>IF(N325="sníž. přenesená",J325,0)</f>
        <v>0</v>
      </c>
      <c r="BI325" s="215">
        <f>IF(N325="nulová",J325,0)</f>
        <v>0</v>
      </c>
      <c r="BJ325" s="24" t="s">
        <v>85</v>
      </c>
      <c r="BK325" s="215">
        <f>ROUND(I325*H325,2)</f>
        <v>0</v>
      </c>
      <c r="BL325" s="24" t="s">
        <v>218</v>
      </c>
      <c r="BM325" s="24" t="s">
        <v>518</v>
      </c>
    </row>
    <row r="326" spans="2:65" s="12" customFormat="1" ht="13.5">
      <c r="B326" s="219"/>
      <c r="C326" s="220"/>
      <c r="D326" s="216" t="s">
        <v>222</v>
      </c>
      <c r="E326" s="221" t="s">
        <v>76</v>
      </c>
      <c r="F326" s="222" t="s">
        <v>417</v>
      </c>
      <c r="G326" s="220"/>
      <c r="H326" s="221" t="s">
        <v>76</v>
      </c>
      <c r="I326" s="223"/>
      <c r="J326" s="220"/>
      <c r="K326" s="220"/>
      <c r="L326" s="224"/>
      <c r="M326" s="225"/>
      <c r="N326" s="226"/>
      <c r="O326" s="226"/>
      <c r="P326" s="226"/>
      <c r="Q326" s="226"/>
      <c r="R326" s="226"/>
      <c r="S326" s="226"/>
      <c r="T326" s="227"/>
      <c r="AT326" s="228" t="s">
        <v>222</v>
      </c>
      <c r="AU326" s="228" t="s">
        <v>87</v>
      </c>
      <c r="AV326" s="12" t="s">
        <v>85</v>
      </c>
      <c r="AW326" s="12" t="s">
        <v>40</v>
      </c>
      <c r="AX326" s="12" t="s">
        <v>78</v>
      </c>
      <c r="AY326" s="228" t="s">
        <v>212</v>
      </c>
    </row>
    <row r="327" spans="2:65" s="13" customFormat="1" ht="13.5">
      <c r="B327" s="229"/>
      <c r="C327" s="230"/>
      <c r="D327" s="216" t="s">
        <v>222</v>
      </c>
      <c r="E327" s="231" t="s">
        <v>119</v>
      </c>
      <c r="F327" s="232" t="s">
        <v>519</v>
      </c>
      <c r="G327" s="230"/>
      <c r="H327" s="233">
        <v>37.75</v>
      </c>
      <c r="I327" s="234"/>
      <c r="J327" s="230"/>
      <c r="K327" s="230"/>
      <c r="L327" s="235"/>
      <c r="M327" s="236"/>
      <c r="N327" s="237"/>
      <c r="O327" s="237"/>
      <c r="P327" s="237"/>
      <c r="Q327" s="237"/>
      <c r="R327" s="237"/>
      <c r="S327" s="237"/>
      <c r="T327" s="238"/>
      <c r="AT327" s="239" t="s">
        <v>222</v>
      </c>
      <c r="AU327" s="239" t="s">
        <v>87</v>
      </c>
      <c r="AV327" s="13" t="s">
        <v>87</v>
      </c>
      <c r="AW327" s="13" t="s">
        <v>40</v>
      </c>
      <c r="AX327" s="13" t="s">
        <v>78</v>
      </c>
      <c r="AY327" s="239" t="s">
        <v>212</v>
      </c>
    </row>
    <row r="328" spans="2:65" s="14" customFormat="1" ht="13.5">
      <c r="B328" s="240"/>
      <c r="C328" s="241"/>
      <c r="D328" s="216" t="s">
        <v>222</v>
      </c>
      <c r="E328" s="242" t="s">
        <v>76</v>
      </c>
      <c r="F328" s="243" t="s">
        <v>225</v>
      </c>
      <c r="G328" s="241"/>
      <c r="H328" s="244">
        <v>37.75</v>
      </c>
      <c r="I328" s="245"/>
      <c r="J328" s="241"/>
      <c r="K328" s="241"/>
      <c r="L328" s="246"/>
      <c r="M328" s="247"/>
      <c r="N328" s="248"/>
      <c r="O328" s="248"/>
      <c r="P328" s="248"/>
      <c r="Q328" s="248"/>
      <c r="R328" s="248"/>
      <c r="S328" s="248"/>
      <c r="T328" s="249"/>
      <c r="AT328" s="250" t="s">
        <v>222</v>
      </c>
      <c r="AU328" s="250" t="s">
        <v>87</v>
      </c>
      <c r="AV328" s="14" t="s">
        <v>218</v>
      </c>
      <c r="AW328" s="14" t="s">
        <v>40</v>
      </c>
      <c r="AX328" s="14" t="s">
        <v>85</v>
      </c>
      <c r="AY328" s="250" t="s">
        <v>212</v>
      </c>
    </row>
    <row r="329" spans="2:65" s="1" customFormat="1" ht="38.25" customHeight="1">
      <c r="B329" s="41"/>
      <c r="C329" s="204" t="s">
        <v>520</v>
      </c>
      <c r="D329" s="204" t="s">
        <v>214</v>
      </c>
      <c r="E329" s="205" t="s">
        <v>521</v>
      </c>
      <c r="F329" s="206" t="s">
        <v>522</v>
      </c>
      <c r="G329" s="207" t="s">
        <v>117</v>
      </c>
      <c r="H329" s="208">
        <v>68.984999999999999</v>
      </c>
      <c r="I329" s="209"/>
      <c r="J329" s="210">
        <f>ROUND(I329*H329,2)</f>
        <v>0</v>
      </c>
      <c r="K329" s="206" t="s">
        <v>76</v>
      </c>
      <c r="L329" s="61"/>
      <c r="M329" s="211" t="s">
        <v>76</v>
      </c>
      <c r="N329" s="212" t="s">
        <v>48</v>
      </c>
      <c r="O329" s="42"/>
      <c r="P329" s="213">
        <f>O329*H329</f>
        <v>0</v>
      </c>
      <c r="Q329" s="213">
        <v>8.9779999999999999E-2</v>
      </c>
      <c r="R329" s="213">
        <f>Q329*H329</f>
        <v>6.1934733</v>
      </c>
      <c r="S329" s="213">
        <v>0</v>
      </c>
      <c r="T329" s="214">
        <f>S329*H329</f>
        <v>0</v>
      </c>
      <c r="AR329" s="24" t="s">
        <v>218</v>
      </c>
      <c r="AT329" s="24" t="s">
        <v>214</v>
      </c>
      <c r="AU329" s="24" t="s">
        <v>87</v>
      </c>
      <c r="AY329" s="24" t="s">
        <v>212</v>
      </c>
      <c r="BE329" s="215">
        <f>IF(N329="základní",J329,0)</f>
        <v>0</v>
      </c>
      <c r="BF329" s="215">
        <f>IF(N329="snížená",J329,0)</f>
        <v>0</v>
      </c>
      <c r="BG329" s="215">
        <f>IF(N329="zákl. přenesená",J329,0)</f>
        <v>0</v>
      </c>
      <c r="BH329" s="215">
        <f>IF(N329="sníž. přenesená",J329,0)</f>
        <v>0</v>
      </c>
      <c r="BI329" s="215">
        <f>IF(N329="nulová",J329,0)</f>
        <v>0</v>
      </c>
      <c r="BJ329" s="24" t="s">
        <v>85</v>
      </c>
      <c r="BK329" s="215">
        <f>ROUND(I329*H329,2)</f>
        <v>0</v>
      </c>
      <c r="BL329" s="24" t="s">
        <v>218</v>
      </c>
      <c r="BM329" s="24" t="s">
        <v>523</v>
      </c>
    </row>
    <row r="330" spans="2:65" s="13" customFormat="1" ht="13.5">
      <c r="B330" s="229"/>
      <c r="C330" s="230"/>
      <c r="D330" s="216" t="s">
        <v>222</v>
      </c>
      <c r="E330" s="231" t="s">
        <v>76</v>
      </c>
      <c r="F330" s="232" t="s">
        <v>524</v>
      </c>
      <c r="G330" s="230"/>
      <c r="H330" s="233">
        <v>65.7</v>
      </c>
      <c r="I330" s="234"/>
      <c r="J330" s="230"/>
      <c r="K330" s="230"/>
      <c r="L330" s="235"/>
      <c r="M330" s="236"/>
      <c r="N330" s="237"/>
      <c r="O330" s="237"/>
      <c r="P330" s="237"/>
      <c r="Q330" s="237"/>
      <c r="R330" s="237"/>
      <c r="S330" s="237"/>
      <c r="T330" s="238"/>
      <c r="AT330" s="239" t="s">
        <v>222</v>
      </c>
      <c r="AU330" s="239" t="s">
        <v>87</v>
      </c>
      <c r="AV330" s="13" t="s">
        <v>87</v>
      </c>
      <c r="AW330" s="13" t="s">
        <v>40</v>
      </c>
      <c r="AX330" s="13" t="s">
        <v>78</v>
      </c>
      <c r="AY330" s="239" t="s">
        <v>212</v>
      </c>
    </row>
    <row r="331" spans="2:65" s="14" customFormat="1" ht="13.5">
      <c r="B331" s="240"/>
      <c r="C331" s="241"/>
      <c r="D331" s="216" t="s">
        <v>222</v>
      </c>
      <c r="E331" s="242" t="s">
        <v>76</v>
      </c>
      <c r="F331" s="243" t="s">
        <v>225</v>
      </c>
      <c r="G331" s="241"/>
      <c r="H331" s="244">
        <v>65.7</v>
      </c>
      <c r="I331" s="245"/>
      <c r="J331" s="241"/>
      <c r="K331" s="241"/>
      <c r="L331" s="246"/>
      <c r="M331" s="247"/>
      <c r="N331" s="248"/>
      <c r="O331" s="248"/>
      <c r="P331" s="248"/>
      <c r="Q331" s="248"/>
      <c r="R331" s="248"/>
      <c r="S331" s="248"/>
      <c r="T331" s="249"/>
      <c r="AT331" s="250" t="s">
        <v>222</v>
      </c>
      <c r="AU331" s="250" t="s">
        <v>87</v>
      </c>
      <c r="AV331" s="14" t="s">
        <v>218</v>
      </c>
      <c r="AW331" s="14" t="s">
        <v>40</v>
      </c>
      <c r="AX331" s="14" t="s">
        <v>85</v>
      </c>
      <c r="AY331" s="250" t="s">
        <v>212</v>
      </c>
    </row>
    <row r="332" spans="2:65" s="13" customFormat="1" ht="13.5">
      <c r="B332" s="229"/>
      <c r="C332" s="230"/>
      <c r="D332" s="216" t="s">
        <v>222</v>
      </c>
      <c r="E332" s="230"/>
      <c r="F332" s="232" t="s">
        <v>525</v>
      </c>
      <c r="G332" s="230"/>
      <c r="H332" s="233">
        <v>68.984999999999999</v>
      </c>
      <c r="I332" s="234"/>
      <c r="J332" s="230"/>
      <c r="K332" s="230"/>
      <c r="L332" s="235"/>
      <c r="M332" s="236"/>
      <c r="N332" s="237"/>
      <c r="O332" s="237"/>
      <c r="P332" s="237"/>
      <c r="Q332" s="237"/>
      <c r="R332" s="237"/>
      <c r="S332" s="237"/>
      <c r="T332" s="238"/>
      <c r="AT332" s="239" t="s">
        <v>222</v>
      </c>
      <c r="AU332" s="239" t="s">
        <v>87</v>
      </c>
      <c r="AV332" s="13" t="s">
        <v>87</v>
      </c>
      <c r="AW332" s="13" t="s">
        <v>6</v>
      </c>
      <c r="AX332" s="13" t="s">
        <v>85</v>
      </c>
      <c r="AY332" s="239" t="s">
        <v>212</v>
      </c>
    </row>
    <row r="333" spans="2:65" s="11" customFormat="1" ht="22.35" customHeight="1">
      <c r="B333" s="188"/>
      <c r="C333" s="189"/>
      <c r="D333" s="190" t="s">
        <v>77</v>
      </c>
      <c r="E333" s="202" t="s">
        <v>526</v>
      </c>
      <c r="F333" s="202" t="s">
        <v>527</v>
      </c>
      <c r="G333" s="189"/>
      <c r="H333" s="189"/>
      <c r="I333" s="192"/>
      <c r="J333" s="203">
        <f>BK333</f>
        <v>0</v>
      </c>
      <c r="K333" s="189"/>
      <c r="L333" s="194"/>
      <c r="M333" s="195"/>
      <c r="N333" s="196"/>
      <c r="O333" s="196"/>
      <c r="P333" s="197">
        <f>SUM(P334:P352)</f>
        <v>0</v>
      </c>
      <c r="Q333" s="196"/>
      <c r="R333" s="197">
        <f>SUM(R334:R352)</f>
        <v>0</v>
      </c>
      <c r="S333" s="196"/>
      <c r="T333" s="198">
        <f>SUM(T334:T352)</f>
        <v>170.21099999999998</v>
      </c>
      <c r="AR333" s="199" t="s">
        <v>85</v>
      </c>
      <c r="AT333" s="200" t="s">
        <v>77</v>
      </c>
      <c r="AU333" s="200" t="s">
        <v>87</v>
      </c>
      <c r="AY333" s="199" t="s">
        <v>212</v>
      </c>
      <c r="BK333" s="201">
        <f>SUM(BK334:BK352)</f>
        <v>0</v>
      </c>
    </row>
    <row r="334" spans="2:65" s="1" customFormat="1" ht="51" customHeight="1">
      <c r="B334" s="41"/>
      <c r="C334" s="204" t="s">
        <v>528</v>
      </c>
      <c r="D334" s="204" t="s">
        <v>214</v>
      </c>
      <c r="E334" s="205" t="s">
        <v>529</v>
      </c>
      <c r="F334" s="206" t="s">
        <v>530</v>
      </c>
      <c r="G334" s="207" t="s">
        <v>113</v>
      </c>
      <c r="H334" s="208">
        <v>240</v>
      </c>
      <c r="I334" s="209"/>
      <c r="J334" s="210">
        <f>ROUND(I334*H334,2)</f>
        <v>0</v>
      </c>
      <c r="K334" s="206" t="s">
        <v>217</v>
      </c>
      <c r="L334" s="61"/>
      <c r="M334" s="211" t="s">
        <v>76</v>
      </c>
      <c r="N334" s="212" t="s">
        <v>48</v>
      </c>
      <c r="O334" s="42"/>
      <c r="P334" s="213">
        <f>O334*H334</f>
        <v>0</v>
      </c>
      <c r="Q334" s="213">
        <v>0</v>
      </c>
      <c r="R334" s="213">
        <f>Q334*H334</f>
        <v>0</v>
      </c>
      <c r="S334" s="213">
        <v>0.44</v>
      </c>
      <c r="T334" s="214">
        <f>S334*H334</f>
        <v>105.6</v>
      </c>
      <c r="AR334" s="24" t="s">
        <v>218</v>
      </c>
      <c r="AT334" s="24" t="s">
        <v>214</v>
      </c>
      <c r="AU334" s="24" t="s">
        <v>172</v>
      </c>
      <c r="AY334" s="24" t="s">
        <v>212</v>
      </c>
      <c r="BE334" s="215">
        <f>IF(N334="základní",J334,0)</f>
        <v>0</v>
      </c>
      <c r="BF334" s="215">
        <f>IF(N334="snížená",J334,0)</f>
        <v>0</v>
      </c>
      <c r="BG334" s="215">
        <f>IF(N334="zákl. přenesená",J334,0)</f>
        <v>0</v>
      </c>
      <c r="BH334" s="215">
        <f>IF(N334="sníž. přenesená",J334,0)</f>
        <v>0</v>
      </c>
      <c r="BI334" s="215">
        <f>IF(N334="nulová",J334,0)</f>
        <v>0</v>
      </c>
      <c r="BJ334" s="24" t="s">
        <v>85</v>
      </c>
      <c r="BK334" s="215">
        <f>ROUND(I334*H334,2)</f>
        <v>0</v>
      </c>
      <c r="BL334" s="24" t="s">
        <v>218</v>
      </c>
      <c r="BM334" s="24" t="s">
        <v>531</v>
      </c>
    </row>
    <row r="335" spans="2:65" s="13" customFormat="1" ht="13.5">
      <c r="B335" s="229"/>
      <c r="C335" s="230"/>
      <c r="D335" s="216" t="s">
        <v>222</v>
      </c>
      <c r="E335" s="231" t="s">
        <v>76</v>
      </c>
      <c r="F335" s="232" t="s">
        <v>147</v>
      </c>
      <c r="G335" s="230"/>
      <c r="H335" s="233">
        <v>240</v>
      </c>
      <c r="I335" s="234"/>
      <c r="J335" s="230"/>
      <c r="K335" s="230"/>
      <c r="L335" s="235"/>
      <c r="M335" s="236"/>
      <c r="N335" s="237"/>
      <c r="O335" s="237"/>
      <c r="P335" s="237"/>
      <c r="Q335" s="237"/>
      <c r="R335" s="237"/>
      <c r="S335" s="237"/>
      <c r="T335" s="238"/>
      <c r="AT335" s="239" t="s">
        <v>222</v>
      </c>
      <c r="AU335" s="239" t="s">
        <v>172</v>
      </c>
      <c r="AV335" s="13" t="s">
        <v>87</v>
      </c>
      <c r="AW335" s="13" t="s">
        <v>40</v>
      </c>
      <c r="AX335" s="13" t="s">
        <v>78</v>
      </c>
      <c r="AY335" s="239" t="s">
        <v>212</v>
      </c>
    </row>
    <row r="336" spans="2:65" s="14" customFormat="1" ht="13.5">
      <c r="B336" s="240"/>
      <c r="C336" s="241"/>
      <c r="D336" s="216" t="s">
        <v>222</v>
      </c>
      <c r="E336" s="242" t="s">
        <v>76</v>
      </c>
      <c r="F336" s="243" t="s">
        <v>225</v>
      </c>
      <c r="G336" s="241"/>
      <c r="H336" s="244">
        <v>240</v>
      </c>
      <c r="I336" s="245"/>
      <c r="J336" s="241"/>
      <c r="K336" s="241"/>
      <c r="L336" s="246"/>
      <c r="M336" s="247"/>
      <c r="N336" s="248"/>
      <c r="O336" s="248"/>
      <c r="P336" s="248"/>
      <c r="Q336" s="248"/>
      <c r="R336" s="248"/>
      <c r="S336" s="248"/>
      <c r="T336" s="249"/>
      <c r="AT336" s="250" t="s">
        <v>222</v>
      </c>
      <c r="AU336" s="250" t="s">
        <v>172</v>
      </c>
      <c r="AV336" s="14" t="s">
        <v>218</v>
      </c>
      <c r="AW336" s="14" t="s">
        <v>40</v>
      </c>
      <c r="AX336" s="14" t="s">
        <v>85</v>
      </c>
      <c r="AY336" s="250" t="s">
        <v>212</v>
      </c>
    </row>
    <row r="337" spans="2:65" s="1" customFormat="1" ht="38.25" customHeight="1">
      <c r="B337" s="41"/>
      <c r="C337" s="204" t="s">
        <v>532</v>
      </c>
      <c r="D337" s="204" t="s">
        <v>214</v>
      </c>
      <c r="E337" s="205" t="s">
        <v>533</v>
      </c>
      <c r="F337" s="206" t="s">
        <v>534</v>
      </c>
      <c r="G337" s="207" t="s">
        <v>113</v>
      </c>
      <c r="H337" s="208">
        <v>240</v>
      </c>
      <c r="I337" s="209"/>
      <c r="J337" s="210">
        <f>ROUND(I337*H337,2)</f>
        <v>0</v>
      </c>
      <c r="K337" s="206" t="s">
        <v>217</v>
      </c>
      <c r="L337" s="61"/>
      <c r="M337" s="211" t="s">
        <v>76</v>
      </c>
      <c r="N337" s="212" t="s">
        <v>48</v>
      </c>
      <c r="O337" s="42"/>
      <c r="P337" s="213">
        <f>O337*H337</f>
        <v>0</v>
      </c>
      <c r="Q337" s="213">
        <v>0</v>
      </c>
      <c r="R337" s="213">
        <f>Q337*H337</f>
        <v>0</v>
      </c>
      <c r="S337" s="213">
        <v>0.22</v>
      </c>
      <c r="T337" s="214">
        <f>S337*H337</f>
        <v>52.8</v>
      </c>
      <c r="AR337" s="24" t="s">
        <v>218</v>
      </c>
      <c r="AT337" s="24" t="s">
        <v>214</v>
      </c>
      <c r="AU337" s="24" t="s">
        <v>172</v>
      </c>
      <c r="AY337" s="24" t="s">
        <v>212</v>
      </c>
      <c r="BE337" s="215">
        <f>IF(N337="základní",J337,0)</f>
        <v>0</v>
      </c>
      <c r="BF337" s="215">
        <f>IF(N337="snížená",J337,0)</f>
        <v>0</v>
      </c>
      <c r="BG337" s="215">
        <f>IF(N337="zákl. přenesená",J337,0)</f>
        <v>0</v>
      </c>
      <c r="BH337" s="215">
        <f>IF(N337="sníž. přenesená",J337,0)</f>
        <v>0</v>
      </c>
      <c r="BI337" s="215">
        <f>IF(N337="nulová",J337,0)</f>
        <v>0</v>
      </c>
      <c r="BJ337" s="24" t="s">
        <v>85</v>
      </c>
      <c r="BK337" s="215">
        <f>ROUND(I337*H337,2)</f>
        <v>0</v>
      </c>
      <c r="BL337" s="24" t="s">
        <v>218</v>
      </c>
      <c r="BM337" s="24" t="s">
        <v>535</v>
      </c>
    </row>
    <row r="338" spans="2:65" s="12" customFormat="1" ht="13.5">
      <c r="B338" s="219"/>
      <c r="C338" s="220"/>
      <c r="D338" s="216" t="s">
        <v>222</v>
      </c>
      <c r="E338" s="221" t="s">
        <v>76</v>
      </c>
      <c r="F338" s="222" t="s">
        <v>305</v>
      </c>
      <c r="G338" s="220"/>
      <c r="H338" s="221" t="s">
        <v>76</v>
      </c>
      <c r="I338" s="223"/>
      <c r="J338" s="220"/>
      <c r="K338" s="220"/>
      <c r="L338" s="224"/>
      <c r="M338" s="225"/>
      <c r="N338" s="226"/>
      <c r="O338" s="226"/>
      <c r="P338" s="226"/>
      <c r="Q338" s="226"/>
      <c r="R338" s="226"/>
      <c r="S338" s="226"/>
      <c r="T338" s="227"/>
      <c r="AT338" s="228" t="s">
        <v>222</v>
      </c>
      <c r="AU338" s="228" t="s">
        <v>172</v>
      </c>
      <c r="AV338" s="12" t="s">
        <v>85</v>
      </c>
      <c r="AW338" s="12" t="s">
        <v>40</v>
      </c>
      <c r="AX338" s="12" t="s">
        <v>78</v>
      </c>
      <c r="AY338" s="228" t="s">
        <v>212</v>
      </c>
    </row>
    <row r="339" spans="2:65" s="13" customFormat="1" ht="13.5">
      <c r="B339" s="229"/>
      <c r="C339" s="230"/>
      <c r="D339" s="216" t="s">
        <v>222</v>
      </c>
      <c r="E339" s="231" t="s">
        <v>147</v>
      </c>
      <c r="F339" s="232" t="s">
        <v>536</v>
      </c>
      <c r="G339" s="230"/>
      <c r="H339" s="233">
        <v>240</v>
      </c>
      <c r="I339" s="234"/>
      <c r="J339" s="230"/>
      <c r="K339" s="230"/>
      <c r="L339" s="235"/>
      <c r="M339" s="236"/>
      <c r="N339" s="237"/>
      <c r="O339" s="237"/>
      <c r="P339" s="237"/>
      <c r="Q339" s="237"/>
      <c r="R339" s="237"/>
      <c r="S339" s="237"/>
      <c r="T339" s="238"/>
      <c r="AT339" s="239" t="s">
        <v>222</v>
      </c>
      <c r="AU339" s="239" t="s">
        <v>172</v>
      </c>
      <c r="AV339" s="13" t="s">
        <v>87</v>
      </c>
      <c r="AW339" s="13" t="s">
        <v>40</v>
      </c>
      <c r="AX339" s="13" t="s">
        <v>78</v>
      </c>
      <c r="AY339" s="239" t="s">
        <v>212</v>
      </c>
    </row>
    <row r="340" spans="2:65" s="14" customFormat="1" ht="13.5">
      <c r="B340" s="240"/>
      <c r="C340" s="241"/>
      <c r="D340" s="216" t="s">
        <v>222</v>
      </c>
      <c r="E340" s="242" t="s">
        <v>76</v>
      </c>
      <c r="F340" s="243" t="s">
        <v>225</v>
      </c>
      <c r="G340" s="241"/>
      <c r="H340" s="244">
        <v>240</v>
      </c>
      <c r="I340" s="245"/>
      <c r="J340" s="241"/>
      <c r="K340" s="241"/>
      <c r="L340" s="246"/>
      <c r="M340" s="247"/>
      <c r="N340" s="248"/>
      <c r="O340" s="248"/>
      <c r="P340" s="248"/>
      <c r="Q340" s="248"/>
      <c r="R340" s="248"/>
      <c r="S340" s="248"/>
      <c r="T340" s="249"/>
      <c r="AT340" s="250" t="s">
        <v>222</v>
      </c>
      <c r="AU340" s="250" t="s">
        <v>172</v>
      </c>
      <c r="AV340" s="14" t="s">
        <v>218</v>
      </c>
      <c r="AW340" s="14" t="s">
        <v>40</v>
      </c>
      <c r="AX340" s="14" t="s">
        <v>85</v>
      </c>
      <c r="AY340" s="250" t="s">
        <v>212</v>
      </c>
    </row>
    <row r="341" spans="2:65" s="1" customFormat="1" ht="38.25" customHeight="1">
      <c r="B341" s="41"/>
      <c r="C341" s="204" t="s">
        <v>537</v>
      </c>
      <c r="D341" s="204" t="s">
        <v>214</v>
      </c>
      <c r="E341" s="205" t="s">
        <v>538</v>
      </c>
      <c r="F341" s="206" t="s">
        <v>539</v>
      </c>
      <c r="G341" s="207" t="s">
        <v>117</v>
      </c>
      <c r="H341" s="208">
        <v>57</v>
      </c>
      <c r="I341" s="209"/>
      <c r="J341" s="210">
        <f>ROUND(I341*H341,2)</f>
        <v>0</v>
      </c>
      <c r="K341" s="206" t="s">
        <v>217</v>
      </c>
      <c r="L341" s="61"/>
      <c r="M341" s="211" t="s">
        <v>76</v>
      </c>
      <c r="N341" s="212" t="s">
        <v>48</v>
      </c>
      <c r="O341" s="42"/>
      <c r="P341" s="213">
        <f>O341*H341</f>
        <v>0</v>
      </c>
      <c r="Q341" s="213">
        <v>0</v>
      </c>
      <c r="R341" s="213">
        <f>Q341*H341</f>
        <v>0</v>
      </c>
      <c r="S341" s="213">
        <v>0.20499999999999999</v>
      </c>
      <c r="T341" s="214">
        <f>S341*H341</f>
        <v>11.684999999999999</v>
      </c>
      <c r="AR341" s="24" t="s">
        <v>218</v>
      </c>
      <c r="AT341" s="24" t="s">
        <v>214</v>
      </c>
      <c r="AU341" s="24" t="s">
        <v>172</v>
      </c>
      <c r="AY341" s="24" t="s">
        <v>212</v>
      </c>
      <c r="BE341" s="215">
        <f>IF(N341="základní",J341,0)</f>
        <v>0</v>
      </c>
      <c r="BF341" s="215">
        <f>IF(N341="snížená",J341,0)</f>
        <v>0</v>
      </c>
      <c r="BG341" s="215">
        <f>IF(N341="zákl. přenesená",J341,0)</f>
        <v>0</v>
      </c>
      <c r="BH341" s="215">
        <f>IF(N341="sníž. přenesená",J341,0)</f>
        <v>0</v>
      </c>
      <c r="BI341" s="215">
        <f>IF(N341="nulová",J341,0)</f>
        <v>0</v>
      </c>
      <c r="BJ341" s="24" t="s">
        <v>85</v>
      </c>
      <c r="BK341" s="215">
        <f>ROUND(I341*H341,2)</f>
        <v>0</v>
      </c>
      <c r="BL341" s="24" t="s">
        <v>218</v>
      </c>
      <c r="BM341" s="24" t="s">
        <v>540</v>
      </c>
    </row>
    <row r="342" spans="2:65" s="12" customFormat="1" ht="13.5">
      <c r="B342" s="219"/>
      <c r="C342" s="220"/>
      <c r="D342" s="216" t="s">
        <v>222</v>
      </c>
      <c r="E342" s="221" t="s">
        <v>76</v>
      </c>
      <c r="F342" s="222" t="s">
        <v>417</v>
      </c>
      <c r="G342" s="220"/>
      <c r="H342" s="221" t="s">
        <v>76</v>
      </c>
      <c r="I342" s="223"/>
      <c r="J342" s="220"/>
      <c r="K342" s="220"/>
      <c r="L342" s="224"/>
      <c r="M342" s="225"/>
      <c r="N342" s="226"/>
      <c r="O342" s="226"/>
      <c r="P342" s="226"/>
      <c r="Q342" s="226"/>
      <c r="R342" s="226"/>
      <c r="S342" s="226"/>
      <c r="T342" s="227"/>
      <c r="AT342" s="228" t="s">
        <v>222</v>
      </c>
      <c r="AU342" s="228" t="s">
        <v>172</v>
      </c>
      <c r="AV342" s="12" t="s">
        <v>85</v>
      </c>
      <c r="AW342" s="12" t="s">
        <v>40</v>
      </c>
      <c r="AX342" s="12" t="s">
        <v>78</v>
      </c>
      <c r="AY342" s="228" t="s">
        <v>212</v>
      </c>
    </row>
    <row r="343" spans="2:65" s="13" customFormat="1" ht="13.5">
      <c r="B343" s="229"/>
      <c r="C343" s="230"/>
      <c r="D343" s="216" t="s">
        <v>222</v>
      </c>
      <c r="E343" s="231" t="s">
        <v>76</v>
      </c>
      <c r="F343" s="232" t="s">
        <v>497</v>
      </c>
      <c r="G343" s="230"/>
      <c r="H343" s="233">
        <v>57</v>
      </c>
      <c r="I343" s="234"/>
      <c r="J343" s="230"/>
      <c r="K343" s="230"/>
      <c r="L343" s="235"/>
      <c r="M343" s="236"/>
      <c r="N343" s="237"/>
      <c r="O343" s="237"/>
      <c r="P343" s="237"/>
      <c r="Q343" s="237"/>
      <c r="R343" s="237"/>
      <c r="S343" s="237"/>
      <c r="T343" s="238"/>
      <c r="AT343" s="239" t="s">
        <v>222</v>
      </c>
      <c r="AU343" s="239" t="s">
        <v>172</v>
      </c>
      <c r="AV343" s="13" t="s">
        <v>87</v>
      </c>
      <c r="AW343" s="13" t="s">
        <v>40</v>
      </c>
      <c r="AX343" s="13" t="s">
        <v>78</v>
      </c>
      <c r="AY343" s="239" t="s">
        <v>212</v>
      </c>
    </row>
    <row r="344" spans="2:65" s="14" customFormat="1" ht="13.5">
      <c r="B344" s="240"/>
      <c r="C344" s="241"/>
      <c r="D344" s="216" t="s">
        <v>222</v>
      </c>
      <c r="E344" s="242" t="s">
        <v>76</v>
      </c>
      <c r="F344" s="243" t="s">
        <v>225</v>
      </c>
      <c r="G344" s="241"/>
      <c r="H344" s="244">
        <v>57</v>
      </c>
      <c r="I344" s="245"/>
      <c r="J344" s="241"/>
      <c r="K344" s="241"/>
      <c r="L344" s="246"/>
      <c r="M344" s="247"/>
      <c r="N344" s="248"/>
      <c r="O344" s="248"/>
      <c r="P344" s="248"/>
      <c r="Q344" s="248"/>
      <c r="R344" s="248"/>
      <c r="S344" s="248"/>
      <c r="T344" s="249"/>
      <c r="AT344" s="250" t="s">
        <v>222</v>
      </c>
      <c r="AU344" s="250" t="s">
        <v>172</v>
      </c>
      <c r="AV344" s="14" t="s">
        <v>218</v>
      </c>
      <c r="AW344" s="14" t="s">
        <v>40</v>
      </c>
      <c r="AX344" s="14" t="s">
        <v>85</v>
      </c>
      <c r="AY344" s="250" t="s">
        <v>212</v>
      </c>
    </row>
    <row r="345" spans="2:65" s="1" customFormat="1" ht="16.5" customHeight="1">
      <c r="B345" s="41"/>
      <c r="C345" s="204" t="s">
        <v>541</v>
      </c>
      <c r="D345" s="204" t="s">
        <v>214</v>
      </c>
      <c r="E345" s="205" t="s">
        <v>542</v>
      </c>
      <c r="F345" s="206" t="s">
        <v>543</v>
      </c>
      <c r="G345" s="207" t="s">
        <v>117</v>
      </c>
      <c r="H345" s="208">
        <v>2</v>
      </c>
      <c r="I345" s="209"/>
      <c r="J345" s="210">
        <f>ROUND(I345*H345,2)</f>
        <v>0</v>
      </c>
      <c r="K345" s="206" t="s">
        <v>217</v>
      </c>
      <c r="L345" s="61"/>
      <c r="M345" s="211" t="s">
        <v>76</v>
      </c>
      <c r="N345" s="212" t="s">
        <v>48</v>
      </c>
      <c r="O345" s="42"/>
      <c r="P345" s="213">
        <f>O345*H345</f>
        <v>0</v>
      </c>
      <c r="Q345" s="213">
        <v>0</v>
      </c>
      <c r="R345" s="213">
        <f>Q345*H345</f>
        <v>0</v>
      </c>
      <c r="S345" s="213">
        <v>6.3E-2</v>
      </c>
      <c r="T345" s="214">
        <f>S345*H345</f>
        <v>0.126</v>
      </c>
      <c r="AR345" s="24" t="s">
        <v>218</v>
      </c>
      <c r="AT345" s="24" t="s">
        <v>214</v>
      </c>
      <c r="AU345" s="24" t="s">
        <v>172</v>
      </c>
      <c r="AY345" s="24" t="s">
        <v>212</v>
      </c>
      <c r="BE345" s="215">
        <f>IF(N345="základní",J345,0)</f>
        <v>0</v>
      </c>
      <c r="BF345" s="215">
        <f>IF(N345="snížená",J345,0)</f>
        <v>0</v>
      </c>
      <c r="BG345" s="215">
        <f>IF(N345="zákl. přenesená",J345,0)</f>
        <v>0</v>
      </c>
      <c r="BH345" s="215">
        <f>IF(N345="sníž. přenesená",J345,0)</f>
        <v>0</v>
      </c>
      <c r="BI345" s="215">
        <f>IF(N345="nulová",J345,0)</f>
        <v>0</v>
      </c>
      <c r="BJ345" s="24" t="s">
        <v>85</v>
      </c>
      <c r="BK345" s="215">
        <f>ROUND(I345*H345,2)</f>
        <v>0</v>
      </c>
      <c r="BL345" s="24" t="s">
        <v>218</v>
      </c>
      <c r="BM345" s="24" t="s">
        <v>544</v>
      </c>
    </row>
    <row r="346" spans="2:65" s="12" customFormat="1" ht="13.5">
      <c r="B346" s="219"/>
      <c r="C346" s="220"/>
      <c r="D346" s="216" t="s">
        <v>222</v>
      </c>
      <c r="E346" s="221" t="s">
        <v>76</v>
      </c>
      <c r="F346" s="222" t="s">
        <v>417</v>
      </c>
      <c r="G346" s="220"/>
      <c r="H346" s="221" t="s">
        <v>76</v>
      </c>
      <c r="I346" s="223"/>
      <c r="J346" s="220"/>
      <c r="K346" s="220"/>
      <c r="L346" s="224"/>
      <c r="M346" s="225"/>
      <c r="N346" s="226"/>
      <c r="O346" s="226"/>
      <c r="P346" s="226"/>
      <c r="Q346" s="226"/>
      <c r="R346" s="226"/>
      <c r="S346" s="226"/>
      <c r="T346" s="227"/>
      <c r="AT346" s="228" t="s">
        <v>222</v>
      </c>
      <c r="AU346" s="228" t="s">
        <v>172</v>
      </c>
      <c r="AV346" s="12" t="s">
        <v>85</v>
      </c>
      <c r="AW346" s="12" t="s">
        <v>40</v>
      </c>
      <c r="AX346" s="12" t="s">
        <v>78</v>
      </c>
      <c r="AY346" s="228" t="s">
        <v>212</v>
      </c>
    </row>
    <row r="347" spans="2:65" s="13" customFormat="1" ht="13.5">
      <c r="B347" s="229"/>
      <c r="C347" s="230"/>
      <c r="D347" s="216" t="s">
        <v>222</v>
      </c>
      <c r="E347" s="231" t="s">
        <v>115</v>
      </c>
      <c r="F347" s="232" t="s">
        <v>87</v>
      </c>
      <c r="G347" s="230"/>
      <c r="H347" s="233">
        <v>2</v>
      </c>
      <c r="I347" s="234"/>
      <c r="J347" s="230"/>
      <c r="K347" s="230"/>
      <c r="L347" s="235"/>
      <c r="M347" s="236"/>
      <c r="N347" s="237"/>
      <c r="O347" s="237"/>
      <c r="P347" s="237"/>
      <c r="Q347" s="237"/>
      <c r="R347" s="237"/>
      <c r="S347" s="237"/>
      <c r="T347" s="238"/>
      <c r="AT347" s="239" t="s">
        <v>222</v>
      </c>
      <c r="AU347" s="239" t="s">
        <v>172</v>
      </c>
      <c r="AV347" s="13" t="s">
        <v>87</v>
      </c>
      <c r="AW347" s="13" t="s">
        <v>40</v>
      </c>
      <c r="AX347" s="13" t="s">
        <v>78</v>
      </c>
      <c r="AY347" s="239" t="s">
        <v>212</v>
      </c>
    </row>
    <row r="348" spans="2:65" s="14" customFormat="1" ht="13.5">
      <c r="B348" s="240"/>
      <c r="C348" s="241"/>
      <c r="D348" s="216" t="s">
        <v>222</v>
      </c>
      <c r="E348" s="242" t="s">
        <v>76</v>
      </c>
      <c r="F348" s="243" t="s">
        <v>225</v>
      </c>
      <c r="G348" s="241"/>
      <c r="H348" s="244">
        <v>2</v>
      </c>
      <c r="I348" s="245"/>
      <c r="J348" s="241"/>
      <c r="K348" s="241"/>
      <c r="L348" s="246"/>
      <c r="M348" s="247"/>
      <c r="N348" s="248"/>
      <c r="O348" s="248"/>
      <c r="P348" s="248"/>
      <c r="Q348" s="248"/>
      <c r="R348" s="248"/>
      <c r="S348" s="248"/>
      <c r="T348" s="249"/>
      <c r="AT348" s="250" t="s">
        <v>222</v>
      </c>
      <c r="AU348" s="250" t="s">
        <v>172</v>
      </c>
      <c r="AV348" s="14" t="s">
        <v>218</v>
      </c>
      <c r="AW348" s="14" t="s">
        <v>40</v>
      </c>
      <c r="AX348" s="14" t="s">
        <v>85</v>
      </c>
      <c r="AY348" s="250" t="s">
        <v>212</v>
      </c>
    </row>
    <row r="349" spans="2:65" s="1" customFormat="1" ht="16.5" customHeight="1">
      <c r="B349" s="41"/>
      <c r="C349" s="204" t="s">
        <v>545</v>
      </c>
      <c r="D349" s="204" t="s">
        <v>214</v>
      </c>
      <c r="E349" s="205" t="s">
        <v>546</v>
      </c>
      <c r="F349" s="206" t="s">
        <v>547</v>
      </c>
      <c r="G349" s="207" t="s">
        <v>135</v>
      </c>
      <c r="H349" s="208">
        <v>1</v>
      </c>
      <c r="I349" s="209"/>
      <c r="J349" s="210">
        <f>ROUND(I349*H349,2)</f>
        <v>0</v>
      </c>
      <c r="K349" s="206" t="s">
        <v>76</v>
      </c>
      <c r="L349" s="61"/>
      <c r="M349" s="211" t="s">
        <v>76</v>
      </c>
      <c r="N349" s="212" t="s">
        <v>48</v>
      </c>
      <c r="O349" s="42"/>
      <c r="P349" s="213">
        <f>O349*H349</f>
        <v>0</v>
      </c>
      <c r="Q349" s="213">
        <v>0</v>
      </c>
      <c r="R349" s="213">
        <f>Q349*H349</f>
        <v>0</v>
      </c>
      <c r="S349" s="213">
        <v>0</v>
      </c>
      <c r="T349" s="214">
        <f>S349*H349</f>
        <v>0</v>
      </c>
      <c r="AR349" s="24" t="s">
        <v>218</v>
      </c>
      <c r="AT349" s="24" t="s">
        <v>214</v>
      </c>
      <c r="AU349" s="24" t="s">
        <v>172</v>
      </c>
      <c r="AY349" s="24" t="s">
        <v>212</v>
      </c>
      <c r="BE349" s="215">
        <f>IF(N349="základní",J349,0)</f>
        <v>0</v>
      </c>
      <c r="BF349" s="215">
        <f>IF(N349="snížená",J349,0)</f>
        <v>0</v>
      </c>
      <c r="BG349" s="215">
        <f>IF(N349="zákl. přenesená",J349,0)</f>
        <v>0</v>
      </c>
      <c r="BH349" s="215">
        <f>IF(N349="sníž. přenesená",J349,0)</f>
        <v>0</v>
      </c>
      <c r="BI349" s="215">
        <f>IF(N349="nulová",J349,0)</f>
        <v>0</v>
      </c>
      <c r="BJ349" s="24" t="s">
        <v>85</v>
      </c>
      <c r="BK349" s="215">
        <f>ROUND(I349*H349,2)</f>
        <v>0</v>
      </c>
      <c r="BL349" s="24" t="s">
        <v>218</v>
      </c>
      <c r="BM349" s="24" t="s">
        <v>548</v>
      </c>
    </row>
    <row r="350" spans="2:65" s="12" customFormat="1" ht="13.5">
      <c r="B350" s="219"/>
      <c r="C350" s="220"/>
      <c r="D350" s="216" t="s">
        <v>222</v>
      </c>
      <c r="E350" s="221" t="s">
        <v>76</v>
      </c>
      <c r="F350" s="222" t="s">
        <v>369</v>
      </c>
      <c r="G350" s="220"/>
      <c r="H350" s="221" t="s">
        <v>76</v>
      </c>
      <c r="I350" s="223"/>
      <c r="J350" s="220"/>
      <c r="K350" s="220"/>
      <c r="L350" s="224"/>
      <c r="M350" s="225"/>
      <c r="N350" s="226"/>
      <c r="O350" s="226"/>
      <c r="P350" s="226"/>
      <c r="Q350" s="226"/>
      <c r="R350" s="226"/>
      <c r="S350" s="226"/>
      <c r="T350" s="227"/>
      <c r="AT350" s="228" t="s">
        <v>222</v>
      </c>
      <c r="AU350" s="228" t="s">
        <v>172</v>
      </c>
      <c r="AV350" s="12" t="s">
        <v>85</v>
      </c>
      <c r="AW350" s="12" t="s">
        <v>40</v>
      </c>
      <c r="AX350" s="12" t="s">
        <v>78</v>
      </c>
      <c r="AY350" s="228" t="s">
        <v>212</v>
      </c>
    </row>
    <row r="351" spans="2:65" s="13" customFormat="1" ht="13.5">
      <c r="B351" s="229"/>
      <c r="C351" s="230"/>
      <c r="D351" s="216" t="s">
        <v>222</v>
      </c>
      <c r="E351" s="231" t="s">
        <v>76</v>
      </c>
      <c r="F351" s="232" t="s">
        <v>85</v>
      </c>
      <c r="G351" s="230"/>
      <c r="H351" s="233">
        <v>1</v>
      </c>
      <c r="I351" s="234"/>
      <c r="J351" s="230"/>
      <c r="K351" s="230"/>
      <c r="L351" s="235"/>
      <c r="M351" s="236"/>
      <c r="N351" s="237"/>
      <c r="O351" s="237"/>
      <c r="P351" s="237"/>
      <c r="Q351" s="237"/>
      <c r="R351" s="237"/>
      <c r="S351" s="237"/>
      <c r="T351" s="238"/>
      <c r="AT351" s="239" t="s">
        <v>222</v>
      </c>
      <c r="AU351" s="239" t="s">
        <v>172</v>
      </c>
      <c r="AV351" s="13" t="s">
        <v>87</v>
      </c>
      <c r="AW351" s="13" t="s">
        <v>40</v>
      </c>
      <c r="AX351" s="13" t="s">
        <v>78</v>
      </c>
      <c r="AY351" s="239" t="s">
        <v>212</v>
      </c>
    </row>
    <row r="352" spans="2:65" s="14" customFormat="1" ht="13.5">
      <c r="B352" s="240"/>
      <c r="C352" s="241"/>
      <c r="D352" s="216" t="s">
        <v>222</v>
      </c>
      <c r="E352" s="242" t="s">
        <v>76</v>
      </c>
      <c r="F352" s="243" t="s">
        <v>225</v>
      </c>
      <c r="G352" s="241"/>
      <c r="H352" s="244">
        <v>1</v>
      </c>
      <c r="I352" s="245"/>
      <c r="J352" s="241"/>
      <c r="K352" s="241"/>
      <c r="L352" s="246"/>
      <c r="M352" s="247"/>
      <c r="N352" s="248"/>
      <c r="O352" s="248"/>
      <c r="P352" s="248"/>
      <c r="Q352" s="248"/>
      <c r="R352" s="248"/>
      <c r="S352" s="248"/>
      <c r="T352" s="249"/>
      <c r="AT352" s="250" t="s">
        <v>222</v>
      </c>
      <c r="AU352" s="250" t="s">
        <v>172</v>
      </c>
      <c r="AV352" s="14" t="s">
        <v>218</v>
      </c>
      <c r="AW352" s="14" t="s">
        <v>40</v>
      </c>
      <c r="AX352" s="14" t="s">
        <v>85</v>
      </c>
      <c r="AY352" s="250" t="s">
        <v>212</v>
      </c>
    </row>
    <row r="353" spans="2:65" s="11" customFormat="1" ht="29.85" customHeight="1">
      <c r="B353" s="188"/>
      <c r="C353" s="189"/>
      <c r="D353" s="190" t="s">
        <v>77</v>
      </c>
      <c r="E353" s="202" t="s">
        <v>549</v>
      </c>
      <c r="F353" s="202" t="s">
        <v>550</v>
      </c>
      <c r="G353" s="189"/>
      <c r="H353" s="189"/>
      <c r="I353" s="192"/>
      <c r="J353" s="203">
        <f>BK353</f>
        <v>0</v>
      </c>
      <c r="K353" s="189"/>
      <c r="L353" s="194"/>
      <c r="M353" s="195"/>
      <c r="N353" s="196"/>
      <c r="O353" s="196"/>
      <c r="P353" s="197">
        <f>SUM(P354:P359)</f>
        <v>0</v>
      </c>
      <c r="Q353" s="196"/>
      <c r="R353" s="197">
        <f>SUM(R354:R359)</f>
        <v>0</v>
      </c>
      <c r="S353" s="196"/>
      <c r="T353" s="198">
        <f>SUM(T354:T359)</f>
        <v>0</v>
      </c>
      <c r="AR353" s="199" t="s">
        <v>85</v>
      </c>
      <c r="AT353" s="200" t="s">
        <v>77</v>
      </c>
      <c r="AU353" s="200" t="s">
        <v>85</v>
      </c>
      <c r="AY353" s="199" t="s">
        <v>212</v>
      </c>
      <c r="BK353" s="201">
        <f>SUM(BK354:BK359)</f>
        <v>0</v>
      </c>
    </row>
    <row r="354" spans="2:65" s="1" customFormat="1" ht="25.5" customHeight="1">
      <c r="B354" s="41"/>
      <c r="C354" s="204" t="s">
        <v>551</v>
      </c>
      <c r="D354" s="204" t="s">
        <v>214</v>
      </c>
      <c r="E354" s="205" t="s">
        <v>552</v>
      </c>
      <c r="F354" s="206" t="s">
        <v>553</v>
      </c>
      <c r="G354" s="207" t="s">
        <v>264</v>
      </c>
      <c r="H354" s="208">
        <v>170.21100000000001</v>
      </c>
      <c r="I354" s="209"/>
      <c r="J354" s="210">
        <f>ROUND(I354*H354,2)</f>
        <v>0</v>
      </c>
      <c r="K354" s="206" t="s">
        <v>217</v>
      </c>
      <c r="L354" s="61"/>
      <c r="M354" s="211" t="s">
        <v>76</v>
      </c>
      <c r="N354" s="212" t="s">
        <v>48</v>
      </c>
      <c r="O354" s="42"/>
      <c r="P354" s="213">
        <f>O354*H354</f>
        <v>0</v>
      </c>
      <c r="Q354" s="213">
        <v>0</v>
      </c>
      <c r="R354" s="213">
        <f>Q354*H354</f>
        <v>0</v>
      </c>
      <c r="S354" s="213">
        <v>0</v>
      </c>
      <c r="T354" s="214">
        <f>S354*H354</f>
        <v>0</v>
      </c>
      <c r="AR354" s="24" t="s">
        <v>218</v>
      </c>
      <c r="AT354" s="24" t="s">
        <v>214</v>
      </c>
      <c r="AU354" s="24" t="s">
        <v>87</v>
      </c>
      <c r="AY354" s="24" t="s">
        <v>212</v>
      </c>
      <c r="BE354" s="215">
        <f>IF(N354="základní",J354,0)</f>
        <v>0</v>
      </c>
      <c r="BF354" s="215">
        <f>IF(N354="snížená",J354,0)</f>
        <v>0</v>
      </c>
      <c r="BG354" s="215">
        <f>IF(N354="zákl. přenesená",J354,0)</f>
        <v>0</v>
      </c>
      <c r="BH354" s="215">
        <f>IF(N354="sníž. přenesená",J354,0)</f>
        <v>0</v>
      </c>
      <c r="BI354" s="215">
        <f>IF(N354="nulová",J354,0)</f>
        <v>0</v>
      </c>
      <c r="BJ354" s="24" t="s">
        <v>85</v>
      </c>
      <c r="BK354" s="215">
        <f>ROUND(I354*H354,2)</f>
        <v>0</v>
      </c>
      <c r="BL354" s="24" t="s">
        <v>218</v>
      </c>
      <c r="BM354" s="24" t="s">
        <v>554</v>
      </c>
    </row>
    <row r="355" spans="2:65" s="1" customFormat="1" ht="25.5" customHeight="1">
      <c r="B355" s="41"/>
      <c r="C355" s="204" t="s">
        <v>555</v>
      </c>
      <c r="D355" s="204" t="s">
        <v>214</v>
      </c>
      <c r="E355" s="205" t="s">
        <v>556</v>
      </c>
      <c r="F355" s="206" t="s">
        <v>557</v>
      </c>
      <c r="G355" s="207" t="s">
        <v>264</v>
      </c>
      <c r="H355" s="208">
        <v>1531.8989999999999</v>
      </c>
      <c r="I355" s="209"/>
      <c r="J355" s="210">
        <f>ROUND(I355*H355,2)</f>
        <v>0</v>
      </c>
      <c r="K355" s="206" t="s">
        <v>217</v>
      </c>
      <c r="L355" s="61"/>
      <c r="M355" s="211" t="s">
        <v>76</v>
      </c>
      <c r="N355" s="212" t="s">
        <v>48</v>
      </c>
      <c r="O355" s="42"/>
      <c r="P355" s="213">
        <f>O355*H355</f>
        <v>0</v>
      </c>
      <c r="Q355" s="213">
        <v>0</v>
      </c>
      <c r="R355" s="213">
        <f>Q355*H355</f>
        <v>0</v>
      </c>
      <c r="S355" s="213">
        <v>0</v>
      </c>
      <c r="T355" s="214">
        <f>S355*H355</f>
        <v>0</v>
      </c>
      <c r="AR355" s="24" t="s">
        <v>218</v>
      </c>
      <c r="AT355" s="24" t="s">
        <v>214</v>
      </c>
      <c r="AU355" s="24" t="s">
        <v>87</v>
      </c>
      <c r="AY355" s="24" t="s">
        <v>212</v>
      </c>
      <c r="BE355" s="215">
        <f>IF(N355="základní",J355,0)</f>
        <v>0</v>
      </c>
      <c r="BF355" s="215">
        <f>IF(N355="snížená",J355,0)</f>
        <v>0</v>
      </c>
      <c r="BG355" s="215">
        <f>IF(N355="zákl. přenesená",J355,0)</f>
        <v>0</v>
      </c>
      <c r="BH355" s="215">
        <f>IF(N355="sníž. přenesená",J355,0)</f>
        <v>0</v>
      </c>
      <c r="BI355" s="215">
        <f>IF(N355="nulová",J355,0)</f>
        <v>0</v>
      </c>
      <c r="BJ355" s="24" t="s">
        <v>85</v>
      </c>
      <c r="BK355" s="215">
        <f>ROUND(I355*H355,2)</f>
        <v>0</v>
      </c>
      <c r="BL355" s="24" t="s">
        <v>218</v>
      </c>
      <c r="BM355" s="24" t="s">
        <v>558</v>
      </c>
    </row>
    <row r="356" spans="2:65" s="13" customFormat="1" ht="13.5">
      <c r="B356" s="229"/>
      <c r="C356" s="230"/>
      <c r="D356" s="216" t="s">
        <v>222</v>
      </c>
      <c r="E356" s="230"/>
      <c r="F356" s="232" t="s">
        <v>559</v>
      </c>
      <c r="G356" s="230"/>
      <c r="H356" s="233">
        <v>1531.8989999999999</v>
      </c>
      <c r="I356" s="234"/>
      <c r="J356" s="230"/>
      <c r="K356" s="230"/>
      <c r="L356" s="235"/>
      <c r="M356" s="236"/>
      <c r="N356" s="237"/>
      <c r="O356" s="237"/>
      <c r="P356" s="237"/>
      <c r="Q356" s="237"/>
      <c r="R356" s="237"/>
      <c r="S356" s="237"/>
      <c r="T356" s="238"/>
      <c r="AT356" s="239" t="s">
        <v>222</v>
      </c>
      <c r="AU356" s="239" t="s">
        <v>87</v>
      </c>
      <c r="AV356" s="13" t="s">
        <v>87</v>
      </c>
      <c r="AW356" s="13" t="s">
        <v>6</v>
      </c>
      <c r="AX356" s="13" t="s">
        <v>85</v>
      </c>
      <c r="AY356" s="239" t="s">
        <v>212</v>
      </c>
    </row>
    <row r="357" spans="2:65" s="1" customFormat="1" ht="16.5" customHeight="1">
      <c r="B357" s="41"/>
      <c r="C357" s="204" t="s">
        <v>560</v>
      </c>
      <c r="D357" s="204" t="s">
        <v>214</v>
      </c>
      <c r="E357" s="205" t="s">
        <v>561</v>
      </c>
      <c r="F357" s="206" t="s">
        <v>562</v>
      </c>
      <c r="G357" s="207" t="s">
        <v>264</v>
      </c>
      <c r="H357" s="208">
        <v>11.811</v>
      </c>
      <c r="I357" s="209"/>
      <c r="J357" s="210">
        <f>ROUND(I357*H357,2)</f>
        <v>0</v>
      </c>
      <c r="K357" s="206" t="s">
        <v>217</v>
      </c>
      <c r="L357" s="61"/>
      <c r="M357" s="211" t="s">
        <v>76</v>
      </c>
      <c r="N357" s="212" t="s">
        <v>48</v>
      </c>
      <c r="O357" s="42"/>
      <c r="P357" s="213">
        <f>O357*H357</f>
        <v>0</v>
      </c>
      <c r="Q357" s="213">
        <v>0</v>
      </c>
      <c r="R357" s="213">
        <f>Q357*H357</f>
        <v>0</v>
      </c>
      <c r="S357" s="213">
        <v>0</v>
      </c>
      <c r="T357" s="214">
        <f>S357*H357</f>
        <v>0</v>
      </c>
      <c r="AR357" s="24" t="s">
        <v>218</v>
      </c>
      <c r="AT357" s="24" t="s">
        <v>214</v>
      </c>
      <c r="AU357" s="24" t="s">
        <v>87</v>
      </c>
      <c r="AY357" s="24" t="s">
        <v>212</v>
      </c>
      <c r="BE357" s="215">
        <f>IF(N357="základní",J357,0)</f>
        <v>0</v>
      </c>
      <c r="BF357" s="215">
        <f>IF(N357="snížená",J357,0)</f>
        <v>0</v>
      </c>
      <c r="BG357" s="215">
        <f>IF(N357="zákl. přenesená",J357,0)</f>
        <v>0</v>
      </c>
      <c r="BH357" s="215">
        <f>IF(N357="sníž. přenesená",J357,0)</f>
        <v>0</v>
      </c>
      <c r="BI357" s="215">
        <f>IF(N357="nulová",J357,0)</f>
        <v>0</v>
      </c>
      <c r="BJ357" s="24" t="s">
        <v>85</v>
      </c>
      <c r="BK357" s="215">
        <f>ROUND(I357*H357,2)</f>
        <v>0</v>
      </c>
      <c r="BL357" s="24" t="s">
        <v>218</v>
      </c>
      <c r="BM357" s="24" t="s">
        <v>563</v>
      </c>
    </row>
    <row r="358" spans="2:65" s="1" customFormat="1" ht="25.5" customHeight="1">
      <c r="B358" s="41"/>
      <c r="C358" s="204" t="s">
        <v>564</v>
      </c>
      <c r="D358" s="204" t="s">
        <v>214</v>
      </c>
      <c r="E358" s="205" t="s">
        <v>565</v>
      </c>
      <c r="F358" s="206" t="s">
        <v>566</v>
      </c>
      <c r="G358" s="207" t="s">
        <v>264</v>
      </c>
      <c r="H358" s="208">
        <v>52.8</v>
      </c>
      <c r="I358" s="209"/>
      <c r="J358" s="210">
        <f>ROUND(I358*H358,2)</f>
        <v>0</v>
      </c>
      <c r="K358" s="206" t="s">
        <v>217</v>
      </c>
      <c r="L358" s="61"/>
      <c r="M358" s="211" t="s">
        <v>76</v>
      </c>
      <c r="N358" s="212" t="s">
        <v>48</v>
      </c>
      <c r="O358" s="42"/>
      <c r="P358" s="213">
        <f>O358*H358</f>
        <v>0</v>
      </c>
      <c r="Q358" s="213">
        <v>0</v>
      </c>
      <c r="R358" s="213">
        <f>Q358*H358</f>
        <v>0</v>
      </c>
      <c r="S358" s="213">
        <v>0</v>
      </c>
      <c r="T358" s="214">
        <f>S358*H358</f>
        <v>0</v>
      </c>
      <c r="AR358" s="24" t="s">
        <v>218</v>
      </c>
      <c r="AT358" s="24" t="s">
        <v>214</v>
      </c>
      <c r="AU358" s="24" t="s">
        <v>87</v>
      </c>
      <c r="AY358" s="24" t="s">
        <v>212</v>
      </c>
      <c r="BE358" s="215">
        <f>IF(N358="základní",J358,0)</f>
        <v>0</v>
      </c>
      <c r="BF358" s="215">
        <f>IF(N358="snížená",J358,0)</f>
        <v>0</v>
      </c>
      <c r="BG358" s="215">
        <f>IF(N358="zákl. přenesená",J358,0)</f>
        <v>0</v>
      </c>
      <c r="BH358" s="215">
        <f>IF(N358="sníž. přenesená",J358,0)</f>
        <v>0</v>
      </c>
      <c r="BI358" s="215">
        <f>IF(N358="nulová",J358,0)</f>
        <v>0</v>
      </c>
      <c r="BJ358" s="24" t="s">
        <v>85</v>
      </c>
      <c r="BK358" s="215">
        <f>ROUND(I358*H358,2)</f>
        <v>0</v>
      </c>
      <c r="BL358" s="24" t="s">
        <v>218</v>
      </c>
      <c r="BM358" s="24" t="s">
        <v>567</v>
      </c>
    </row>
    <row r="359" spans="2:65" s="1" customFormat="1" ht="25.5" customHeight="1">
      <c r="B359" s="41"/>
      <c r="C359" s="204" t="s">
        <v>568</v>
      </c>
      <c r="D359" s="204" t="s">
        <v>214</v>
      </c>
      <c r="E359" s="205" t="s">
        <v>569</v>
      </c>
      <c r="F359" s="206" t="s">
        <v>570</v>
      </c>
      <c r="G359" s="207" t="s">
        <v>264</v>
      </c>
      <c r="H359" s="208">
        <v>105.6</v>
      </c>
      <c r="I359" s="209"/>
      <c r="J359" s="210">
        <f>ROUND(I359*H359,2)</f>
        <v>0</v>
      </c>
      <c r="K359" s="206" t="s">
        <v>217</v>
      </c>
      <c r="L359" s="61"/>
      <c r="M359" s="211" t="s">
        <v>76</v>
      </c>
      <c r="N359" s="212" t="s">
        <v>48</v>
      </c>
      <c r="O359" s="42"/>
      <c r="P359" s="213">
        <f>O359*H359</f>
        <v>0</v>
      </c>
      <c r="Q359" s="213">
        <v>0</v>
      </c>
      <c r="R359" s="213">
        <f>Q359*H359</f>
        <v>0</v>
      </c>
      <c r="S359" s="213">
        <v>0</v>
      </c>
      <c r="T359" s="214">
        <f>S359*H359</f>
        <v>0</v>
      </c>
      <c r="AR359" s="24" t="s">
        <v>218</v>
      </c>
      <c r="AT359" s="24" t="s">
        <v>214</v>
      </c>
      <c r="AU359" s="24" t="s">
        <v>87</v>
      </c>
      <c r="AY359" s="24" t="s">
        <v>212</v>
      </c>
      <c r="BE359" s="215">
        <f>IF(N359="základní",J359,0)</f>
        <v>0</v>
      </c>
      <c r="BF359" s="215">
        <f>IF(N359="snížená",J359,0)</f>
        <v>0</v>
      </c>
      <c r="BG359" s="215">
        <f>IF(N359="zákl. přenesená",J359,0)</f>
        <v>0</v>
      </c>
      <c r="BH359" s="215">
        <f>IF(N359="sníž. přenesená",J359,0)</f>
        <v>0</v>
      </c>
      <c r="BI359" s="215">
        <f>IF(N359="nulová",J359,0)</f>
        <v>0</v>
      </c>
      <c r="BJ359" s="24" t="s">
        <v>85</v>
      </c>
      <c r="BK359" s="215">
        <f>ROUND(I359*H359,2)</f>
        <v>0</v>
      </c>
      <c r="BL359" s="24" t="s">
        <v>218</v>
      </c>
      <c r="BM359" s="24" t="s">
        <v>571</v>
      </c>
    </row>
    <row r="360" spans="2:65" s="11" customFormat="1" ht="29.85" customHeight="1">
      <c r="B360" s="188"/>
      <c r="C360" s="189"/>
      <c r="D360" s="190" t="s">
        <v>77</v>
      </c>
      <c r="E360" s="202" t="s">
        <v>572</v>
      </c>
      <c r="F360" s="202" t="s">
        <v>573</v>
      </c>
      <c r="G360" s="189"/>
      <c r="H360" s="189"/>
      <c r="I360" s="192"/>
      <c r="J360" s="203">
        <f>BK360</f>
        <v>0</v>
      </c>
      <c r="K360" s="189"/>
      <c r="L360" s="194"/>
      <c r="M360" s="195"/>
      <c r="N360" s="196"/>
      <c r="O360" s="196"/>
      <c r="P360" s="197">
        <f>P361</f>
        <v>0</v>
      </c>
      <c r="Q360" s="196"/>
      <c r="R360" s="197">
        <f>R361</f>
        <v>0</v>
      </c>
      <c r="S360" s="196"/>
      <c r="T360" s="198">
        <f>T361</f>
        <v>0</v>
      </c>
      <c r="AR360" s="199" t="s">
        <v>85</v>
      </c>
      <c r="AT360" s="200" t="s">
        <v>77</v>
      </c>
      <c r="AU360" s="200" t="s">
        <v>85</v>
      </c>
      <c r="AY360" s="199" t="s">
        <v>212</v>
      </c>
      <c r="BK360" s="201">
        <f>BK361</f>
        <v>0</v>
      </c>
    </row>
    <row r="361" spans="2:65" s="1" customFormat="1" ht="25.5" customHeight="1">
      <c r="B361" s="41"/>
      <c r="C361" s="204" t="s">
        <v>574</v>
      </c>
      <c r="D361" s="204" t="s">
        <v>214</v>
      </c>
      <c r="E361" s="205" t="s">
        <v>575</v>
      </c>
      <c r="F361" s="206" t="s">
        <v>576</v>
      </c>
      <c r="G361" s="207" t="s">
        <v>264</v>
      </c>
      <c r="H361" s="208">
        <v>76.563000000000002</v>
      </c>
      <c r="I361" s="209"/>
      <c r="J361" s="210">
        <f>ROUND(I361*H361,2)</f>
        <v>0</v>
      </c>
      <c r="K361" s="206" t="s">
        <v>217</v>
      </c>
      <c r="L361" s="61"/>
      <c r="M361" s="211" t="s">
        <v>76</v>
      </c>
      <c r="N361" s="212" t="s">
        <v>48</v>
      </c>
      <c r="O361" s="42"/>
      <c r="P361" s="213">
        <f>O361*H361</f>
        <v>0</v>
      </c>
      <c r="Q361" s="213">
        <v>0</v>
      </c>
      <c r="R361" s="213">
        <f>Q361*H361</f>
        <v>0</v>
      </c>
      <c r="S361" s="213">
        <v>0</v>
      </c>
      <c r="T361" s="214">
        <f>S361*H361</f>
        <v>0</v>
      </c>
      <c r="AR361" s="24" t="s">
        <v>218</v>
      </c>
      <c r="AT361" s="24" t="s">
        <v>214</v>
      </c>
      <c r="AU361" s="24" t="s">
        <v>87</v>
      </c>
      <c r="AY361" s="24" t="s">
        <v>212</v>
      </c>
      <c r="BE361" s="215">
        <f>IF(N361="základní",J361,0)</f>
        <v>0</v>
      </c>
      <c r="BF361" s="215">
        <f>IF(N361="snížená",J361,0)</f>
        <v>0</v>
      </c>
      <c r="BG361" s="215">
        <f>IF(N361="zákl. přenesená",J361,0)</f>
        <v>0</v>
      </c>
      <c r="BH361" s="215">
        <f>IF(N361="sníž. přenesená",J361,0)</f>
        <v>0</v>
      </c>
      <c r="BI361" s="215">
        <f>IF(N361="nulová",J361,0)</f>
        <v>0</v>
      </c>
      <c r="BJ361" s="24" t="s">
        <v>85</v>
      </c>
      <c r="BK361" s="215">
        <f>ROUND(I361*H361,2)</f>
        <v>0</v>
      </c>
      <c r="BL361" s="24" t="s">
        <v>218</v>
      </c>
      <c r="BM361" s="24" t="s">
        <v>577</v>
      </c>
    </row>
    <row r="362" spans="2:65" s="11" customFormat="1" ht="29.85" customHeight="1">
      <c r="B362" s="188"/>
      <c r="C362" s="189"/>
      <c r="D362" s="190" t="s">
        <v>77</v>
      </c>
      <c r="E362" s="202" t="s">
        <v>578</v>
      </c>
      <c r="F362" s="202" t="s">
        <v>579</v>
      </c>
      <c r="G362" s="189"/>
      <c r="H362" s="189"/>
      <c r="I362" s="192"/>
      <c r="J362" s="203">
        <f>BK362</f>
        <v>0</v>
      </c>
      <c r="K362" s="189"/>
      <c r="L362" s="194"/>
      <c r="M362" s="195"/>
      <c r="N362" s="196"/>
      <c r="O362" s="196"/>
      <c r="P362" s="197">
        <f>SUM(P363:P386)</f>
        <v>0</v>
      </c>
      <c r="Q362" s="196"/>
      <c r="R362" s="197">
        <f>SUM(R363:R386)</f>
        <v>46.075439999999993</v>
      </c>
      <c r="S362" s="196"/>
      <c r="T362" s="198">
        <f>SUM(T363:T386)</f>
        <v>0</v>
      </c>
      <c r="AR362" s="199" t="s">
        <v>85</v>
      </c>
      <c r="AT362" s="200" t="s">
        <v>77</v>
      </c>
      <c r="AU362" s="200" t="s">
        <v>85</v>
      </c>
      <c r="AY362" s="199" t="s">
        <v>212</v>
      </c>
      <c r="BK362" s="201">
        <f>SUM(BK363:BK386)</f>
        <v>0</v>
      </c>
    </row>
    <row r="363" spans="2:65" s="1" customFormat="1" ht="25.5" customHeight="1">
      <c r="B363" s="41"/>
      <c r="C363" s="204" t="s">
        <v>580</v>
      </c>
      <c r="D363" s="204" t="s">
        <v>214</v>
      </c>
      <c r="E363" s="205" t="s">
        <v>581</v>
      </c>
      <c r="F363" s="206" t="s">
        <v>582</v>
      </c>
      <c r="G363" s="207" t="s">
        <v>583</v>
      </c>
      <c r="H363" s="208">
        <v>1</v>
      </c>
      <c r="I363" s="209"/>
      <c r="J363" s="210">
        <f>ROUND(I363*H363,2)</f>
        <v>0</v>
      </c>
      <c r="K363" s="206" t="s">
        <v>76</v>
      </c>
      <c r="L363" s="61"/>
      <c r="M363" s="211" t="s">
        <v>76</v>
      </c>
      <c r="N363" s="212" t="s">
        <v>48</v>
      </c>
      <c r="O363" s="42"/>
      <c r="P363" s="213">
        <f>O363*H363</f>
        <v>0</v>
      </c>
      <c r="Q363" s="213">
        <v>0</v>
      </c>
      <c r="R363" s="213">
        <f>Q363*H363</f>
        <v>0</v>
      </c>
      <c r="S363" s="213">
        <v>0</v>
      </c>
      <c r="T363" s="214">
        <f>S363*H363</f>
        <v>0</v>
      </c>
      <c r="AR363" s="24" t="s">
        <v>218</v>
      </c>
      <c r="AT363" s="24" t="s">
        <v>214</v>
      </c>
      <c r="AU363" s="24" t="s">
        <v>87</v>
      </c>
      <c r="AY363" s="24" t="s">
        <v>212</v>
      </c>
      <c r="BE363" s="215">
        <f>IF(N363="základní",J363,0)</f>
        <v>0</v>
      </c>
      <c r="BF363" s="215">
        <f>IF(N363="snížená",J363,0)</f>
        <v>0</v>
      </c>
      <c r="BG363" s="215">
        <f>IF(N363="zákl. přenesená",J363,0)</f>
        <v>0</v>
      </c>
      <c r="BH363" s="215">
        <f>IF(N363="sníž. přenesená",J363,0)</f>
        <v>0</v>
      </c>
      <c r="BI363" s="215">
        <f>IF(N363="nulová",J363,0)</f>
        <v>0</v>
      </c>
      <c r="BJ363" s="24" t="s">
        <v>85</v>
      </c>
      <c r="BK363" s="215">
        <f>ROUND(I363*H363,2)</f>
        <v>0</v>
      </c>
      <c r="BL363" s="24" t="s">
        <v>218</v>
      </c>
      <c r="BM363" s="24" t="s">
        <v>584</v>
      </c>
    </row>
    <row r="364" spans="2:65" s="1" customFormat="1" ht="54">
      <c r="B364" s="41"/>
      <c r="C364" s="63"/>
      <c r="D364" s="216" t="s">
        <v>220</v>
      </c>
      <c r="E364" s="63"/>
      <c r="F364" s="217" t="s">
        <v>585</v>
      </c>
      <c r="G364" s="63"/>
      <c r="H364" s="63"/>
      <c r="I364" s="173"/>
      <c r="J364" s="63"/>
      <c r="K364" s="63"/>
      <c r="L364" s="61"/>
      <c r="M364" s="218"/>
      <c r="N364" s="42"/>
      <c r="O364" s="42"/>
      <c r="P364" s="42"/>
      <c r="Q364" s="42"/>
      <c r="R364" s="42"/>
      <c r="S364" s="42"/>
      <c r="T364" s="78"/>
      <c r="AT364" s="24" t="s">
        <v>220</v>
      </c>
      <c r="AU364" s="24" t="s">
        <v>87</v>
      </c>
    </row>
    <row r="365" spans="2:65" s="1" customFormat="1" ht="38.25" customHeight="1">
      <c r="B365" s="41"/>
      <c r="C365" s="204" t="s">
        <v>586</v>
      </c>
      <c r="D365" s="204" t="s">
        <v>214</v>
      </c>
      <c r="E365" s="205" t="s">
        <v>587</v>
      </c>
      <c r="F365" s="206" t="s">
        <v>588</v>
      </c>
      <c r="G365" s="207" t="s">
        <v>124</v>
      </c>
      <c r="H365" s="208">
        <v>140.76</v>
      </c>
      <c r="I365" s="209"/>
      <c r="J365" s="210">
        <f>ROUND(I365*H365,2)</f>
        <v>0</v>
      </c>
      <c r="K365" s="206" t="s">
        <v>217</v>
      </c>
      <c r="L365" s="61"/>
      <c r="M365" s="211" t="s">
        <v>76</v>
      </c>
      <c r="N365" s="212" t="s">
        <v>48</v>
      </c>
      <c r="O365" s="42"/>
      <c r="P365" s="213">
        <f>O365*H365</f>
        <v>0</v>
      </c>
      <c r="Q365" s="213">
        <v>0</v>
      </c>
      <c r="R365" s="213">
        <f>Q365*H365</f>
        <v>0</v>
      </c>
      <c r="S365" s="213">
        <v>0</v>
      </c>
      <c r="T365" s="214">
        <f>S365*H365</f>
        <v>0</v>
      </c>
      <c r="AR365" s="24" t="s">
        <v>218</v>
      </c>
      <c r="AT365" s="24" t="s">
        <v>214</v>
      </c>
      <c r="AU365" s="24" t="s">
        <v>87</v>
      </c>
      <c r="AY365" s="24" t="s">
        <v>212</v>
      </c>
      <c r="BE365" s="215">
        <f>IF(N365="základní",J365,0)</f>
        <v>0</v>
      </c>
      <c r="BF365" s="215">
        <f>IF(N365="snížená",J365,0)</f>
        <v>0</v>
      </c>
      <c r="BG365" s="215">
        <f>IF(N365="zákl. přenesená",J365,0)</f>
        <v>0</v>
      </c>
      <c r="BH365" s="215">
        <f>IF(N365="sníž. přenesená",J365,0)</f>
        <v>0</v>
      </c>
      <c r="BI365" s="215">
        <f>IF(N365="nulová",J365,0)</f>
        <v>0</v>
      </c>
      <c r="BJ365" s="24" t="s">
        <v>85</v>
      </c>
      <c r="BK365" s="215">
        <f>ROUND(I365*H365,2)</f>
        <v>0</v>
      </c>
      <c r="BL365" s="24" t="s">
        <v>218</v>
      </c>
      <c r="BM365" s="24" t="s">
        <v>589</v>
      </c>
    </row>
    <row r="366" spans="2:65" s="13" customFormat="1" ht="13.5">
      <c r="B366" s="229"/>
      <c r="C366" s="230"/>
      <c r="D366" s="216" t="s">
        <v>222</v>
      </c>
      <c r="E366" s="231" t="s">
        <v>76</v>
      </c>
      <c r="F366" s="232" t="s">
        <v>590</v>
      </c>
      <c r="G366" s="230"/>
      <c r="H366" s="233">
        <v>140.76</v>
      </c>
      <c r="I366" s="234"/>
      <c r="J366" s="230"/>
      <c r="K366" s="230"/>
      <c r="L366" s="235"/>
      <c r="M366" s="236"/>
      <c r="N366" s="237"/>
      <c r="O366" s="237"/>
      <c r="P366" s="237"/>
      <c r="Q366" s="237"/>
      <c r="R366" s="237"/>
      <c r="S366" s="237"/>
      <c r="T366" s="238"/>
      <c r="AT366" s="239" t="s">
        <v>222</v>
      </c>
      <c r="AU366" s="239" t="s">
        <v>87</v>
      </c>
      <c r="AV366" s="13" t="s">
        <v>87</v>
      </c>
      <c r="AW366" s="13" t="s">
        <v>40</v>
      </c>
      <c r="AX366" s="13" t="s">
        <v>78</v>
      </c>
      <c r="AY366" s="239" t="s">
        <v>212</v>
      </c>
    </row>
    <row r="367" spans="2:65" s="14" customFormat="1" ht="13.5">
      <c r="B367" s="240"/>
      <c r="C367" s="241"/>
      <c r="D367" s="216" t="s">
        <v>222</v>
      </c>
      <c r="E367" s="242" t="s">
        <v>76</v>
      </c>
      <c r="F367" s="243" t="s">
        <v>225</v>
      </c>
      <c r="G367" s="241"/>
      <c r="H367" s="244">
        <v>140.76</v>
      </c>
      <c r="I367" s="245"/>
      <c r="J367" s="241"/>
      <c r="K367" s="241"/>
      <c r="L367" s="246"/>
      <c r="M367" s="247"/>
      <c r="N367" s="248"/>
      <c r="O367" s="248"/>
      <c r="P367" s="248"/>
      <c r="Q367" s="248"/>
      <c r="R367" s="248"/>
      <c r="S367" s="248"/>
      <c r="T367" s="249"/>
      <c r="AT367" s="250" t="s">
        <v>222</v>
      </c>
      <c r="AU367" s="250" t="s">
        <v>87</v>
      </c>
      <c r="AV367" s="14" t="s">
        <v>218</v>
      </c>
      <c r="AW367" s="14" t="s">
        <v>40</v>
      </c>
      <c r="AX367" s="14" t="s">
        <v>85</v>
      </c>
      <c r="AY367" s="250" t="s">
        <v>212</v>
      </c>
    </row>
    <row r="368" spans="2:65" s="1" customFormat="1" ht="38.25" customHeight="1">
      <c r="B368" s="41"/>
      <c r="C368" s="204" t="s">
        <v>591</v>
      </c>
      <c r="D368" s="204" t="s">
        <v>214</v>
      </c>
      <c r="E368" s="205" t="s">
        <v>230</v>
      </c>
      <c r="F368" s="206" t="s">
        <v>231</v>
      </c>
      <c r="G368" s="207" t="s">
        <v>124</v>
      </c>
      <c r="H368" s="208">
        <v>140.76</v>
      </c>
      <c r="I368" s="209"/>
      <c r="J368" s="210">
        <f>ROUND(I368*H368,2)</f>
        <v>0</v>
      </c>
      <c r="K368" s="206" t="s">
        <v>217</v>
      </c>
      <c r="L368" s="61"/>
      <c r="M368" s="211" t="s">
        <v>76</v>
      </c>
      <c r="N368" s="212" t="s">
        <v>48</v>
      </c>
      <c r="O368" s="42"/>
      <c r="P368" s="213">
        <f>O368*H368</f>
        <v>0</v>
      </c>
      <c r="Q368" s="213">
        <v>0</v>
      </c>
      <c r="R368" s="213">
        <f>Q368*H368</f>
        <v>0</v>
      </c>
      <c r="S368" s="213">
        <v>0</v>
      </c>
      <c r="T368" s="214">
        <f>S368*H368</f>
        <v>0</v>
      </c>
      <c r="AR368" s="24" t="s">
        <v>218</v>
      </c>
      <c r="AT368" s="24" t="s">
        <v>214</v>
      </c>
      <c r="AU368" s="24" t="s">
        <v>87</v>
      </c>
      <c r="AY368" s="24" t="s">
        <v>212</v>
      </c>
      <c r="BE368" s="215">
        <f>IF(N368="základní",J368,0)</f>
        <v>0</v>
      </c>
      <c r="BF368" s="215">
        <f>IF(N368="snížená",J368,0)</f>
        <v>0</v>
      </c>
      <c r="BG368" s="215">
        <f>IF(N368="zákl. přenesená",J368,0)</f>
        <v>0</v>
      </c>
      <c r="BH368" s="215">
        <f>IF(N368="sníž. přenesená",J368,0)</f>
        <v>0</v>
      </c>
      <c r="BI368" s="215">
        <f>IF(N368="nulová",J368,0)</f>
        <v>0</v>
      </c>
      <c r="BJ368" s="24" t="s">
        <v>85</v>
      </c>
      <c r="BK368" s="215">
        <f>ROUND(I368*H368,2)</f>
        <v>0</v>
      </c>
      <c r="BL368" s="24" t="s">
        <v>218</v>
      </c>
      <c r="BM368" s="24" t="s">
        <v>592</v>
      </c>
    </row>
    <row r="369" spans="2:65" s="13" customFormat="1" ht="13.5">
      <c r="B369" s="229"/>
      <c r="C369" s="230"/>
      <c r="D369" s="216" t="s">
        <v>222</v>
      </c>
      <c r="E369" s="231" t="s">
        <v>76</v>
      </c>
      <c r="F369" s="232" t="s">
        <v>590</v>
      </c>
      <c r="G369" s="230"/>
      <c r="H369" s="233">
        <v>140.76</v>
      </c>
      <c r="I369" s="234"/>
      <c r="J369" s="230"/>
      <c r="K369" s="230"/>
      <c r="L369" s="235"/>
      <c r="M369" s="236"/>
      <c r="N369" s="237"/>
      <c r="O369" s="237"/>
      <c r="P369" s="237"/>
      <c r="Q369" s="237"/>
      <c r="R369" s="237"/>
      <c r="S369" s="237"/>
      <c r="T369" s="238"/>
      <c r="AT369" s="239" t="s">
        <v>222</v>
      </c>
      <c r="AU369" s="239" t="s">
        <v>87</v>
      </c>
      <c r="AV369" s="13" t="s">
        <v>87</v>
      </c>
      <c r="AW369" s="13" t="s">
        <v>40</v>
      </c>
      <c r="AX369" s="13" t="s">
        <v>78</v>
      </c>
      <c r="AY369" s="239" t="s">
        <v>212</v>
      </c>
    </row>
    <row r="370" spans="2:65" s="14" customFormat="1" ht="13.5">
      <c r="B370" s="240"/>
      <c r="C370" s="241"/>
      <c r="D370" s="216" t="s">
        <v>222</v>
      </c>
      <c r="E370" s="242" t="s">
        <v>76</v>
      </c>
      <c r="F370" s="243" t="s">
        <v>225</v>
      </c>
      <c r="G370" s="241"/>
      <c r="H370" s="244">
        <v>140.76</v>
      </c>
      <c r="I370" s="245"/>
      <c r="J370" s="241"/>
      <c r="K370" s="241"/>
      <c r="L370" s="246"/>
      <c r="M370" s="247"/>
      <c r="N370" s="248"/>
      <c r="O370" s="248"/>
      <c r="P370" s="248"/>
      <c r="Q370" s="248"/>
      <c r="R370" s="248"/>
      <c r="S370" s="248"/>
      <c r="T370" s="249"/>
      <c r="AT370" s="250" t="s">
        <v>222</v>
      </c>
      <c r="AU370" s="250" t="s">
        <v>87</v>
      </c>
      <c r="AV370" s="14" t="s">
        <v>218</v>
      </c>
      <c r="AW370" s="14" t="s">
        <v>40</v>
      </c>
      <c r="AX370" s="14" t="s">
        <v>85</v>
      </c>
      <c r="AY370" s="250" t="s">
        <v>212</v>
      </c>
    </row>
    <row r="371" spans="2:65" s="1" customFormat="1" ht="38.25" customHeight="1">
      <c r="B371" s="41"/>
      <c r="C371" s="204" t="s">
        <v>593</v>
      </c>
      <c r="D371" s="204" t="s">
        <v>214</v>
      </c>
      <c r="E371" s="205" t="s">
        <v>242</v>
      </c>
      <c r="F371" s="206" t="s">
        <v>243</v>
      </c>
      <c r="G371" s="207" t="s">
        <v>124</v>
      </c>
      <c r="H371" s="208">
        <v>140.76</v>
      </c>
      <c r="I371" s="209"/>
      <c r="J371" s="210">
        <f>ROUND(I371*H371,2)</f>
        <v>0</v>
      </c>
      <c r="K371" s="206" t="s">
        <v>217</v>
      </c>
      <c r="L371" s="61"/>
      <c r="M371" s="211" t="s">
        <v>76</v>
      </c>
      <c r="N371" s="212" t="s">
        <v>48</v>
      </c>
      <c r="O371" s="42"/>
      <c r="P371" s="213">
        <f>O371*H371</f>
        <v>0</v>
      </c>
      <c r="Q371" s="213">
        <v>0</v>
      </c>
      <c r="R371" s="213">
        <f>Q371*H371</f>
        <v>0</v>
      </c>
      <c r="S371" s="213">
        <v>0</v>
      </c>
      <c r="T371" s="214">
        <f>S371*H371</f>
        <v>0</v>
      </c>
      <c r="AR371" s="24" t="s">
        <v>218</v>
      </c>
      <c r="AT371" s="24" t="s">
        <v>214</v>
      </c>
      <c r="AU371" s="24" t="s">
        <v>87</v>
      </c>
      <c r="AY371" s="24" t="s">
        <v>212</v>
      </c>
      <c r="BE371" s="215">
        <f>IF(N371="základní",J371,0)</f>
        <v>0</v>
      </c>
      <c r="BF371" s="215">
        <f>IF(N371="snížená",J371,0)</f>
        <v>0</v>
      </c>
      <c r="BG371" s="215">
        <f>IF(N371="zákl. přenesená",J371,0)</f>
        <v>0</v>
      </c>
      <c r="BH371" s="215">
        <f>IF(N371="sníž. přenesená",J371,0)</f>
        <v>0</v>
      </c>
      <c r="BI371" s="215">
        <f>IF(N371="nulová",J371,0)</f>
        <v>0</v>
      </c>
      <c r="BJ371" s="24" t="s">
        <v>85</v>
      </c>
      <c r="BK371" s="215">
        <f>ROUND(I371*H371,2)</f>
        <v>0</v>
      </c>
      <c r="BL371" s="24" t="s">
        <v>218</v>
      </c>
      <c r="BM371" s="24" t="s">
        <v>594</v>
      </c>
    </row>
    <row r="372" spans="2:65" s="13" customFormat="1" ht="13.5">
      <c r="B372" s="229"/>
      <c r="C372" s="230"/>
      <c r="D372" s="216" t="s">
        <v>222</v>
      </c>
      <c r="E372" s="231" t="s">
        <v>76</v>
      </c>
      <c r="F372" s="232" t="s">
        <v>590</v>
      </c>
      <c r="G372" s="230"/>
      <c r="H372" s="233">
        <v>140.76</v>
      </c>
      <c r="I372" s="234"/>
      <c r="J372" s="230"/>
      <c r="K372" s="230"/>
      <c r="L372" s="235"/>
      <c r="M372" s="236"/>
      <c r="N372" s="237"/>
      <c r="O372" s="237"/>
      <c r="P372" s="237"/>
      <c r="Q372" s="237"/>
      <c r="R372" s="237"/>
      <c r="S372" s="237"/>
      <c r="T372" s="238"/>
      <c r="AT372" s="239" t="s">
        <v>222</v>
      </c>
      <c r="AU372" s="239" t="s">
        <v>87</v>
      </c>
      <c r="AV372" s="13" t="s">
        <v>87</v>
      </c>
      <c r="AW372" s="13" t="s">
        <v>40</v>
      </c>
      <c r="AX372" s="13" t="s">
        <v>78</v>
      </c>
      <c r="AY372" s="239" t="s">
        <v>212</v>
      </c>
    </row>
    <row r="373" spans="2:65" s="14" customFormat="1" ht="13.5">
      <c r="B373" s="240"/>
      <c r="C373" s="241"/>
      <c r="D373" s="216" t="s">
        <v>222</v>
      </c>
      <c r="E373" s="242" t="s">
        <v>76</v>
      </c>
      <c r="F373" s="243" t="s">
        <v>225</v>
      </c>
      <c r="G373" s="241"/>
      <c r="H373" s="244">
        <v>140.76</v>
      </c>
      <c r="I373" s="245"/>
      <c r="J373" s="241"/>
      <c r="K373" s="241"/>
      <c r="L373" s="246"/>
      <c r="M373" s="247"/>
      <c r="N373" s="248"/>
      <c r="O373" s="248"/>
      <c r="P373" s="248"/>
      <c r="Q373" s="248"/>
      <c r="R373" s="248"/>
      <c r="S373" s="248"/>
      <c r="T373" s="249"/>
      <c r="AT373" s="250" t="s">
        <v>222</v>
      </c>
      <c r="AU373" s="250" t="s">
        <v>87</v>
      </c>
      <c r="AV373" s="14" t="s">
        <v>218</v>
      </c>
      <c r="AW373" s="14" t="s">
        <v>40</v>
      </c>
      <c r="AX373" s="14" t="s">
        <v>85</v>
      </c>
      <c r="AY373" s="250" t="s">
        <v>212</v>
      </c>
    </row>
    <row r="374" spans="2:65" s="1" customFormat="1" ht="16.5" customHeight="1">
      <c r="B374" s="41"/>
      <c r="C374" s="204" t="s">
        <v>595</v>
      </c>
      <c r="D374" s="204" t="s">
        <v>214</v>
      </c>
      <c r="E374" s="205" t="s">
        <v>257</v>
      </c>
      <c r="F374" s="206" t="s">
        <v>258</v>
      </c>
      <c r="G374" s="207" t="s">
        <v>124</v>
      </c>
      <c r="H374" s="208">
        <v>140.76</v>
      </c>
      <c r="I374" s="209"/>
      <c r="J374" s="210">
        <f>ROUND(I374*H374,2)</f>
        <v>0</v>
      </c>
      <c r="K374" s="206" t="s">
        <v>217</v>
      </c>
      <c r="L374" s="61"/>
      <c r="M374" s="211" t="s">
        <v>76</v>
      </c>
      <c r="N374" s="212" t="s">
        <v>48</v>
      </c>
      <c r="O374" s="42"/>
      <c r="P374" s="213">
        <f>O374*H374</f>
        <v>0</v>
      </c>
      <c r="Q374" s="213">
        <v>0</v>
      </c>
      <c r="R374" s="213">
        <f>Q374*H374</f>
        <v>0</v>
      </c>
      <c r="S374" s="213">
        <v>0</v>
      </c>
      <c r="T374" s="214">
        <f>S374*H374</f>
        <v>0</v>
      </c>
      <c r="AR374" s="24" t="s">
        <v>218</v>
      </c>
      <c r="AT374" s="24" t="s">
        <v>214</v>
      </c>
      <c r="AU374" s="24" t="s">
        <v>87</v>
      </c>
      <c r="AY374" s="24" t="s">
        <v>212</v>
      </c>
      <c r="BE374" s="215">
        <f>IF(N374="základní",J374,0)</f>
        <v>0</v>
      </c>
      <c r="BF374" s="215">
        <f>IF(N374="snížená",J374,0)</f>
        <v>0</v>
      </c>
      <c r="BG374" s="215">
        <f>IF(N374="zákl. přenesená",J374,0)</f>
        <v>0</v>
      </c>
      <c r="BH374" s="215">
        <f>IF(N374="sníž. přenesená",J374,0)</f>
        <v>0</v>
      </c>
      <c r="BI374" s="215">
        <f>IF(N374="nulová",J374,0)</f>
        <v>0</v>
      </c>
      <c r="BJ374" s="24" t="s">
        <v>85</v>
      </c>
      <c r="BK374" s="215">
        <f>ROUND(I374*H374,2)</f>
        <v>0</v>
      </c>
      <c r="BL374" s="24" t="s">
        <v>218</v>
      </c>
      <c r="BM374" s="24" t="s">
        <v>596</v>
      </c>
    </row>
    <row r="375" spans="2:65" s="13" customFormat="1" ht="13.5">
      <c r="B375" s="229"/>
      <c r="C375" s="230"/>
      <c r="D375" s="216" t="s">
        <v>222</v>
      </c>
      <c r="E375" s="231" t="s">
        <v>76</v>
      </c>
      <c r="F375" s="232" t="s">
        <v>590</v>
      </c>
      <c r="G375" s="230"/>
      <c r="H375" s="233">
        <v>140.76</v>
      </c>
      <c r="I375" s="234"/>
      <c r="J375" s="230"/>
      <c r="K375" s="230"/>
      <c r="L375" s="235"/>
      <c r="M375" s="236"/>
      <c r="N375" s="237"/>
      <c r="O375" s="237"/>
      <c r="P375" s="237"/>
      <c r="Q375" s="237"/>
      <c r="R375" s="237"/>
      <c r="S375" s="237"/>
      <c r="T375" s="238"/>
      <c r="AT375" s="239" t="s">
        <v>222</v>
      </c>
      <c r="AU375" s="239" t="s">
        <v>87</v>
      </c>
      <c r="AV375" s="13" t="s">
        <v>87</v>
      </c>
      <c r="AW375" s="13" t="s">
        <v>40</v>
      </c>
      <c r="AX375" s="13" t="s">
        <v>78</v>
      </c>
      <c r="AY375" s="239" t="s">
        <v>212</v>
      </c>
    </row>
    <row r="376" spans="2:65" s="14" customFormat="1" ht="13.5">
      <c r="B376" s="240"/>
      <c r="C376" s="241"/>
      <c r="D376" s="216" t="s">
        <v>222</v>
      </c>
      <c r="E376" s="242" t="s">
        <v>76</v>
      </c>
      <c r="F376" s="243" t="s">
        <v>225</v>
      </c>
      <c r="G376" s="241"/>
      <c r="H376" s="244">
        <v>140.76</v>
      </c>
      <c r="I376" s="245"/>
      <c r="J376" s="241"/>
      <c r="K376" s="241"/>
      <c r="L376" s="246"/>
      <c r="M376" s="247"/>
      <c r="N376" s="248"/>
      <c r="O376" s="248"/>
      <c r="P376" s="248"/>
      <c r="Q376" s="248"/>
      <c r="R376" s="248"/>
      <c r="S376" s="248"/>
      <c r="T376" s="249"/>
      <c r="AT376" s="250" t="s">
        <v>222</v>
      </c>
      <c r="AU376" s="250" t="s">
        <v>87</v>
      </c>
      <c r="AV376" s="14" t="s">
        <v>218</v>
      </c>
      <c r="AW376" s="14" t="s">
        <v>40</v>
      </c>
      <c r="AX376" s="14" t="s">
        <v>85</v>
      </c>
      <c r="AY376" s="250" t="s">
        <v>212</v>
      </c>
    </row>
    <row r="377" spans="2:65" s="1" customFormat="1" ht="16.5" customHeight="1">
      <c r="B377" s="41"/>
      <c r="C377" s="204" t="s">
        <v>597</v>
      </c>
      <c r="D377" s="204" t="s">
        <v>214</v>
      </c>
      <c r="E377" s="205" t="s">
        <v>262</v>
      </c>
      <c r="F377" s="206" t="s">
        <v>263</v>
      </c>
      <c r="G377" s="207" t="s">
        <v>264</v>
      </c>
      <c r="H377" s="208">
        <v>253.36799999999999</v>
      </c>
      <c r="I377" s="209"/>
      <c r="J377" s="210">
        <f>ROUND(I377*H377,2)</f>
        <v>0</v>
      </c>
      <c r="K377" s="206" t="s">
        <v>217</v>
      </c>
      <c r="L377" s="61"/>
      <c r="M377" s="211" t="s">
        <v>76</v>
      </c>
      <c r="N377" s="212" t="s">
        <v>48</v>
      </c>
      <c r="O377" s="42"/>
      <c r="P377" s="213">
        <f>O377*H377</f>
        <v>0</v>
      </c>
      <c r="Q377" s="213">
        <v>0</v>
      </c>
      <c r="R377" s="213">
        <f>Q377*H377</f>
        <v>0</v>
      </c>
      <c r="S377" s="213">
        <v>0</v>
      </c>
      <c r="T377" s="214">
        <f>S377*H377</f>
        <v>0</v>
      </c>
      <c r="AR377" s="24" t="s">
        <v>218</v>
      </c>
      <c r="AT377" s="24" t="s">
        <v>214</v>
      </c>
      <c r="AU377" s="24" t="s">
        <v>87</v>
      </c>
      <c r="AY377" s="24" t="s">
        <v>212</v>
      </c>
      <c r="BE377" s="215">
        <f>IF(N377="základní",J377,0)</f>
        <v>0</v>
      </c>
      <c r="BF377" s="215">
        <f>IF(N377="snížená",J377,0)</f>
        <v>0</v>
      </c>
      <c r="BG377" s="215">
        <f>IF(N377="zákl. přenesená",J377,0)</f>
        <v>0</v>
      </c>
      <c r="BH377" s="215">
        <f>IF(N377="sníž. přenesená",J377,0)</f>
        <v>0</v>
      </c>
      <c r="BI377" s="215">
        <f>IF(N377="nulová",J377,0)</f>
        <v>0</v>
      </c>
      <c r="BJ377" s="24" t="s">
        <v>85</v>
      </c>
      <c r="BK377" s="215">
        <f>ROUND(I377*H377,2)</f>
        <v>0</v>
      </c>
      <c r="BL377" s="24" t="s">
        <v>218</v>
      </c>
      <c r="BM377" s="24" t="s">
        <v>598</v>
      </c>
    </row>
    <row r="378" spans="2:65" s="13" customFormat="1" ht="13.5">
      <c r="B378" s="229"/>
      <c r="C378" s="230"/>
      <c r="D378" s="216" t="s">
        <v>222</v>
      </c>
      <c r="E378" s="231" t="s">
        <v>76</v>
      </c>
      <c r="F378" s="232" t="s">
        <v>599</v>
      </c>
      <c r="G378" s="230"/>
      <c r="H378" s="233">
        <v>253.36799999999999</v>
      </c>
      <c r="I378" s="234"/>
      <c r="J378" s="230"/>
      <c r="K378" s="230"/>
      <c r="L378" s="235"/>
      <c r="M378" s="236"/>
      <c r="N378" s="237"/>
      <c r="O378" s="237"/>
      <c r="P378" s="237"/>
      <c r="Q378" s="237"/>
      <c r="R378" s="237"/>
      <c r="S378" s="237"/>
      <c r="T378" s="238"/>
      <c r="AT378" s="239" t="s">
        <v>222</v>
      </c>
      <c r="AU378" s="239" t="s">
        <v>87</v>
      </c>
      <c r="AV378" s="13" t="s">
        <v>87</v>
      </c>
      <c r="AW378" s="13" t="s">
        <v>40</v>
      </c>
      <c r="AX378" s="13" t="s">
        <v>78</v>
      </c>
      <c r="AY378" s="239" t="s">
        <v>212</v>
      </c>
    </row>
    <row r="379" spans="2:65" s="14" customFormat="1" ht="13.5">
      <c r="B379" s="240"/>
      <c r="C379" s="241"/>
      <c r="D379" s="216" t="s">
        <v>222</v>
      </c>
      <c r="E379" s="242" t="s">
        <v>76</v>
      </c>
      <c r="F379" s="243" t="s">
        <v>225</v>
      </c>
      <c r="G379" s="241"/>
      <c r="H379" s="244">
        <v>253.36799999999999</v>
      </c>
      <c r="I379" s="245"/>
      <c r="J379" s="241"/>
      <c r="K379" s="241"/>
      <c r="L379" s="246"/>
      <c r="M379" s="247"/>
      <c r="N379" s="248"/>
      <c r="O379" s="248"/>
      <c r="P379" s="248"/>
      <c r="Q379" s="248"/>
      <c r="R379" s="248"/>
      <c r="S379" s="248"/>
      <c r="T379" s="249"/>
      <c r="AT379" s="250" t="s">
        <v>222</v>
      </c>
      <c r="AU379" s="250" t="s">
        <v>87</v>
      </c>
      <c r="AV379" s="14" t="s">
        <v>218</v>
      </c>
      <c r="AW379" s="14" t="s">
        <v>40</v>
      </c>
      <c r="AX379" s="14" t="s">
        <v>85</v>
      </c>
      <c r="AY379" s="250" t="s">
        <v>212</v>
      </c>
    </row>
    <row r="380" spans="2:65" s="1" customFormat="1" ht="25.5" customHeight="1">
      <c r="B380" s="41"/>
      <c r="C380" s="204" t="s">
        <v>600</v>
      </c>
      <c r="D380" s="204" t="s">
        <v>214</v>
      </c>
      <c r="E380" s="205" t="s">
        <v>601</v>
      </c>
      <c r="F380" s="206" t="s">
        <v>602</v>
      </c>
      <c r="G380" s="207" t="s">
        <v>113</v>
      </c>
      <c r="H380" s="208">
        <v>469.2</v>
      </c>
      <c r="I380" s="209"/>
      <c r="J380" s="210">
        <f>ROUND(I380*H380,2)</f>
        <v>0</v>
      </c>
      <c r="K380" s="206" t="s">
        <v>217</v>
      </c>
      <c r="L380" s="61"/>
      <c r="M380" s="211" t="s">
        <v>76</v>
      </c>
      <c r="N380" s="212" t="s">
        <v>48</v>
      </c>
      <c r="O380" s="42"/>
      <c r="P380" s="213">
        <f>O380*H380</f>
        <v>0</v>
      </c>
      <c r="Q380" s="213">
        <v>0</v>
      </c>
      <c r="R380" s="213">
        <f>Q380*H380</f>
        <v>0</v>
      </c>
      <c r="S380" s="213">
        <v>0</v>
      </c>
      <c r="T380" s="214">
        <f>S380*H380</f>
        <v>0</v>
      </c>
      <c r="AR380" s="24" t="s">
        <v>218</v>
      </c>
      <c r="AT380" s="24" t="s">
        <v>214</v>
      </c>
      <c r="AU380" s="24" t="s">
        <v>87</v>
      </c>
      <c r="AY380" s="24" t="s">
        <v>212</v>
      </c>
      <c r="BE380" s="215">
        <f>IF(N380="základní",J380,0)</f>
        <v>0</v>
      </c>
      <c r="BF380" s="215">
        <f>IF(N380="snížená",J380,0)</f>
        <v>0</v>
      </c>
      <c r="BG380" s="215">
        <f>IF(N380="zákl. přenesená",J380,0)</f>
        <v>0</v>
      </c>
      <c r="BH380" s="215">
        <f>IF(N380="sníž. přenesená",J380,0)</f>
        <v>0</v>
      </c>
      <c r="BI380" s="215">
        <f>IF(N380="nulová",J380,0)</f>
        <v>0</v>
      </c>
      <c r="BJ380" s="24" t="s">
        <v>85</v>
      </c>
      <c r="BK380" s="215">
        <f>ROUND(I380*H380,2)</f>
        <v>0</v>
      </c>
      <c r="BL380" s="24" t="s">
        <v>218</v>
      </c>
      <c r="BM380" s="24" t="s">
        <v>603</v>
      </c>
    </row>
    <row r="381" spans="2:65" s="1" customFormat="1" ht="81">
      <c r="B381" s="41"/>
      <c r="C381" s="63"/>
      <c r="D381" s="216" t="s">
        <v>220</v>
      </c>
      <c r="E381" s="63"/>
      <c r="F381" s="217" t="s">
        <v>604</v>
      </c>
      <c r="G381" s="63"/>
      <c r="H381" s="63"/>
      <c r="I381" s="173"/>
      <c r="J381" s="63"/>
      <c r="K381" s="63"/>
      <c r="L381" s="61"/>
      <c r="M381" s="218"/>
      <c r="N381" s="42"/>
      <c r="O381" s="42"/>
      <c r="P381" s="42"/>
      <c r="Q381" s="42"/>
      <c r="R381" s="42"/>
      <c r="S381" s="42"/>
      <c r="T381" s="78"/>
      <c r="AT381" s="24" t="s">
        <v>220</v>
      </c>
      <c r="AU381" s="24" t="s">
        <v>87</v>
      </c>
    </row>
    <row r="382" spans="2:65" s="13" customFormat="1" ht="13.5">
      <c r="B382" s="229"/>
      <c r="C382" s="230"/>
      <c r="D382" s="216" t="s">
        <v>222</v>
      </c>
      <c r="E382" s="231" t="s">
        <v>164</v>
      </c>
      <c r="F382" s="232" t="s">
        <v>605</v>
      </c>
      <c r="G382" s="230"/>
      <c r="H382" s="233">
        <v>469.2</v>
      </c>
      <c r="I382" s="234"/>
      <c r="J382" s="230"/>
      <c r="K382" s="230"/>
      <c r="L382" s="235"/>
      <c r="M382" s="236"/>
      <c r="N382" s="237"/>
      <c r="O382" s="237"/>
      <c r="P382" s="237"/>
      <c r="Q382" s="237"/>
      <c r="R382" s="237"/>
      <c r="S382" s="237"/>
      <c r="T382" s="238"/>
      <c r="AT382" s="239" t="s">
        <v>222</v>
      </c>
      <c r="AU382" s="239" t="s">
        <v>87</v>
      </c>
      <c r="AV382" s="13" t="s">
        <v>87</v>
      </c>
      <c r="AW382" s="13" t="s">
        <v>40</v>
      </c>
      <c r="AX382" s="13" t="s">
        <v>78</v>
      </c>
      <c r="AY382" s="239" t="s">
        <v>212</v>
      </c>
    </row>
    <row r="383" spans="2:65" s="14" customFormat="1" ht="13.5">
      <c r="B383" s="240"/>
      <c r="C383" s="241"/>
      <c r="D383" s="216" t="s">
        <v>222</v>
      </c>
      <c r="E383" s="242" t="s">
        <v>76</v>
      </c>
      <c r="F383" s="243" t="s">
        <v>225</v>
      </c>
      <c r="G383" s="241"/>
      <c r="H383" s="244">
        <v>469.2</v>
      </c>
      <c r="I383" s="245"/>
      <c r="J383" s="241"/>
      <c r="K383" s="241"/>
      <c r="L383" s="246"/>
      <c r="M383" s="247"/>
      <c r="N383" s="248"/>
      <c r="O383" s="248"/>
      <c r="P383" s="248"/>
      <c r="Q383" s="248"/>
      <c r="R383" s="248"/>
      <c r="S383" s="248"/>
      <c r="T383" s="249"/>
      <c r="AT383" s="250" t="s">
        <v>222</v>
      </c>
      <c r="AU383" s="250" t="s">
        <v>87</v>
      </c>
      <c r="AV383" s="14" t="s">
        <v>218</v>
      </c>
      <c r="AW383" s="14" t="s">
        <v>40</v>
      </c>
      <c r="AX383" s="14" t="s">
        <v>85</v>
      </c>
      <c r="AY383" s="250" t="s">
        <v>212</v>
      </c>
    </row>
    <row r="384" spans="2:65" s="1" customFormat="1" ht="25.5" customHeight="1">
      <c r="B384" s="41"/>
      <c r="C384" s="204" t="s">
        <v>606</v>
      </c>
      <c r="D384" s="204" t="s">
        <v>214</v>
      </c>
      <c r="E384" s="205" t="s">
        <v>607</v>
      </c>
      <c r="F384" s="206" t="s">
        <v>608</v>
      </c>
      <c r="G384" s="207" t="s">
        <v>113</v>
      </c>
      <c r="H384" s="208">
        <v>469.2</v>
      </c>
      <c r="I384" s="209"/>
      <c r="J384" s="210">
        <f>ROUND(I384*H384,2)</f>
        <v>0</v>
      </c>
      <c r="K384" s="206" t="s">
        <v>217</v>
      </c>
      <c r="L384" s="61"/>
      <c r="M384" s="211" t="s">
        <v>76</v>
      </c>
      <c r="N384" s="212" t="s">
        <v>48</v>
      </c>
      <c r="O384" s="42"/>
      <c r="P384" s="213">
        <f>O384*H384</f>
        <v>0</v>
      </c>
      <c r="Q384" s="213">
        <v>9.8199999999999996E-2</v>
      </c>
      <c r="R384" s="213">
        <f>Q384*H384</f>
        <v>46.075439999999993</v>
      </c>
      <c r="S384" s="213">
        <v>0</v>
      </c>
      <c r="T384" s="214">
        <f>S384*H384</f>
        <v>0</v>
      </c>
      <c r="AR384" s="24" t="s">
        <v>218</v>
      </c>
      <c r="AT384" s="24" t="s">
        <v>214</v>
      </c>
      <c r="AU384" s="24" t="s">
        <v>87</v>
      </c>
      <c r="AY384" s="24" t="s">
        <v>212</v>
      </c>
      <c r="BE384" s="215">
        <f>IF(N384="základní",J384,0)</f>
        <v>0</v>
      </c>
      <c r="BF384" s="215">
        <f>IF(N384="snížená",J384,0)</f>
        <v>0</v>
      </c>
      <c r="BG384" s="215">
        <f>IF(N384="zákl. přenesená",J384,0)</f>
        <v>0</v>
      </c>
      <c r="BH384" s="215">
        <f>IF(N384="sníž. přenesená",J384,0)</f>
        <v>0</v>
      </c>
      <c r="BI384" s="215">
        <f>IF(N384="nulová",J384,0)</f>
        <v>0</v>
      </c>
      <c r="BJ384" s="24" t="s">
        <v>85</v>
      </c>
      <c r="BK384" s="215">
        <f>ROUND(I384*H384,2)</f>
        <v>0</v>
      </c>
      <c r="BL384" s="24" t="s">
        <v>218</v>
      </c>
      <c r="BM384" s="24" t="s">
        <v>609</v>
      </c>
    </row>
    <row r="385" spans="2:51" s="13" customFormat="1" ht="13.5">
      <c r="B385" s="229"/>
      <c r="C385" s="230"/>
      <c r="D385" s="216" t="s">
        <v>222</v>
      </c>
      <c r="E385" s="231" t="s">
        <v>76</v>
      </c>
      <c r="F385" s="232" t="s">
        <v>610</v>
      </c>
      <c r="G385" s="230"/>
      <c r="H385" s="233">
        <v>469.2</v>
      </c>
      <c r="I385" s="234"/>
      <c r="J385" s="230"/>
      <c r="K385" s="230"/>
      <c r="L385" s="235"/>
      <c r="M385" s="236"/>
      <c r="N385" s="237"/>
      <c r="O385" s="237"/>
      <c r="P385" s="237"/>
      <c r="Q385" s="237"/>
      <c r="R385" s="237"/>
      <c r="S385" s="237"/>
      <c r="T385" s="238"/>
      <c r="AT385" s="239" t="s">
        <v>222</v>
      </c>
      <c r="AU385" s="239" t="s">
        <v>87</v>
      </c>
      <c r="AV385" s="13" t="s">
        <v>87</v>
      </c>
      <c r="AW385" s="13" t="s">
        <v>40</v>
      </c>
      <c r="AX385" s="13" t="s">
        <v>78</v>
      </c>
      <c r="AY385" s="239" t="s">
        <v>212</v>
      </c>
    </row>
    <row r="386" spans="2:51" s="14" customFormat="1" ht="13.5">
      <c r="B386" s="240"/>
      <c r="C386" s="241"/>
      <c r="D386" s="216" t="s">
        <v>222</v>
      </c>
      <c r="E386" s="242" t="s">
        <v>76</v>
      </c>
      <c r="F386" s="243" t="s">
        <v>225</v>
      </c>
      <c r="G386" s="241"/>
      <c r="H386" s="244">
        <v>469.2</v>
      </c>
      <c r="I386" s="245"/>
      <c r="J386" s="241"/>
      <c r="K386" s="241"/>
      <c r="L386" s="246"/>
      <c r="M386" s="261"/>
      <c r="N386" s="262"/>
      <c r="O386" s="262"/>
      <c r="P386" s="262"/>
      <c r="Q386" s="262"/>
      <c r="R386" s="262"/>
      <c r="S386" s="262"/>
      <c r="T386" s="263"/>
      <c r="AT386" s="250" t="s">
        <v>222</v>
      </c>
      <c r="AU386" s="250" t="s">
        <v>87</v>
      </c>
      <c r="AV386" s="14" t="s">
        <v>218</v>
      </c>
      <c r="AW386" s="14" t="s">
        <v>40</v>
      </c>
      <c r="AX386" s="14" t="s">
        <v>85</v>
      </c>
      <c r="AY386" s="250" t="s">
        <v>212</v>
      </c>
    </row>
    <row r="387" spans="2:51" s="1" customFormat="1" ht="6.95" customHeight="1">
      <c r="B387" s="56"/>
      <c r="C387" s="57"/>
      <c r="D387" s="57"/>
      <c r="E387" s="57"/>
      <c r="F387" s="57"/>
      <c r="G387" s="57"/>
      <c r="H387" s="57"/>
      <c r="I387" s="149"/>
      <c r="J387" s="57"/>
      <c r="K387" s="57"/>
      <c r="L387" s="61"/>
    </row>
  </sheetData>
  <sheetProtection algorithmName="SHA-512" hashValue="fICjkjjfGKqLKHVzVVoGDC3G008Ifc3gZTQxQnx9i0kbXyW8xaqXhAwbtHk+lwQNgBvzwJ+PtSN3HNkWXylHmg==" saltValue="xpcKWoAypAeL6fWF1OlOyV/JlPJ8DatuTX51ldYFzST5tbt4ZTywVPG7pLlxLHFvPJBuZ5eIM6F/ypswp4/W3A==" spinCount="100000" sheet="1" objects="1" scenarios="1" formatColumns="0" formatRows="0" autoFilter="0"/>
  <autoFilter ref="C94:K386"/>
  <mergeCells count="13">
    <mergeCell ref="E87:H87"/>
    <mergeCell ref="G1:H1"/>
    <mergeCell ref="L2:V2"/>
    <mergeCell ref="E49:H49"/>
    <mergeCell ref="E51:H51"/>
    <mergeCell ref="J55:J56"/>
    <mergeCell ref="E83:H83"/>
    <mergeCell ref="E85:H8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8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106</v>
      </c>
      <c r="G1" s="395" t="s">
        <v>107</v>
      </c>
      <c r="H1" s="395"/>
      <c r="I1" s="124"/>
      <c r="J1" s="123" t="s">
        <v>108</v>
      </c>
      <c r="K1" s="122" t="s">
        <v>109</v>
      </c>
      <c r="L1" s="123" t="s">
        <v>110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4" t="s">
        <v>99</v>
      </c>
      <c r="AZ2" s="125" t="s">
        <v>611</v>
      </c>
      <c r="BA2" s="125" t="s">
        <v>612</v>
      </c>
      <c r="BB2" s="125" t="s">
        <v>76</v>
      </c>
      <c r="BC2" s="125" t="s">
        <v>485</v>
      </c>
      <c r="BD2" s="125" t="s">
        <v>87</v>
      </c>
    </row>
    <row r="3" spans="1:70" ht="6.95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87</v>
      </c>
      <c r="AZ3" s="125" t="s">
        <v>613</v>
      </c>
      <c r="BA3" s="125" t="s">
        <v>614</v>
      </c>
      <c r="BB3" s="125" t="s">
        <v>76</v>
      </c>
      <c r="BC3" s="125" t="s">
        <v>615</v>
      </c>
      <c r="BD3" s="125" t="s">
        <v>87</v>
      </c>
    </row>
    <row r="4" spans="1:70" ht="36.950000000000003" customHeight="1">
      <c r="B4" s="28"/>
      <c r="C4" s="29"/>
      <c r="D4" s="30" t="s">
        <v>118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  <c r="AZ4" s="125" t="s">
        <v>616</v>
      </c>
      <c r="BA4" s="125" t="s">
        <v>617</v>
      </c>
      <c r="BB4" s="125" t="s">
        <v>76</v>
      </c>
      <c r="BC4" s="125" t="s">
        <v>267</v>
      </c>
      <c r="BD4" s="125" t="s">
        <v>87</v>
      </c>
    </row>
    <row r="5" spans="1:70" ht="6.95" customHeight="1">
      <c r="B5" s="28"/>
      <c r="C5" s="29"/>
      <c r="D5" s="29"/>
      <c r="E5" s="29"/>
      <c r="F5" s="29"/>
      <c r="G5" s="29"/>
      <c r="H5" s="29"/>
      <c r="I5" s="127"/>
      <c r="J5" s="29"/>
      <c r="K5" s="31"/>
      <c r="AZ5" s="125" t="s">
        <v>618</v>
      </c>
      <c r="BA5" s="125" t="s">
        <v>619</v>
      </c>
      <c r="BB5" s="125" t="s">
        <v>76</v>
      </c>
      <c r="BC5" s="125" t="s">
        <v>413</v>
      </c>
      <c r="BD5" s="125" t="s">
        <v>87</v>
      </c>
    </row>
    <row r="6" spans="1:70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  <c r="AZ6" s="125" t="s">
        <v>620</v>
      </c>
      <c r="BA6" s="125" t="s">
        <v>620</v>
      </c>
      <c r="BB6" s="125" t="s">
        <v>264</v>
      </c>
      <c r="BC6" s="125" t="s">
        <v>621</v>
      </c>
      <c r="BD6" s="125" t="s">
        <v>87</v>
      </c>
    </row>
    <row r="7" spans="1:70" ht="16.5" customHeight="1">
      <c r="B7" s="28"/>
      <c r="C7" s="29"/>
      <c r="D7" s="29"/>
      <c r="E7" s="387" t="str">
        <f>'Rekapitulace stavby'!K6</f>
        <v>Parkoviště v ul. Slavíčkova (č. 29), Sokolov</v>
      </c>
      <c r="F7" s="388"/>
      <c r="G7" s="388"/>
      <c r="H7" s="388"/>
      <c r="I7" s="127"/>
      <c r="J7" s="29"/>
      <c r="K7" s="31"/>
    </row>
    <row r="8" spans="1:70">
      <c r="B8" s="28"/>
      <c r="C8" s="29"/>
      <c r="D8" s="37" t="s">
        <v>132</v>
      </c>
      <c r="E8" s="29"/>
      <c r="F8" s="29"/>
      <c r="G8" s="29"/>
      <c r="H8" s="29"/>
      <c r="I8" s="127"/>
      <c r="J8" s="29"/>
      <c r="K8" s="31"/>
    </row>
    <row r="9" spans="1:70" s="1" customFormat="1" ht="16.5" customHeight="1">
      <c r="B9" s="41"/>
      <c r="C9" s="42"/>
      <c r="D9" s="42"/>
      <c r="E9" s="387" t="s">
        <v>622</v>
      </c>
      <c r="F9" s="389"/>
      <c r="G9" s="389"/>
      <c r="H9" s="389"/>
      <c r="I9" s="128"/>
      <c r="J9" s="42"/>
      <c r="K9" s="45"/>
    </row>
    <row r="10" spans="1:70" s="1" customFormat="1">
      <c r="B10" s="41"/>
      <c r="C10" s="42"/>
      <c r="D10" s="37" t="s">
        <v>141</v>
      </c>
      <c r="E10" s="42"/>
      <c r="F10" s="42"/>
      <c r="G10" s="42"/>
      <c r="H10" s="42"/>
      <c r="I10" s="128"/>
      <c r="J10" s="42"/>
      <c r="K10" s="45"/>
    </row>
    <row r="11" spans="1:70" s="1" customFormat="1" ht="36.950000000000003" customHeight="1">
      <c r="B11" s="41"/>
      <c r="C11" s="42"/>
      <c r="D11" s="42"/>
      <c r="E11" s="390" t="s">
        <v>623</v>
      </c>
      <c r="F11" s="389"/>
      <c r="G11" s="389"/>
      <c r="H11" s="389"/>
      <c r="I11" s="128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28"/>
      <c r="J12" s="42"/>
      <c r="K12" s="45"/>
    </row>
    <row r="13" spans="1:70" s="1" customFormat="1" ht="14.45" customHeight="1">
      <c r="B13" s="41"/>
      <c r="C13" s="42"/>
      <c r="D13" s="37" t="s">
        <v>20</v>
      </c>
      <c r="E13" s="42"/>
      <c r="F13" s="35" t="s">
        <v>96</v>
      </c>
      <c r="G13" s="42"/>
      <c r="H13" s="42"/>
      <c r="I13" s="129" t="s">
        <v>22</v>
      </c>
      <c r="J13" s="35" t="s">
        <v>624</v>
      </c>
      <c r="K13" s="45"/>
    </row>
    <row r="14" spans="1:70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9" t="s">
        <v>26</v>
      </c>
      <c r="J14" s="130" t="str">
        <f>'Rekapitulace stavby'!AN8</f>
        <v>29.6.2017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8"/>
      <c r="J15" s="42"/>
      <c r="K15" s="45"/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9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9" t="s">
        <v>32</v>
      </c>
      <c r="J17" s="35" t="s">
        <v>33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8"/>
      <c r="J18" s="42"/>
      <c r="K18" s="45"/>
    </row>
    <row r="19" spans="2:11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29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9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8"/>
      <c r="J21" s="42"/>
      <c r="K21" s="45"/>
    </row>
    <row r="22" spans="2:11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29" t="s">
        <v>29</v>
      </c>
      <c r="J22" s="35" t="s">
        <v>625</v>
      </c>
      <c r="K22" s="45"/>
    </row>
    <row r="23" spans="2:11" s="1" customFormat="1" ht="18" customHeight="1">
      <c r="B23" s="41"/>
      <c r="C23" s="42"/>
      <c r="D23" s="42"/>
      <c r="E23" s="35" t="s">
        <v>626</v>
      </c>
      <c r="F23" s="42"/>
      <c r="G23" s="42"/>
      <c r="H23" s="42"/>
      <c r="I23" s="129" t="s">
        <v>32</v>
      </c>
      <c r="J23" s="35" t="s">
        <v>76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8"/>
      <c r="J24" s="42"/>
      <c r="K24" s="45"/>
    </row>
    <row r="25" spans="2:11" s="1" customFormat="1" ht="14.45" customHeight="1">
      <c r="B25" s="41"/>
      <c r="C25" s="42"/>
      <c r="D25" s="37" t="s">
        <v>41</v>
      </c>
      <c r="E25" s="42"/>
      <c r="F25" s="42"/>
      <c r="G25" s="42"/>
      <c r="H25" s="42"/>
      <c r="I25" s="128"/>
      <c r="J25" s="42"/>
      <c r="K25" s="45"/>
    </row>
    <row r="26" spans="2:11" s="7" customFormat="1" ht="16.5" customHeight="1">
      <c r="B26" s="131"/>
      <c r="C26" s="132"/>
      <c r="D26" s="132"/>
      <c r="E26" s="352" t="s">
        <v>76</v>
      </c>
      <c r="F26" s="352"/>
      <c r="G26" s="352"/>
      <c r="H26" s="352"/>
      <c r="I26" s="133"/>
      <c r="J26" s="132"/>
      <c r="K26" s="134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8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5"/>
      <c r="J28" s="85"/>
      <c r="K28" s="136"/>
    </row>
    <row r="29" spans="2:11" s="1" customFormat="1" ht="25.35" customHeight="1">
      <c r="B29" s="41"/>
      <c r="C29" s="42"/>
      <c r="D29" s="137" t="s">
        <v>43</v>
      </c>
      <c r="E29" s="42"/>
      <c r="F29" s="42"/>
      <c r="G29" s="42"/>
      <c r="H29" s="42"/>
      <c r="I29" s="128"/>
      <c r="J29" s="138">
        <f>ROUND(J87,2)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5"/>
      <c r="J30" s="85"/>
      <c r="K30" s="136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9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40">
        <f>ROUND(SUM(BE87:BE280), 2)</f>
        <v>0</v>
      </c>
      <c r="G32" s="42"/>
      <c r="H32" s="42"/>
      <c r="I32" s="141">
        <v>0.21</v>
      </c>
      <c r="J32" s="140">
        <f>ROUND(ROUND((SUM(BE87:BE280)),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40">
        <f>ROUND(SUM(BF87:BF280), 2)</f>
        <v>0</v>
      </c>
      <c r="G33" s="42"/>
      <c r="H33" s="42"/>
      <c r="I33" s="141">
        <v>0.15</v>
      </c>
      <c r="J33" s="140">
        <f>ROUND(ROUND((SUM(BF87:BF280)),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40">
        <f>ROUND(SUM(BG87:BG280), 2)</f>
        <v>0</v>
      </c>
      <c r="G34" s="42"/>
      <c r="H34" s="42"/>
      <c r="I34" s="141">
        <v>0.21</v>
      </c>
      <c r="J34" s="140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51</v>
      </c>
      <c r="F35" s="140">
        <f>ROUND(SUM(BH87:BH280), 2)</f>
        <v>0</v>
      </c>
      <c r="G35" s="42"/>
      <c r="H35" s="42"/>
      <c r="I35" s="141">
        <v>0.15</v>
      </c>
      <c r="J35" s="140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52</v>
      </c>
      <c r="F36" s="140">
        <f>ROUND(SUM(BI87:BI280), 2)</f>
        <v>0</v>
      </c>
      <c r="G36" s="42"/>
      <c r="H36" s="42"/>
      <c r="I36" s="141">
        <v>0</v>
      </c>
      <c r="J36" s="140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8"/>
      <c r="J37" s="42"/>
      <c r="K37" s="45"/>
    </row>
    <row r="38" spans="2:11" s="1" customFormat="1" ht="25.35" customHeight="1">
      <c r="B38" s="41"/>
      <c r="C38" s="142"/>
      <c r="D38" s="143" t="s">
        <v>53</v>
      </c>
      <c r="E38" s="79"/>
      <c r="F38" s="79"/>
      <c r="G38" s="144" t="s">
        <v>54</v>
      </c>
      <c r="H38" s="145" t="s">
        <v>55</v>
      </c>
      <c r="I38" s="146"/>
      <c r="J38" s="147">
        <f>SUM(J29:J36)</f>
        <v>0</v>
      </c>
      <c r="K38" s="148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9"/>
      <c r="J39" s="57"/>
      <c r="K39" s="58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0000000000003" customHeight="1">
      <c r="B44" s="41"/>
      <c r="C44" s="30" t="s">
        <v>178</v>
      </c>
      <c r="D44" s="42"/>
      <c r="E44" s="42"/>
      <c r="F44" s="42"/>
      <c r="G44" s="42"/>
      <c r="H44" s="42"/>
      <c r="I44" s="128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8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16.5" customHeight="1">
      <c r="B47" s="41"/>
      <c r="C47" s="42"/>
      <c r="D47" s="42"/>
      <c r="E47" s="387" t="str">
        <f>E7</f>
        <v>Parkoviště v ul. Slavíčkova (č. 29), Sokolov</v>
      </c>
      <c r="F47" s="388"/>
      <c r="G47" s="388"/>
      <c r="H47" s="388"/>
      <c r="I47" s="128"/>
      <c r="J47" s="42"/>
      <c r="K47" s="45"/>
    </row>
    <row r="48" spans="2:11">
      <c r="B48" s="28"/>
      <c r="C48" s="37" t="s">
        <v>132</v>
      </c>
      <c r="D48" s="29"/>
      <c r="E48" s="29"/>
      <c r="F48" s="29"/>
      <c r="G48" s="29"/>
      <c r="H48" s="29"/>
      <c r="I48" s="127"/>
      <c r="J48" s="29"/>
      <c r="K48" s="31"/>
    </row>
    <row r="49" spans="2:47" s="1" customFormat="1" ht="16.5" customHeight="1">
      <c r="B49" s="41"/>
      <c r="C49" s="42"/>
      <c r="D49" s="42"/>
      <c r="E49" s="387" t="s">
        <v>622</v>
      </c>
      <c r="F49" s="389"/>
      <c r="G49" s="389"/>
      <c r="H49" s="389"/>
      <c r="I49" s="128"/>
      <c r="J49" s="42"/>
      <c r="K49" s="45"/>
    </row>
    <row r="50" spans="2:47" s="1" customFormat="1" ht="14.45" customHeight="1">
      <c r="B50" s="41"/>
      <c r="C50" s="37" t="s">
        <v>141</v>
      </c>
      <c r="D50" s="42"/>
      <c r="E50" s="42"/>
      <c r="F50" s="42"/>
      <c r="G50" s="42"/>
      <c r="H50" s="42"/>
      <c r="I50" s="128"/>
      <c r="J50" s="42"/>
      <c r="K50" s="45"/>
    </row>
    <row r="51" spans="2:47" s="1" customFormat="1" ht="17.25" customHeight="1">
      <c r="B51" s="41"/>
      <c r="C51" s="42"/>
      <c r="D51" s="42"/>
      <c r="E51" s="390" t="str">
        <f>E11</f>
        <v>2016-42-431-SP - SO 431 - Soupis prací - Veřejné osvětlení</v>
      </c>
      <c r="F51" s="389"/>
      <c r="G51" s="389"/>
      <c r="H51" s="389"/>
      <c r="I51" s="128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8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>ul. Slavíčkova v Sokolově, Karlovarský kraj</v>
      </c>
      <c r="G53" s="42"/>
      <c r="H53" s="42"/>
      <c r="I53" s="129" t="s">
        <v>26</v>
      </c>
      <c r="J53" s="130" t="str">
        <f>IF(J14="","",J14)</f>
        <v>29.6.2017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8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Město Sokolov</v>
      </c>
      <c r="G55" s="42"/>
      <c r="H55" s="42"/>
      <c r="I55" s="129" t="s">
        <v>36</v>
      </c>
      <c r="J55" s="352" t="str">
        <f>E23</f>
        <v>Ing. Jiří Stehlík</v>
      </c>
      <c r="K55" s="45"/>
    </row>
    <row r="56" spans="2:47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8"/>
      <c r="J56" s="391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8"/>
      <c r="J57" s="42"/>
      <c r="K57" s="45"/>
    </row>
    <row r="58" spans="2:47" s="1" customFormat="1" ht="29.25" customHeight="1">
      <c r="B58" s="41"/>
      <c r="C58" s="154" t="s">
        <v>179</v>
      </c>
      <c r="D58" s="142"/>
      <c r="E58" s="142"/>
      <c r="F58" s="142"/>
      <c r="G58" s="142"/>
      <c r="H58" s="142"/>
      <c r="I58" s="155"/>
      <c r="J58" s="156" t="s">
        <v>180</v>
      </c>
      <c r="K58" s="157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8"/>
      <c r="J59" s="42"/>
      <c r="K59" s="45"/>
    </row>
    <row r="60" spans="2:47" s="1" customFormat="1" ht="29.25" customHeight="1">
      <c r="B60" s="41"/>
      <c r="C60" s="158" t="s">
        <v>181</v>
      </c>
      <c r="D60" s="42"/>
      <c r="E60" s="42"/>
      <c r="F60" s="42"/>
      <c r="G60" s="42"/>
      <c r="H60" s="42"/>
      <c r="I60" s="128"/>
      <c r="J60" s="138">
        <f>J87</f>
        <v>0</v>
      </c>
      <c r="K60" s="45"/>
      <c r="AU60" s="24" t="s">
        <v>182</v>
      </c>
    </row>
    <row r="61" spans="2:47" s="8" customFormat="1" ht="24.95" customHeight="1">
      <c r="B61" s="159"/>
      <c r="C61" s="160"/>
      <c r="D61" s="161" t="s">
        <v>627</v>
      </c>
      <c r="E61" s="162"/>
      <c r="F61" s="162"/>
      <c r="G61" s="162"/>
      <c r="H61" s="162"/>
      <c r="I61" s="163"/>
      <c r="J61" s="164">
        <f>J88</f>
        <v>0</v>
      </c>
      <c r="K61" s="165"/>
    </row>
    <row r="62" spans="2:47" s="9" customFormat="1" ht="19.899999999999999" customHeight="1">
      <c r="B62" s="166"/>
      <c r="C62" s="167"/>
      <c r="D62" s="168" t="s">
        <v>628</v>
      </c>
      <c r="E62" s="169"/>
      <c r="F62" s="169"/>
      <c r="G62" s="169"/>
      <c r="H62" s="169"/>
      <c r="I62" s="170"/>
      <c r="J62" s="171">
        <f>J89</f>
        <v>0</v>
      </c>
      <c r="K62" s="172"/>
    </row>
    <row r="63" spans="2:47" s="9" customFormat="1" ht="14.85" customHeight="1">
      <c r="B63" s="166"/>
      <c r="C63" s="167"/>
      <c r="D63" s="168" t="s">
        <v>629</v>
      </c>
      <c r="E63" s="169"/>
      <c r="F63" s="169"/>
      <c r="G63" s="169"/>
      <c r="H63" s="169"/>
      <c r="I63" s="170"/>
      <c r="J63" s="171">
        <f>J90</f>
        <v>0</v>
      </c>
      <c r="K63" s="172"/>
    </row>
    <row r="64" spans="2:47" s="9" customFormat="1" ht="14.85" customHeight="1">
      <c r="B64" s="166"/>
      <c r="C64" s="167"/>
      <c r="D64" s="168" t="s">
        <v>630</v>
      </c>
      <c r="E64" s="169"/>
      <c r="F64" s="169"/>
      <c r="G64" s="169"/>
      <c r="H64" s="169"/>
      <c r="I64" s="170"/>
      <c r="J64" s="171">
        <f>J198</f>
        <v>0</v>
      </c>
      <c r="K64" s="172"/>
    </row>
    <row r="65" spans="2:12" s="9" customFormat="1" ht="14.85" customHeight="1">
      <c r="B65" s="166"/>
      <c r="C65" s="167"/>
      <c r="D65" s="168" t="s">
        <v>631</v>
      </c>
      <c r="E65" s="169"/>
      <c r="F65" s="169"/>
      <c r="G65" s="169"/>
      <c r="H65" s="169"/>
      <c r="I65" s="170"/>
      <c r="J65" s="171">
        <f>J260</f>
        <v>0</v>
      </c>
      <c r="K65" s="172"/>
    </row>
    <row r="66" spans="2:12" s="1" customFormat="1" ht="21.75" customHeight="1">
      <c r="B66" s="41"/>
      <c r="C66" s="42"/>
      <c r="D66" s="42"/>
      <c r="E66" s="42"/>
      <c r="F66" s="42"/>
      <c r="G66" s="42"/>
      <c r="H66" s="42"/>
      <c r="I66" s="128"/>
      <c r="J66" s="42"/>
      <c r="K66" s="4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49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52"/>
      <c r="J71" s="60"/>
      <c r="K71" s="60"/>
      <c r="L71" s="61"/>
    </row>
    <row r="72" spans="2:12" s="1" customFormat="1" ht="36.950000000000003" customHeight="1">
      <c r="B72" s="41"/>
      <c r="C72" s="62" t="s">
        <v>196</v>
      </c>
      <c r="D72" s="63"/>
      <c r="E72" s="63"/>
      <c r="F72" s="63"/>
      <c r="G72" s="63"/>
      <c r="H72" s="63"/>
      <c r="I72" s="173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73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73"/>
      <c r="J74" s="63"/>
      <c r="K74" s="63"/>
      <c r="L74" s="61"/>
    </row>
    <row r="75" spans="2:12" s="1" customFormat="1" ht="16.5" customHeight="1">
      <c r="B75" s="41"/>
      <c r="C75" s="63"/>
      <c r="D75" s="63"/>
      <c r="E75" s="392" t="str">
        <f>E7</f>
        <v>Parkoviště v ul. Slavíčkova (č. 29), Sokolov</v>
      </c>
      <c r="F75" s="393"/>
      <c r="G75" s="393"/>
      <c r="H75" s="393"/>
      <c r="I75" s="173"/>
      <c r="J75" s="63"/>
      <c r="K75" s="63"/>
      <c r="L75" s="61"/>
    </row>
    <row r="76" spans="2:12">
      <c r="B76" s="28"/>
      <c r="C76" s="65" t="s">
        <v>132</v>
      </c>
      <c r="D76" s="174"/>
      <c r="E76" s="174"/>
      <c r="F76" s="174"/>
      <c r="G76" s="174"/>
      <c r="H76" s="174"/>
      <c r="J76" s="174"/>
      <c r="K76" s="174"/>
      <c r="L76" s="175"/>
    </row>
    <row r="77" spans="2:12" s="1" customFormat="1" ht="16.5" customHeight="1">
      <c r="B77" s="41"/>
      <c r="C77" s="63"/>
      <c r="D77" s="63"/>
      <c r="E77" s="392" t="s">
        <v>622</v>
      </c>
      <c r="F77" s="394"/>
      <c r="G77" s="394"/>
      <c r="H77" s="394"/>
      <c r="I77" s="173"/>
      <c r="J77" s="63"/>
      <c r="K77" s="63"/>
      <c r="L77" s="61"/>
    </row>
    <row r="78" spans="2:12" s="1" customFormat="1" ht="14.45" customHeight="1">
      <c r="B78" s="41"/>
      <c r="C78" s="65" t="s">
        <v>141</v>
      </c>
      <c r="D78" s="63"/>
      <c r="E78" s="63"/>
      <c r="F78" s="63"/>
      <c r="G78" s="63"/>
      <c r="H78" s="63"/>
      <c r="I78" s="173"/>
      <c r="J78" s="63"/>
      <c r="K78" s="63"/>
      <c r="L78" s="61"/>
    </row>
    <row r="79" spans="2:12" s="1" customFormat="1" ht="17.25" customHeight="1">
      <c r="B79" s="41"/>
      <c r="C79" s="63"/>
      <c r="D79" s="63"/>
      <c r="E79" s="363" t="str">
        <f>E11</f>
        <v>2016-42-431-SP - SO 431 - Soupis prací - Veřejné osvětlení</v>
      </c>
      <c r="F79" s="394"/>
      <c r="G79" s="394"/>
      <c r="H79" s="394"/>
      <c r="I79" s="173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3"/>
      <c r="J80" s="63"/>
      <c r="K80" s="63"/>
      <c r="L80" s="61"/>
    </row>
    <row r="81" spans="2:65" s="1" customFormat="1" ht="18" customHeight="1">
      <c r="B81" s="41"/>
      <c r="C81" s="65" t="s">
        <v>24</v>
      </c>
      <c r="D81" s="63"/>
      <c r="E81" s="63"/>
      <c r="F81" s="176" t="str">
        <f>F14</f>
        <v>ul. Slavíčkova v Sokolově, Karlovarský kraj</v>
      </c>
      <c r="G81" s="63"/>
      <c r="H81" s="63"/>
      <c r="I81" s="177" t="s">
        <v>26</v>
      </c>
      <c r="J81" s="73" t="str">
        <f>IF(J14="","",J14)</f>
        <v>29.6.2017</v>
      </c>
      <c r="K81" s="63"/>
      <c r="L81" s="61"/>
    </row>
    <row r="82" spans="2:65" s="1" customFormat="1" ht="6.95" customHeight="1">
      <c r="B82" s="41"/>
      <c r="C82" s="63"/>
      <c r="D82" s="63"/>
      <c r="E82" s="63"/>
      <c r="F82" s="63"/>
      <c r="G82" s="63"/>
      <c r="H82" s="63"/>
      <c r="I82" s="173"/>
      <c r="J82" s="63"/>
      <c r="K82" s="63"/>
      <c r="L82" s="61"/>
    </row>
    <row r="83" spans="2:65" s="1" customFormat="1">
      <c r="B83" s="41"/>
      <c r="C83" s="65" t="s">
        <v>28</v>
      </c>
      <c r="D83" s="63"/>
      <c r="E83" s="63"/>
      <c r="F83" s="176" t="str">
        <f>E17</f>
        <v>Město Sokolov</v>
      </c>
      <c r="G83" s="63"/>
      <c r="H83" s="63"/>
      <c r="I83" s="177" t="s">
        <v>36</v>
      </c>
      <c r="J83" s="176" t="str">
        <f>E23</f>
        <v>Ing. Jiří Stehlík</v>
      </c>
      <c r="K83" s="63"/>
      <c r="L83" s="61"/>
    </row>
    <row r="84" spans="2:65" s="1" customFormat="1" ht="14.45" customHeight="1">
      <c r="B84" s="41"/>
      <c r="C84" s="65" t="s">
        <v>34</v>
      </c>
      <c r="D84" s="63"/>
      <c r="E84" s="63"/>
      <c r="F84" s="176" t="str">
        <f>IF(E20="","",E20)</f>
        <v/>
      </c>
      <c r="G84" s="63"/>
      <c r="H84" s="63"/>
      <c r="I84" s="173"/>
      <c r="J84" s="63"/>
      <c r="K84" s="63"/>
      <c r="L84" s="61"/>
    </row>
    <row r="85" spans="2:65" s="1" customFormat="1" ht="10.35" customHeight="1">
      <c r="B85" s="41"/>
      <c r="C85" s="63"/>
      <c r="D85" s="63"/>
      <c r="E85" s="63"/>
      <c r="F85" s="63"/>
      <c r="G85" s="63"/>
      <c r="H85" s="63"/>
      <c r="I85" s="173"/>
      <c r="J85" s="63"/>
      <c r="K85" s="63"/>
      <c r="L85" s="61"/>
    </row>
    <row r="86" spans="2:65" s="10" customFormat="1" ht="29.25" customHeight="1">
      <c r="B86" s="178"/>
      <c r="C86" s="179" t="s">
        <v>197</v>
      </c>
      <c r="D86" s="180" t="s">
        <v>62</v>
      </c>
      <c r="E86" s="180" t="s">
        <v>58</v>
      </c>
      <c r="F86" s="180" t="s">
        <v>198</v>
      </c>
      <c r="G86" s="180" t="s">
        <v>199</v>
      </c>
      <c r="H86" s="180" t="s">
        <v>200</v>
      </c>
      <c r="I86" s="181" t="s">
        <v>201</v>
      </c>
      <c r="J86" s="180" t="s">
        <v>180</v>
      </c>
      <c r="K86" s="182" t="s">
        <v>202</v>
      </c>
      <c r="L86" s="183"/>
      <c r="M86" s="81" t="s">
        <v>203</v>
      </c>
      <c r="N86" s="82" t="s">
        <v>47</v>
      </c>
      <c r="O86" s="82" t="s">
        <v>204</v>
      </c>
      <c r="P86" s="82" t="s">
        <v>205</v>
      </c>
      <c r="Q86" s="82" t="s">
        <v>206</v>
      </c>
      <c r="R86" s="82" t="s">
        <v>207</v>
      </c>
      <c r="S86" s="82" t="s">
        <v>208</v>
      </c>
      <c r="T86" s="83" t="s">
        <v>209</v>
      </c>
    </row>
    <row r="87" spans="2:65" s="1" customFormat="1" ht="29.25" customHeight="1">
      <c r="B87" s="41"/>
      <c r="C87" s="87" t="s">
        <v>181</v>
      </c>
      <c r="D87" s="63"/>
      <c r="E87" s="63"/>
      <c r="F87" s="63"/>
      <c r="G87" s="63"/>
      <c r="H87" s="63"/>
      <c r="I87" s="173"/>
      <c r="J87" s="184">
        <f>BK87</f>
        <v>0</v>
      </c>
      <c r="K87" s="63"/>
      <c r="L87" s="61"/>
      <c r="M87" s="84"/>
      <c r="N87" s="85"/>
      <c r="O87" s="85"/>
      <c r="P87" s="185">
        <f>P88</f>
        <v>0</v>
      </c>
      <c r="Q87" s="85"/>
      <c r="R87" s="185">
        <f>R88</f>
        <v>46.844069599999997</v>
      </c>
      <c r="S87" s="85"/>
      <c r="T87" s="186">
        <f>T88</f>
        <v>0</v>
      </c>
      <c r="AT87" s="24" t="s">
        <v>77</v>
      </c>
      <c r="AU87" s="24" t="s">
        <v>182</v>
      </c>
      <c r="BK87" s="187">
        <f>BK88</f>
        <v>0</v>
      </c>
    </row>
    <row r="88" spans="2:65" s="11" customFormat="1" ht="37.35" customHeight="1">
      <c r="B88" s="188"/>
      <c r="C88" s="189"/>
      <c r="D88" s="190" t="s">
        <v>77</v>
      </c>
      <c r="E88" s="191" t="s">
        <v>632</v>
      </c>
      <c r="F88" s="191" t="s">
        <v>633</v>
      </c>
      <c r="G88" s="189"/>
      <c r="H88" s="189"/>
      <c r="I88" s="192"/>
      <c r="J88" s="193">
        <f>BK88</f>
        <v>0</v>
      </c>
      <c r="K88" s="189"/>
      <c r="L88" s="194"/>
      <c r="M88" s="195"/>
      <c r="N88" s="196"/>
      <c r="O88" s="196"/>
      <c r="P88" s="197">
        <f>P89</f>
        <v>0</v>
      </c>
      <c r="Q88" s="196"/>
      <c r="R88" s="197">
        <f>R89</f>
        <v>46.844069599999997</v>
      </c>
      <c r="S88" s="196"/>
      <c r="T88" s="198">
        <f>T89</f>
        <v>0</v>
      </c>
      <c r="AR88" s="199" t="s">
        <v>172</v>
      </c>
      <c r="AT88" s="200" t="s">
        <v>77</v>
      </c>
      <c r="AU88" s="200" t="s">
        <v>78</v>
      </c>
      <c r="AY88" s="199" t="s">
        <v>212</v>
      </c>
      <c r="BK88" s="201">
        <f>BK89</f>
        <v>0</v>
      </c>
    </row>
    <row r="89" spans="2:65" s="11" customFormat="1" ht="19.899999999999999" customHeight="1">
      <c r="B89" s="188"/>
      <c r="C89" s="189"/>
      <c r="D89" s="190" t="s">
        <v>77</v>
      </c>
      <c r="E89" s="202" t="s">
        <v>280</v>
      </c>
      <c r="F89" s="202" t="s">
        <v>634</v>
      </c>
      <c r="G89" s="189"/>
      <c r="H89" s="189"/>
      <c r="I89" s="192"/>
      <c r="J89" s="203">
        <f>BK89</f>
        <v>0</v>
      </c>
      <c r="K89" s="189"/>
      <c r="L89" s="194"/>
      <c r="M89" s="195"/>
      <c r="N89" s="196"/>
      <c r="O89" s="196"/>
      <c r="P89" s="197">
        <f>P90+P198+P260</f>
        <v>0</v>
      </c>
      <c r="Q89" s="196"/>
      <c r="R89" s="197">
        <f>R90+R198+R260</f>
        <v>46.844069599999997</v>
      </c>
      <c r="S89" s="196"/>
      <c r="T89" s="198">
        <f>T90+T198+T260</f>
        <v>0</v>
      </c>
      <c r="AR89" s="199" t="s">
        <v>172</v>
      </c>
      <c r="AT89" s="200" t="s">
        <v>77</v>
      </c>
      <c r="AU89" s="200" t="s">
        <v>85</v>
      </c>
      <c r="AY89" s="199" t="s">
        <v>212</v>
      </c>
      <c r="BK89" s="201">
        <f>BK90+BK198+BK260</f>
        <v>0</v>
      </c>
    </row>
    <row r="90" spans="2:65" s="11" customFormat="1" ht="14.85" customHeight="1">
      <c r="B90" s="188"/>
      <c r="C90" s="189"/>
      <c r="D90" s="190" t="s">
        <v>77</v>
      </c>
      <c r="E90" s="202" t="s">
        <v>635</v>
      </c>
      <c r="F90" s="202" t="s">
        <v>636</v>
      </c>
      <c r="G90" s="189"/>
      <c r="H90" s="189"/>
      <c r="I90" s="192"/>
      <c r="J90" s="203">
        <f>BK90</f>
        <v>0</v>
      </c>
      <c r="K90" s="189"/>
      <c r="L90" s="194"/>
      <c r="M90" s="195"/>
      <c r="N90" s="196"/>
      <c r="O90" s="196"/>
      <c r="P90" s="197">
        <f>SUM(P91:P197)</f>
        <v>0</v>
      </c>
      <c r="Q90" s="196"/>
      <c r="R90" s="197">
        <f>SUM(R91:R197)</f>
        <v>36.533449999999995</v>
      </c>
      <c r="S90" s="196"/>
      <c r="T90" s="198">
        <f>SUM(T91:T197)</f>
        <v>0</v>
      </c>
      <c r="AR90" s="199" t="s">
        <v>172</v>
      </c>
      <c r="AT90" s="200" t="s">
        <v>77</v>
      </c>
      <c r="AU90" s="200" t="s">
        <v>87</v>
      </c>
      <c r="AY90" s="199" t="s">
        <v>212</v>
      </c>
      <c r="BK90" s="201">
        <f>SUM(BK91:BK197)</f>
        <v>0</v>
      </c>
    </row>
    <row r="91" spans="2:65" s="1" customFormat="1" ht="25.5" customHeight="1">
      <c r="B91" s="41"/>
      <c r="C91" s="204" t="s">
        <v>85</v>
      </c>
      <c r="D91" s="204" t="s">
        <v>214</v>
      </c>
      <c r="E91" s="205" t="s">
        <v>637</v>
      </c>
      <c r="F91" s="206" t="s">
        <v>638</v>
      </c>
      <c r="G91" s="207" t="s">
        <v>135</v>
      </c>
      <c r="H91" s="208">
        <v>2</v>
      </c>
      <c r="I91" s="209"/>
      <c r="J91" s="210">
        <f>ROUND(I91*H91,2)</f>
        <v>0</v>
      </c>
      <c r="K91" s="206" t="s">
        <v>217</v>
      </c>
      <c r="L91" s="61"/>
      <c r="M91" s="211" t="s">
        <v>76</v>
      </c>
      <c r="N91" s="212" t="s">
        <v>48</v>
      </c>
      <c r="O91" s="42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24" t="s">
        <v>532</v>
      </c>
      <c r="AT91" s="24" t="s">
        <v>214</v>
      </c>
      <c r="AU91" s="24" t="s">
        <v>172</v>
      </c>
      <c r="AY91" s="24" t="s">
        <v>212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85</v>
      </c>
      <c r="BK91" s="215">
        <f>ROUND(I91*H91,2)</f>
        <v>0</v>
      </c>
      <c r="BL91" s="24" t="s">
        <v>532</v>
      </c>
      <c r="BM91" s="24" t="s">
        <v>639</v>
      </c>
    </row>
    <row r="92" spans="2:65" s="12" customFormat="1" ht="13.5">
      <c r="B92" s="219"/>
      <c r="C92" s="220"/>
      <c r="D92" s="216" t="s">
        <v>222</v>
      </c>
      <c r="E92" s="221" t="s">
        <v>76</v>
      </c>
      <c r="F92" s="222" t="s">
        <v>640</v>
      </c>
      <c r="G92" s="220"/>
      <c r="H92" s="221" t="s">
        <v>76</v>
      </c>
      <c r="I92" s="223"/>
      <c r="J92" s="220"/>
      <c r="K92" s="220"/>
      <c r="L92" s="224"/>
      <c r="M92" s="225"/>
      <c r="N92" s="226"/>
      <c r="O92" s="226"/>
      <c r="P92" s="226"/>
      <c r="Q92" s="226"/>
      <c r="R92" s="226"/>
      <c r="S92" s="226"/>
      <c r="T92" s="227"/>
      <c r="AT92" s="228" t="s">
        <v>222</v>
      </c>
      <c r="AU92" s="228" t="s">
        <v>172</v>
      </c>
      <c r="AV92" s="12" t="s">
        <v>85</v>
      </c>
      <c r="AW92" s="12" t="s">
        <v>40</v>
      </c>
      <c r="AX92" s="12" t="s">
        <v>78</v>
      </c>
      <c r="AY92" s="228" t="s">
        <v>212</v>
      </c>
    </row>
    <row r="93" spans="2:65" s="13" customFormat="1" ht="13.5">
      <c r="B93" s="229"/>
      <c r="C93" s="230"/>
      <c r="D93" s="216" t="s">
        <v>222</v>
      </c>
      <c r="E93" s="231" t="s">
        <v>76</v>
      </c>
      <c r="F93" s="232" t="s">
        <v>87</v>
      </c>
      <c r="G93" s="230"/>
      <c r="H93" s="233">
        <v>2</v>
      </c>
      <c r="I93" s="234"/>
      <c r="J93" s="230"/>
      <c r="K93" s="230"/>
      <c r="L93" s="235"/>
      <c r="M93" s="236"/>
      <c r="N93" s="237"/>
      <c r="O93" s="237"/>
      <c r="P93" s="237"/>
      <c r="Q93" s="237"/>
      <c r="R93" s="237"/>
      <c r="S93" s="237"/>
      <c r="T93" s="238"/>
      <c r="AT93" s="239" t="s">
        <v>222</v>
      </c>
      <c r="AU93" s="239" t="s">
        <v>172</v>
      </c>
      <c r="AV93" s="13" t="s">
        <v>87</v>
      </c>
      <c r="AW93" s="13" t="s">
        <v>40</v>
      </c>
      <c r="AX93" s="13" t="s">
        <v>78</v>
      </c>
      <c r="AY93" s="239" t="s">
        <v>212</v>
      </c>
    </row>
    <row r="94" spans="2:65" s="14" customFormat="1" ht="13.5">
      <c r="B94" s="240"/>
      <c r="C94" s="241"/>
      <c r="D94" s="216" t="s">
        <v>222</v>
      </c>
      <c r="E94" s="242" t="s">
        <v>76</v>
      </c>
      <c r="F94" s="243" t="s">
        <v>225</v>
      </c>
      <c r="G94" s="241"/>
      <c r="H94" s="244">
        <v>2</v>
      </c>
      <c r="I94" s="245"/>
      <c r="J94" s="241"/>
      <c r="K94" s="241"/>
      <c r="L94" s="246"/>
      <c r="M94" s="247"/>
      <c r="N94" s="248"/>
      <c r="O94" s="248"/>
      <c r="P94" s="248"/>
      <c r="Q94" s="248"/>
      <c r="R94" s="248"/>
      <c r="S94" s="248"/>
      <c r="T94" s="249"/>
      <c r="AT94" s="250" t="s">
        <v>222</v>
      </c>
      <c r="AU94" s="250" t="s">
        <v>172</v>
      </c>
      <c r="AV94" s="14" t="s">
        <v>218</v>
      </c>
      <c r="AW94" s="14" t="s">
        <v>40</v>
      </c>
      <c r="AX94" s="14" t="s">
        <v>85</v>
      </c>
      <c r="AY94" s="250" t="s">
        <v>212</v>
      </c>
    </row>
    <row r="95" spans="2:65" s="1" customFormat="1" ht="16.5" customHeight="1">
      <c r="B95" s="41"/>
      <c r="C95" s="251" t="s">
        <v>87</v>
      </c>
      <c r="D95" s="251" t="s">
        <v>280</v>
      </c>
      <c r="E95" s="252" t="s">
        <v>641</v>
      </c>
      <c r="F95" s="253" t="s">
        <v>642</v>
      </c>
      <c r="G95" s="254" t="s">
        <v>643</v>
      </c>
      <c r="H95" s="255">
        <v>2</v>
      </c>
      <c r="I95" s="256"/>
      <c r="J95" s="257">
        <f>ROUND(I95*H95,2)</f>
        <v>0</v>
      </c>
      <c r="K95" s="253" t="s">
        <v>76</v>
      </c>
      <c r="L95" s="258"/>
      <c r="M95" s="259" t="s">
        <v>76</v>
      </c>
      <c r="N95" s="260" t="s">
        <v>48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644</v>
      </c>
      <c r="AT95" s="24" t="s">
        <v>280</v>
      </c>
      <c r="AU95" s="24" t="s">
        <v>172</v>
      </c>
      <c r="AY95" s="24" t="s">
        <v>212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85</v>
      </c>
      <c r="BK95" s="215">
        <f>ROUND(I95*H95,2)</f>
        <v>0</v>
      </c>
      <c r="BL95" s="24" t="s">
        <v>532</v>
      </c>
      <c r="BM95" s="24" t="s">
        <v>645</v>
      </c>
    </row>
    <row r="96" spans="2:65" s="1" customFormat="1" ht="27">
      <c r="B96" s="41"/>
      <c r="C96" s="63"/>
      <c r="D96" s="216" t="s">
        <v>220</v>
      </c>
      <c r="E96" s="63"/>
      <c r="F96" s="217" t="s">
        <v>646</v>
      </c>
      <c r="G96" s="63"/>
      <c r="H96" s="63"/>
      <c r="I96" s="173"/>
      <c r="J96" s="63"/>
      <c r="K96" s="63"/>
      <c r="L96" s="61"/>
      <c r="M96" s="218"/>
      <c r="N96" s="42"/>
      <c r="O96" s="42"/>
      <c r="P96" s="42"/>
      <c r="Q96" s="42"/>
      <c r="R96" s="42"/>
      <c r="S96" s="42"/>
      <c r="T96" s="78"/>
      <c r="AT96" s="24" t="s">
        <v>220</v>
      </c>
      <c r="AU96" s="24" t="s">
        <v>172</v>
      </c>
    </row>
    <row r="97" spans="2:65" s="12" customFormat="1" ht="13.5">
      <c r="B97" s="219"/>
      <c r="C97" s="220"/>
      <c r="D97" s="216" t="s">
        <v>222</v>
      </c>
      <c r="E97" s="221" t="s">
        <v>76</v>
      </c>
      <c r="F97" s="222" t="s">
        <v>369</v>
      </c>
      <c r="G97" s="220"/>
      <c r="H97" s="221" t="s">
        <v>76</v>
      </c>
      <c r="I97" s="223"/>
      <c r="J97" s="220"/>
      <c r="K97" s="220"/>
      <c r="L97" s="224"/>
      <c r="M97" s="225"/>
      <c r="N97" s="226"/>
      <c r="O97" s="226"/>
      <c r="P97" s="226"/>
      <c r="Q97" s="226"/>
      <c r="R97" s="226"/>
      <c r="S97" s="226"/>
      <c r="T97" s="227"/>
      <c r="AT97" s="228" t="s">
        <v>222</v>
      </c>
      <c r="AU97" s="228" t="s">
        <v>172</v>
      </c>
      <c r="AV97" s="12" t="s">
        <v>85</v>
      </c>
      <c r="AW97" s="12" t="s">
        <v>40</v>
      </c>
      <c r="AX97" s="12" t="s">
        <v>78</v>
      </c>
      <c r="AY97" s="228" t="s">
        <v>212</v>
      </c>
    </row>
    <row r="98" spans="2:65" s="13" customFormat="1" ht="13.5">
      <c r="B98" s="229"/>
      <c r="C98" s="230"/>
      <c r="D98" s="216" t="s">
        <v>222</v>
      </c>
      <c r="E98" s="231" t="s">
        <v>76</v>
      </c>
      <c r="F98" s="232" t="s">
        <v>87</v>
      </c>
      <c r="G98" s="230"/>
      <c r="H98" s="233">
        <v>2</v>
      </c>
      <c r="I98" s="234"/>
      <c r="J98" s="230"/>
      <c r="K98" s="230"/>
      <c r="L98" s="235"/>
      <c r="M98" s="236"/>
      <c r="N98" s="237"/>
      <c r="O98" s="237"/>
      <c r="P98" s="237"/>
      <c r="Q98" s="237"/>
      <c r="R98" s="237"/>
      <c r="S98" s="237"/>
      <c r="T98" s="238"/>
      <c r="AT98" s="239" t="s">
        <v>222</v>
      </c>
      <c r="AU98" s="239" t="s">
        <v>172</v>
      </c>
      <c r="AV98" s="13" t="s">
        <v>87</v>
      </c>
      <c r="AW98" s="13" t="s">
        <v>40</v>
      </c>
      <c r="AX98" s="13" t="s">
        <v>78</v>
      </c>
      <c r="AY98" s="239" t="s">
        <v>212</v>
      </c>
    </row>
    <row r="99" spans="2:65" s="14" customFormat="1" ht="13.5">
      <c r="B99" s="240"/>
      <c r="C99" s="241"/>
      <c r="D99" s="216" t="s">
        <v>222</v>
      </c>
      <c r="E99" s="242" t="s">
        <v>76</v>
      </c>
      <c r="F99" s="243" t="s">
        <v>225</v>
      </c>
      <c r="G99" s="241"/>
      <c r="H99" s="244">
        <v>2</v>
      </c>
      <c r="I99" s="245"/>
      <c r="J99" s="241"/>
      <c r="K99" s="241"/>
      <c r="L99" s="246"/>
      <c r="M99" s="247"/>
      <c r="N99" s="248"/>
      <c r="O99" s="248"/>
      <c r="P99" s="248"/>
      <c r="Q99" s="248"/>
      <c r="R99" s="248"/>
      <c r="S99" s="248"/>
      <c r="T99" s="249"/>
      <c r="AT99" s="250" t="s">
        <v>222</v>
      </c>
      <c r="AU99" s="250" t="s">
        <v>172</v>
      </c>
      <c r="AV99" s="14" t="s">
        <v>218</v>
      </c>
      <c r="AW99" s="14" t="s">
        <v>40</v>
      </c>
      <c r="AX99" s="14" t="s">
        <v>85</v>
      </c>
      <c r="AY99" s="250" t="s">
        <v>212</v>
      </c>
    </row>
    <row r="100" spans="2:65" s="1" customFormat="1" ht="16.5" customHeight="1">
      <c r="B100" s="41"/>
      <c r="C100" s="251" t="s">
        <v>172</v>
      </c>
      <c r="D100" s="251" t="s">
        <v>280</v>
      </c>
      <c r="E100" s="252" t="s">
        <v>647</v>
      </c>
      <c r="F100" s="253" t="s">
        <v>648</v>
      </c>
      <c r="G100" s="254" t="s">
        <v>643</v>
      </c>
      <c r="H100" s="255">
        <v>2</v>
      </c>
      <c r="I100" s="256"/>
      <c r="J100" s="257">
        <f>ROUND(I100*H100,2)</f>
        <v>0</v>
      </c>
      <c r="K100" s="253" t="s">
        <v>76</v>
      </c>
      <c r="L100" s="258"/>
      <c r="M100" s="259" t="s">
        <v>76</v>
      </c>
      <c r="N100" s="260" t="s">
        <v>48</v>
      </c>
      <c r="O100" s="42"/>
      <c r="P100" s="213">
        <f>O100*H100</f>
        <v>0</v>
      </c>
      <c r="Q100" s="213">
        <v>0.20799999999999999</v>
      </c>
      <c r="R100" s="213">
        <f>Q100*H100</f>
        <v>0.41599999999999998</v>
      </c>
      <c r="S100" s="213">
        <v>0</v>
      </c>
      <c r="T100" s="214">
        <f>S100*H100</f>
        <v>0</v>
      </c>
      <c r="AR100" s="24" t="s">
        <v>644</v>
      </c>
      <c r="AT100" s="24" t="s">
        <v>280</v>
      </c>
      <c r="AU100" s="24" t="s">
        <v>172</v>
      </c>
      <c r="AY100" s="24" t="s">
        <v>212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4" t="s">
        <v>85</v>
      </c>
      <c r="BK100" s="215">
        <f>ROUND(I100*H100,2)</f>
        <v>0</v>
      </c>
      <c r="BL100" s="24" t="s">
        <v>532</v>
      </c>
      <c r="BM100" s="24" t="s">
        <v>649</v>
      </c>
    </row>
    <row r="101" spans="2:65" s="12" customFormat="1" ht="13.5">
      <c r="B101" s="219"/>
      <c r="C101" s="220"/>
      <c r="D101" s="216" t="s">
        <v>222</v>
      </c>
      <c r="E101" s="221" t="s">
        <v>76</v>
      </c>
      <c r="F101" s="222" t="s">
        <v>369</v>
      </c>
      <c r="G101" s="220"/>
      <c r="H101" s="221" t="s">
        <v>76</v>
      </c>
      <c r="I101" s="223"/>
      <c r="J101" s="220"/>
      <c r="K101" s="220"/>
      <c r="L101" s="224"/>
      <c r="M101" s="225"/>
      <c r="N101" s="226"/>
      <c r="O101" s="226"/>
      <c r="P101" s="226"/>
      <c r="Q101" s="226"/>
      <c r="R101" s="226"/>
      <c r="S101" s="226"/>
      <c r="T101" s="227"/>
      <c r="AT101" s="228" t="s">
        <v>222</v>
      </c>
      <c r="AU101" s="228" t="s">
        <v>172</v>
      </c>
      <c r="AV101" s="12" t="s">
        <v>85</v>
      </c>
      <c r="AW101" s="12" t="s">
        <v>40</v>
      </c>
      <c r="AX101" s="12" t="s">
        <v>78</v>
      </c>
      <c r="AY101" s="228" t="s">
        <v>212</v>
      </c>
    </row>
    <row r="102" spans="2:65" s="13" customFormat="1" ht="13.5">
      <c r="B102" s="229"/>
      <c r="C102" s="230"/>
      <c r="D102" s="216" t="s">
        <v>222</v>
      </c>
      <c r="E102" s="231" t="s">
        <v>76</v>
      </c>
      <c r="F102" s="232" t="s">
        <v>87</v>
      </c>
      <c r="G102" s="230"/>
      <c r="H102" s="233">
        <v>2</v>
      </c>
      <c r="I102" s="234"/>
      <c r="J102" s="230"/>
      <c r="K102" s="230"/>
      <c r="L102" s="235"/>
      <c r="M102" s="236"/>
      <c r="N102" s="237"/>
      <c r="O102" s="237"/>
      <c r="P102" s="237"/>
      <c r="Q102" s="237"/>
      <c r="R102" s="237"/>
      <c r="S102" s="237"/>
      <c r="T102" s="238"/>
      <c r="AT102" s="239" t="s">
        <v>222</v>
      </c>
      <c r="AU102" s="239" t="s">
        <v>172</v>
      </c>
      <c r="AV102" s="13" t="s">
        <v>87</v>
      </c>
      <c r="AW102" s="13" t="s">
        <v>40</v>
      </c>
      <c r="AX102" s="13" t="s">
        <v>78</v>
      </c>
      <c r="AY102" s="239" t="s">
        <v>212</v>
      </c>
    </row>
    <row r="103" spans="2:65" s="14" customFormat="1" ht="13.5">
      <c r="B103" s="240"/>
      <c r="C103" s="241"/>
      <c r="D103" s="216" t="s">
        <v>222</v>
      </c>
      <c r="E103" s="242" t="s">
        <v>76</v>
      </c>
      <c r="F103" s="243" t="s">
        <v>225</v>
      </c>
      <c r="G103" s="241"/>
      <c r="H103" s="244">
        <v>2</v>
      </c>
      <c r="I103" s="245"/>
      <c r="J103" s="241"/>
      <c r="K103" s="241"/>
      <c r="L103" s="246"/>
      <c r="M103" s="247"/>
      <c r="N103" s="248"/>
      <c r="O103" s="248"/>
      <c r="P103" s="248"/>
      <c r="Q103" s="248"/>
      <c r="R103" s="248"/>
      <c r="S103" s="248"/>
      <c r="T103" s="249"/>
      <c r="AT103" s="250" t="s">
        <v>222</v>
      </c>
      <c r="AU103" s="250" t="s">
        <v>172</v>
      </c>
      <c r="AV103" s="14" t="s">
        <v>218</v>
      </c>
      <c r="AW103" s="14" t="s">
        <v>40</v>
      </c>
      <c r="AX103" s="14" t="s">
        <v>85</v>
      </c>
      <c r="AY103" s="250" t="s">
        <v>212</v>
      </c>
    </row>
    <row r="104" spans="2:65" s="1" customFormat="1" ht="16.5" customHeight="1">
      <c r="B104" s="41"/>
      <c r="C104" s="204" t="s">
        <v>218</v>
      </c>
      <c r="D104" s="204" t="s">
        <v>214</v>
      </c>
      <c r="E104" s="205" t="s">
        <v>650</v>
      </c>
      <c r="F104" s="206" t="s">
        <v>651</v>
      </c>
      <c r="G104" s="207" t="s">
        <v>135</v>
      </c>
      <c r="H104" s="208">
        <v>2</v>
      </c>
      <c r="I104" s="209"/>
      <c r="J104" s="210">
        <f>ROUND(I104*H104,2)</f>
        <v>0</v>
      </c>
      <c r="K104" s="206" t="s">
        <v>217</v>
      </c>
      <c r="L104" s="61"/>
      <c r="M104" s="211" t="s">
        <v>76</v>
      </c>
      <c r="N104" s="212" t="s">
        <v>48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4" t="s">
        <v>532</v>
      </c>
      <c r="AT104" s="24" t="s">
        <v>214</v>
      </c>
      <c r="AU104" s="24" t="s">
        <v>172</v>
      </c>
      <c r="AY104" s="24" t="s">
        <v>212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4" t="s">
        <v>85</v>
      </c>
      <c r="BK104" s="215">
        <f>ROUND(I104*H104,2)</f>
        <v>0</v>
      </c>
      <c r="BL104" s="24" t="s">
        <v>532</v>
      </c>
      <c r="BM104" s="24" t="s">
        <v>652</v>
      </c>
    </row>
    <row r="105" spans="2:65" s="12" customFormat="1" ht="13.5">
      <c r="B105" s="219"/>
      <c r="C105" s="220"/>
      <c r="D105" s="216" t="s">
        <v>222</v>
      </c>
      <c r="E105" s="221" t="s">
        <v>76</v>
      </c>
      <c r="F105" s="222" t="s">
        <v>369</v>
      </c>
      <c r="G105" s="220"/>
      <c r="H105" s="221" t="s">
        <v>76</v>
      </c>
      <c r="I105" s="223"/>
      <c r="J105" s="220"/>
      <c r="K105" s="220"/>
      <c r="L105" s="224"/>
      <c r="M105" s="225"/>
      <c r="N105" s="226"/>
      <c r="O105" s="226"/>
      <c r="P105" s="226"/>
      <c r="Q105" s="226"/>
      <c r="R105" s="226"/>
      <c r="S105" s="226"/>
      <c r="T105" s="227"/>
      <c r="AT105" s="228" t="s">
        <v>222</v>
      </c>
      <c r="AU105" s="228" t="s">
        <v>172</v>
      </c>
      <c r="AV105" s="12" t="s">
        <v>85</v>
      </c>
      <c r="AW105" s="12" t="s">
        <v>40</v>
      </c>
      <c r="AX105" s="12" t="s">
        <v>78</v>
      </c>
      <c r="AY105" s="228" t="s">
        <v>212</v>
      </c>
    </row>
    <row r="106" spans="2:65" s="13" customFormat="1" ht="13.5">
      <c r="B106" s="229"/>
      <c r="C106" s="230"/>
      <c r="D106" s="216" t="s">
        <v>222</v>
      </c>
      <c r="E106" s="231" t="s">
        <v>76</v>
      </c>
      <c r="F106" s="232" t="s">
        <v>87</v>
      </c>
      <c r="G106" s="230"/>
      <c r="H106" s="233">
        <v>2</v>
      </c>
      <c r="I106" s="234"/>
      <c r="J106" s="230"/>
      <c r="K106" s="230"/>
      <c r="L106" s="235"/>
      <c r="M106" s="236"/>
      <c r="N106" s="237"/>
      <c r="O106" s="237"/>
      <c r="P106" s="237"/>
      <c r="Q106" s="237"/>
      <c r="R106" s="237"/>
      <c r="S106" s="237"/>
      <c r="T106" s="238"/>
      <c r="AT106" s="239" t="s">
        <v>222</v>
      </c>
      <c r="AU106" s="239" t="s">
        <v>172</v>
      </c>
      <c r="AV106" s="13" t="s">
        <v>87</v>
      </c>
      <c r="AW106" s="13" t="s">
        <v>40</v>
      </c>
      <c r="AX106" s="13" t="s">
        <v>78</v>
      </c>
      <c r="AY106" s="239" t="s">
        <v>212</v>
      </c>
    </row>
    <row r="107" spans="2:65" s="14" customFormat="1" ht="13.5">
      <c r="B107" s="240"/>
      <c r="C107" s="241"/>
      <c r="D107" s="216" t="s">
        <v>222</v>
      </c>
      <c r="E107" s="242" t="s">
        <v>76</v>
      </c>
      <c r="F107" s="243" t="s">
        <v>225</v>
      </c>
      <c r="G107" s="241"/>
      <c r="H107" s="244">
        <v>2</v>
      </c>
      <c r="I107" s="245"/>
      <c r="J107" s="241"/>
      <c r="K107" s="241"/>
      <c r="L107" s="246"/>
      <c r="M107" s="247"/>
      <c r="N107" s="248"/>
      <c r="O107" s="248"/>
      <c r="P107" s="248"/>
      <c r="Q107" s="248"/>
      <c r="R107" s="248"/>
      <c r="S107" s="248"/>
      <c r="T107" s="249"/>
      <c r="AT107" s="250" t="s">
        <v>222</v>
      </c>
      <c r="AU107" s="250" t="s">
        <v>172</v>
      </c>
      <c r="AV107" s="14" t="s">
        <v>218</v>
      </c>
      <c r="AW107" s="14" t="s">
        <v>40</v>
      </c>
      <c r="AX107" s="14" t="s">
        <v>85</v>
      </c>
      <c r="AY107" s="250" t="s">
        <v>212</v>
      </c>
    </row>
    <row r="108" spans="2:65" s="1" customFormat="1" ht="16.5" customHeight="1">
      <c r="B108" s="41"/>
      <c r="C108" s="251" t="s">
        <v>136</v>
      </c>
      <c r="D108" s="251" t="s">
        <v>280</v>
      </c>
      <c r="E108" s="252" t="s">
        <v>653</v>
      </c>
      <c r="F108" s="253" t="s">
        <v>654</v>
      </c>
      <c r="G108" s="254" t="s">
        <v>643</v>
      </c>
      <c r="H108" s="255">
        <v>2</v>
      </c>
      <c r="I108" s="256"/>
      <c r="J108" s="257">
        <f>ROUND(I108*H108,2)</f>
        <v>0</v>
      </c>
      <c r="K108" s="253" t="s">
        <v>76</v>
      </c>
      <c r="L108" s="258"/>
      <c r="M108" s="259" t="s">
        <v>76</v>
      </c>
      <c r="N108" s="260" t="s">
        <v>48</v>
      </c>
      <c r="O108" s="42"/>
      <c r="P108" s="213">
        <f>O108*H108</f>
        <v>0</v>
      </c>
      <c r="Q108" s="213">
        <v>18</v>
      </c>
      <c r="R108" s="213">
        <f>Q108*H108</f>
        <v>36</v>
      </c>
      <c r="S108" s="213">
        <v>0</v>
      </c>
      <c r="T108" s="214">
        <f>S108*H108</f>
        <v>0</v>
      </c>
      <c r="AR108" s="24" t="s">
        <v>644</v>
      </c>
      <c r="AT108" s="24" t="s">
        <v>280</v>
      </c>
      <c r="AU108" s="24" t="s">
        <v>172</v>
      </c>
      <c r="AY108" s="24" t="s">
        <v>212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4" t="s">
        <v>85</v>
      </c>
      <c r="BK108" s="215">
        <f>ROUND(I108*H108,2)</f>
        <v>0</v>
      </c>
      <c r="BL108" s="24" t="s">
        <v>532</v>
      </c>
      <c r="BM108" s="24" t="s">
        <v>655</v>
      </c>
    </row>
    <row r="109" spans="2:65" s="1" customFormat="1" ht="27">
      <c r="B109" s="41"/>
      <c r="C109" s="63"/>
      <c r="D109" s="216" t="s">
        <v>220</v>
      </c>
      <c r="E109" s="63"/>
      <c r="F109" s="217" t="s">
        <v>656</v>
      </c>
      <c r="G109" s="63"/>
      <c r="H109" s="63"/>
      <c r="I109" s="173"/>
      <c r="J109" s="63"/>
      <c r="K109" s="63"/>
      <c r="L109" s="61"/>
      <c r="M109" s="218"/>
      <c r="N109" s="42"/>
      <c r="O109" s="42"/>
      <c r="P109" s="42"/>
      <c r="Q109" s="42"/>
      <c r="R109" s="42"/>
      <c r="S109" s="42"/>
      <c r="T109" s="78"/>
      <c r="AT109" s="24" t="s">
        <v>220</v>
      </c>
      <c r="AU109" s="24" t="s">
        <v>172</v>
      </c>
    </row>
    <row r="110" spans="2:65" s="12" customFormat="1" ht="13.5">
      <c r="B110" s="219"/>
      <c r="C110" s="220"/>
      <c r="D110" s="216" t="s">
        <v>222</v>
      </c>
      <c r="E110" s="221" t="s">
        <v>76</v>
      </c>
      <c r="F110" s="222" t="s">
        <v>369</v>
      </c>
      <c r="G110" s="220"/>
      <c r="H110" s="221" t="s">
        <v>76</v>
      </c>
      <c r="I110" s="223"/>
      <c r="J110" s="220"/>
      <c r="K110" s="220"/>
      <c r="L110" s="224"/>
      <c r="M110" s="225"/>
      <c r="N110" s="226"/>
      <c r="O110" s="226"/>
      <c r="P110" s="226"/>
      <c r="Q110" s="226"/>
      <c r="R110" s="226"/>
      <c r="S110" s="226"/>
      <c r="T110" s="227"/>
      <c r="AT110" s="228" t="s">
        <v>222</v>
      </c>
      <c r="AU110" s="228" t="s">
        <v>172</v>
      </c>
      <c r="AV110" s="12" t="s">
        <v>85</v>
      </c>
      <c r="AW110" s="12" t="s">
        <v>40</v>
      </c>
      <c r="AX110" s="12" t="s">
        <v>78</v>
      </c>
      <c r="AY110" s="228" t="s">
        <v>212</v>
      </c>
    </row>
    <row r="111" spans="2:65" s="13" customFormat="1" ht="13.5">
      <c r="B111" s="229"/>
      <c r="C111" s="230"/>
      <c r="D111" s="216" t="s">
        <v>222</v>
      </c>
      <c r="E111" s="231" t="s">
        <v>76</v>
      </c>
      <c r="F111" s="232" t="s">
        <v>87</v>
      </c>
      <c r="G111" s="230"/>
      <c r="H111" s="233">
        <v>2</v>
      </c>
      <c r="I111" s="234"/>
      <c r="J111" s="230"/>
      <c r="K111" s="230"/>
      <c r="L111" s="235"/>
      <c r="M111" s="236"/>
      <c r="N111" s="237"/>
      <c r="O111" s="237"/>
      <c r="P111" s="237"/>
      <c r="Q111" s="237"/>
      <c r="R111" s="237"/>
      <c r="S111" s="237"/>
      <c r="T111" s="238"/>
      <c r="AT111" s="239" t="s">
        <v>222</v>
      </c>
      <c r="AU111" s="239" t="s">
        <v>172</v>
      </c>
      <c r="AV111" s="13" t="s">
        <v>87</v>
      </c>
      <c r="AW111" s="13" t="s">
        <v>40</v>
      </c>
      <c r="AX111" s="13" t="s">
        <v>78</v>
      </c>
      <c r="AY111" s="239" t="s">
        <v>212</v>
      </c>
    </row>
    <row r="112" spans="2:65" s="14" customFormat="1" ht="13.5">
      <c r="B112" s="240"/>
      <c r="C112" s="241"/>
      <c r="D112" s="216" t="s">
        <v>222</v>
      </c>
      <c r="E112" s="242" t="s">
        <v>76</v>
      </c>
      <c r="F112" s="243" t="s">
        <v>225</v>
      </c>
      <c r="G112" s="241"/>
      <c r="H112" s="244">
        <v>2</v>
      </c>
      <c r="I112" s="245"/>
      <c r="J112" s="241"/>
      <c r="K112" s="241"/>
      <c r="L112" s="246"/>
      <c r="M112" s="247"/>
      <c r="N112" s="248"/>
      <c r="O112" s="248"/>
      <c r="P112" s="248"/>
      <c r="Q112" s="248"/>
      <c r="R112" s="248"/>
      <c r="S112" s="248"/>
      <c r="T112" s="249"/>
      <c r="AT112" s="250" t="s">
        <v>222</v>
      </c>
      <c r="AU112" s="250" t="s">
        <v>172</v>
      </c>
      <c r="AV112" s="14" t="s">
        <v>218</v>
      </c>
      <c r="AW112" s="14" t="s">
        <v>40</v>
      </c>
      <c r="AX112" s="14" t="s">
        <v>85</v>
      </c>
      <c r="AY112" s="250" t="s">
        <v>212</v>
      </c>
    </row>
    <row r="113" spans="2:65" s="1" customFormat="1" ht="16.5" customHeight="1">
      <c r="B113" s="41"/>
      <c r="C113" s="204" t="s">
        <v>241</v>
      </c>
      <c r="D113" s="204" t="s">
        <v>214</v>
      </c>
      <c r="E113" s="205" t="s">
        <v>657</v>
      </c>
      <c r="F113" s="206" t="s">
        <v>658</v>
      </c>
      <c r="G113" s="207" t="s">
        <v>135</v>
      </c>
      <c r="H113" s="208">
        <v>2</v>
      </c>
      <c r="I113" s="209"/>
      <c r="J113" s="210">
        <f>ROUND(I113*H113,2)</f>
        <v>0</v>
      </c>
      <c r="K113" s="206" t="s">
        <v>217</v>
      </c>
      <c r="L113" s="61"/>
      <c r="M113" s="211" t="s">
        <v>76</v>
      </c>
      <c r="N113" s="212" t="s">
        <v>48</v>
      </c>
      <c r="O113" s="42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24" t="s">
        <v>532</v>
      </c>
      <c r="AT113" s="24" t="s">
        <v>214</v>
      </c>
      <c r="AU113" s="24" t="s">
        <v>172</v>
      </c>
      <c r="AY113" s="24" t="s">
        <v>212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4" t="s">
        <v>85</v>
      </c>
      <c r="BK113" s="215">
        <f>ROUND(I113*H113,2)</f>
        <v>0</v>
      </c>
      <c r="BL113" s="24" t="s">
        <v>532</v>
      </c>
      <c r="BM113" s="24" t="s">
        <v>659</v>
      </c>
    </row>
    <row r="114" spans="2:65" s="12" customFormat="1" ht="13.5">
      <c r="B114" s="219"/>
      <c r="C114" s="220"/>
      <c r="D114" s="216" t="s">
        <v>222</v>
      </c>
      <c r="E114" s="221" t="s">
        <v>76</v>
      </c>
      <c r="F114" s="222" t="s">
        <v>369</v>
      </c>
      <c r="G114" s="220"/>
      <c r="H114" s="221" t="s">
        <v>76</v>
      </c>
      <c r="I114" s="223"/>
      <c r="J114" s="220"/>
      <c r="K114" s="220"/>
      <c r="L114" s="224"/>
      <c r="M114" s="225"/>
      <c r="N114" s="226"/>
      <c r="O114" s="226"/>
      <c r="P114" s="226"/>
      <c r="Q114" s="226"/>
      <c r="R114" s="226"/>
      <c r="S114" s="226"/>
      <c r="T114" s="227"/>
      <c r="AT114" s="228" t="s">
        <v>222</v>
      </c>
      <c r="AU114" s="228" t="s">
        <v>172</v>
      </c>
      <c r="AV114" s="12" t="s">
        <v>85</v>
      </c>
      <c r="AW114" s="12" t="s">
        <v>40</v>
      </c>
      <c r="AX114" s="12" t="s">
        <v>78</v>
      </c>
      <c r="AY114" s="228" t="s">
        <v>212</v>
      </c>
    </row>
    <row r="115" spans="2:65" s="13" customFormat="1" ht="13.5">
      <c r="B115" s="229"/>
      <c r="C115" s="230"/>
      <c r="D115" s="216" t="s">
        <v>222</v>
      </c>
      <c r="E115" s="231" t="s">
        <v>76</v>
      </c>
      <c r="F115" s="232" t="s">
        <v>87</v>
      </c>
      <c r="G115" s="230"/>
      <c r="H115" s="233">
        <v>2</v>
      </c>
      <c r="I115" s="234"/>
      <c r="J115" s="230"/>
      <c r="K115" s="230"/>
      <c r="L115" s="235"/>
      <c r="M115" s="236"/>
      <c r="N115" s="237"/>
      <c r="O115" s="237"/>
      <c r="P115" s="237"/>
      <c r="Q115" s="237"/>
      <c r="R115" s="237"/>
      <c r="S115" s="237"/>
      <c r="T115" s="238"/>
      <c r="AT115" s="239" t="s">
        <v>222</v>
      </c>
      <c r="AU115" s="239" t="s">
        <v>172</v>
      </c>
      <c r="AV115" s="13" t="s">
        <v>87</v>
      </c>
      <c r="AW115" s="13" t="s">
        <v>40</v>
      </c>
      <c r="AX115" s="13" t="s">
        <v>78</v>
      </c>
      <c r="AY115" s="239" t="s">
        <v>212</v>
      </c>
    </row>
    <row r="116" spans="2:65" s="14" customFormat="1" ht="13.5">
      <c r="B116" s="240"/>
      <c r="C116" s="241"/>
      <c r="D116" s="216" t="s">
        <v>222</v>
      </c>
      <c r="E116" s="242" t="s">
        <v>76</v>
      </c>
      <c r="F116" s="243" t="s">
        <v>225</v>
      </c>
      <c r="G116" s="241"/>
      <c r="H116" s="244">
        <v>2</v>
      </c>
      <c r="I116" s="245"/>
      <c r="J116" s="241"/>
      <c r="K116" s="241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222</v>
      </c>
      <c r="AU116" s="250" t="s">
        <v>172</v>
      </c>
      <c r="AV116" s="14" t="s">
        <v>218</v>
      </c>
      <c r="AW116" s="14" t="s">
        <v>40</v>
      </c>
      <c r="AX116" s="14" t="s">
        <v>85</v>
      </c>
      <c r="AY116" s="250" t="s">
        <v>212</v>
      </c>
    </row>
    <row r="117" spans="2:65" s="1" customFormat="1" ht="16.5" customHeight="1">
      <c r="B117" s="41"/>
      <c r="C117" s="251" t="s">
        <v>246</v>
      </c>
      <c r="D117" s="251" t="s">
        <v>280</v>
      </c>
      <c r="E117" s="252" t="s">
        <v>660</v>
      </c>
      <c r="F117" s="253" t="s">
        <v>661</v>
      </c>
      <c r="G117" s="254" t="s">
        <v>643</v>
      </c>
      <c r="H117" s="255">
        <v>2</v>
      </c>
      <c r="I117" s="256"/>
      <c r="J117" s="257">
        <f>ROUND(I117*H117,2)</f>
        <v>0</v>
      </c>
      <c r="K117" s="253" t="s">
        <v>76</v>
      </c>
      <c r="L117" s="258"/>
      <c r="M117" s="259" t="s">
        <v>76</v>
      </c>
      <c r="N117" s="260" t="s">
        <v>48</v>
      </c>
      <c r="O117" s="42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4" t="s">
        <v>644</v>
      </c>
      <c r="AT117" s="24" t="s">
        <v>280</v>
      </c>
      <c r="AU117" s="24" t="s">
        <v>172</v>
      </c>
      <c r="AY117" s="24" t="s">
        <v>212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85</v>
      </c>
      <c r="BK117" s="215">
        <f>ROUND(I117*H117,2)</f>
        <v>0</v>
      </c>
      <c r="BL117" s="24" t="s">
        <v>532</v>
      </c>
      <c r="BM117" s="24" t="s">
        <v>662</v>
      </c>
    </row>
    <row r="118" spans="2:65" s="1" customFormat="1" ht="27">
      <c r="B118" s="41"/>
      <c r="C118" s="63"/>
      <c r="D118" s="216" t="s">
        <v>220</v>
      </c>
      <c r="E118" s="63"/>
      <c r="F118" s="217" t="s">
        <v>663</v>
      </c>
      <c r="G118" s="63"/>
      <c r="H118" s="63"/>
      <c r="I118" s="173"/>
      <c r="J118" s="63"/>
      <c r="K118" s="63"/>
      <c r="L118" s="61"/>
      <c r="M118" s="218"/>
      <c r="N118" s="42"/>
      <c r="O118" s="42"/>
      <c r="P118" s="42"/>
      <c r="Q118" s="42"/>
      <c r="R118" s="42"/>
      <c r="S118" s="42"/>
      <c r="T118" s="78"/>
      <c r="AT118" s="24" t="s">
        <v>220</v>
      </c>
      <c r="AU118" s="24" t="s">
        <v>172</v>
      </c>
    </row>
    <row r="119" spans="2:65" s="12" customFormat="1" ht="13.5">
      <c r="B119" s="219"/>
      <c r="C119" s="220"/>
      <c r="D119" s="216" t="s">
        <v>222</v>
      </c>
      <c r="E119" s="221" t="s">
        <v>76</v>
      </c>
      <c r="F119" s="222" t="s">
        <v>369</v>
      </c>
      <c r="G119" s="220"/>
      <c r="H119" s="221" t="s">
        <v>76</v>
      </c>
      <c r="I119" s="223"/>
      <c r="J119" s="220"/>
      <c r="K119" s="220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222</v>
      </c>
      <c r="AU119" s="228" t="s">
        <v>172</v>
      </c>
      <c r="AV119" s="12" t="s">
        <v>85</v>
      </c>
      <c r="AW119" s="12" t="s">
        <v>40</v>
      </c>
      <c r="AX119" s="12" t="s">
        <v>78</v>
      </c>
      <c r="AY119" s="228" t="s">
        <v>212</v>
      </c>
    </row>
    <row r="120" spans="2:65" s="13" customFormat="1" ht="13.5">
      <c r="B120" s="229"/>
      <c r="C120" s="230"/>
      <c r="D120" s="216" t="s">
        <v>222</v>
      </c>
      <c r="E120" s="231" t="s">
        <v>76</v>
      </c>
      <c r="F120" s="232" t="s">
        <v>87</v>
      </c>
      <c r="G120" s="230"/>
      <c r="H120" s="233">
        <v>2</v>
      </c>
      <c r="I120" s="234"/>
      <c r="J120" s="230"/>
      <c r="K120" s="230"/>
      <c r="L120" s="235"/>
      <c r="M120" s="236"/>
      <c r="N120" s="237"/>
      <c r="O120" s="237"/>
      <c r="P120" s="237"/>
      <c r="Q120" s="237"/>
      <c r="R120" s="237"/>
      <c r="S120" s="237"/>
      <c r="T120" s="238"/>
      <c r="AT120" s="239" t="s">
        <v>222</v>
      </c>
      <c r="AU120" s="239" t="s">
        <v>172</v>
      </c>
      <c r="AV120" s="13" t="s">
        <v>87</v>
      </c>
      <c r="AW120" s="13" t="s">
        <v>40</v>
      </c>
      <c r="AX120" s="13" t="s">
        <v>78</v>
      </c>
      <c r="AY120" s="239" t="s">
        <v>212</v>
      </c>
    </row>
    <row r="121" spans="2:65" s="14" customFormat="1" ht="13.5">
      <c r="B121" s="240"/>
      <c r="C121" s="241"/>
      <c r="D121" s="216" t="s">
        <v>222</v>
      </c>
      <c r="E121" s="242" t="s">
        <v>76</v>
      </c>
      <c r="F121" s="243" t="s">
        <v>225</v>
      </c>
      <c r="G121" s="241"/>
      <c r="H121" s="244">
        <v>2</v>
      </c>
      <c r="I121" s="245"/>
      <c r="J121" s="241"/>
      <c r="K121" s="241"/>
      <c r="L121" s="246"/>
      <c r="M121" s="247"/>
      <c r="N121" s="248"/>
      <c r="O121" s="248"/>
      <c r="P121" s="248"/>
      <c r="Q121" s="248"/>
      <c r="R121" s="248"/>
      <c r="S121" s="248"/>
      <c r="T121" s="249"/>
      <c r="AT121" s="250" t="s">
        <v>222</v>
      </c>
      <c r="AU121" s="250" t="s">
        <v>172</v>
      </c>
      <c r="AV121" s="14" t="s">
        <v>218</v>
      </c>
      <c r="AW121" s="14" t="s">
        <v>40</v>
      </c>
      <c r="AX121" s="14" t="s">
        <v>85</v>
      </c>
      <c r="AY121" s="250" t="s">
        <v>212</v>
      </c>
    </row>
    <row r="122" spans="2:65" s="1" customFormat="1" ht="25.5" customHeight="1">
      <c r="B122" s="41"/>
      <c r="C122" s="204" t="s">
        <v>251</v>
      </c>
      <c r="D122" s="204" t="s">
        <v>214</v>
      </c>
      <c r="E122" s="205" t="s">
        <v>664</v>
      </c>
      <c r="F122" s="206" t="s">
        <v>665</v>
      </c>
      <c r="G122" s="207" t="s">
        <v>135</v>
      </c>
      <c r="H122" s="208">
        <v>2</v>
      </c>
      <c r="I122" s="209"/>
      <c r="J122" s="210">
        <f>ROUND(I122*H122,2)</f>
        <v>0</v>
      </c>
      <c r="K122" s="206" t="s">
        <v>217</v>
      </c>
      <c r="L122" s="61"/>
      <c r="M122" s="211" t="s">
        <v>76</v>
      </c>
      <c r="N122" s="212" t="s">
        <v>48</v>
      </c>
      <c r="O122" s="42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24" t="s">
        <v>532</v>
      </c>
      <c r="AT122" s="24" t="s">
        <v>214</v>
      </c>
      <c r="AU122" s="24" t="s">
        <v>172</v>
      </c>
      <c r="AY122" s="24" t="s">
        <v>212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4" t="s">
        <v>85</v>
      </c>
      <c r="BK122" s="215">
        <f>ROUND(I122*H122,2)</f>
        <v>0</v>
      </c>
      <c r="BL122" s="24" t="s">
        <v>532</v>
      </c>
      <c r="BM122" s="24" t="s">
        <v>666</v>
      </c>
    </row>
    <row r="123" spans="2:65" s="12" customFormat="1" ht="13.5">
      <c r="B123" s="219"/>
      <c r="C123" s="220"/>
      <c r="D123" s="216" t="s">
        <v>222</v>
      </c>
      <c r="E123" s="221" t="s">
        <v>76</v>
      </c>
      <c r="F123" s="222" t="s">
        <v>369</v>
      </c>
      <c r="G123" s="220"/>
      <c r="H123" s="221" t="s">
        <v>76</v>
      </c>
      <c r="I123" s="223"/>
      <c r="J123" s="220"/>
      <c r="K123" s="220"/>
      <c r="L123" s="224"/>
      <c r="M123" s="225"/>
      <c r="N123" s="226"/>
      <c r="O123" s="226"/>
      <c r="P123" s="226"/>
      <c r="Q123" s="226"/>
      <c r="R123" s="226"/>
      <c r="S123" s="226"/>
      <c r="T123" s="227"/>
      <c r="AT123" s="228" t="s">
        <v>222</v>
      </c>
      <c r="AU123" s="228" t="s">
        <v>172</v>
      </c>
      <c r="AV123" s="12" t="s">
        <v>85</v>
      </c>
      <c r="AW123" s="12" t="s">
        <v>40</v>
      </c>
      <c r="AX123" s="12" t="s">
        <v>78</v>
      </c>
      <c r="AY123" s="228" t="s">
        <v>212</v>
      </c>
    </row>
    <row r="124" spans="2:65" s="13" customFormat="1" ht="13.5">
      <c r="B124" s="229"/>
      <c r="C124" s="230"/>
      <c r="D124" s="216" t="s">
        <v>222</v>
      </c>
      <c r="E124" s="231" t="s">
        <v>76</v>
      </c>
      <c r="F124" s="232" t="s">
        <v>87</v>
      </c>
      <c r="G124" s="230"/>
      <c r="H124" s="233">
        <v>2</v>
      </c>
      <c r="I124" s="234"/>
      <c r="J124" s="230"/>
      <c r="K124" s="230"/>
      <c r="L124" s="235"/>
      <c r="M124" s="236"/>
      <c r="N124" s="237"/>
      <c r="O124" s="237"/>
      <c r="P124" s="237"/>
      <c r="Q124" s="237"/>
      <c r="R124" s="237"/>
      <c r="S124" s="237"/>
      <c r="T124" s="238"/>
      <c r="AT124" s="239" t="s">
        <v>222</v>
      </c>
      <c r="AU124" s="239" t="s">
        <v>172</v>
      </c>
      <c r="AV124" s="13" t="s">
        <v>87</v>
      </c>
      <c r="AW124" s="13" t="s">
        <v>40</v>
      </c>
      <c r="AX124" s="13" t="s">
        <v>78</v>
      </c>
      <c r="AY124" s="239" t="s">
        <v>212</v>
      </c>
    </row>
    <row r="125" spans="2:65" s="14" customFormat="1" ht="13.5">
      <c r="B125" s="240"/>
      <c r="C125" s="241"/>
      <c r="D125" s="216" t="s">
        <v>222</v>
      </c>
      <c r="E125" s="242" t="s">
        <v>76</v>
      </c>
      <c r="F125" s="243" t="s">
        <v>225</v>
      </c>
      <c r="G125" s="241"/>
      <c r="H125" s="244">
        <v>2</v>
      </c>
      <c r="I125" s="245"/>
      <c r="J125" s="241"/>
      <c r="K125" s="241"/>
      <c r="L125" s="246"/>
      <c r="M125" s="247"/>
      <c r="N125" s="248"/>
      <c r="O125" s="248"/>
      <c r="P125" s="248"/>
      <c r="Q125" s="248"/>
      <c r="R125" s="248"/>
      <c r="S125" s="248"/>
      <c r="T125" s="249"/>
      <c r="AT125" s="250" t="s">
        <v>222</v>
      </c>
      <c r="AU125" s="250" t="s">
        <v>172</v>
      </c>
      <c r="AV125" s="14" t="s">
        <v>218</v>
      </c>
      <c r="AW125" s="14" t="s">
        <v>40</v>
      </c>
      <c r="AX125" s="14" t="s">
        <v>85</v>
      </c>
      <c r="AY125" s="250" t="s">
        <v>212</v>
      </c>
    </row>
    <row r="126" spans="2:65" s="1" customFormat="1" ht="16.5" customHeight="1">
      <c r="B126" s="41"/>
      <c r="C126" s="251" t="s">
        <v>256</v>
      </c>
      <c r="D126" s="251" t="s">
        <v>280</v>
      </c>
      <c r="E126" s="252" t="s">
        <v>667</v>
      </c>
      <c r="F126" s="253" t="s">
        <v>668</v>
      </c>
      <c r="G126" s="254" t="s">
        <v>643</v>
      </c>
      <c r="H126" s="255">
        <v>2</v>
      </c>
      <c r="I126" s="256"/>
      <c r="J126" s="257">
        <f>ROUND(I126*H126,2)</f>
        <v>0</v>
      </c>
      <c r="K126" s="253" t="s">
        <v>76</v>
      </c>
      <c r="L126" s="258"/>
      <c r="M126" s="259" t="s">
        <v>76</v>
      </c>
      <c r="N126" s="260" t="s">
        <v>48</v>
      </c>
      <c r="O126" s="42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24" t="s">
        <v>644</v>
      </c>
      <c r="AT126" s="24" t="s">
        <v>280</v>
      </c>
      <c r="AU126" s="24" t="s">
        <v>172</v>
      </c>
      <c r="AY126" s="24" t="s">
        <v>212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4" t="s">
        <v>85</v>
      </c>
      <c r="BK126" s="215">
        <f>ROUND(I126*H126,2)</f>
        <v>0</v>
      </c>
      <c r="BL126" s="24" t="s">
        <v>532</v>
      </c>
      <c r="BM126" s="24" t="s">
        <v>669</v>
      </c>
    </row>
    <row r="127" spans="2:65" s="1" customFormat="1" ht="27">
      <c r="B127" s="41"/>
      <c r="C127" s="63"/>
      <c r="D127" s="216" t="s">
        <v>220</v>
      </c>
      <c r="E127" s="63"/>
      <c r="F127" s="217" t="s">
        <v>670</v>
      </c>
      <c r="G127" s="63"/>
      <c r="H127" s="63"/>
      <c r="I127" s="173"/>
      <c r="J127" s="63"/>
      <c r="K127" s="63"/>
      <c r="L127" s="61"/>
      <c r="M127" s="218"/>
      <c r="N127" s="42"/>
      <c r="O127" s="42"/>
      <c r="P127" s="42"/>
      <c r="Q127" s="42"/>
      <c r="R127" s="42"/>
      <c r="S127" s="42"/>
      <c r="T127" s="78"/>
      <c r="AT127" s="24" t="s">
        <v>220</v>
      </c>
      <c r="AU127" s="24" t="s">
        <v>172</v>
      </c>
    </row>
    <row r="128" spans="2:65" s="12" customFormat="1" ht="13.5">
      <c r="B128" s="219"/>
      <c r="C128" s="220"/>
      <c r="D128" s="216" t="s">
        <v>222</v>
      </c>
      <c r="E128" s="221" t="s">
        <v>76</v>
      </c>
      <c r="F128" s="222" t="s">
        <v>369</v>
      </c>
      <c r="G128" s="220"/>
      <c r="H128" s="221" t="s">
        <v>76</v>
      </c>
      <c r="I128" s="223"/>
      <c r="J128" s="220"/>
      <c r="K128" s="220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222</v>
      </c>
      <c r="AU128" s="228" t="s">
        <v>172</v>
      </c>
      <c r="AV128" s="12" t="s">
        <v>85</v>
      </c>
      <c r="AW128" s="12" t="s">
        <v>40</v>
      </c>
      <c r="AX128" s="12" t="s">
        <v>78</v>
      </c>
      <c r="AY128" s="228" t="s">
        <v>212</v>
      </c>
    </row>
    <row r="129" spans="2:65" s="13" customFormat="1" ht="13.5">
      <c r="B129" s="229"/>
      <c r="C129" s="230"/>
      <c r="D129" s="216" t="s">
        <v>222</v>
      </c>
      <c r="E129" s="231" t="s">
        <v>76</v>
      </c>
      <c r="F129" s="232" t="s">
        <v>87</v>
      </c>
      <c r="G129" s="230"/>
      <c r="H129" s="233">
        <v>2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AT129" s="239" t="s">
        <v>222</v>
      </c>
      <c r="AU129" s="239" t="s">
        <v>172</v>
      </c>
      <c r="AV129" s="13" t="s">
        <v>87</v>
      </c>
      <c r="AW129" s="13" t="s">
        <v>40</v>
      </c>
      <c r="AX129" s="13" t="s">
        <v>78</v>
      </c>
      <c r="AY129" s="239" t="s">
        <v>212</v>
      </c>
    </row>
    <row r="130" spans="2:65" s="14" customFormat="1" ht="13.5">
      <c r="B130" s="240"/>
      <c r="C130" s="241"/>
      <c r="D130" s="216" t="s">
        <v>222</v>
      </c>
      <c r="E130" s="242" t="s">
        <v>76</v>
      </c>
      <c r="F130" s="243" t="s">
        <v>225</v>
      </c>
      <c r="G130" s="241"/>
      <c r="H130" s="244">
        <v>2</v>
      </c>
      <c r="I130" s="245"/>
      <c r="J130" s="241"/>
      <c r="K130" s="241"/>
      <c r="L130" s="246"/>
      <c r="M130" s="247"/>
      <c r="N130" s="248"/>
      <c r="O130" s="248"/>
      <c r="P130" s="248"/>
      <c r="Q130" s="248"/>
      <c r="R130" s="248"/>
      <c r="S130" s="248"/>
      <c r="T130" s="249"/>
      <c r="AT130" s="250" t="s">
        <v>222</v>
      </c>
      <c r="AU130" s="250" t="s">
        <v>172</v>
      </c>
      <c r="AV130" s="14" t="s">
        <v>218</v>
      </c>
      <c r="AW130" s="14" t="s">
        <v>40</v>
      </c>
      <c r="AX130" s="14" t="s">
        <v>85</v>
      </c>
      <c r="AY130" s="250" t="s">
        <v>212</v>
      </c>
    </row>
    <row r="131" spans="2:65" s="1" customFormat="1" ht="16.5" customHeight="1">
      <c r="B131" s="41"/>
      <c r="C131" s="204" t="s">
        <v>261</v>
      </c>
      <c r="D131" s="204" t="s">
        <v>214</v>
      </c>
      <c r="E131" s="205" t="s">
        <v>671</v>
      </c>
      <c r="F131" s="206" t="s">
        <v>672</v>
      </c>
      <c r="G131" s="207" t="s">
        <v>135</v>
      </c>
      <c r="H131" s="208">
        <v>1</v>
      </c>
      <c r="I131" s="209"/>
      <c r="J131" s="210">
        <f>ROUND(I131*H131,2)</f>
        <v>0</v>
      </c>
      <c r="K131" s="206" t="s">
        <v>217</v>
      </c>
      <c r="L131" s="61"/>
      <c r="M131" s="211" t="s">
        <v>76</v>
      </c>
      <c r="N131" s="212" t="s">
        <v>48</v>
      </c>
      <c r="O131" s="42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24" t="s">
        <v>297</v>
      </c>
      <c r="AT131" s="24" t="s">
        <v>214</v>
      </c>
      <c r="AU131" s="24" t="s">
        <v>172</v>
      </c>
      <c r="AY131" s="24" t="s">
        <v>212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24" t="s">
        <v>85</v>
      </c>
      <c r="BK131" s="215">
        <f>ROUND(I131*H131,2)</f>
        <v>0</v>
      </c>
      <c r="BL131" s="24" t="s">
        <v>297</v>
      </c>
      <c r="BM131" s="24" t="s">
        <v>673</v>
      </c>
    </row>
    <row r="132" spans="2:65" s="12" customFormat="1" ht="13.5">
      <c r="B132" s="219"/>
      <c r="C132" s="220"/>
      <c r="D132" s="216" t="s">
        <v>222</v>
      </c>
      <c r="E132" s="221" t="s">
        <v>76</v>
      </c>
      <c r="F132" s="222" t="s">
        <v>369</v>
      </c>
      <c r="G132" s="220"/>
      <c r="H132" s="221" t="s">
        <v>76</v>
      </c>
      <c r="I132" s="223"/>
      <c r="J132" s="220"/>
      <c r="K132" s="220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222</v>
      </c>
      <c r="AU132" s="228" t="s">
        <v>172</v>
      </c>
      <c r="AV132" s="12" t="s">
        <v>85</v>
      </c>
      <c r="AW132" s="12" t="s">
        <v>40</v>
      </c>
      <c r="AX132" s="12" t="s">
        <v>78</v>
      </c>
      <c r="AY132" s="228" t="s">
        <v>212</v>
      </c>
    </row>
    <row r="133" spans="2:65" s="13" customFormat="1" ht="13.5">
      <c r="B133" s="229"/>
      <c r="C133" s="230"/>
      <c r="D133" s="216" t="s">
        <v>222</v>
      </c>
      <c r="E133" s="231" t="s">
        <v>76</v>
      </c>
      <c r="F133" s="232" t="s">
        <v>85</v>
      </c>
      <c r="G133" s="230"/>
      <c r="H133" s="233">
        <v>1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222</v>
      </c>
      <c r="AU133" s="239" t="s">
        <v>172</v>
      </c>
      <c r="AV133" s="13" t="s">
        <v>87</v>
      </c>
      <c r="AW133" s="13" t="s">
        <v>40</v>
      </c>
      <c r="AX133" s="13" t="s">
        <v>78</v>
      </c>
      <c r="AY133" s="239" t="s">
        <v>212</v>
      </c>
    </row>
    <row r="134" spans="2:65" s="14" customFormat="1" ht="13.5">
      <c r="B134" s="240"/>
      <c r="C134" s="241"/>
      <c r="D134" s="216" t="s">
        <v>222</v>
      </c>
      <c r="E134" s="242" t="s">
        <v>76</v>
      </c>
      <c r="F134" s="243" t="s">
        <v>225</v>
      </c>
      <c r="G134" s="241"/>
      <c r="H134" s="244">
        <v>1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AT134" s="250" t="s">
        <v>222</v>
      </c>
      <c r="AU134" s="250" t="s">
        <v>172</v>
      </c>
      <c r="AV134" s="14" t="s">
        <v>218</v>
      </c>
      <c r="AW134" s="14" t="s">
        <v>40</v>
      </c>
      <c r="AX134" s="14" t="s">
        <v>85</v>
      </c>
      <c r="AY134" s="250" t="s">
        <v>212</v>
      </c>
    </row>
    <row r="135" spans="2:65" s="1" customFormat="1" ht="16.5" customHeight="1">
      <c r="B135" s="41"/>
      <c r="C135" s="251" t="s">
        <v>267</v>
      </c>
      <c r="D135" s="251" t="s">
        <v>280</v>
      </c>
      <c r="E135" s="252" t="s">
        <v>674</v>
      </c>
      <c r="F135" s="253" t="s">
        <v>675</v>
      </c>
      <c r="G135" s="254" t="s">
        <v>643</v>
      </c>
      <c r="H135" s="255">
        <v>1</v>
      </c>
      <c r="I135" s="256"/>
      <c r="J135" s="257">
        <f>ROUND(I135*H135,2)</f>
        <v>0</v>
      </c>
      <c r="K135" s="253" t="s">
        <v>76</v>
      </c>
      <c r="L135" s="258"/>
      <c r="M135" s="259" t="s">
        <v>76</v>
      </c>
      <c r="N135" s="260" t="s">
        <v>48</v>
      </c>
      <c r="O135" s="42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24" t="s">
        <v>382</v>
      </c>
      <c r="AT135" s="24" t="s">
        <v>280</v>
      </c>
      <c r="AU135" s="24" t="s">
        <v>172</v>
      </c>
      <c r="AY135" s="24" t="s">
        <v>212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4" t="s">
        <v>85</v>
      </c>
      <c r="BK135" s="215">
        <f>ROUND(I135*H135,2)</f>
        <v>0</v>
      </c>
      <c r="BL135" s="24" t="s">
        <v>297</v>
      </c>
      <c r="BM135" s="24" t="s">
        <v>676</v>
      </c>
    </row>
    <row r="136" spans="2:65" s="1" customFormat="1" ht="27">
      <c r="B136" s="41"/>
      <c r="C136" s="63"/>
      <c r="D136" s="216" t="s">
        <v>220</v>
      </c>
      <c r="E136" s="63"/>
      <c r="F136" s="217" t="s">
        <v>677</v>
      </c>
      <c r="G136" s="63"/>
      <c r="H136" s="63"/>
      <c r="I136" s="173"/>
      <c r="J136" s="63"/>
      <c r="K136" s="63"/>
      <c r="L136" s="61"/>
      <c r="M136" s="218"/>
      <c r="N136" s="42"/>
      <c r="O136" s="42"/>
      <c r="P136" s="42"/>
      <c r="Q136" s="42"/>
      <c r="R136" s="42"/>
      <c r="S136" s="42"/>
      <c r="T136" s="78"/>
      <c r="AT136" s="24" t="s">
        <v>220</v>
      </c>
      <c r="AU136" s="24" t="s">
        <v>172</v>
      </c>
    </row>
    <row r="137" spans="2:65" s="12" customFormat="1" ht="13.5">
      <c r="B137" s="219"/>
      <c r="C137" s="220"/>
      <c r="D137" s="216" t="s">
        <v>222</v>
      </c>
      <c r="E137" s="221" t="s">
        <v>76</v>
      </c>
      <c r="F137" s="222" t="s">
        <v>369</v>
      </c>
      <c r="G137" s="220"/>
      <c r="H137" s="221" t="s">
        <v>76</v>
      </c>
      <c r="I137" s="223"/>
      <c r="J137" s="220"/>
      <c r="K137" s="220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222</v>
      </c>
      <c r="AU137" s="228" t="s">
        <v>172</v>
      </c>
      <c r="AV137" s="12" t="s">
        <v>85</v>
      </c>
      <c r="AW137" s="12" t="s">
        <v>40</v>
      </c>
      <c r="AX137" s="12" t="s">
        <v>78</v>
      </c>
      <c r="AY137" s="228" t="s">
        <v>212</v>
      </c>
    </row>
    <row r="138" spans="2:65" s="13" customFormat="1" ht="13.5">
      <c r="B138" s="229"/>
      <c r="C138" s="230"/>
      <c r="D138" s="216" t="s">
        <v>222</v>
      </c>
      <c r="E138" s="231" t="s">
        <v>76</v>
      </c>
      <c r="F138" s="232" t="s">
        <v>85</v>
      </c>
      <c r="G138" s="230"/>
      <c r="H138" s="233">
        <v>1</v>
      </c>
      <c r="I138" s="234"/>
      <c r="J138" s="230"/>
      <c r="K138" s="230"/>
      <c r="L138" s="235"/>
      <c r="M138" s="236"/>
      <c r="N138" s="237"/>
      <c r="O138" s="237"/>
      <c r="P138" s="237"/>
      <c r="Q138" s="237"/>
      <c r="R138" s="237"/>
      <c r="S138" s="237"/>
      <c r="T138" s="238"/>
      <c r="AT138" s="239" t="s">
        <v>222</v>
      </c>
      <c r="AU138" s="239" t="s">
        <v>172</v>
      </c>
      <c r="AV138" s="13" t="s">
        <v>87</v>
      </c>
      <c r="AW138" s="13" t="s">
        <v>40</v>
      </c>
      <c r="AX138" s="13" t="s">
        <v>78</v>
      </c>
      <c r="AY138" s="239" t="s">
        <v>212</v>
      </c>
    </row>
    <row r="139" spans="2:65" s="14" customFormat="1" ht="13.5">
      <c r="B139" s="240"/>
      <c r="C139" s="241"/>
      <c r="D139" s="216" t="s">
        <v>222</v>
      </c>
      <c r="E139" s="242" t="s">
        <v>76</v>
      </c>
      <c r="F139" s="243" t="s">
        <v>225</v>
      </c>
      <c r="G139" s="241"/>
      <c r="H139" s="244">
        <v>1</v>
      </c>
      <c r="I139" s="245"/>
      <c r="J139" s="241"/>
      <c r="K139" s="241"/>
      <c r="L139" s="246"/>
      <c r="M139" s="247"/>
      <c r="N139" s="248"/>
      <c r="O139" s="248"/>
      <c r="P139" s="248"/>
      <c r="Q139" s="248"/>
      <c r="R139" s="248"/>
      <c r="S139" s="248"/>
      <c r="T139" s="249"/>
      <c r="AT139" s="250" t="s">
        <v>222</v>
      </c>
      <c r="AU139" s="250" t="s">
        <v>172</v>
      </c>
      <c r="AV139" s="14" t="s">
        <v>218</v>
      </c>
      <c r="AW139" s="14" t="s">
        <v>40</v>
      </c>
      <c r="AX139" s="14" t="s">
        <v>85</v>
      </c>
      <c r="AY139" s="250" t="s">
        <v>212</v>
      </c>
    </row>
    <row r="140" spans="2:65" s="1" customFormat="1" ht="25.5" customHeight="1">
      <c r="B140" s="41"/>
      <c r="C140" s="204" t="s">
        <v>273</v>
      </c>
      <c r="D140" s="204" t="s">
        <v>214</v>
      </c>
      <c r="E140" s="205" t="s">
        <v>678</v>
      </c>
      <c r="F140" s="206" t="s">
        <v>679</v>
      </c>
      <c r="G140" s="207" t="s">
        <v>117</v>
      </c>
      <c r="H140" s="208">
        <v>57</v>
      </c>
      <c r="I140" s="209"/>
      <c r="J140" s="210">
        <f>ROUND(I140*H140,2)</f>
        <v>0</v>
      </c>
      <c r="K140" s="206" t="s">
        <v>217</v>
      </c>
      <c r="L140" s="61"/>
      <c r="M140" s="211" t="s">
        <v>76</v>
      </c>
      <c r="N140" s="212" t="s">
        <v>48</v>
      </c>
      <c r="O140" s="42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AR140" s="24" t="s">
        <v>297</v>
      </c>
      <c r="AT140" s="24" t="s">
        <v>214</v>
      </c>
      <c r="AU140" s="24" t="s">
        <v>172</v>
      </c>
      <c r="AY140" s="24" t="s">
        <v>212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24" t="s">
        <v>85</v>
      </c>
      <c r="BK140" s="215">
        <f>ROUND(I140*H140,2)</f>
        <v>0</v>
      </c>
      <c r="BL140" s="24" t="s">
        <v>297</v>
      </c>
      <c r="BM140" s="24" t="s">
        <v>680</v>
      </c>
    </row>
    <row r="141" spans="2:65" s="12" customFormat="1" ht="13.5">
      <c r="B141" s="219"/>
      <c r="C141" s="220"/>
      <c r="D141" s="216" t="s">
        <v>222</v>
      </c>
      <c r="E141" s="221" t="s">
        <v>76</v>
      </c>
      <c r="F141" s="222" t="s">
        <v>417</v>
      </c>
      <c r="G141" s="220"/>
      <c r="H141" s="221" t="s">
        <v>76</v>
      </c>
      <c r="I141" s="223"/>
      <c r="J141" s="220"/>
      <c r="K141" s="220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222</v>
      </c>
      <c r="AU141" s="228" t="s">
        <v>172</v>
      </c>
      <c r="AV141" s="12" t="s">
        <v>85</v>
      </c>
      <c r="AW141" s="12" t="s">
        <v>40</v>
      </c>
      <c r="AX141" s="12" t="s">
        <v>78</v>
      </c>
      <c r="AY141" s="228" t="s">
        <v>212</v>
      </c>
    </row>
    <row r="142" spans="2:65" s="13" customFormat="1" ht="13.5">
      <c r="B142" s="229"/>
      <c r="C142" s="230"/>
      <c r="D142" s="216" t="s">
        <v>222</v>
      </c>
      <c r="E142" s="231" t="s">
        <v>76</v>
      </c>
      <c r="F142" s="232" t="s">
        <v>497</v>
      </c>
      <c r="G142" s="230"/>
      <c r="H142" s="233">
        <v>57</v>
      </c>
      <c r="I142" s="234"/>
      <c r="J142" s="230"/>
      <c r="K142" s="230"/>
      <c r="L142" s="235"/>
      <c r="M142" s="236"/>
      <c r="N142" s="237"/>
      <c r="O142" s="237"/>
      <c r="P142" s="237"/>
      <c r="Q142" s="237"/>
      <c r="R142" s="237"/>
      <c r="S142" s="237"/>
      <c r="T142" s="238"/>
      <c r="AT142" s="239" t="s">
        <v>222</v>
      </c>
      <c r="AU142" s="239" t="s">
        <v>172</v>
      </c>
      <c r="AV142" s="13" t="s">
        <v>87</v>
      </c>
      <c r="AW142" s="13" t="s">
        <v>40</v>
      </c>
      <c r="AX142" s="13" t="s">
        <v>78</v>
      </c>
      <c r="AY142" s="239" t="s">
        <v>212</v>
      </c>
    </row>
    <row r="143" spans="2:65" s="14" customFormat="1" ht="13.5">
      <c r="B143" s="240"/>
      <c r="C143" s="241"/>
      <c r="D143" s="216" t="s">
        <v>222</v>
      </c>
      <c r="E143" s="242" t="s">
        <v>76</v>
      </c>
      <c r="F143" s="243" t="s">
        <v>225</v>
      </c>
      <c r="G143" s="241"/>
      <c r="H143" s="244">
        <v>57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AT143" s="250" t="s">
        <v>222</v>
      </c>
      <c r="AU143" s="250" t="s">
        <v>172</v>
      </c>
      <c r="AV143" s="14" t="s">
        <v>218</v>
      </c>
      <c r="AW143" s="14" t="s">
        <v>40</v>
      </c>
      <c r="AX143" s="14" t="s">
        <v>85</v>
      </c>
      <c r="AY143" s="250" t="s">
        <v>212</v>
      </c>
    </row>
    <row r="144" spans="2:65" s="1" customFormat="1" ht="38.25" customHeight="1">
      <c r="B144" s="41"/>
      <c r="C144" s="251" t="s">
        <v>279</v>
      </c>
      <c r="D144" s="251" t="s">
        <v>280</v>
      </c>
      <c r="E144" s="252" t="s">
        <v>681</v>
      </c>
      <c r="F144" s="253" t="s">
        <v>682</v>
      </c>
      <c r="G144" s="254" t="s">
        <v>117</v>
      </c>
      <c r="H144" s="255">
        <v>57</v>
      </c>
      <c r="I144" s="256"/>
      <c r="J144" s="257">
        <f>ROUND(I144*H144,2)</f>
        <v>0</v>
      </c>
      <c r="K144" s="253" t="s">
        <v>217</v>
      </c>
      <c r="L144" s="258"/>
      <c r="M144" s="259" t="s">
        <v>76</v>
      </c>
      <c r="N144" s="260" t="s">
        <v>48</v>
      </c>
      <c r="O144" s="42"/>
      <c r="P144" s="213">
        <f>O144*H144</f>
        <v>0</v>
      </c>
      <c r="Q144" s="213">
        <v>8.9999999999999998E-4</v>
      </c>
      <c r="R144" s="213">
        <f>Q144*H144</f>
        <v>5.1299999999999998E-2</v>
      </c>
      <c r="S144" s="213">
        <v>0</v>
      </c>
      <c r="T144" s="214">
        <f>S144*H144</f>
        <v>0</v>
      </c>
      <c r="AR144" s="24" t="s">
        <v>644</v>
      </c>
      <c r="AT144" s="24" t="s">
        <v>280</v>
      </c>
      <c r="AU144" s="24" t="s">
        <v>172</v>
      </c>
      <c r="AY144" s="24" t="s">
        <v>212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24" t="s">
        <v>85</v>
      </c>
      <c r="BK144" s="215">
        <f>ROUND(I144*H144,2)</f>
        <v>0</v>
      </c>
      <c r="BL144" s="24" t="s">
        <v>532</v>
      </c>
      <c r="BM144" s="24" t="s">
        <v>683</v>
      </c>
    </row>
    <row r="145" spans="2:65" s="12" customFormat="1" ht="13.5">
      <c r="B145" s="219"/>
      <c r="C145" s="220"/>
      <c r="D145" s="216" t="s">
        <v>222</v>
      </c>
      <c r="E145" s="221" t="s">
        <v>76</v>
      </c>
      <c r="F145" s="222" t="s">
        <v>417</v>
      </c>
      <c r="G145" s="220"/>
      <c r="H145" s="221" t="s">
        <v>76</v>
      </c>
      <c r="I145" s="223"/>
      <c r="J145" s="220"/>
      <c r="K145" s="220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222</v>
      </c>
      <c r="AU145" s="228" t="s">
        <v>172</v>
      </c>
      <c r="AV145" s="12" t="s">
        <v>85</v>
      </c>
      <c r="AW145" s="12" t="s">
        <v>40</v>
      </c>
      <c r="AX145" s="12" t="s">
        <v>78</v>
      </c>
      <c r="AY145" s="228" t="s">
        <v>212</v>
      </c>
    </row>
    <row r="146" spans="2:65" s="13" customFormat="1" ht="13.5">
      <c r="B146" s="229"/>
      <c r="C146" s="230"/>
      <c r="D146" s="216" t="s">
        <v>222</v>
      </c>
      <c r="E146" s="231" t="s">
        <v>76</v>
      </c>
      <c r="F146" s="232" t="s">
        <v>497</v>
      </c>
      <c r="G146" s="230"/>
      <c r="H146" s="233">
        <v>57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222</v>
      </c>
      <c r="AU146" s="239" t="s">
        <v>172</v>
      </c>
      <c r="AV146" s="13" t="s">
        <v>87</v>
      </c>
      <c r="AW146" s="13" t="s">
        <v>40</v>
      </c>
      <c r="AX146" s="13" t="s">
        <v>78</v>
      </c>
      <c r="AY146" s="239" t="s">
        <v>212</v>
      </c>
    </row>
    <row r="147" spans="2:65" s="14" customFormat="1" ht="13.5">
      <c r="B147" s="240"/>
      <c r="C147" s="241"/>
      <c r="D147" s="216" t="s">
        <v>222</v>
      </c>
      <c r="E147" s="242" t="s">
        <v>76</v>
      </c>
      <c r="F147" s="243" t="s">
        <v>225</v>
      </c>
      <c r="G147" s="241"/>
      <c r="H147" s="244">
        <v>57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222</v>
      </c>
      <c r="AU147" s="250" t="s">
        <v>172</v>
      </c>
      <c r="AV147" s="14" t="s">
        <v>218</v>
      </c>
      <c r="AW147" s="14" t="s">
        <v>40</v>
      </c>
      <c r="AX147" s="14" t="s">
        <v>85</v>
      </c>
      <c r="AY147" s="250" t="s">
        <v>212</v>
      </c>
    </row>
    <row r="148" spans="2:65" s="1" customFormat="1" ht="25.5" customHeight="1">
      <c r="B148" s="41"/>
      <c r="C148" s="204" t="s">
        <v>286</v>
      </c>
      <c r="D148" s="204" t="s">
        <v>214</v>
      </c>
      <c r="E148" s="205" t="s">
        <v>684</v>
      </c>
      <c r="F148" s="206" t="s">
        <v>685</v>
      </c>
      <c r="G148" s="207" t="s">
        <v>117</v>
      </c>
      <c r="H148" s="208">
        <v>22</v>
      </c>
      <c r="I148" s="209"/>
      <c r="J148" s="210">
        <f>ROUND(I148*H148,2)</f>
        <v>0</v>
      </c>
      <c r="K148" s="206" t="s">
        <v>217</v>
      </c>
      <c r="L148" s="61"/>
      <c r="M148" s="211" t="s">
        <v>76</v>
      </c>
      <c r="N148" s="212" t="s">
        <v>48</v>
      </c>
      <c r="O148" s="42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24" t="s">
        <v>532</v>
      </c>
      <c r="AT148" s="24" t="s">
        <v>214</v>
      </c>
      <c r="AU148" s="24" t="s">
        <v>172</v>
      </c>
      <c r="AY148" s="24" t="s">
        <v>212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4" t="s">
        <v>85</v>
      </c>
      <c r="BK148" s="215">
        <f>ROUND(I148*H148,2)</f>
        <v>0</v>
      </c>
      <c r="BL148" s="24" t="s">
        <v>532</v>
      </c>
      <c r="BM148" s="24" t="s">
        <v>686</v>
      </c>
    </row>
    <row r="149" spans="2:65" s="12" customFormat="1" ht="13.5">
      <c r="B149" s="219"/>
      <c r="C149" s="220"/>
      <c r="D149" s="216" t="s">
        <v>222</v>
      </c>
      <c r="E149" s="221" t="s">
        <v>76</v>
      </c>
      <c r="F149" s="222" t="s">
        <v>417</v>
      </c>
      <c r="G149" s="220"/>
      <c r="H149" s="221" t="s">
        <v>76</v>
      </c>
      <c r="I149" s="223"/>
      <c r="J149" s="220"/>
      <c r="K149" s="220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222</v>
      </c>
      <c r="AU149" s="228" t="s">
        <v>172</v>
      </c>
      <c r="AV149" s="12" t="s">
        <v>85</v>
      </c>
      <c r="AW149" s="12" t="s">
        <v>40</v>
      </c>
      <c r="AX149" s="12" t="s">
        <v>78</v>
      </c>
      <c r="AY149" s="228" t="s">
        <v>212</v>
      </c>
    </row>
    <row r="150" spans="2:65" s="13" customFormat="1" ht="13.5">
      <c r="B150" s="229"/>
      <c r="C150" s="230"/>
      <c r="D150" s="216" t="s">
        <v>222</v>
      </c>
      <c r="E150" s="231" t="s">
        <v>76</v>
      </c>
      <c r="F150" s="232" t="s">
        <v>324</v>
      </c>
      <c r="G150" s="230"/>
      <c r="H150" s="233">
        <v>22</v>
      </c>
      <c r="I150" s="234"/>
      <c r="J150" s="230"/>
      <c r="K150" s="230"/>
      <c r="L150" s="235"/>
      <c r="M150" s="236"/>
      <c r="N150" s="237"/>
      <c r="O150" s="237"/>
      <c r="P150" s="237"/>
      <c r="Q150" s="237"/>
      <c r="R150" s="237"/>
      <c r="S150" s="237"/>
      <c r="T150" s="238"/>
      <c r="AT150" s="239" t="s">
        <v>222</v>
      </c>
      <c r="AU150" s="239" t="s">
        <v>172</v>
      </c>
      <c r="AV150" s="13" t="s">
        <v>87</v>
      </c>
      <c r="AW150" s="13" t="s">
        <v>40</v>
      </c>
      <c r="AX150" s="13" t="s">
        <v>78</v>
      </c>
      <c r="AY150" s="239" t="s">
        <v>212</v>
      </c>
    </row>
    <row r="151" spans="2:65" s="14" customFormat="1" ht="13.5">
      <c r="B151" s="240"/>
      <c r="C151" s="241"/>
      <c r="D151" s="216" t="s">
        <v>222</v>
      </c>
      <c r="E151" s="242" t="s">
        <v>76</v>
      </c>
      <c r="F151" s="243" t="s">
        <v>225</v>
      </c>
      <c r="G151" s="241"/>
      <c r="H151" s="244">
        <v>22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222</v>
      </c>
      <c r="AU151" s="250" t="s">
        <v>172</v>
      </c>
      <c r="AV151" s="14" t="s">
        <v>218</v>
      </c>
      <c r="AW151" s="14" t="s">
        <v>40</v>
      </c>
      <c r="AX151" s="14" t="s">
        <v>85</v>
      </c>
      <c r="AY151" s="250" t="s">
        <v>212</v>
      </c>
    </row>
    <row r="152" spans="2:65" s="1" customFormat="1" ht="16.5" customHeight="1">
      <c r="B152" s="41"/>
      <c r="C152" s="251" t="s">
        <v>10</v>
      </c>
      <c r="D152" s="251" t="s">
        <v>280</v>
      </c>
      <c r="E152" s="252" t="s">
        <v>687</v>
      </c>
      <c r="F152" s="253" t="s">
        <v>688</v>
      </c>
      <c r="G152" s="254" t="s">
        <v>117</v>
      </c>
      <c r="H152" s="255">
        <v>22</v>
      </c>
      <c r="I152" s="256"/>
      <c r="J152" s="257">
        <f>ROUND(I152*H152,2)</f>
        <v>0</v>
      </c>
      <c r="K152" s="253" t="s">
        <v>217</v>
      </c>
      <c r="L152" s="258"/>
      <c r="M152" s="259" t="s">
        <v>76</v>
      </c>
      <c r="N152" s="260" t="s">
        <v>48</v>
      </c>
      <c r="O152" s="42"/>
      <c r="P152" s="213">
        <f>O152*H152</f>
        <v>0</v>
      </c>
      <c r="Q152" s="213">
        <v>1.2E-4</v>
      </c>
      <c r="R152" s="213">
        <f>Q152*H152</f>
        <v>2.64E-3</v>
      </c>
      <c r="S152" s="213">
        <v>0</v>
      </c>
      <c r="T152" s="214">
        <f>S152*H152</f>
        <v>0</v>
      </c>
      <c r="AR152" s="24" t="s">
        <v>644</v>
      </c>
      <c r="AT152" s="24" t="s">
        <v>280</v>
      </c>
      <c r="AU152" s="24" t="s">
        <v>172</v>
      </c>
      <c r="AY152" s="24" t="s">
        <v>212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4" t="s">
        <v>85</v>
      </c>
      <c r="BK152" s="215">
        <f>ROUND(I152*H152,2)</f>
        <v>0</v>
      </c>
      <c r="BL152" s="24" t="s">
        <v>532</v>
      </c>
      <c r="BM152" s="24" t="s">
        <v>689</v>
      </c>
    </row>
    <row r="153" spans="2:65" s="12" customFormat="1" ht="13.5">
      <c r="B153" s="219"/>
      <c r="C153" s="220"/>
      <c r="D153" s="216" t="s">
        <v>222</v>
      </c>
      <c r="E153" s="221" t="s">
        <v>76</v>
      </c>
      <c r="F153" s="222" t="s">
        <v>417</v>
      </c>
      <c r="G153" s="220"/>
      <c r="H153" s="221" t="s">
        <v>76</v>
      </c>
      <c r="I153" s="223"/>
      <c r="J153" s="220"/>
      <c r="K153" s="220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222</v>
      </c>
      <c r="AU153" s="228" t="s">
        <v>172</v>
      </c>
      <c r="AV153" s="12" t="s">
        <v>85</v>
      </c>
      <c r="AW153" s="12" t="s">
        <v>40</v>
      </c>
      <c r="AX153" s="12" t="s">
        <v>78</v>
      </c>
      <c r="AY153" s="228" t="s">
        <v>212</v>
      </c>
    </row>
    <row r="154" spans="2:65" s="13" customFormat="1" ht="13.5">
      <c r="B154" s="229"/>
      <c r="C154" s="230"/>
      <c r="D154" s="216" t="s">
        <v>222</v>
      </c>
      <c r="E154" s="231" t="s">
        <v>690</v>
      </c>
      <c r="F154" s="232" t="s">
        <v>324</v>
      </c>
      <c r="G154" s="230"/>
      <c r="H154" s="233">
        <v>22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222</v>
      </c>
      <c r="AU154" s="239" t="s">
        <v>172</v>
      </c>
      <c r="AV154" s="13" t="s">
        <v>87</v>
      </c>
      <c r="AW154" s="13" t="s">
        <v>40</v>
      </c>
      <c r="AX154" s="13" t="s">
        <v>78</v>
      </c>
      <c r="AY154" s="239" t="s">
        <v>212</v>
      </c>
    </row>
    <row r="155" spans="2:65" s="14" customFormat="1" ht="13.5">
      <c r="B155" s="240"/>
      <c r="C155" s="241"/>
      <c r="D155" s="216" t="s">
        <v>222</v>
      </c>
      <c r="E155" s="242" t="s">
        <v>76</v>
      </c>
      <c r="F155" s="243" t="s">
        <v>225</v>
      </c>
      <c r="G155" s="241"/>
      <c r="H155" s="244">
        <v>22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222</v>
      </c>
      <c r="AU155" s="250" t="s">
        <v>172</v>
      </c>
      <c r="AV155" s="14" t="s">
        <v>218</v>
      </c>
      <c r="AW155" s="14" t="s">
        <v>40</v>
      </c>
      <c r="AX155" s="14" t="s">
        <v>85</v>
      </c>
      <c r="AY155" s="250" t="s">
        <v>212</v>
      </c>
    </row>
    <row r="156" spans="2:65" s="1" customFormat="1" ht="25.5" customHeight="1">
      <c r="B156" s="41"/>
      <c r="C156" s="204" t="s">
        <v>297</v>
      </c>
      <c r="D156" s="204" t="s">
        <v>214</v>
      </c>
      <c r="E156" s="205" t="s">
        <v>691</v>
      </c>
      <c r="F156" s="206" t="s">
        <v>692</v>
      </c>
      <c r="G156" s="207" t="s">
        <v>117</v>
      </c>
      <c r="H156" s="208">
        <v>22</v>
      </c>
      <c r="I156" s="209"/>
      <c r="J156" s="210">
        <f>ROUND(I156*H156,2)</f>
        <v>0</v>
      </c>
      <c r="K156" s="206" t="s">
        <v>217</v>
      </c>
      <c r="L156" s="61"/>
      <c r="M156" s="211" t="s">
        <v>76</v>
      </c>
      <c r="N156" s="212" t="s">
        <v>48</v>
      </c>
      <c r="O156" s="42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24" t="s">
        <v>532</v>
      </c>
      <c r="AT156" s="24" t="s">
        <v>214</v>
      </c>
      <c r="AU156" s="24" t="s">
        <v>172</v>
      </c>
      <c r="AY156" s="24" t="s">
        <v>212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4" t="s">
        <v>85</v>
      </c>
      <c r="BK156" s="215">
        <f>ROUND(I156*H156,2)</f>
        <v>0</v>
      </c>
      <c r="BL156" s="24" t="s">
        <v>532</v>
      </c>
      <c r="BM156" s="24" t="s">
        <v>693</v>
      </c>
    </row>
    <row r="157" spans="2:65" s="12" customFormat="1" ht="13.5">
      <c r="B157" s="219"/>
      <c r="C157" s="220"/>
      <c r="D157" s="216" t="s">
        <v>222</v>
      </c>
      <c r="E157" s="221" t="s">
        <v>76</v>
      </c>
      <c r="F157" s="222" t="s">
        <v>417</v>
      </c>
      <c r="G157" s="220"/>
      <c r="H157" s="221" t="s">
        <v>76</v>
      </c>
      <c r="I157" s="223"/>
      <c r="J157" s="220"/>
      <c r="K157" s="220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222</v>
      </c>
      <c r="AU157" s="228" t="s">
        <v>172</v>
      </c>
      <c r="AV157" s="12" t="s">
        <v>85</v>
      </c>
      <c r="AW157" s="12" t="s">
        <v>40</v>
      </c>
      <c r="AX157" s="12" t="s">
        <v>78</v>
      </c>
      <c r="AY157" s="228" t="s">
        <v>212</v>
      </c>
    </row>
    <row r="158" spans="2:65" s="13" customFormat="1" ht="13.5">
      <c r="B158" s="229"/>
      <c r="C158" s="230"/>
      <c r="D158" s="216" t="s">
        <v>222</v>
      </c>
      <c r="E158" s="231" t="s">
        <v>76</v>
      </c>
      <c r="F158" s="232" t="s">
        <v>324</v>
      </c>
      <c r="G158" s="230"/>
      <c r="H158" s="233">
        <v>22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AT158" s="239" t="s">
        <v>222</v>
      </c>
      <c r="AU158" s="239" t="s">
        <v>172</v>
      </c>
      <c r="AV158" s="13" t="s">
        <v>87</v>
      </c>
      <c r="AW158" s="13" t="s">
        <v>40</v>
      </c>
      <c r="AX158" s="13" t="s">
        <v>78</v>
      </c>
      <c r="AY158" s="239" t="s">
        <v>212</v>
      </c>
    </row>
    <row r="159" spans="2:65" s="14" customFormat="1" ht="13.5">
      <c r="B159" s="240"/>
      <c r="C159" s="241"/>
      <c r="D159" s="216" t="s">
        <v>222</v>
      </c>
      <c r="E159" s="242" t="s">
        <v>76</v>
      </c>
      <c r="F159" s="243" t="s">
        <v>225</v>
      </c>
      <c r="G159" s="241"/>
      <c r="H159" s="244">
        <v>22</v>
      </c>
      <c r="I159" s="245"/>
      <c r="J159" s="241"/>
      <c r="K159" s="241"/>
      <c r="L159" s="246"/>
      <c r="M159" s="247"/>
      <c r="N159" s="248"/>
      <c r="O159" s="248"/>
      <c r="P159" s="248"/>
      <c r="Q159" s="248"/>
      <c r="R159" s="248"/>
      <c r="S159" s="248"/>
      <c r="T159" s="249"/>
      <c r="AT159" s="250" t="s">
        <v>222</v>
      </c>
      <c r="AU159" s="250" t="s">
        <v>172</v>
      </c>
      <c r="AV159" s="14" t="s">
        <v>218</v>
      </c>
      <c r="AW159" s="14" t="s">
        <v>40</v>
      </c>
      <c r="AX159" s="14" t="s">
        <v>85</v>
      </c>
      <c r="AY159" s="250" t="s">
        <v>212</v>
      </c>
    </row>
    <row r="160" spans="2:65" s="1" customFormat="1" ht="38.25" customHeight="1">
      <c r="B160" s="41"/>
      <c r="C160" s="251" t="s">
        <v>301</v>
      </c>
      <c r="D160" s="251" t="s">
        <v>280</v>
      </c>
      <c r="E160" s="252" t="s">
        <v>694</v>
      </c>
      <c r="F160" s="253" t="s">
        <v>695</v>
      </c>
      <c r="G160" s="254" t="s">
        <v>117</v>
      </c>
      <c r="H160" s="255">
        <v>22</v>
      </c>
      <c r="I160" s="256"/>
      <c r="J160" s="257">
        <f>ROUND(I160*H160,2)</f>
        <v>0</v>
      </c>
      <c r="K160" s="253" t="s">
        <v>217</v>
      </c>
      <c r="L160" s="258"/>
      <c r="M160" s="259" t="s">
        <v>76</v>
      </c>
      <c r="N160" s="260" t="s">
        <v>48</v>
      </c>
      <c r="O160" s="42"/>
      <c r="P160" s="213">
        <f>O160*H160</f>
        <v>0</v>
      </c>
      <c r="Q160" s="213">
        <v>3.5E-4</v>
      </c>
      <c r="R160" s="213">
        <f>Q160*H160</f>
        <v>7.7000000000000002E-3</v>
      </c>
      <c r="S160" s="213">
        <v>0</v>
      </c>
      <c r="T160" s="214">
        <f>S160*H160</f>
        <v>0</v>
      </c>
      <c r="AR160" s="24" t="s">
        <v>644</v>
      </c>
      <c r="AT160" s="24" t="s">
        <v>280</v>
      </c>
      <c r="AU160" s="24" t="s">
        <v>172</v>
      </c>
      <c r="AY160" s="24" t="s">
        <v>212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24" t="s">
        <v>85</v>
      </c>
      <c r="BK160" s="215">
        <f>ROUND(I160*H160,2)</f>
        <v>0</v>
      </c>
      <c r="BL160" s="24" t="s">
        <v>532</v>
      </c>
      <c r="BM160" s="24" t="s">
        <v>696</v>
      </c>
    </row>
    <row r="161" spans="2:65" s="1" customFormat="1" ht="27">
      <c r="B161" s="41"/>
      <c r="C161" s="63"/>
      <c r="D161" s="216" t="s">
        <v>220</v>
      </c>
      <c r="E161" s="63"/>
      <c r="F161" s="217" t="s">
        <v>697</v>
      </c>
      <c r="G161" s="63"/>
      <c r="H161" s="63"/>
      <c r="I161" s="173"/>
      <c r="J161" s="63"/>
      <c r="K161" s="63"/>
      <c r="L161" s="61"/>
      <c r="M161" s="218"/>
      <c r="N161" s="42"/>
      <c r="O161" s="42"/>
      <c r="P161" s="42"/>
      <c r="Q161" s="42"/>
      <c r="R161" s="42"/>
      <c r="S161" s="42"/>
      <c r="T161" s="78"/>
      <c r="AT161" s="24" t="s">
        <v>220</v>
      </c>
      <c r="AU161" s="24" t="s">
        <v>172</v>
      </c>
    </row>
    <row r="162" spans="2:65" s="12" customFormat="1" ht="13.5">
      <c r="B162" s="219"/>
      <c r="C162" s="220"/>
      <c r="D162" s="216" t="s">
        <v>222</v>
      </c>
      <c r="E162" s="221" t="s">
        <v>76</v>
      </c>
      <c r="F162" s="222" t="s">
        <v>417</v>
      </c>
      <c r="G162" s="220"/>
      <c r="H162" s="221" t="s">
        <v>76</v>
      </c>
      <c r="I162" s="223"/>
      <c r="J162" s="220"/>
      <c r="K162" s="220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222</v>
      </c>
      <c r="AU162" s="228" t="s">
        <v>172</v>
      </c>
      <c r="AV162" s="12" t="s">
        <v>85</v>
      </c>
      <c r="AW162" s="12" t="s">
        <v>40</v>
      </c>
      <c r="AX162" s="12" t="s">
        <v>78</v>
      </c>
      <c r="AY162" s="228" t="s">
        <v>212</v>
      </c>
    </row>
    <row r="163" spans="2:65" s="13" customFormat="1" ht="13.5">
      <c r="B163" s="229"/>
      <c r="C163" s="230"/>
      <c r="D163" s="216" t="s">
        <v>222</v>
      </c>
      <c r="E163" s="231" t="s">
        <v>76</v>
      </c>
      <c r="F163" s="232" t="s">
        <v>324</v>
      </c>
      <c r="G163" s="230"/>
      <c r="H163" s="233">
        <v>22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222</v>
      </c>
      <c r="AU163" s="239" t="s">
        <v>172</v>
      </c>
      <c r="AV163" s="13" t="s">
        <v>87</v>
      </c>
      <c r="AW163" s="13" t="s">
        <v>40</v>
      </c>
      <c r="AX163" s="13" t="s">
        <v>78</v>
      </c>
      <c r="AY163" s="239" t="s">
        <v>212</v>
      </c>
    </row>
    <row r="164" spans="2:65" s="14" customFormat="1" ht="13.5">
      <c r="B164" s="240"/>
      <c r="C164" s="241"/>
      <c r="D164" s="216" t="s">
        <v>222</v>
      </c>
      <c r="E164" s="242" t="s">
        <v>76</v>
      </c>
      <c r="F164" s="243" t="s">
        <v>225</v>
      </c>
      <c r="G164" s="241"/>
      <c r="H164" s="244">
        <v>22</v>
      </c>
      <c r="I164" s="245"/>
      <c r="J164" s="241"/>
      <c r="K164" s="241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222</v>
      </c>
      <c r="AU164" s="250" t="s">
        <v>172</v>
      </c>
      <c r="AV164" s="14" t="s">
        <v>218</v>
      </c>
      <c r="AW164" s="14" t="s">
        <v>40</v>
      </c>
      <c r="AX164" s="14" t="s">
        <v>85</v>
      </c>
      <c r="AY164" s="250" t="s">
        <v>212</v>
      </c>
    </row>
    <row r="165" spans="2:65" s="1" customFormat="1" ht="25.5" customHeight="1">
      <c r="B165" s="41"/>
      <c r="C165" s="204" t="s">
        <v>291</v>
      </c>
      <c r="D165" s="204" t="s">
        <v>214</v>
      </c>
      <c r="E165" s="205" t="s">
        <v>698</v>
      </c>
      <c r="F165" s="206" t="s">
        <v>699</v>
      </c>
      <c r="G165" s="207" t="s">
        <v>117</v>
      </c>
      <c r="H165" s="208">
        <v>4</v>
      </c>
      <c r="I165" s="209"/>
      <c r="J165" s="210">
        <f>ROUND(I165*H165,2)</f>
        <v>0</v>
      </c>
      <c r="K165" s="206" t="s">
        <v>217</v>
      </c>
      <c r="L165" s="61"/>
      <c r="M165" s="211" t="s">
        <v>76</v>
      </c>
      <c r="N165" s="212" t="s">
        <v>48</v>
      </c>
      <c r="O165" s="4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AR165" s="24" t="s">
        <v>532</v>
      </c>
      <c r="AT165" s="24" t="s">
        <v>214</v>
      </c>
      <c r="AU165" s="24" t="s">
        <v>172</v>
      </c>
      <c r="AY165" s="24" t="s">
        <v>212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24" t="s">
        <v>85</v>
      </c>
      <c r="BK165" s="215">
        <f>ROUND(I165*H165,2)</f>
        <v>0</v>
      </c>
      <c r="BL165" s="24" t="s">
        <v>532</v>
      </c>
      <c r="BM165" s="24" t="s">
        <v>700</v>
      </c>
    </row>
    <row r="166" spans="2:65" s="12" customFormat="1" ht="13.5">
      <c r="B166" s="219"/>
      <c r="C166" s="220"/>
      <c r="D166" s="216" t="s">
        <v>222</v>
      </c>
      <c r="E166" s="221" t="s">
        <v>76</v>
      </c>
      <c r="F166" s="222" t="s">
        <v>417</v>
      </c>
      <c r="G166" s="220"/>
      <c r="H166" s="221" t="s">
        <v>76</v>
      </c>
      <c r="I166" s="223"/>
      <c r="J166" s="220"/>
      <c r="K166" s="220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222</v>
      </c>
      <c r="AU166" s="228" t="s">
        <v>172</v>
      </c>
      <c r="AV166" s="12" t="s">
        <v>85</v>
      </c>
      <c r="AW166" s="12" t="s">
        <v>40</v>
      </c>
      <c r="AX166" s="12" t="s">
        <v>78</v>
      </c>
      <c r="AY166" s="228" t="s">
        <v>212</v>
      </c>
    </row>
    <row r="167" spans="2:65" s="13" customFormat="1" ht="13.5">
      <c r="B167" s="229"/>
      <c r="C167" s="230"/>
      <c r="D167" s="216" t="s">
        <v>222</v>
      </c>
      <c r="E167" s="231" t="s">
        <v>76</v>
      </c>
      <c r="F167" s="232" t="s">
        <v>218</v>
      </c>
      <c r="G167" s="230"/>
      <c r="H167" s="233">
        <v>4</v>
      </c>
      <c r="I167" s="234"/>
      <c r="J167" s="230"/>
      <c r="K167" s="230"/>
      <c r="L167" s="235"/>
      <c r="M167" s="236"/>
      <c r="N167" s="237"/>
      <c r="O167" s="237"/>
      <c r="P167" s="237"/>
      <c r="Q167" s="237"/>
      <c r="R167" s="237"/>
      <c r="S167" s="237"/>
      <c r="T167" s="238"/>
      <c r="AT167" s="239" t="s">
        <v>222</v>
      </c>
      <c r="AU167" s="239" t="s">
        <v>172</v>
      </c>
      <c r="AV167" s="13" t="s">
        <v>87</v>
      </c>
      <c r="AW167" s="13" t="s">
        <v>40</v>
      </c>
      <c r="AX167" s="13" t="s">
        <v>78</v>
      </c>
      <c r="AY167" s="239" t="s">
        <v>212</v>
      </c>
    </row>
    <row r="168" spans="2:65" s="14" customFormat="1" ht="13.5">
      <c r="B168" s="240"/>
      <c r="C168" s="241"/>
      <c r="D168" s="216" t="s">
        <v>222</v>
      </c>
      <c r="E168" s="242" t="s">
        <v>76</v>
      </c>
      <c r="F168" s="243" t="s">
        <v>225</v>
      </c>
      <c r="G168" s="241"/>
      <c r="H168" s="244">
        <v>4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AT168" s="250" t="s">
        <v>222</v>
      </c>
      <c r="AU168" s="250" t="s">
        <v>172</v>
      </c>
      <c r="AV168" s="14" t="s">
        <v>218</v>
      </c>
      <c r="AW168" s="14" t="s">
        <v>40</v>
      </c>
      <c r="AX168" s="14" t="s">
        <v>85</v>
      </c>
      <c r="AY168" s="250" t="s">
        <v>212</v>
      </c>
    </row>
    <row r="169" spans="2:65" s="1" customFormat="1" ht="38.25" customHeight="1">
      <c r="B169" s="41"/>
      <c r="C169" s="251" t="s">
        <v>309</v>
      </c>
      <c r="D169" s="251" t="s">
        <v>280</v>
      </c>
      <c r="E169" s="252" t="s">
        <v>701</v>
      </c>
      <c r="F169" s="253" t="s">
        <v>702</v>
      </c>
      <c r="G169" s="254" t="s">
        <v>117</v>
      </c>
      <c r="H169" s="255">
        <v>4</v>
      </c>
      <c r="I169" s="256"/>
      <c r="J169" s="257">
        <f>ROUND(I169*H169,2)</f>
        <v>0</v>
      </c>
      <c r="K169" s="253" t="s">
        <v>217</v>
      </c>
      <c r="L169" s="258"/>
      <c r="M169" s="259" t="s">
        <v>76</v>
      </c>
      <c r="N169" s="260" t="s">
        <v>48</v>
      </c>
      <c r="O169" s="42"/>
      <c r="P169" s="213">
        <f>O169*H169</f>
        <v>0</v>
      </c>
      <c r="Q169" s="213">
        <v>1.9000000000000001E-4</v>
      </c>
      <c r="R169" s="213">
        <f>Q169*H169</f>
        <v>7.6000000000000004E-4</v>
      </c>
      <c r="S169" s="213">
        <v>0</v>
      </c>
      <c r="T169" s="214">
        <f>S169*H169</f>
        <v>0</v>
      </c>
      <c r="AR169" s="24" t="s">
        <v>644</v>
      </c>
      <c r="AT169" s="24" t="s">
        <v>280</v>
      </c>
      <c r="AU169" s="24" t="s">
        <v>172</v>
      </c>
      <c r="AY169" s="24" t="s">
        <v>212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4" t="s">
        <v>85</v>
      </c>
      <c r="BK169" s="215">
        <f>ROUND(I169*H169,2)</f>
        <v>0</v>
      </c>
      <c r="BL169" s="24" t="s">
        <v>532</v>
      </c>
      <c r="BM169" s="24" t="s">
        <v>703</v>
      </c>
    </row>
    <row r="170" spans="2:65" s="1" customFormat="1" ht="27">
      <c r="B170" s="41"/>
      <c r="C170" s="63"/>
      <c r="D170" s="216" t="s">
        <v>220</v>
      </c>
      <c r="E170" s="63"/>
      <c r="F170" s="217" t="s">
        <v>704</v>
      </c>
      <c r="G170" s="63"/>
      <c r="H170" s="63"/>
      <c r="I170" s="173"/>
      <c r="J170" s="63"/>
      <c r="K170" s="63"/>
      <c r="L170" s="61"/>
      <c r="M170" s="218"/>
      <c r="N170" s="42"/>
      <c r="O170" s="42"/>
      <c r="P170" s="42"/>
      <c r="Q170" s="42"/>
      <c r="R170" s="42"/>
      <c r="S170" s="42"/>
      <c r="T170" s="78"/>
      <c r="AT170" s="24" t="s">
        <v>220</v>
      </c>
      <c r="AU170" s="24" t="s">
        <v>172</v>
      </c>
    </row>
    <row r="171" spans="2:65" s="12" customFormat="1" ht="13.5">
      <c r="B171" s="219"/>
      <c r="C171" s="220"/>
      <c r="D171" s="216" t="s">
        <v>222</v>
      </c>
      <c r="E171" s="221" t="s">
        <v>76</v>
      </c>
      <c r="F171" s="222" t="s">
        <v>417</v>
      </c>
      <c r="G171" s="220"/>
      <c r="H171" s="221" t="s">
        <v>76</v>
      </c>
      <c r="I171" s="223"/>
      <c r="J171" s="220"/>
      <c r="K171" s="220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222</v>
      </c>
      <c r="AU171" s="228" t="s">
        <v>172</v>
      </c>
      <c r="AV171" s="12" t="s">
        <v>85</v>
      </c>
      <c r="AW171" s="12" t="s">
        <v>40</v>
      </c>
      <c r="AX171" s="12" t="s">
        <v>78</v>
      </c>
      <c r="AY171" s="228" t="s">
        <v>212</v>
      </c>
    </row>
    <row r="172" spans="2:65" s="13" customFormat="1" ht="13.5">
      <c r="B172" s="229"/>
      <c r="C172" s="230"/>
      <c r="D172" s="216" t="s">
        <v>222</v>
      </c>
      <c r="E172" s="231" t="s">
        <v>76</v>
      </c>
      <c r="F172" s="232" t="s">
        <v>218</v>
      </c>
      <c r="G172" s="230"/>
      <c r="H172" s="233">
        <v>4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222</v>
      </c>
      <c r="AU172" s="239" t="s">
        <v>172</v>
      </c>
      <c r="AV172" s="13" t="s">
        <v>87</v>
      </c>
      <c r="AW172" s="13" t="s">
        <v>40</v>
      </c>
      <c r="AX172" s="13" t="s">
        <v>78</v>
      </c>
      <c r="AY172" s="239" t="s">
        <v>212</v>
      </c>
    </row>
    <row r="173" spans="2:65" s="14" customFormat="1" ht="13.5">
      <c r="B173" s="240"/>
      <c r="C173" s="241"/>
      <c r="D173" s="216" t="s">
        <v>222</v>
      </c>
      <c r="E173" s="242" t="s">
        <v>76</v>
      </c>
      <c r="F173" s="243" t="s">
        <v>225</v>
      </c>
      <c r="G173" s="241"/>
      <c r="H173" s="244">
        <v>4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AT173" s="250" t="s">
        <v>222</v>
      </c>
      <c r="AU173" s="250" t="s">
        <v>172</v>
      </c>
      <c r="AV173" s="14" t="s">
        <v>218</v>
      </c>
      <c r="AW173" s="14" t="s">
        <v>40</v>
      </c>
      <c r="AX173" s="14" t="s">
        <v>85</v>
      </c>
      <c r="AY173" s="250" t="s">
        <v>212</v>
      </c>
    </row>
    <row r="174" spans="2:65" s="1" customFormat="1" ht="38.25" customHeight="1">
      <c r="B174" s="41"/>
      <c r="C174" s="204" t="s">
        <v>315</v>
      </c>
      <c r="D174" s="204" t="s">
        <v>214</v>
      </c>
      <c r="E174" s="205" t="s">
        <v>705</v>
      </c>
      <c r="F174" s="206" t="s">
        <v>706</v>
      </c>
      <c r="G174" s="207" t="s">
        <v>117</v>
      </c>
      <c r="H174" s="208">
        <v>14</v>
      </c>
      <c r="I174" s="209"/>
      <c r="J174" s="210">
        <f>ROUND(I174*H174,2)</f>
        <v>0</v>
      </c>
      <c r="K174" s="206" t="s">
        <v>217</v>
      </c>
      <c r="L174" s="61"/>
      <c r="M174" s="211" t="s">
        <v>76</v>
      </c>
      <c r="N174" s="212" t="s">
        <v>48</v>
      </c>
      <c r="O174" s="42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AR174" s="24" t="s">
        <v>532</v>
      </c>
      <c r="AT174" s="24" t="s">
        <v>214</v>
      </c>
      <c r="AU174" s="24" t="s">
        <v>172</v>
      </c>
      <c r="AY174" s="24" t="s">
        <v>212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24" t="s">
        <v>85</v>
      </c>
      <c r="BK174" s="215">
        <f>ROUND(I174*H174,2)</f>
        <v>0</v>
      </c>
      <c r="BL174" s="24" t="s">
        <v>532</v>
      </c>
      <c r="BM174" s="24" t="s">
        <v>707</v>
      </c>
    </row>
    <row r="175" spans="2:65" s="12" customFormat="1" ht="27">
      <c r="B175" s="219"/>
      <c r="C175" s="220"/>
      <c r="D175" s="216" t="s">
        <v>222</v>
      </c>
      <c r="E175" s="221" t="s">
        <v>76</v>
      </c>
      <c r="F175" s="222" t="s">
        <v>708</v>
      </c>
      <c r="G175" s="220"/>
      <c r="H175" s="221" t="s">
        <v>76</v>
      </c>
      <c r="I175" s="223"/>
      <c r="J175" s="220"/>
      <c r="K175" s="220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222</v>
      </c>
      <c r="AU175" s="228" t="s">
        <v>172</v>
      </c>
      <c r="AV175" s="12" t="s">
        <v>85</v>
      </c>
      <c r="AW175" s="12" t="s">
        <v>40</v>
      </c>
      <c r="AX175" s="12" t="s">
        <v>78</v>
      </c>
      <c r="AY175" s="228" t="s">
        <v>212</v>
      </c>
    </row>
    <row r="176" spans="2:65" s="13" customFormat="1" ht="13.5">
      <c r="B176" s="229"/>
      <c r="C176" s="230"/>
      <c r="D176" s="216" t="s">
        <v>222</v>
      </c>
      <c r="E176" s="231" t="s">
        <v>76</v>
      </c>
      <c r="F176" s="232" t="s">
        <v>286</v>
      </c>
      <c r="G176" s="230"/>
      <c r="H176" s="233">
        <v>14</v>
      </c>
      <c r="I176" s="234"/>
      <c r="J176" s="230"/>
      <c r="K176" s="230"/>
      <c r="L176" s="235"/>
      <c r="M176" s="236"/>
      <c r="N176" s="237"/>
      <c r="O176" s="237"/>
      <c r="P176" s="237"/>
      <c r="Q176" s="237"/>
      <c r="R176" s="237"/>
      <c r="S176" s="237"/>
      <c r="T176" s="238"/>
      <c r="AT176" s="239" t="s">
        <v>222</v>
      </c>
      <c r="AU176" s="239" t="s">
        <v>172</v>
      </c>
      <c r="AV176" s="13" t="s">
        <v>87</v>
      </c>
      <c r="AW176" s="13" t="s">
        <v>40</v>
      </c>
      <c r="AX176" s="13" t="s">
        <v>78</v>
      </c>
      <c r="AY176" s="239" t="s">
        <v>212</v>
      </c>
    </row>
    <row r="177" spans="2:65" s="14" customFormat="1" ht="13.5">
      <c r="B177" s="240"/>
      <c r="C177" s="241"/>
      <c r="D177" s="216" t="s">
        <v>222</v>
      </c>
      <c r="E177" s="242" t="s">
        <v>76</v>
      </c>
      <c r="F177" s="243" t="s">
        <v>225</v>
      </c>
      <c r="G177" s="241"/>
      <c r="H177" s="244">
        <v>14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AT177" s="250" t="s">
        <v>222</v>
      </c>
      <c r="AU177" s="250" t="s">
        <v>172</v>
      </c>
      <c r="AV177" s="14" t="s">
        <v>218</v>
      </c>
      <c r="AW177" s="14" t="s">
        <v>40</v>
      </c>
      <c r="AX177" s="14" t="s">
        <v>85</v>
      </c>
      <c r="AY177" s="250" t="s">
        <v>212</v>
      </c>
    </row>
    <row r="178" spans="2:65" s="1" customFormat="1" ht="25.5" customHeight="1">
      <c r="B178" s="41"/>
      <c r="C178" s="204" t="s">
        <v>9</v>
      </c>
      <c r="D178" s="204" t="s">
        <v>214</v>
      </c>
      <c r="E178" s="205" t="s">
        <v>709</v>
      </c>
      <c r="F178" s="206" t="s">
        <v>710</v>
      </c>
      <c r="G178" s="207" t="s">
        <v>135</v>
      </c>
      <c r="H178" s="208">
        <v>8</v>
      </c>
      <c r="I178" s="209"/>
      <c r="J178" s="210">
        <f>ROUND(I178*H178,2)</f>
        <v>0</v>
      </c>
      <c r="K178" s="206" t="s">
        <v>217</v>
      </c>
      <c r="L178" s="61"/>
      <c r="M178" s="211" t="s">
        <v>76</v>
      </c>
      <c r="N178" s="212" t="s">
        <v>48</v>
      </c>
      <c r="O178" s="42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AR178" s="24" t="s">
        <v>532</v>
      </c>
      <c r="AT178" s="24" t="s">
        <v>214</v>
      </c>
      <c r="AU178" s="24" t="s">
        <v>172</v>
      </c>
      <c r="AY178" s="24" t="s">
        <v>212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24" t="s">
        <v>85</v>
      </c>
      <c r="BK178" s="215">
        <f>ROUND(I178*H178,2)</f>
        <v>0</v>
      </c>
      <c r="BL178" s="24" t="s">
        <v>532</v>
      </c>
      <c r="BM178" s="24" t="s">
        <v>711</v>
      </c>
    </row>
    <row r="179" spans="2:65" s="12" customFormat="1" ht="13.5">
      <c r="B179" s="219"/>
      <c r="C179" s="220"/>
      <c r="D179" s="216" t="s">
        <v>222</v>
      </c>
      <c r="E179" s="221" t="s">
        <v>76</v>
      </c>
      <c r="F179" s="222" t="s">
        <v>369</v>
      </c>
      <c r="G179" s="220"/>
      <c r="H179" s="221" t="s">
        <v>76</v>
      </c>
      <c r="I179" s="223"/>
      <c r="J179" s="220"/>
      <c r="K179" s="220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222</v>
      </c>
      <c r="AU179" s="228" t="s">
        <v>172</v>
      </c>
      <c r="AV179" s="12" t="s">
        <v>85</v>
      </c>
      <c r="AW179" s="12" t="s">
        <v>40</v>
      </c>
      <c r="AX179" s="12" t="s">
        <v>78</v>
      </c>
      <c r="AY179" s="228" t="s">
        <v>212</v>
      </c>
    </row>
    <row r="180" spans="2:65" s="13" customFormat="1" ht="13.5">
      <c r="B180" s="229"/>
      <c r="C180" s="230"/>
      <c r="D180" s="216" t="s">
        <v>222</v>
      </c>
      <c r="E180" s="231" t="s">
        <v>76</v>
      </c>
      <c r="F180" s="232" t="s">
        <v>251</v>
      </c>
      <c r="G180" s="230"/>
      <c r="H180" s="233">
        <v>8</v>
      </c>
      <c r="I180" s="234"/>
      <c r="J180" s="230"/>
      <c r="K180" s="230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222</v>
      </c>
      <c r="AU180" s="239" t="s">
        <v>172</v>
      </c>
      <c r="AV180" s="13" t="s">
        <v>87</v>
      </c>
      <c r="AW180" s="13" t="s">
        <v>40</v>
      </c>
      <c r="AX180" s="13" t="s">
        <v>78</v>
      </c>
      <c r="AY180" s="239" t="s">
        <v>212</v>
      </c>
    </row>
    <row r="181" spans="2:65" s="14" customFormat="1" ht="13.5">
      <c r="B181" s="240"/>
      <c r="C181" s="241"/>
      <c r="D181" s="216" t="s">
        <v>222</v>
      </c>
      <c r="E181" s="242" t="s">
        <v>76</v>
      </c>
      <c r="F181" s="243" t="s">
        <v>225</v>
      </c>
      <c r="G181" s="241"/>
      <c r="H181" s="244">
        <v>8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AT181" s="250" t="s">
        <v>222</v>
      </c>
      <c r="AU181" s="250" t="s">
        <v>172</v>
      </c>
      <c r="AV181" s="14" t="s">
        <v>218</v>
      </c>
      <c r="AW181" s="14" t="s">
        <v>40</v>
      </c>
      <c r="AX181" s="14" t="s">
        <v>85</v>
      </c>
      <c r="AY181" s="250" t="s">
        <v>212</v>
      </c>
    </row>
    <row r="182" spans="2:65" s="1" customFormat="1" ht="25.5" customHeight="1">
      <c r="B182" s="41"/>
      <c r="C182" s="204" t="s">
        <v>324</v>
      </c>
      <c r="D182" s="204" t="s">
        <v>214</v>
      </c>
      <c r="E182" s="205" t="s">
        <v>712</v>
      </c>
      <c r="F182" s="206" t="s">
        <v>713</v>
      </c>
      <c r="G182" s="207" t="s">
        <v>135</v>
      </c>
      <c r="H182" s="208">
        <v>12</v>
      </c>
      <c r="I182" s="209"/>
      <c r="J182" s="210">
        <f>ROUND(I182*H182,2)</f>
        <v>0</v>
      </c>
      <c r="K182" s="206" t="s">
        <v>217</v>
      </c>
      <c r="L182" s="61"/>
      <c r="M182" s="211" t="s">
        <v>76</v>
      </c>
      <c r="N182" s="212" t="s">
        <v>48</v>
      </c>
      <c r="O182" s="42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AR182" s="24" t="s">
        <v>532</v>
      </c>
      <c r="AT182" s="24" t="s">
        <v>214</v>
      </c>
      <c r="AU182" s="24" t="s">
        <v>172</v>
      </c>
      <c r="AY182" s="24" t="s">
        <v>212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24" t="s">
        <v>85</v>
      </c>
      <c r="BK182" s="215">
        <f>ROUND(I182*H182,2)</f>
        <v>0</v>
      </c>
      <c r="BL182" s="24" t="s">
        <v>532</v>
      </c>
      <c r="BM182" s="24" t="s">
        <v>714</v>
      </c>
    </row>
    <row r="183" spans="2:65" s="12" customFormat="1" ht="13.5">
      <c r="B183" s="219"/>
      <c r="C183" s="220"/>
      <c r="D183" s="216" t="s">
        <v>222</v>
      </c>
      <c r="E183" s="221" t="s">
        <v>76</v>
      </c>
      <c r="F183" s="222" t="s">
        <v>369</v>
      </c>
      <c r="G183" s="220"/>
      <c r="H183" s="221" t="s">
        <v>76</v>
      </c>
      <c r="I183" s="223"/>
      <c r="J183" s="220"/>
      <c r="K183" s="220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222</v>
      </c>
      <c r="AU183" s="228" t="s">
        <v>172</v>
      </c>
      <c r="AV183" s="12" t="s">
        <v>85</v>
      </c>
      <c r="AW183" s="12" t="s">
        <v>40</v>
      </c>
      <c r="AX183" s="12" t="s">
        <v>78</v>
      </c>
      <c r="AY183" s="228" t="s">
        <v>212</v>
      </c>
    </row>
    <row r="184" spans="2:65" s="13" customFormat="1" ht="13.5">
      <c r="B184" s="229"/>
      <c r="C184" s="230"/>
      <c r="D184" s="216" t="s">
        <v>222</v>
      </c>
      <c r="E184" s="231" t="s">
        <v>76</v>
      </c>
      <c r="F184" s="232" t="s">
        <v>273</v>
      </c>
      <c r="G184" s="230"/>
      <c r="H184" s="233">
        <v>12</v>
      </c>
      <c r="I184" s="234"/>
      <c r="J184" s="230"/>
      <c r="K184" s="230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222</v>
      </c>
      <c r="AU184" s="239" t="s">
        <v>172</v>
      </c>
      <c r="AV184" s="13" t="s">
        <v>87</v>
      </c>
      <c r="AW184" s="13" t="s">
        <v>40</v>
      </c>
      <c r="AX184" s="13" t="s">
        <v>78</v>
      </c>
      <c r="AY184" s="239" t="s">
        <v>212</v>
      </c>
    </row>
    <row r="185" spans="2:65" s="14" customFormat="1" ht="13.5">
      <c r="B185" s="240"/>
      <c r="C185" s="241"/>
      <c r="D185" s="216" t="s">
        <v>222</v>
      </c>
      <c r="E185" s="242" t="s">
        <v>76</v>
      </c>
      <c r="F185" s="243" t="s">
        <v>225</v>
      </c>
      <c r="G185" s="241"/>
      <c r="H185" s="244">
        <v>12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222</v>
      </c>
      <c r="AU185" s="250" t="s">
        <v>172</v>
      </c>
      <c r="AV185" s="14" t="s">
        <v>218</v>
      </c>
      <c r="AW185" s="14" t="s">
        <v>40</v>
      </c>
      <c r="AX185" s="14" t="s">
        <v>85</v>
      </c>
      <c r="AY185" s="250" t="s">
        <v>212</v>
      </c>
    </row>
    <row r="186" spans="2:65" s="1" customFormat="1" ht="38.25" customHeight="1">
      <c r="B186" s="41"/>
      <c r="C186" s="204" t="s">
        <v>331</v>
      </c>
      <c r="D186" s="204" t="s">
        <v>214</v>
      </c>
      <c r="E186" s="205" t="s">
        <v>715</v>
      </c>
      <c r="F186" s="206" t="s">
        <v>716</v>
      </c>
      <c r="G186" s="207" t="s">
        <v>117</v>
      </c>
      <c r="H186" s="208">
        <v>55</v>
      </c>
      <c r="I186" s="209"/>
      <c r="J186" s="210">
        <f>ROUND(I186*H186,2)</f>
        <v>0</v>
      </c>
      <c r="K186" s="206" t="s">
        <v>217</v>
      </c>
      <c r="L186" s="61"/>
      <c r="M186" s="211" t="s">
        <v>76</v>
      </c>
      <c r="N186" s="212" t="s">
        <v>48</v>
      </c>
      <c r="O186" s="42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AR186" s="24" t="s">
        <v>532</v>
      </c>
      <c r="AT186" s="24" t="s">
        <v>214</v>
      </c>
      <c r="AU186" s="24" t="s">
        <v>172</v>
      </c>
      <c r="AY186" s="24" t="s">
        <v>212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24" t="s">
        <v>85</v>
      </c>
      <c r="BK186" s="215">
        <f>ROUND(I186*H186,2)</f>
        <v>0</v>
      </c>
      <c r="BL186" s="24" t="s">
        <v>532</v>
      </c>
      <c r="BM186" s="24" t="s">
        <v>717</v>
      </c>
    </row>
    <row r="187" spans="2:65" s="12" customFormat="1" ht="13.5">
      <c r="B187" s="219"/>
      <c r="C187" s="220"/>
      <c r="D187" s="216" t="s">
        <v>222</v>
      </c>
      <c r="E187" s="221" t="s">
        <v>76</v>
      </c>
      <c r="F187" s="222" t="s">
        <v>417</v>
      </c>
      <c r="G187" s="220"/>
      <c r="H187" s="221" t="s">
        <v>76</v>
      </c>
      <c r="I187" s="223"/>
      <c r="J187" s="220"/>
      <c r="K187" s="220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222</v>
      </c>
      <c r="AU187" s="228" t="s">
        <v>172</v>
      </c>
      <c r="AV187" s="12" t="s">
        <v>85</v>
      </c>
      <c r="AW187" s="12" t="s">
        <v>40</v>
      </c>
      <c r="AX187" s="12" t="s">
        <v>78</v>
      </c>
      <c r="AY187" s="228" t="s">
        <v>212</v>
      </c>
    </row>
    <row r="188" spans="2:65" s="13" customFormat="1" ht="13.5">
      <c r="B188" s="229"/>
      <c r="C188" s="230"/>
      <c r="D188" s="216" t="s">
        <v>222</v>
      </c>
      <c r="E188" s="231" t="s">
        <v>611</v>
      </c>
      <c r="F188" s="232" t="s">
        <v>485</v>
      </c>
      <c r="G188" s="230"/>
      <c r="H188" s="233">
        <v>55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222</v>
      </c>
      <c r="AU188" s="239" t="s">
        <v>172</v>
      </c>
      <c r="AV188" s="13" t="s">
        <v>87</v>
      </c>
      <c r="AW188" s="13" t="s">
        <v>40</v>
      </c>
      <c r="AX188" s="13" t="s">
        <v>78</v>
      </c>
      <c r="AY188" s="239" t="s">
        <v>212</v>
      </c>
    </row>
    <row r="189" spans="2:65" s="14" customFormat="1" ht="13.5">
      <c r="B189" s="240"/>
      <c r="C189" s="241"/>
      <c r="D189" s="216" t="s">
        <v>222</v>
      </c>
      <c r="E189" s="242" t="s">
        <v>76</v>
      </c>
      <c r="F189" s="243" t="s">
        <v>225</v>
      </c>
      <c r="G189" s="241"/>
      <c r="H189" s="244">
        <v>55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AT189" s="250" t="s">
        <v>222</v>
      </c>
      <c r="AU189" s="250" t="s">
        <v>172</v>
      </c>
      <c r="AV189" s="14" t="s">
        <v>218</v>
      </c>
      <c r="AW189" s="14" t="s">
        <v>40</v>
      </c>
      <c r="AX189" s="14" t="s">
        <v>85</v>
      </c>
      <c r="AY189" s="250" t="s">
        <v>212</v>
      </c>
    </row>
    <row r="190" spans="2:65" s="1" customFormat="1" ht="16.5" customHeight="1">
      <c r="B190" s="41"/>
      <c r="C190" s="251" t="s">
        <v>335</v>
      </c>
      <c r="D190" s="251" t="s">
        <v>280</v>
      </c>
      <c r="E190" s="252" t="s">
        <v>718</v>
      </c>
      <c r="F190" s="253" t="s">
        <v>719</v>
      </c>
      <c r="G190" s="254" t="s">
        <v>312</v>
      </c>
      <c r="H190" s="255">
        <v>52.25</v>
      </c>
      <c r="I190" s="256"/>
      <c r="J190" s="257">
        <f>ROUND(I190*H190,2)</f>
        <v>0</v>
      </c>
      <c r="K190" s="253" t="s">
        <v>217</v>
      </c>
      <c r="L190" s="258"/>
      <c r="M190" s="259" t="s">
        <v>76</v>
      </c>
      <c r="N190" s="260" t="s">
        <v>48</v>
      </c>
      <c r="O190" s="42"/>
      <c r="P190" s="213">
        <f>O190*H190</f>
        <v>0</v>
      </c>
      <c r="Q190" s="213">
        <v>1E-3</v>
      </c>
      <c r="R190" s="213">
        <f>Q190*H190</f>
        <v>5.2249999999999998E-2</v>
      </c>
      <c r="S190" s="213">
        <v>0</v>
      </c>
      <c r="T190" s="214">
        <f>S190*H190</f>
        <v>0</v>
      </c>
      <c r="AR190" s="24" t="s">
        <v>644</v>
      </c>
      <c r="AT190" s="24" t="s">
        <v>280</v>
      </c>
      <c r="AU190" s="24" t="s">
        <v>172</v>
      </c>
      <c r="AY190" s="24" t="s">
        <v>212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24" t="s">
        <v>85</v>
      </c>
      <c r="BK190" s="215">
        <f>ROUND(I190*H190,2)</f>
        <v>0</v>
      </c>
      <c r="BL190" s="24" t="s">
        <v>532</v>
      </c>
      <c r="BM190" s="24" t="s">
        <v>720</v>
      </c>
    </row>
    <row r="191" spans="2:65" s="12" customFormat="1" ht="13.5">
      <c r="B191" s="219"/>
      <c r="C191" s="220"/>
      <c r="D191" s="216" t="s">
        <v>222</v>
      </c>
      <c r="E191" s="221" t="s">
        <v>76</v>
      </c>
      <c r="F191" s="222" t="s">
        <v>417</v>
      </c>
      <c r="G191" s="220"/>
      <c r="H191" s="221" t="s">
        <v>76</v>
      </c>
      <c r="I191" s="223"/>
      <c r="J191" s="220"/>
      <c r="K191" s="220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222</v>
      </c>
      <c r="AU191" s="228" t="s">
        <v>172</v>
      </c>
      <c r="AV191" s="12" t="s">
        <v>85</v>
      </c>
      <c r="AW191" s="12" t="s">
        <v>40</v>
      </c>
      <c r="AX191" s="12" t="s">
        <v>78</v>
      </c>
      <c r="AY191" s="228" t="s">
        <v>212</v>
      </c>
    </row>
    <row r="192" spans="2:65" s="13" customFormat="1" ht="13.5">
      <c r="B192" s="229"/>
      <c r="C192" s="230"/>
      <c r="D192" s="216" t="s">
        <v>222</v>
      </c>
      <c r="E192" s="231" t="s">
        <v>76</v>
      </c>
      <c r="F192" s="232" t="s">
        <v>721</v>
      </c>
      <c r="G192" s="230"/>
      <c r="H192" s="233">
        <v>52.25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222</v>
      </c>
      <c r="AU192" s="239" t="s">
        <v>172</v>
      </c>
      <c r="AV192" s="13" t="s">
        <v>87</v>
      </c>
      <c r="AW192" s="13" t="s">
        <v>40</v>
      </c>
      <c r="AX192" s="13" t="s">
        <v>78</v>
      </c>
      <c r="AY192" s="239" t="s">
        <v>212</v>
      </c>
    </row>
    <row r="193" spans="2:65" s="14" customFormat="1" ht="13.5">
      <c r="B193" s="240"/>
      <c r="C193" s="241"/>
      <c r="D193" s="216" t="s">
        <v>222</v>
      </c>
      <c r="E193" s="242" t="s">
        <v>76</v>
      </c>
      <c r="F193" s="243" t="s">
        <v>225</v>
      </c>
      <c r="G193" s="241"/>
      <c r="H193" s="244">
        <v>52.25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222</v>
      </c>
      <c r="AU193" s="250" t="s">
        <v>172</v>
      </c>
      <c r="AV193" s="14" t="s">
        <v>218</v>
      </c>
      <c r="AW193" s="14" t="s">
        <v>40</v>
      </c>
      <c r="AX193" s="14" t="s">
        <v>85</v>
      </c>
      <c r="AY193" s="250" t="s">
        <v>212</v>
      </c>
    </row>
    <row r="194" spans="2:65" s="1" customFormat="1" ht="25.5" customHeight="1">
      <c r="B194" s="41"/>
      <c r="C194" s="251" t="s">
        <v>343</v>
      </c>
      <c r="D194" s="251" t="s">
        <v>280</v>
      </c>
      <c r="E194" s="252" t="s">
        <v>722</v>
      </c>
      <c r="F194" s="253" t="s">
        <v>723</v>
      </c>
      <c r="G194" s="254" t="s">
        <v>135</v>
      </c>
      <c r="H194" s="255">
        <v>4</v>
      </c>
      <c r="I194" s="256"/>
      <c r="J194" s="257">
        <f>ROUND(I194*H194,2)</f>
        <v>0</v>
      </c>
      <c r="K194" s="253" t="s">
        <v>217</v>
      </c>
      <c r="L194" s="258"/>
      <c r="M194" s="259" t="s">
        <v>76</v>
      </c>
      <c r="N194" s="260" t="s">
        <v>48</v>
      </c>
      <c r="O194" s="42"/>
      <c r="P194" s="213">
        <f>O194*H194</f>
        <v>0</v>
      </c>
      <c r="Q194" s="213">
        <v>6.9999999999999999E-4</v>
      </c>
      <c r="R194" s="213">
        <f>Q194*H194</f>
        <v>2.8E-3</v>
      </c>
      <c r="S194" s="213">
        <v>0</v>
      </c>
      <c r="T194" s="214">
        <f>S194*H194</f>
        <v>0</v>
      </c>
      <c r="AR194" s="24" t="s">
        <v>644</v>
      </c>
      <c r="AT194" s="24" t="s">
        <v>280</v>
      </c>
      <c r="AU194" s="24" t="s">
        <v>172</v>
      </c>
      <c r="AY194" s="24" t="s">
        <v>212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24" t="s">
        <v>85</v>
      </c>
      <c r="BK194" s="215">
        <f>ROUND(I194*H194,2)</f>
        <v>0</v>
      </c>
      <c r="BL194" s="24" t="s">
        <v>532</v>
      </c>
      <c r="BM194" s="24" t="s">
        <v>724</v>
      </c>
    </row>
    <row r="195" spans="2:65" s="12" customFormat="1" ht="13.5">
      <c r="B195" s="219"/>
      <c r="C195" s="220"/>
      <c r="D195" s="216" t="s">
        <v>222</v>
      </c>
      <c r="E195" s="221" t="s">
        <v>76</v>
      </c>
      <c r="F195" s="222" t="s">
        <v>369</v>
      </c>
      <c r="G195" s="220"/>
      <c r="H195" s="221" t="s">
        <v>76</v>
      </c>
      <c r="I195" s="223"/>
      <c r="J195" s="220"/>
      <c r="K195" s="220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222</v>
      </c>
      <c r="AU195" s="228" t="s">
        <v>172</v>
      </c>
      <c r="AV195" s="12" t="s">
        <v>85</v>
      </c>
      <c r="AW195" s="12" t="s">
        <v>40</v>
      </c>
      <c r="AX195" s="12" t="s">
        <v>78</v>
      </c>
      <c r="AY195" s="228" t="s">
        <v>212</v>
      </c>
    </row>
    <row r="196" spans="2:65" s="13" customFormat="1" ht="13.5">
      <c r="B196" s="229"/>
      <c r="C196" s="230"/>
      <c r="D196" s="216" t="s">
        <v>222</v>
      </c>
      <c r="E196" s="231" t="s">
        <v>76</v>
      </c>
      <c r="F196" s="232" t="s">
        <v>218</v>
      </c>
      <c r="G196" s="230"/>
      <c r="H196" s="233">
        <v>4</v>
      </c>
      <c r="I196" s="234"/>
      <c r="J196" s="230"/>
      <c r="K196" s="230"/>
      <c r="L196" s="235"/>
      <c r="M196" s="236"/>
      <c r="N196" s="237"/>
      <c r="O196" s="237"/>
      <c r="P196" s="237"/>
      <c r="Q196" s="237"/>
      <c r="R196" s="237"/>
      <c r="S196" s="237"/>
      <c r="T196" s="238"/>
      <c r="AT196" s="239" t="s">
        <v>222</v>
      </c>
      <c r="AU196" s="239" t="s">
        <v>172</v>
      </c>
      <c r="AV196" s="13" t="s">
        <v>87</v>
      </c>
      <c r="AW196" s="13" t="s">
        <v>40</v>
      </c>
      <c r="AX196" s="13" t="s">
        <v>78</v>
      </c>
      <c r="AY196" s="239" t="s">
        <v>212</v>
      </c>
    </row>
    <row r="197" spans="2:65" s="14" customFormat="1" ht="13.5">
      <c r="B197" s="240"/>
      <c r="C197" s="241"/>
      <c r="D197" s="216" t="s">
        <v>222</v>
      </c>
      <c r="E197" s="242" t="s">
        <v>76</v>
      </c>
      <c r="F197" s="243" t="s">
        <v>225</v>
      </c>
      <c r="G197" s="241"/>
      <c r="H197" s="244">
        <v>4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AT197" s="250" t="s">
        <v>222</v>
      </c>
      <c r="AU197" s="250" t="s">
        <v>172</v>
      </c>
      <c r="AV197" s="14" t="s">
        <v>218</v>
      </c>
      <c r="AW197" s="14" t="s">
        <v>40</v>
      </c>
      <c r="AX197" s="14" t="s">
        <v>85</v>
      </c>
      <c r="AY197" s="250" t="s">
        <v>212</v>
      </c>
    </row>
    <row r="198" spans="2:65" s="11" customFormat="1" ht="22.35" customHeight="1">
      <c r="B198" s="188"/>
      <c r="C198" s="189"/>
      <c r="D198" s="190" t="s">
        <v>77</v>
      </c>
      <c r="E198" s="202" t="s">
        <v>725</v>
      </c>
      <c r="F198" s="202" t="s">
        <v>726</v>
      </c>
      <c r="G198" s="189"/>
      <c r="H198" s="189"/>
      <c r="I198" s="192"/>
      <c r="J198" s="203">
        <f>BK198</f>
        <v>0</v>
      </c>
      <c r="K198" s="189"/>
      <c r="L198" s="194"/>
      <c r="M198" s="195"/>
      <c r="N198" s="196"/>
      <c r="O198" s="196"/>
      <c r="P198" s="197">
        <f>SUM(P199:P259)</f>
        <v>0</v>
      </c>
      <c r="Q198" s="196"/>
      <c r="R198" s="197">
        <f>SUM(R199:R259)</f>
        <v>10.310619599999999</v>
      </c>
      <c r="S198" s="196"/>
      <c r="T198" s="198">
        <f>SUM(T199:T259)</f>
        <v>0</v>
      </c>
      <c r="AR198" s="199" t="s">
        <v>172</v>
      </c>
      <c r="AT198" s="200" t="s">
        <v>77</v>
      </c>
      <c r="AU198" s="200" t="s">
        <v>87</v>
      </c>
      <c r="AY198" s="199" t="s">
        <v>212</v>
      </c>
      <c r="BK198" s="201">
        <f>SUM(BK199:BK259)</f>
        <v>0</v>
      </c>
    </row>
    <row r="199" spans="2:65" s="1" customFormat="1" ht="16.5" customHeight="1">
      <c r="B199" s="41"/>
      <c r="C199" s="204" t="s">
        <v>349</v>
      </c>
      <c r="D199" s="204" t="s">
        <v>214</v>
      </c>
      <c r="E199" s="205" t="s">
        <v>727</v>
      </c>
      <c r="F199" s="206" t="s">
        <v>728</v>
      </c>
      <c r="G199" s="207" t="s">
        <v>643</v>
      </c>
      <c r="H199" s="208">
        <v>2</v>
      </c>
      <c r="I199" s="209"/>
      <c r="J199" s="210">
        <f>ROUND(I199*H199,2)</f>
        <v>0</v>
      </c>
      <c r="K199" s="206" t="s">
        <v>76</v>
      </c>
      <c r="L199" s="61"/>
      <c r="M199" s="211" t="s">
        <v>76</v>
      </c>
      <c r="N199" s="212" t="s">
        <v>48</v>
      </c>
      <c r="O199" s="42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AR199" s="24" t="s">
        <v>532</v>
      </c>
      <c r="AT199" s="24" t="s">
        <v>214</v>
      </c>
      <c r="AU199" s="24" t="s">
        <v>172</v>
      </c>
      <c r="AY199" s="24" t="s">
        <v>212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4" t="s">
        <v>85</v>
      </c>
      <c r="BK199" s="215">
        <f>ROUND(I199*H199,2)</f>
        <v>0</v>
      </c>
      <c r="BL199" s="24" t="s">
        <v>532</v>
      </c>
      <c r="BM199" s="24" t="s">
        <v>729</v>
      </c>
    </row>
    <row r="200" spans="2:65" s="12" customFormat="1" ht="13.5">
      <c r="B200" s="219"/>
      <c r="C200" s="220"/>
      <c r="D200" s="216" t="s">
        <v>222</v>
      </c>
      <c r="E200" s="221" t="s">
        <v>76</v>
      </c>
      <c r="F200" s="222" t="s">
        <v>369</v>
      </c>
      <c r="G200" s="220"/>
      <c r="H200" s="221" t="s">
        <v>76</v>
      </c>
      <c r="I200" s="223"/>
      <c r="J200" s="220"/>
      <c r="K200" s="220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222</v>
      </c>
      <c r="AU200" s="228" t="s">
        <v>172</v>
      </c>
      <c r="AV200" s="12" t="s">
        <v>85</v>
      </c>
      <c r="AW200" s="12" t="s">
        <v>40</v>
      </c>
      <c r="AX200" s="12" t="s">
        <v>78</v>
      </c>
      <c r="AY200" s="228" t="s">
        <v>212</v>
      </c>
    </row>
    <row r="201" spans="2:65" s="13" customFormat="1" ht="13.5">
      <c r="B201" s="229"/>
      <c r="C201" s="230"/>
      <c r="D201" s="216" t="s">
        <v>222</v>
      </c>
      <c r="E201" s="231" t="s">
        <v>76</v>
      </c>
      <c r="F201" s="232" t="s">
        <v>87</v>
      </c>
      <c r="G201" s="230"/>
      <c r="H201" s="233">
        <v>2</v>
      </c>
      <c r="I201" s="234"/>
      <c r="J201" s="230"/>
      <c r="K201" s="230"/>
      <c r="L201" s="235"/>
      <c r="M201" s="236"/>
      <c r="N201" s="237"/>
      <c r="O201" s="237"/>
      <c r="P201" s="237"/>
      <c r="Q201" s="237"/>
      <c r="R201" s="237"/>
      <c r="S201" s="237"/>
      <c r="T201" s="238"/>
      <c r="AT201" s="239" t="s">
        <v>222</v>
      </c>
      <c r="AU201" s="239" t="s">
        <v>172</v>
      </c>
      <c r="AV201" s="13" t="s">
        <v>87</v>
      </c>
      <c r="AW201" s="13" t="s">
        <v>40</v>
      </c>
      <c r="AX201" s="13" t="s">
        <v>78</v>
      </c>
      <c r="AY201" s="239" t="s">
        <v>212</v>
      </c>
    </row>
    <row r="202" spans="2:65" s="14" customFormat="1" ht="13.5">
      <c r="B202" s="240"/>
      <c r="C202" s="241"/>
      <c r="D202" s="216" t="s">
        <v>222</v>
      </c>
      <c r="E202" s="242" t="s">
        <v>76</v>
      </c>
      <c r="F202" s="243" t="s">
        <v>225</v>
      </c>
      <c r="G202" s="241"/>
      <c r="H202" s="244">
        <v>2</v>
      </c>
      <c r="I202" s="245"/>
      <c r="J202" s="241"/>
      <c r="K202" s="241"/>
      <c r="L202" s="246"/>
      <c r="M202" s="247"/>
      <c r="N202" s="248"/>
      <c r="O202" s="248"/>
      <c r="P202" s="248"/>
      <c r="Q202" s="248"/>
      <c r="R202" s="248"/>
      <c r="S202" s="248"/>
      <c r="T202" s="249"/>
      <c r="AT202" s="250" t="s">
        <v>222</v>
      </c>
      <c r="AU202" s="250" t="s">
        <v>172</v>
      </c>
      <c r="AV202" s="14" t="s">
        <v>218</v>
      </c>
      <c r="AW202" s="14" t="s">
        <v>40</v>
      </c>
      <c r="AX202" s="14" t="s">
        <v>85</v>
      </c>
      <c r="AY202" s="250" t="s">
        <v>212</v>
      </c>
    </row>
    <row r="203" spans="2:65" s="1" customFormat="1" ht="25.5" customHeight="1">
      <c r="B203" s="41"/>
      <c r="C203" s="204" t="s">
        <v>355</v>
      </c>
      <c r="D203" s="204" t="s">
        <v>214</v>
      </c>
      <c r="E203" s="205" t="s">
        <v>730</v>
      </c>
      <c r="F203" s="206" t="s">
        <v>731</v>
      </c>
      <c r="G203" s="207" t="s">
        <v>135</v>
      </c>
      <c r="H203" s="208">
        <v>2</v>
      </c>
      <c r="I203" s="209"/>
      <c r="J203" s="210">
        <f>ROUND(I203*H203,2)</f>
        <v>0</v>
      </c>
      <c r="K203" s="206" t="s">
        <v>217</v>
      </c>
      <c r="L203" s="61"/>
      <c r="M203" s="211" t="s">
        <v>76</v>
      </c>
      <c r="N203" s="212" t="s">
        <v>48</v>
      </c>
      <c r="O203" s="42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AR203" s="24" t="s">
        <v>532</v>
      </c>
      <c r="AT203" s="24" t="s">
        <v>214</v>
      </c>
      <c r="AU203" s="24" t="s">
        <v>172</v>
      </c>
      <c r="AY203" s="24" t="s">
        <v>212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24" t="s">
        <v>85</v>
      </c>
      <c r="BK203" s="215">
        <f>ROUND(I203*H203,2)</f>
        <v>0</v>
      </c>
      <c r="BL203" s="24" t="s">
        <v>532</v>
      </c>
      <c r="BM203" s="24" t="s">
        <v>732</v>
      </c>
    </row>
    <row r="204" spans="2:65" s="12" customFormat="1" ht="13.5">
      <c r="B204" s="219"/>
      <c r="C204" s="220"/>
      <c r="D204" s="216" t="s">
        <v>222</v>
      </c>
      <c r="E204" s="221" t="s">
        <v>76</v>
      </c>
      <c r="F204" s="222" t="s">
        <v>369</v>
      </c>
      <c r="G204" s="220"/>
      <c r="H204" s="221" t="s">
        <v>76</v>
      </c>
      <c r="I204" s="223"/>
      <c r="J204" s="220"/>
      <c r="K204" s="220"/>
      <c r="L204" s="224"/>
      <c r="M204" s="225"/>
      <c r="N204" s="226"/>
      <c r="O204" s="226"/>
      <c r="P204" s="226"/>
      <c r="Q204" s="226"/>
      <c r="R204" s="226"/>
      <c r="S204" s="226"/>
      <c r="T204" s="227"/>
      <c r="AT204" s="228" t="s">
        <v>222</v>
      </c>
      <c r="AU204" s="228" t="s">
        <v>172</v>
      </c>
      <c r="AV204" s="12" t="s">
        <v>85</v>
      </c>
      <c r="AW204" s="12" t="s">
        <v>40</v>
      </c>
      <c r="AX204" s="12" t="s">
        <v>78</v>
      </c>
      <c r="AY204" s="228" t="s">
        <v>212</v>
      </c>
    </row>
    <row r="205" spans="2:65" s="13" customFormat="1" ht="13.5">
      <c r="B205" s="229"/>
      <c r="C205" s="230"/>
      <c r="D205" s="216" t="s">
        <v>222</v>
      </c>
      <c r="E205" s="231" t="s">
        <v>76</v>
      </c>
      <c r="F205" s="232" t="s">
        <v>87</v>
      </c>
      <c r="G205" s="230"/>
      <c r="H205" s="233">
        <v>2</v>
      </c>
      <c r="I205" s="234"/>
      <c r="J205" s="230"/>
      <c r="K205" s="230"/>
      <c r="L205" s="235"/>
      <c r="M205" s="236"/>
      <c r="N205" s="237"/>
      <c r="O205" s="237"/>
      <c r="P205" s="237"/>
      <c r="Q205" s="237"/>
      <c r="R205" s="237"/>
      <c r="S205" s="237"/>
      <c r="T205" s="238"/>
      <c r="AT205" s="239" t="s">
        <v>222</v>
      </c>
      <c r="AU205" s="239" t="s">
        <v>172</v>
      </c>
      <c r="AV205" s="13" t="s">
        <v>87</v>
      </c>
      <c r="AW205" s="13" t="s">
        <v>40</v>
      </c>
      <c r="AX205" s="13" t="s">
        <v>78</v>
      </c>
      <c r="AY205" s="239" t="s">
        <v>212</v>
      </c>
    </row>
    <row r="206" spans="2:65" s="14" customFormat="1" ht="13.5">
      <c r="B206" s="240"/>
      <c r="C206" s="241"/>
      <c r="D206" s="216" t="s">
        <v>222</v>
      </c>
      <c r="E206" s="242" t="s">
        <v>76</v>
      </c>
      <c r="F206" s="243" t="s">
        <v>225</v>
      </c>
      <c r="G206" s="241"/>
      <c r="H206" s="244">
        <v>2</v>
      </c>
      <c r="I206" s="245"/>
      <c r="J206" s="241"/>
      <c r="K206" s="241"/>
      <c r="L206" s="246"/>
      <c r="M206" s="247"/>
      <c r="N206" s="248"/>
      <c r="O206" s="248"/>
      <c r="P206" s="248"/>
      <c r="Q206" s="248"/>
      <c r="R206" s="248"/>
      <c r="S206" s="248"/>
      <c r="T206" s="249"/>
      <c r="AT206" s="250" t="s">
        <v>222</v>
      </c>
      <c r="AU206" s="250" t="s">
        <v>172</v>
      </c>
      <c r="AV206" s="14" t="s">
        <v>218</v>
      </c>
      <c r="AW206" s="14" t="s">
        <v>40</v>
      </c>
      <c r="AX206" s="14" t="s">
        <v>85</v>
      </c>
      <c r="AY206" s="250" t="s">
        <v>212</v>
      </c>
    </row>
    <row r="207" spans="2:65" s="1" customFormat="1" ht="16.5" customHeight="1">
      <c r="B207" s="41"/>
      <c r="C207" s="204" t="s">
        <v>359</v>
      </c>
      <c r="D207" s="204" t="s">
        <v>214</v>
      </c>
      <c r="E207" s="205" t="s">
        <v>733</v>
      </c>
      <c r="F207" s="206" t="s">
        <v>734</v>
      </c>
      <c r="G207" s="207" t="s">
        <v>124</v>
      </c>
      <c r="H207" s="208">
        <v>1.28</v>
      </c>
      <c r="I207" s="209"/>
      <c r="J207" s="210">
        <f>ROUND(I207*H207,2)</f>
        <v>0</v>
      </c>
      <c r="K207" s="206" t="s">
        <v>217</v>
      </c>
      <c r="L207" s="61"/>
      <c r="M207" s="211" t="s">
        <v>76</v>
      </c>
      <c r="N207" s="212" t="s">
        <v>48</v>
      </c>
      <c r="O207" s="42"/>
      <c r="P207" s="213">
        <f>O207*H207</f>
        <v>0</v>
      </c>
      <c r="Q207" s="213">
        <v>2.2563399999999998</v>
      </c>
      <c r="R207" s="213">
        <f>Q207*H207</f>
        <v>2.8881151999999997</v>
      </c>
      <c r="S207" s="213">
        <v>0</v>
      </c>
      <c r="T207" s="214">
        <f>S207*H207</f>
        <v>0</v>
      </c>
      <c r="AR207" s="24" t="s">
        <v>532</v>
      </c>
      <c r="AT207" s="24" t="s">
        <v>214</v>
      </c>
      <c r="AU207" s="24" t="s">
        <v>172</v>
      </c>
      <c r="AY207" s="24" t="s">
        <v>212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24" t="s">
        <v>85</v>
      </c>
      <c r="BK207" s="215">
        <f>ROUND(I207*H207,2)</f>
        <v>0</v>
      </c>
      <c r="BL207" s="24" t="s">
        <v>532</v>
      </c>
      <c r="BM207" s="24" t="s">
        <v>735</v>
      </c>
    </row>
    <row r="208" spans="2:65" s="12" customFormat="1" ht="13.5">
      <c r="B208" s="219"/>
      <c r="C208" s="220"/>
      <c r="D208" s="216" t="s">
        <v>222</v>
      </c>
      <c r="E208" s="221" t="s">
        <v>76</v>
      </c>
      <c r="F208" s="222" t="s">
        <v>736</v>
      </c>
      <c r="G208" s="220"/>
      <c r="H208" s="221" t="s">
        <v>76</v>
      </c>
      <c r="I208" s="223"/>
      <c r="J208" s="220"/>
      <c r="K208" s="220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222</v>
      </c>
      <c r="AU208" s="228" t="s">
        <v>172</v>
      </c>
      <c r="AV208" s="12" t="s">
        <v>85</v>
      </c>
      <c r="AW208" s="12" t="s">
        <v>40</v>
      </c>
      <c r="AX208" s="12" t="s">
        <v>78</v>
      </c>
      <c r="AY208" s="228" t="s">
        <v>212</v>
      </c>
    </row>
    <row r="209" spans="2:65" s="13" customFormat="1" ht="13.5">
      <c r="B209" s="229"/>
      <c r="C209" s="230"/>
      <c r="D209" s="216" t="s">
        <v>222</v>
      </c>
      <c r="E209" s="231" t="s">
        <v>613</v>
      </c>
      <c r="F209" s="232" t="s">
        <v>737</v>
      </c>
      <c r="G209" s="230"/>
      <c r="H209" s="233">
        <v>1.28</v>
      </c>
      <c r="I209" s="234"/>
      <c r="J209" s="230"/>
      <c r="K209" s="230"/>
      <c r="L209" s="235"/>
      <c r="M209" s="236"/>
      <c r="N209" s="237"/>
      <c r="O209" s="237"/>
      <c r="P209" s="237"/>
      <c r="Q209" s="237"/>
      <c r="R209" s="237"/>
      <c r="S209" s="237"/>
      <c r="T209" s="238"/>
      <c r="AT209" s="239" t="s">
        <v>222</v>
      </c>
      <c r="AU209" s="239" t="s">
        <v>172</v>
      </c>
      <c r="AV209" s="13" t="s">
        <v>87</v>
      </c>
      <c r="AW209" s="13" t="s">
        <v>40</v>
      </c>
      <c r="AX209" s="13" t="s">
        <v>78</v>
      </c>
      <c r="AY209" s="239" t="s">
        <v>212</v>
      </c>
    </row>
    <row r="210" spans="2:65" s="14" customFormat="1" ht="13.5">
      <c r="B210" s="240"/>
      <c r="C210" s="241"/>
      <c r="D210" s="216" t="s">
        <v>222</v>
      </c>
      <c r="E210" s="242" t="s">
        <v>76</v>
      </c>
      <c r="F210" s="243" t="s">
        <v>225</v>
      </c>
      <c r="G210" s="241"/>
      <c r="H210" s="244">
        <v>1.28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AT210" s="250" t="s">
        <v>222</v>
      </c>
      <c r="AU210" s="250" t="s">
        <v>172</v>
      </c>
      <c r="AV210" s="14" t="s">
        <v>218</v>
      </c>
      <c r="AW210" s="14" t="s">
        <v>40</v>
      </c>
      <c r="AX210" s="14" t="s">
        <v>85</v>
      </c>
      <c r="AY210" s="250" t="s">
        <v>212</v>
      </c>
    </row>
    <row r="211" spans="2:65" s="1" customFormat="1" ht="16.5" customHeight="1">
      <c r="B211" s="41"/>
      <c r="C211" s="251" t="s">
        <v>152</v>
      </c>
      <c r="D211" s="251" t="s">
        <v>280</v>
      </c>
      <c r="E211" s="252" t="s">
        <v>738</v>
      </c>
      <c r="F211" s="253" t="s">
        <v>739</v>
      </c>
      <c r="G211" s="254" t="s">
        <v>643</v>
      </c>
      <c r="H211" s="255">
        <v>2</v>
      </c>
      <c r="I211" s="256"/>
      <c r="J211" s="257">
        <f>ROUND(I211*H211,2)</f>
        <v>0</v>
      </c>
      <c r="K211" s="253" t="s">
        <v>76</v>
      </c>
      <c r="L211" s="258"/>
      <c r="M211" s="259" t="s">
        <v>76</v>
      </c>
      <c r="N211" s="260" t="s">
        <v>48</v>
      </c>
      <c r="O211" s="42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AR211" s="24" t="s">
        <v>644</v>
      </c>
      <c r="AT211" s="24" t="s">
        <v>280</v>
      </c>
      <c r="AU211" s="24" t="s">
        <v>172</v>
      </c>
      <c r="AY211" s="24" t="s">
        <v>212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24" t="s">
        <v>85</v>
      </c>
      <c r="BK211" s="215">
        <f>ROUND(I211*H211,2)</f>
        <v>0</v>
      </c>
      <c r="BL211" s="24" t="s">
        <v>532</v>
      </c>
      <c r="BM211" s="24" t="s">
        <v>740</v>
      </c>
    </row>
    <row r="212" spans="2:65" s="12" customFormat="1" ht="13.5">
      <c r="B212" s="219"/>
      <c r="C212" s="220"/>
      <c r="D212" s="216" t="s">
        <v>222</v>
      </c>
      <c r="E212" s="221" t="s">
        <v>76</v>
      </c>
      <c r="F212" s="222" t="s">
        <v>369</v>
      </c>
      <c r="G212" s="220"/>
      <c r="H212" s="221" t="s">
        <v>76</v>
      </c>
      <c r="I212" s="223"/>
      <c r="J212" s="220"/>
      <c r="K212" s="220"/>
      <c r="L212" s="224"/>
      <c r="M212" s="225"/>
      <c r="N212" s="226"/>
      <c r="O212" s="226"/>
      <c r="P212" s="226"/>
      <c r="Q212" s="226"/>
      <c r="R212" s="226"/>
      <c r="S212" s="226"/>
      <c r="T212" s="227"/>
      <c r="AT212" s="228" t="s">
        <v>222</v>
      </c>
      <c r="AU212" s="228" t="s">
        <v>172</v>
      </c>
      <c r="AV212" s="12" t="s">
        <v>85</v>
      </c>
      <c r="AW212" s="12" t="s">
        <v>40</v>
      </c>
      <c r="AX212" s="12" t="s">
        <v>78</v>
      </c>
      <c r="AY212" s="228" t="s">
        <v>212</v>
      </c>
    </row>
    <row r="213" spans="2:65" s="13" customFormat="1" ht="13.5">
      <c r="B213" s="229"/>
      <c r="C213" s="230"/>
      <c r="D213" s="216" t="s">
        <v>222</v>
      </c>
      <c r="E213" s="231" t="s">
        <v>76</v>
      </c>
      <c r="F213" s="232" t="s">
        <v>87</v>
      </c>
      <c r="G213" s="230"/>
      <c r="H213" s="233">
        <v>2</v>
      </c>
      <c r="I213" s="234"/>
      <c r="J213" s="230"/>
      <c r="K213" s="230"/>
      <c r="L213" s="235"/>
      <c r="M213" s="236"/>
      <c r="N213" s="237"/>
      <c r="O213" s="237"/>
      <c r="P213" s="237"/>
      <c r="Q213" s="237"/>
      <c r="R213" s="237"/>
      <c r="S213" s="237"/>
      <c r="T213" s="238"/>
      <c r="AT213" s="239" t="s">
        <v>222</v>
      </c>
      <c r="AU213" s="239" t="s">
        <v>172</v>
      </c>
      <c r="AV213" s="13" t="s">
        <v>87</v>
      </c>
      <c r="AW213" s="13" t="s">
        <v>40</v>
      </c>
      <c r="AX213" s="13" t="s">
        <v>78</v>
      </c>
      <c r="AY213" s="239" t="s">
        <v>212</v>
      </c>
    </row>
    <row r="214" spans="2:65" s="14" customFormat="1" ht="13.5">
      <c r="B214" s="240"/>
      <c r="C214" s="241"/>
      <c r="D214" s="216" t="s">
        <v>222</v>
      </c>
      <c r="E214" s="242" t="s">
        <v>76</v>
      </c>
      <c r="F214" s="243" t="s">
        <v>225</v>
      </c>
      <c r="G214" s="241"/>
      <c r="H214" s="244">
        <v>2</v>
      </c>
      <c r="I214" s="245"/>
      <c r="J214" s="241"/>
      <c r="K214" s="241"/>
      <c r="L214" s="246"/>
      <c r="M214" s="247"/>
      <c r="N214" s="248"/>
      <c r="O214" s="248"/>
      <c r="P214" s="248"/>
      <c r="Q214" s="248"/>
      <c r="R214" s="248"/>
      <c r="S214" s="248"/>
      <c r="T214" s="249"/>
      <c r="AT214" s="250" t="s">
        <v>222</v>
      </c>
      <c r="AU214" s="250" t="s">
        <v>172</v>
      </c>
      <c r="AV214" s="14" t="s">
        <v>218</v>
      </c>
      <c r="AW214" s="14" t="s">
        <v>40</v>
      </c>
      <c r="AX214" s="14" t="s">
        <v>85</v>
      </c>
      <c r="AY214" s="250" t="s">
        <v>212</v>
      </c>
    </row>
    <row r="215" spans="2:65" s="1" customFormat="1" ht="16.5" customHeight="1">
      <c r="B215" s="41"/>
      <c r="C215" s="204" t="s">
        <v>370</v>
      </c>
      <c r="D215" s="204" t="s">
        <v>214</v>
      </c>
      <c r="E215" s="205" t="s">
        <v>741</v>
      </c>
      <c r="F215" s="206" t="s">
        <v>742</v>
      </c>
      <c r="G215" s="207" t="s">
        <v>117</v>
      </c>
      <c r="H215" s="208">
        <v>49</v>
      </c>
      <c r="I215" s="209"/>
      <c r="J215" s="210">
        <f>ROUND(I215*H215,2)</f>
        <v>0</v>
      </c>
      <c r="K215" s="206" t="s">
        <v>76</v>
      </c>
      <c r="L215" s="61"/>
      <c r="M215" s="211" t="s">
        <v>76</v>
      </c>
      <c r="N215" s="212" t="s">
        <v>48</v>
      </c>
      <c r="O215" s="42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AR215" s="24" t="s">
        <v>532</v>
      </c>
      <c r="AT215" s="24" t="s">
        <v>214</v>
      </c>
      <c r="AU215" s="24" t="s">
        <v>172</v>
      </c>
      <c r="AY215" s="24" t="s">
        <v>212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24" t="s">
        <v>85</v>
      </c>
      <c r="BK215" s="215">
        <f>ROUND(I215*H215,2)</f>
        <v>0</v>
      </c>
      <c r="BL215" s="24" t="s">
        <v>532</v>
      </c>
      <c r="BM215" s="24" t="s">
        <v>743</v>
      </c>
    </row>
    <row r="216" spans="2:65" s="12" customFormat="1" ht="13.5">
      <c r="B216" s="219"/>
      <c r="C216" s="220"/>
      <c r="D216" s="216" t="s">
        <v>222</v>
      </c>
      <c r="E216" s="221" t="s">
        <v>76</v>
      </c>
      <c r="F216" s="222" t="s">
        <v>417</v>
      </c>
      <c r="G216" s="220"/>
      <c r="H216" s="221" t="s">
        <v>76</v>
      </c>
      <c r="I216" s="223"/>
      <c r="J216" s="220"/>
      <c r="K216" s="220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222</v>
      </c>
      <c r="AU216" s="228" t="s">
        <v>172</v>
      </c>
      <c r="AV216" s="12" t="s">
        <v>85</v>
      </c>
      <c r="AW216" s="12" t="s">
        <v>40</v>
      </c>
      <c r="AX216" s="12" t="s">
        <v>78</v>
      </c>
      <c r="AY216" s="228" t="s">
        <v>212</v>
      </c>
    </row>
    <row r="217" spans="2:65" s="13" customFormat="1" ht="13.5">
      <c r="B217" s="229"/>
      <c r="C217" s="230"/>
      <c r="D217" s="216" t="s">
        <v>222</v>
      </c>
      <c r="E217" s="231" t="s">
        <v>76</v>
      </c>
      <c r="F217" s="232" t="s">
        <v>460</v>
      </c>
      <c r="G217" s="230"/>
      <c r="H217" s="233">
        <v>49</v>
      </c>
      <c r="I217" s="234"/>
      <c r="J217" s="230"/>
      <c r="K217" s="230"/>
      <c r="L217" s="235"/>
      <c r="M217" s="236"/>
      <c r="N217" s="237"/>
      <c r="O217" s="237"/>
      <c r="P217" s="237"/>
      <c r="Q217" s="237"/>
      <c r="R217" s="237"/>
      <c r="S217" s="237"/>
      <c r="T217" s="238"/>
      <c r="AT217" s="239" t="s">
        <v>222</v>
      </c>
      <c r="AU217" s="239" t="s">
        <v>172</v>
      </c>
      <c r="AV217" s="13" t="s">
        <v>87</v>
      </c>
      <c r="AW217" s="13" t="s">
        <v>40</v>
      </c>
      <c r="AX217" s="13" t="s">
        <v>78</v>
      </c>
      <c r="AY217" s="239" t="s">
        <v>212</v>
      </c>
    </row>
    <row r="218" spans="2:65" s="14" customFormat="1" ht="13.5">
      <c r="B218" s="240"/>
      <c r="C218" s="241"/>
      <c r="D218" s="216" t="s">
        <v>222</v>
      </c>
      <c r="E218" s="242" t="s">
        <v>76</v>
      </c>
      <c r="F218" s="243" t="s">
        <v>225</v>
      </c>
      <c r="G218" s="241"/>
      <c r="H218" s="244">
        <v>49</v>
      </c>
      <c r="I218" s="245"/>
      <c r="J218" s="241"/>
      <c r="K218" s="241"/>
      <c r="L218" s="246"/>
      <c r="M218" s="247"/>
      <c r="N218" s="248"/>
      <c r="O218" s="248"/>
      <c r="P218" s="248"/>
      <c r="Q218" s="248"/>
      <c r="R218" s="248"/>
      <c r="S218" s="248"/>
      <c r="T218" s="249"/>
      <c r="AT218" s="250" t="s">
        <v>222</v>
      </c>
      <c r="AU218" s="250" t="s">
        <v>172</v>
      </c>
      <c r="AV218" s="14" t="s">
        <v>218</v>
      </c>
      <c r="AW218" s="14" t="s">
        <v>40</v>
      </c>
      <c r="AX218" s="14" t="s">
        <v>85</v>
      </c>
      <c r="AY218" s="250" t="s">
        <v>212</v>
      </c>
    </row>
    <row r="219" spans="2:65" s="1" customFormat="1" ht="51" customHeight="1">
      <c r="B219" s="41"/>
      <c r="C219" s="204" t="s">
        <v>376</v>
      </c>
      <c r="D219" s="204" t="s">
        <v>214</v>
      </c>
      <c r="E219" s="205" t="s">
        <v>744</v>
      </c>
      <c r="F219" s="206" t="s">
        <v>745</v>
      </c>
      <c r="G219" s="207" t="s">
        <v>117</v>
      </c>
      <c r="H219" s="208">
        <v>11</v>
      </c>
      <c r="I219" s="209"/>
      <c r="J219" s="210">
        <f>ROUND(I219*H219,2)</f>
        <v>0</v>
      </c>
      <c r="K219" s="206" t="s">
        <v>217</v>
      </c>
      <c r="L219" s="61"/>
      <c r="M219" s="211" t="s">
        <v>76</v>
      </c>
      <c r="N219" s="212" t="s">
        <v>48</v>
      </c>
      <c r="O219" s="42"/>
      <c r="P219" s="213">
        <f>O219*H219</f>
        <v>0</v>
      </c>
      <c r="Q219" s="213">
        <v>0</v>
      </c>
      <c r="R219" s="213">
        <f>Q219*H219</f>
        <v>0</v>
      </c>
      <c r="S219" s="213">
        <v>0</v>
      </c>
      <c r="T219" s="214">
        <f>S219*H219</f>
        <v>0</v>
      </c>
      <c r="AR219" s="24" t="s">
        <v>532</v>
      </c>
      <c r="AT219" s="24" t="s">
        <v>214</v>
      </c>
      <c r="AU219" s="24" t="s">
        <v>172</v>
      </c>
      <c r="AY219" s="24" t="s">
        <v>212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24" t="s">
        <v>85</v>
      </c>
      <c r="BK219" s="215">
        <f>ROUND(I219*H219,2)</f>
        <v>0</v>
      </c>
      <c r="BL219" s="24" t="s">
        <v>532</v>
      </c>
      <c r="BM219" s="24" t="s">
        <v>746</v>
      </c>
    </row>
    <row r="220" spans="2:65" s="12" customFormat="1" ht="27">
      <c r="B220" s="219"/>
      <c r="C220" s="220"/>
      <c r="D220" s="216" t="s">
        <v>222</v>
      </c>
      <c r="E220" s="221" t="s">
        <v>76</v>
      </c>
      <c r="F220" s="222" t="s">
        <v>747</v>
      </c>
      <c r="G220" s="220"/>
      <c r="H220" s="221" t="s">
        <v>76</v>
      </c>
      <c r="I220" s="223"/>
      <c r="J220" s="220"/>
      <c r="K220" s="220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222</v>
      </c>
      <c r="AU220" s="228" t="s">
        <v>172</v>
      </c>
      <c r="AV220" s="12" t="s">
        <v>85</v>
      </c>
      <c r="AW220" s="12" t="s">
        <v>40</v>
      </c>
      <c r="AX220" s="12" t="s">
        <v>78</v>
      </c>
      <c r="AY220" s="228" t="s">
        <v>212</v>
      </c>
    </row>
    <row r="221" spans="2:65" s="13" customFormat="1" ht="13.5">
      <c r="B221" s="229"/>
      <c r="C221" s="230"/>
      <c r="D221" s="216" t="s">
        <v>222</v>
      </c>
      <c r="E221" s="231" t="s">
        <v>616</v>
      </c>
      <c r="F221" s="232" t="s">
        <v>267</v>
      </c>
      <c r="G221" s="230"/>
      <c r="H221" s="233">
        <v>11</v>
      </c>
      <c r="I221" s="234"/>
      <c r="J221" s="230"/>
      <c r="K221" s="230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222</v>
      </c>
      <c r="AU221" s="239" t="s">
        <v>172</v>
      </c>
      <c r="AV221" s="13" t="s">
        <v>87</v>
      </c>
      <c r="AW221" s="13" t="s">
        <v>40</v>
      </c>
      <c r="AX221" s="13" t="s">
        <v>78</v>
      </c>
      <c r="AY221" s="239" t="s">
        <v>212</v>
      </c>
    </row>
    <row r="222" spans="2:65" s="14" customFormat="1" ht="13.5">
      <c r="B222" s="240"/>
      <c r="C222" s="241"/>
      <c r="D222" s="216" t="s">
        <v>222</v>
      </c>
      <c r="E222" s="242" t="s">
        <v>76</v>
      </c>
      <c r="F222" s="243" t="s">
        <v>225</v>
      </c>
      <c r="G222" s="241"/>
      <c r="H222" s="244">
        <v>11</v>
      </c>
      <c r="I222" s="245"/>
      <c r="J222" s="241"/>
      <c r="K222" s="241"/>
      <c r="L222" s="246"/>
      <c r="M222" s="247"/>
      <c r="N222" s="248"/>
      <c r="O222" s="248"/>
      <c r="P222" s="248"/>
      <c r="Q222" s="248"/>
      <c r="R222" s="248"/>
      <c r="S222" s="248"/>
      <c r="T222" s="249"/>
      <c r="AT222" s="250" t="s">
        <v>222</v>
      </c>
      <c r="AU222" s="250" t="s">
        <v>172</v>
      </c>
      <c r="AV222" s="14" t="s">
        <v>218</v>
      </c>
      <c r="AW222" s="14" t="s">
        <v>40</v>
      </c>
      <c r="AX222" s="14" t="s">
        <v>85</v>
      </c>
      <c r="AY222" s="250" t="s">
        <v>212</v>
      </c>
    </row>
    <row r="223" spans="2:65" s="1" customFormat="1" ht="51" customHeight="1">
      <c r="B223" s="41"/>
      <c r="C223" s="204" t="s">
        <v>382</v>
      </c>
      <c r="D223" s="204" t="s">
        <v>214</v>
      </c>
      <c r="E223" s="205" t="s">
        <v>748</v>
      </c>
      <c r="F223" s="206" t="s">
        <v>749</v>
      </c>
      <c r="G223" s="207" t="s">
        <v>117</v>
      </c>
      <c r="H223" s="208">
        <v>38</v>
      </c>
      <c r="I223" s="209"/>
      <c r="J223" s="210">
        <f>ROUND(I223*H223,2)</f>
        <v>0</v>
      </c>
      <c r="K223" s="206" t="s">
        <v>217</v>
      </c>
      <c r="L223" s="61"/>
      <c r="M223" s="211" t="s">
        <v>76</v>
      </c>
      <c r="N223" s="212" t="s">
        <v>48</v>
      </c>
      <c r="O223" s="42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AR223" s="24" t="s">
        <v>532</v>
      </c>
      <c r="AT223" s="24" t="s">
        <v>214</v>
      </c>
      <c r="AU223" s="24" t="s">
        <v>172</v>
      </c>
      <c r="AY223" s="24" t="s">
        <v>212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24" t="s">
        <v>85</v>
      </c>
      <c r="BK223" s="215">
        <f>ROUND(I223*H223,2)</f>
        <v>0</v>
      </c>
      <c r="BL223" s="24" t="s">
        <v>532</v>
      </c>
      <c r="BM223" s="24" t="s">
        <v>750</v>
      </c>
    </row>
    <row r="224" spans="2:65" s="12" customFormat="1" ht="27">
      <c r="B224" s="219"/>
      <c r="C224" s="220"/>
      <c r="D224" s="216" t="s">
        <v>222</v>
      </c>
      <c r="E224" s="221" t="s">
        <v>76</v>
      </c>
      <c r="F224" s="222" t="s">
        <v>751</v>
      </c>
      <c r="G224" s="220"/>
      <c r="H224" s="221" t="s">
        <v>76</v>
      </c>
      <c r="I224" s="223"/>
      <c r="J224" s="220"/>
      <c r="K224" s="220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222</v>
      </c>
      <c r="AU224" s="228" t="s">
        <v>172</v>
      </c>
      <c r="AV224" s="12" t="s">
        <v>85</v>
      </c>
      <c r="AW224" s="12" t="s">
        <v>40</v>
      </c>
      <c r="AX224" s="12" t="s">
        <v>78</v>
      </c>
      <c r="AY224" s="228" t="s">
        <v>212</v>
      </c>
    </row>
    <row r="225" spans="2:65" s="13" customFormat="1" ht="13.5">
      <c r="B225" s="229"/>
      <c r="C225" s="230"/>
      <c r="D225" s="216" t="s">
        <v>222</v>
      </c>
      <c r="E225" s="231" t="s">
        <v>618</v>
      </c>
      <c r="F225" s="232" t="s">
        <v>413</v>
      </c>
      <c r="G225" s="230"/>
      <c r="H225" s="233">
        <v>38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222</v>
      </c>
      <c r="AU225" s="239" t="s">
        <v>172</v>
      </c>
      <c r="AV225" s="13" t="s">
        <v>87</v>
      </c>
      <c r="AW225" s="13" t="s">
        <v>40</v>
      </c>
      <c r="AX225" s="13" t="s">
        <v>78</v>
      </c>
      <c r="AY225" s="239" t="s">
        <v>212</v>
      </c>
    </row>
    <row r="226" spans="2:65" s="14" customFormat="1" ht="13.5">
      <c r="B226" s="240"/>
      <c r="C226" s="241"/>
      <c r="D226" s="216" t="s">
        <v>222</v>
      </c>
      <c r="E226" s="242" t="s">
        <v>76</v>
      </c>
      <c r="F226" s="243" t="s">
        <v>225</v>
      </c>
      <c r="G226" s="241"/>
      <c r="H226" s="244">
        <v>38</v>
      </c>
      <c r="I226" s="245"/>
      <c r="J226" s="241"/>
      <c r="K226" s="241"/>
      <c r="L226" s="246"/>
      <c r="M226" s="247"/>
      <c r="N226" s="248"/>
      <c r="O226" s="248"/>
      <c r="P226" s="248"/>
      <c r="Q226" s="248"/>
      <c r="R226" s="248"/>
      <c r="S226" s="248"/>
      <c r="T226" s="249"/>
      <c r="AT226" s="250" t="s">
        <v>222</v>
      </c>
      <c r="AU226" s="250" t="s">
        <v>172</v>
      </c>
      <c r="AV226" s="14" t="s">
        <v>218</v>
      </c>
      <c r="AW226" s="14" t="s">
        <v>40</v>
      </c>
      <c r="AX226" s="14" t="s">
        <v>85</v>
      </c>
      <c r="AY226" s="250" t="s">
        <v>212</v>
      </c>
    </row>
    <row r="227" spans="2:65" s="1" customFormat="1" ht="16.5" customHeight="1">
      <c r="B227" s="41"/>
      <c r="C227" s="204" t="s">
        <v>389</v>
      </c>
      <c r="D227" s="204" t="s">
        <v>214</v>
      </c>
      <c r="E227" s="205" t="s">
        <v>752</v>
      </c>
      <c r="F227" s="206" t="s">
        <v>753</v>
      </c>
      <c r="G227" s="207" t="s">
        <v>124</v>
      </c>
      <c r="H227" s="208">
        <v>0.66</v>
      </c>
      <c r="I227" s="209"/>
      <c r="J227" s="210">
        <f>ROUND(I227*H227,2)</f>
        <v>0</v>
      </c>
      <c r="K227" s="206" t="s">
        <v>217</v>
      </c>
      <c r="L227" s="61"/>
      <c r="M227" s="211" t="s">
        <v>76</v>
      </c>
      <c r="N227" s="212" t="s">
        <v>48</v>
      </c>
      <c r="O227" s="42"/>
      <c r="P227" s="213">
        <f>O227*H227</f>
        <v>0</v>
      </c>
      <c r="Q227" s="213">
        <v>2.2563399999999998</v>
      </c>
      <c r="R227" s="213">
        <f>Q227*H227</f>
        <v>1.4891843999999999</v>
      </c>
      <c r="S227" s="213">
        <v>0</v>
      </c>
      <c r="T227" s="214">
        <f>S227*H227</f>
        <v>0</v>
      </c>
      <c r="AR227" s="24" t="s">
        <v>532</v>
      </c>
      <c r="AT227" s="24" t="s">
        <v>214</v>
      </c>
      <c r="AU227" s="24" t="s">
        <v>172</v>
      </c>
      <c r="AY227" s="24" t="s">
        <v>212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24" t="s">
        <v>85</v>
      </c>
      <c r="BK227" s="215">
        <f>ROUND(I227*H227,2)</f>
        <v>0</v>
      </c>
      <c r="BL227" s="24" t="s">
        <v>532</v>
      </c>
      <c r="BM227" s="24" t="s">
        <v>754</v>
      </c>
    </row>
    <row r="228" spans="2:65" s="12" customFormat="1" ht="27">
      <c r="B228" s="219"/>
      <c r="C228" s="220"/>
      <c r="D228" s="216" t="s">
        <v>222</v>
      </c>
      <c r="E228" s="221" t="s">
        <v>76</v>
      </c>
      <c r="F228" s="222" t="s">
        <v>755</v>
      </c>
      <c r="G228" s="220"/>
      <c r="H228" s="221" t="s">
        <v>76</v>
      </c>
      <c r="I228" s="223"/>
      <c r="J228" s="220"/>
      <c r="K228" s="220"/>
      <c r="L228" s="224"/>
      <c r="M228" s="225"/>
      <c r="N228" s="226"/>
      <c r="O228" s="226"/>
      <c r="P228" s="226"/>
      <c r="Q228" s="226"/>
      <c r="R228" s="226"/>
      <c r="S228" s="226"/>
      <c r="T228" s="227"/>
      <c r="AT228" s="228" t="s">
        <v>222</v>
      </c>
      <c r="AU228" s="228" t="s">
        <v>172</v>
      </c>
      <c r="AV228" s="12" t="s">
        <v>85</v>
      </c>
      <c r="AW228" s="12" t="s">
        <v>40</v>
      </c>
      <c r="AX228" s="12" t="s">
        <v>78</v>
      </c>
      <c r="AY228" s="228" t="s">
        <v>212</v>
      </c>
    </row>
    <row r="229" spans="2:65" s="13" customFormat="1" ht="13.5">
      <c r="B229" s="229"/>
      <c r="C229" s="230"/>
      <c r="D229" s="216" t="s">
        <v>222</v>
      </c>
      <c r="E229" s="231" t="s">
        <v>76</v>
      </c>
      <c r="F229" s="232" t="s">
        <v>756</v>
      </c>
      <c r="G229" s="230"/>
      <c r="H229" s="233">
        <v>0.66</v>
      </c>
      <c r="I229" s="234"/>
      <c r="J229" s="230"/>
      <c r="K229" s="230"/>
      <c r="L229" s="235"/>
      <c r="M229" s="236"/>
      <c r="N229" s="237"/>
      <c r="O229" s="237"/>
      <c r="P229" s="237"/>
      <c r="Q229" s="237"/>
      <c r="R229" s="237"/>
      <c r="S229" s="237"/>
      <c r="T229" s="238"/>
      <c r="AT229" s="239" t="s">
        <v>222</v>
      </c>
      <c r="AU229" s="239" t="s">
        <v>172</v>
      </c>
      <c r="AV229" s="13" t="s">
        <v>87</v>
      </c>
      <c r="AW229" s="13" t="s">
        <v>40</v>
      </c>
      <c r="AX229" s="13" t="s">
        <v>78</v>
      </c>
      <c r="AY229" s="239" t="s">
        <v>212</v>
      </c>
    </row>
    <row r="230" spans="2:65" s="14" customFormat="1" ht="13.5">
      <c r="B230" s="240"/>
      <c r="C230" s="241"/>
      <c r="D230" s="216" t="s">
        <v>222</v>
      </c>
      <c r="E230" s="242" t="s">
        <v>76</v>
      </c>
      <c r="F230" s="243" t="s">
        <v>225</v>
      </c>
      <c r="G230" s="241"/>
      <c r="H230" s="244">
        <v>0.66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AT230" s="250" t="s">
        <v>222</v>
      </c>
      <c r="AU230" s="250" t="s">
        <v>172</v>
      </c>
      <c r="AV230" s="14" t="s">
        <v>218</v>
      </c>
      <c r="AW230" s="14" t="s">
        <v>40</v>
      </c>
      <c r="AX230" s="14" t="s">
        <v>85</v>
      </c>
      <c r="AY230" s="250" t="s">
        <v>212</v>
      </c>
    </row>
    <row r="231" spans="2:65" s="1" customFormat="1" ht="25.5" customHeight="1">
      <c r="B231" s="41"/>
      <c r="C231" s="204" t="s">
        <v>395</v>
      </c>
      <c r="D231" s="204" t="s">
        <v>214</v>
      </c>
      <c r="E231" s="205" t="s">
        <v>757</v>
      </c>
      <c r="F231" s="206" t="s">
        <v>758</v>
      </c>
      <c r="G231" s="207" t="s">
        <v>117</v>
      </c>
      <c r="H231" s="208">
        <v>38</v>
      </c>
      <c r="I231" s="209"/>
      <c r="J231" s="210">
        <f>ROUND(I231*H231,2)</f>
        <v>0</v>
      </c>
      <c r="K231" s="206" t="s">
        <v>217</v>
      </c>
      <c r="L231" s="61"/>
      <c r="M231" s="211" t="s">
        <v>76</v>
      </c>
      <c r="N231" s="212" t="s">
        <v>48</v>
      </c>
      <c r="O231" s="42"/>
      <c r="P231" s="213">
        <f>O231*H231</f>
        <v>0</v>
      </c>
      <c r="Q231" s="213">
        <v>0.15614</v>
      </c>
      <c r="R231" s="213">
        <f>Q231*H231</f>
        <v>5.9333200000000001</v>
      </c>
      <c r="S231" s="213">
        <v>0</v>
      </c>
      <c r="T231" s="214">
        <f>S231*H231</f>
        <v>0</v>
      </c>
      <c r="AR231" s="24" t="s">
        <v>532</v>
      </c>
      <c r="AT231" s="24" t="s">
        <v>214</v>
      </c>
      <c r="AU231" s="24" t="s">
        <v>172</v>
      </c>
      <c r="AY231" s="24" t="s">
        <v>212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24" t="s">
        <v>85</v>
      </c>
      <c r="BK231" s="215">
        <f>ROUND(I231*H231,2)</f>
        <v>0</v>
      </c>
      <c r="BL231" s="24" t="s">
        <v>532</v>
      </c>
      <c r="BM231" s="24" t="s">
        <v>759</v>
      </c>
    </row>
    <row r="232" spans="2:65" s="12" customFormat="1" ht="13.5">
      <c r="B232" s="219"/>
      <c r="C232" s="220"/>
      <c r="D232" s="216" t="s">
        <v>222</v>
      </c>
      <c r="E232" s="221" t="s">
        <v>76</v>
      </c>
      <c r="F232" s="222" t="s">
        <v>760</v>
      </c>
      <c r="G232" s="220"/>
      <c r="H232" s="221" t="s">
        <v>76</v>
      </c>
      <c r="I232" s="223"/>
      <c r="J232" s="220"/>
      <c r="K232" s="220"/>
      <c r="L232" s="224"/>
      <c r="M232" s="225"/>
      <c r="N232" s="226"/>
      <c r="O232" s="226"/>
      <c r="P232" s="226"/>
      <c r="Q232" s="226"/>
      <c r="R232" s="226"/>
      <c r="S232" s="226"/>
      <c r="T232" s="227"/>
      <c r="AT232" s="228" t="s">
        <v>222</v>
      </c>
      <c r="AU232" s="228" t="s">
        <v>172</v>
      </c>
      <c r="AV232" s="12" t="s">
        <v>85</v>
      </c>
      <c r="AW232" s="12" t="s">
        <v>40</v>
      </c>
      <c r="AX232" s="12" t="s">
        <v>78</v>
      </c>
      <c r="AY232" s="228" t="s">
        <v>212</v>
      </c>
    </row>
    <row r="233" spans="2:65" s="13" customFormat="1" ht="13.5">
      <c r="B233" s="229"/>
      <c r="C233" s="230"/>
      <c r="D233" s="216" t="s">
        <v>222</v>
      </c>
      <c r="E233" s="231" t="s">
        <v>76</v>
      </c>
      <c r="F233" s="232" t="s">
        <v>413</v>
      </c>
      <c r="G233" s="230"/>
      <c r="H233" s="233">
        <v>38</v>
      </c>
      <c r="I233" s="234"/>
      <c r="J233" s="230"/>
      <c r="K233" s="230"/>
      <c r="L233" s="235"/>
      <c r="M233" s="236"/>
      <c r="N233" s="237"/>
      <c r="O233" s="237"/>
      <c r="P233" s="237"/>
      <c r="Q233" s="237"/>
      <c r="R233" s="237"/>
      <c r="S233" s="237"/>
      <c r="T233" s="238"/>
      <c r="AT233" s="239" t="s">
        <v>222</v>
      </c>
      <c r="AU233" s="239" t="s">
        <v>172</v>
      </c>
      <c r="AV233" s="13" t="s">
        <v>87</v>
      </c>
      <c r="AW233" s="13" t="s">
        <v>40</v>
      </c>
      <c r="AX233" s="13" t="s">
        <v>78</v>
      </c>
      <c r="AY233" s="239" t="s">
        <v>212</v>
      </c>
    </row>
    <row r="234" spans="2:65" s="14" customFormat="1" ht="13.5">
      <c r="B234" s="240"/>
      <c r="C234" s="241"/>
      <c r="D234" s="216" t="s">
        <v>222</v>
      </c>
      <c r="E234" s="242" t="s">
        <v>76</v>
      </c>
      <c r="F234" s="243" t="s">
        <v>225</v>
      </c>
      <c r="G234" s="241"/>
      <c r="H234" s="244">
        <v>38</v>
      </c>
      <c r="I234" s="245"/>
      <c r="J234" s="241"/>
      <c r="K234" s="241"/>
      <c r="L234" s="246"/>
      <c r="M234" s="247"/>
      <c r="N234" s="248"/>
      <c r="O234" s="248"/>
      <c r="P234" s="248"/>
      <c r="Q234" s="248"/>
      <c r="R234" s="248"/>
      <c r="S234" s="248"/>
      <c r="T234" s="249"/>
      <c r="AT234" s="250" t="s">
        <v>222</v>
      </c>
      <c r="AU234" s="250" t="s">
        <v>172</v>
      </c>
      <c r="AV234" s="14" t="s">
        <v>218</v>
      </c>
      <c r="AW234" s="14" t="s">
        <v>40</v>
      </c>
      <c r="AX234" s="14" t="s">
        <v>85</v>
      </c>
      <c r="AY234" s="250" t="s">
        <v>212</v>
      </c>
    </row>
    <row r="235" spans="2:65" s="1" customFormat="1" ht="16.5" customHeight="1">
      <c r="B235" s="41"/>
      <c r="C235" s="251" t="s">
        <v>399</v>
      </c>
      <c r="D235" s="251" t="s">
        <v>280</v>
      </c>
      <c r="E235" s="252" t="s">
        <v>761</v>
      </c>
      <c r="F235" s="253" t="s">
        <v>762</v>
      </c>
      <c r="G235" s="254" t="s">
        <v>117</v>
      </c>
      <c r="H235" s="255">
        <v>50</v>
      </c>
      <c r="I235" s="256"/>
      <c r="J235" s="257">
        <f>ROUND(I235*H235,2)</f>
        <v>0</v>
      </c>
      <c r="K235" s="253" t="s">
        <v>76</v>
      </c>
      <c r="L235" s="258"/>
      <c r="M235" s="259" t="s">
        <v>76</v>
      </c>
      <c r="N235" s="260" t="s">
        <v>48</v>
      </c>
      <c r="O235" s="42"/>
      <c r="P235" s="213">
        <f>O235*H235</f>
        <v>0</v>
      </c>
      <c r="Q235" s="213">
        <v>0</v>
      </c>
      <c r="R235" s="213">
        <f>Q235*H235</f>
        <v>0</v>
      </c>
      <c r="S235" s="213">
        <v>0</v>
      </c>
      <c r="T235" s="214">
        <f>S235*H235</f>
        <v>0</v>
      </c>
      <c r="AR235" s="24" t="s">
        <v>763</v>
      </c>
      <c r="AT235" s="24" t="s">
        <v>280</v>
      </c>
      <c r="AU235" s="24" t="s">
        <v>172</v>
      </c>
      <c r="AY235" s="24" t="s">
        <v>212</v>
      </c>
      <c r="BE235" s="215">
        <f>IF(N235="základní",J235,0)</f>
        <v>0</v>
      </c>
      <c r="BF235" s="215">
        <f>IF(N235="snížená",J235,0)</f>
        <v>0</v>
      </c>
      <c r="BG235" s="215">
        <f>IF(N235="zákl. přenesená",J235,0)</f>
        <v>0</v>
      </c>
      <c r="BH235" s="215">
        <f>IF(N235="sníž. přenesená",J235,0)</f>
        <v>0</v>
      </c>
      <c r="BI235" s="215">
        <f>IF(N235="nulová",J235,0)</f>
        <v>0</v>
      </c>
      <c r="BJ235" s="24" t="s">
        <v>85</v>
      </c>
      <c r="BK235" s="215">
        <f>ROUND(I235*H235,2)</f>
        <v>0</v>
      </c>
      <c r="BL235" s="24" t="s">
        <v>763</v>
      </c>
      <c r="BM235" s="24" t="s">
        <v>764</v>
      </c>
    </row>
    <row r="236" spans="2:65" s="12" customFormat="1" ht="13.5">
      <c r="B236" s="219"/>
      <c r="C236" s="220"/>
      <c r="D236" s="216" t="s">
        <v>222</v>
      </c>
      <c r="E236" s="221" t="s">
        <v>76</v>
      </c>
      <c r="F236" s="222" t="s">
        <v>765</v>
      </c>
      <c r="G236" s="220"/>
      <c r="H236" s="221" t="s">
        <v>76</v>
      </c>
      <c r="I236" s="223"/>
      <c r="J236" s="220"/>
      <c r="K236" s="220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222</v>
      </c>
      <c r="AU236" s="228" t="s">
        <v>172</v>
      </c>
      <c r="AV236" s="12" t="s">
        <v>85</v>
      </c>
      <c r="AW236" s="12" t="s">
        <v>40</v>
      </c>
      <c r="AX236" s="12" t="s">
        <v>78</v>
      </c>
      <c r="AY236" s="228" t="s">
        <v>212</v>
      </c>
    </row>
    <row r="237" spans="2:65" s="13" customFormat="1" ht="13.5">
      <c r="B237" s="229"/>
      <c r="C237" s="230"/>
      <c r="D237" s="216" t="s">
        <v>222</v>
      </c>
      <c r="E237" s="231" t="s">
        <v>76</v>
      </c>
      <c r="F237" s="232" t="s">
        <v>464</v>
      </c>
      <c r="G237" s="230"/>
      <c r="H237" s="233">
        <v>50</v>
      </c>
      <c r="I237" s="234"/>
      <c r="J237" s="230"/>
      <c r="K237" s="230"/>
      <c r="L237" s="235"/>
      <c r="M237" s="236"/>
      <c r="N237" s="237"/>
      <c r="O237" s="237"/>
      <c r="P237" s="237"/>
      <c r="Q237" s="237"/>
      <c r="R237" s="237"/>
      <c r="S237" s="237"/>
      <c r="T237" s="238"/>
      <c r="AT237" s="239" t="s">
        <v>222</v>
      </c>
      <c r="AU237" s="239" t="s">
        <v>172</v>
      </c>
      <c r="AV237" s="13" t="s">
        <v>87</v>
      </c>
      <c r="AW237" s="13" t="s">
        <v>40</v>
      </c>
      <c r="AX237" s="13" t="s">
        <v>78</v>
      </c>
      <c r="AY237" s="239" t="s">
        <v>212</v>
      </c>
    </row>
    <row r="238" spans="2:65" s="13" customFormat="1" ht="13.5">
      <c r="B238" s="229"/>
      <c r="C238" s="230"/>
      <c r="D238" s="216" t="s">
        <v>222</v>
      </c>
      <c r="E238" s="231" t="s">
        <v>76</v>
      </c>
      <c r="F238" s="232" t="s">
        <v>76</v>
      </c>
      <c r="G238" s="230"/>
      <c r="H238" s="233">
        <v>0</v>
      </c>
      <c r="I238" s="234"/>
      <c r="J238" s="230"/>
      <c r="K238" s="230"/>
      <c r="L238" s="235"/>
      <c r="M238" s="236"/>
      <c r="N238" s="237"/>
      <c r="O238" s="237"/>
      <c r="P238" s="237"/>
      <c r="Q238" s="237"/>
      <c r="R238" s="237"/>
      <c r="S238" s="237"/>
      <c r="T238" s="238"/>
      <c r="AT238" s="239" t="s">
        <v>222</v>
      </c>
      <c r="AU238" s="239" t="s">
        <v>172</v>
      </c>
      <c r="AV238" s="13" t="s">
        <v>87</v>
      </c>
      <c r="AW238" s="13" t="s">
        <v>40</v>
      </c>
      <c r="AX238" s="13" t="s">
        <v>78</v>
      </c>
      <c r="AY238" s="239" t="s">
        <v>212</v>
      </c>
    </row>
    <row r="239" spans="2:65" s="14" customFormat="1" ht="13.5">
      <c r="B239" s="240"/>
      <c r="C239" s="241"/>
      <c r="D239" s="216" t="s">
        <v>222</v>
      </c>
      <c r="E239" s="242" t="s">
        <v>76</v>
      </c>
      <c r="F239" s="243" t="s">
        <v>225</v>
      </c>
      <c r="G239" s="241"/>
      <c r="H239" s="244">
        <v>50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AT239" s="250" t="s">
        <v>222</v>
      </c>
      <c r="AU239" s="250" t="s">
        <v>172</v>
      </c>
      <c r="AV239" s="14" t="s">
        <v>218</v>
      </c>
      <c r="AW239" s="14" t="s">
        <v>40</v>
      </c>
      <c r="AX239" s="14" t="s">
        <v>85</v>
      </c>
      <c r="AY239" s="250" t="s">
        <v>212</v>
      </c>
    </row>
    <row r="240" spans="2:65" s="1" customFormat="1" ht="25.5" customHeight="1">
      <c r="B240" s="41"/>
      <c r="C240" s="204" t="s">
        <v>404</v>
      </c>
      <c r="D240" s="204" t="s">
        <v>214</v>
      </c>
      <c r="E240" s="205" t="s">
        <v>766</v>
      </c>
      <c r="F240" s="206" t="s">
        <v>767</v>
      </c>
      <c r="G240" s="207" t="s">
        <v>117</v>
      </c>
      <c r="H240" s="208">
        <v>11</v>
      </c>
      <c r="I240" s="209"/>
      <c r="J240" s="210">
        <f>ROUND(I240*H240,2)</f>
        <v>0</v>
      </c>
      <c r="K240" s="206" t="s">
        <v>217</v>
      </c>
      <c r="L240" s="61"/>
      <c r="M240" s="211" t="s">
        <v>76</v>
      </c>
      <c r="N240" s="212" t="s">
        <v>48</v>
      </c>
      <c r="O240" s="42"/>
      <c r="P240" s="213">
        <f>O240*H240</f>
        <v>0</v>
      </c>
      <c r="Q240" s="213">
        <v>0</v>
      </c>
      <c r="R240" s="213">
        <f>Q240*H240</f>
        <v>0</v>
      </c>
      <c r="S240" s="213">
        <v>0</v>
      </c>
      <c r="T240" s="214">
        <f>S240*H240</f>
        <v>0</v>
      </c>
      <c r="AR240" s="24" t="s">
        <v>532</v>
      </c>
      <c r="AT240" s="24" t="s">
        <v>214</v>
      </c>
      <c r="AU240" s="24" t="s">
        <v>172</v>
      </c>
      <c r="AY240" s="24" t="s">
        <v>212</v>
      </c>
      <c r="BE240" s="215">
        <f>IF(N240="základní",J240,0)</f>
        <v>0</v>
      </c>
      <c r="BF240" s="215">
        <f>IF(N240="snížená",J240,0)</f>
        <v>0</v>
      </c>
      <c r="BG240" s="215">
        <f>IF(N240="zákl. přenesená",J240,0)</f>
        <v>0</v>
      </c>
      <c r="BH240" s="215">
        <f>IF(N240="sníž. přenesená",J240,0)</f>
        <v>0</v>
      </c>
      <c r="BI240" s="215">
        <f>IF(N240="nulová",J240,0)</f>
        <v>0</v>
      </c>
      <c r="BJ240" s="24" t="s">
        <v>85</v>
      </c>
      <c r="BK240" s="215">
        <f>ROUND(I240*H240,2)</f>
        <v>0</v>
      </c>
      <c r="BL240" s="24" t="s">
        <v>532</v>
      </c>
      <c r="BM240" s="24" t="s">
        <v>768</v>
      </c>
    </row>
    <row r="241" spans="2:65" s="12" customFormat="1" ht="13.5">
      <c r="B241" s="219"/>
      <c r="C241" s="220"/>
      <c r="D241" s="216" t="s">
        <v>222</v>
      </c>
      <c r="E241" s="221" t="s">
        <v>76</v>
      </c>
      <c r="F241" s="222" t="s">
        <v>769</v>
      </c>
      <c r="G241" s="220"/>
      <c r="H241" s="221" t="s">
        <v>76</v>
      </c>
      <c r="I241" s="223"/>
      <c r="J241" s="220"/>
      <c r="K241" s="220"/>
      <c r="L241" s="224"/>
      <c r="M241" s="225"/>
      <c r="N241" s="226"/>
      <c r="O241" s="226"/>
      <c r="P241" s="226"/>
      <c r="Q241" s="226"/>
      <c r="R241" s="226"/>
      <c r="S241" s="226"/>
      <c r="T241" s="227"/>
      <c r="AT241" s="228" t="s">
        <v>222</v>
      </c>
      <c r="AU241" s="228" t="s">
        <v>172</v>
      </c>
      <c r="AV241" s="12" t="s">
        <v>85</v>
      </c>
      <c r="AW241" s="12" t="s">
        <v>40</v>
      </c>
      <c r="AX241" s="12" t="s">
        <v>78</v>
      </c>
      <c r="AY241" s="228" t="s">
        <v>212</v>
      </c>
    </row>
    <row r="242" spans="2:65" s="13" customFormat="1" ht="13.5">
      <c r="B242" s="229"/>
      <c r="C242" s="230"/>
      <c r="D242" s="216" t="s">
        <v>222</v>
      </c>
      <c r="E242" s="231" t="s">
        <v>76</v>
      </c>
      <c r="F242" s="232" t="s">
        <v>616</v>
      </c>
      <c r="G242" s="230"/>
      <c r="H242" s="233">
        <v>11</v>
      </c>
      <c r="I242" s="234"/>
      <c r="J242" s="230"/>
      <c r="K242" s="230"/>
      <c r="L242" s="235"/>
      <c r="M242" s="236"/>
      <c r="N242" s="237"/>
      <c r="O242" s="237"/>
      <c r="P242" s="237"/>
      <c r="Q242" s="237"/>
      <c r="R242" s="237"/>
      <c r="S242" s="237"/>
      <c r="T242" s="238"/>
      <c r="AT242" s="239" t="s">
        <v>222</v>
      </c>
      <c r="AU242" s="239" t="s">
        <v>172</v>
      </c>
      <c r="AV242" s="13" t="s">
        <v>87</v>
      </c>
      <c r="AW242" s="13" t="s">
        <v>40</v>
      </c>
      <c r="AX242" s="13" t="s">
        <v>78</v>
      </c>
      <c r="AY242" s="239" t="s">
        <v>212</v>
      </c>
    </row>
    <row r="243" spans="2:65" s="14" customFormat="1" ht="13.5">
      <c r="B243" s="240"/>
      <c r="C243" s="241"/>
      <c r="D243" s="216" t="s">
        <v>222</v>
      </c>
      <c r="E243" s="242" t="s">
        <v>76</v>
      </c>
      <c r="F243" s="243" t="s">
        <v>225</v>
      </c>
      <c r="G243" s="241"/>
      <c r="H243" s="244">
        <v>11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AT243" s="250" t="s">
        <v>222</v>
      </c>
      <c r="AU243" s="250" t="s">
        <v>172</v>
      </c>
      <c r="AV243" s="14" t="s">
        <v>218</v>
      </c>
      <c r="AW243" s="14" t="s">
        <v>40</v>
      </c>
      <c r="AX243" s="14" t="s">
        <v>85</v>
      </c>
      <c r="AY243" s="250" t="s">
        <v>212</v>
      </c>
    </row>
    <row r="244" spans="2:65" s="1" customFormat="1" ht="25.5" customHeight="1">
      <c r="B244" s="41"/>
      <c r="C244" s="204" t="s">
        <v>408</v>
      </c>
      <c r="D244" s="204" t="s">
        <v>214</v>
      </c>
      <c r="E244" s="205" t="s">
        <v>770</v>
      </c>
      <c r="F244" s="206" t="s">
        <v>771</v>
      </c>
      <c r="G244" s="207" t="s">
        <v>117</v>
      </c>
      <c r="H244" s="208">
        <v>38</v>
      </c>
      <c r="I244" s="209"/>
      <c r="J244" s="210">
        <f>ROUND(I244*H244,2)</f>
        <v>0</v>
      </c>
      <c r="K244" s="206" t="s">
        <v>217</v>
      </c>
      <c r="L244" s="61"/>
      <c r="M244" s="211" t="s">
        <v>76</v>
      </c>
      <c r="N244" s="212" t="s">
        <v>48</v>
      </c>
      <c r="O244" s="42"/>
      <c r="P244" s="213">
        <f>O244*H244</f>
        <v>0</v>
      </c>
      <c r="Q244" s="213">
        <v>0</v>
      </c>
      <c r="R244" s="213">
        <f>Q244*H244</f>
        <v>0</v>
      </c>
      <c r="S244" s="213">
        <v>0</v>
      </c>
      <c r="T244" s="214">
        <f>S244*H244</f>
        <v>0</v>
      </c>
      <c r="AR244" s="24" t="s">
        <v>532</v>
      </c>
      <c r="AT244" s="24" t="s">
        <v>214</v>
      </c>
      <c r="AU244" s="24" t="s">
        <v>172</v>
      </c>
      <c r="AY244" s="24" t="s">
        <v>212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24" t="s">
        <v>85</v>
      </c>
      <c r="BK244" s="215">
        <f>ROUND(I244*H244,2)</f>
        <v>0</v>
      </c>
      <c r="BL244" s="24" t="s">
        <v>532</v>
      </c>
      <c r="BM244" s="24" t="s">
        <v>772</v>
      </c>
    </row>
    <row r="245" spans="2:65" s="12" customFormat="1" ht="13.5">
      <c r="B245" s="219"/>
      <c r="C245" s="220"/>
      <c r="D245" s="216" t="s">
        <v>222</v>
      </c>
      <c r="E245" s="221" t="s">
        <v>76</v>
      </c>
      <c r="F245" s="222" t="s">
        <v>773</v>
      </c>
      <c r="G245" s="220"/>
      <c r="H245" s="221" t="s">
        <v>76</v>
      </c>
      <c r="I245" s="223"/>
      <c r="J245" s="220"/>
      <c r="K245" s="220"/>
      <c r="L245" s="224"/>
      <c r="M245" s="225"/>
      <c r="N245" s="226"/>
      <c r="O245" s="226"/>
      <c r="P245" s="226"/>
      <c r="Q245" s="226"/>
      <c r="R245" s="226"/>
      <c r="S245" s="226"/>
      <c r="T245" s="227"/>
      <c r="AT245" s="228" t="s">
        <v>222</v>
      </c>
      <c r="AU245" s="228" t="s">
        <v>172</v>
      </c>
      <c r="AV245" s="12" t="s">
        <v>85</v>
      </c>
      <c r="AW245" s="12" t="s">
        <v>40</v>
      </c>
      <c r="AX245" s="12" t="s">
        <v>78</v>
      </c>
      <c r="AY245" s="228" t="s">
        <v>212</v>
      </c>
    </row>
    <row r="246" spans="2:65" s="13" customFormat="1" ht="13.5">
      <c r="B246" s="229"/>
      <c r="C246" s="230"/>
      <c r="D246" s="216" t="s">
        <v>222</v>
      </c>
      <c r="E246" s="231" t="s">
        <v>76</v>
      </c>
      <c r="F246" s="232" t="s">
        <v>618</v>
      </c>
      <c r="G246" s="230"/>
      <c r="H246" s="233">
        <v>38</v>
      </c>
      <c r="I246" s="234"/>
      <c r="J246" s="230"/>
      <c r="K246" s="230"/>
      <c r="L246" s="235"/>
      <c r="M246" s="236"/>
      <c r="N246" s="237"/>
      <c r="O246" s="237"/>
      <c r="P246" s="237"/>
      <c r="Q246" s="237"/>
      <c r="R246" s="237"/>
      <c r="S246" s="237"/>
      <c r="T246" s="238"/>
      <c r="AT246" s="239" t="s">
        <v>222</v>
      </c>
      <c r="AU246" s="239" t="s">
        <v>172</v>
      </c>
      <c r="AV246" s="13" t="s">
        <v>87</v>
      </c>
      <c r="AW246" s="13" t="s">
        <v>40</v>
      </c>
      <c r="AX246" s="13" t="s">
        <v>78</v>
      </c>
      <c r="AY246" s="239" t="s">
        <v>212</v>
      </c>
    </row>
    <row r="247" spans="2:65" s="14" customFormat="1" ht="13.5">
      <c r="B247" s="240"/>
      <c r="C247" s="241"/>
      <c r="D247" s="216" t="s">
        <v>222</v>
      </c>
      <c r="E247" s="242" t="s">
        <v>76</v>
      </c>
      <c r="F247" s="243" t="s">
        <v>225</v>
      </c>
      <c r="G247" s="241"/>
      <c r="H247" s="244">
        <v>38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AT247" s="250" t="s">
        <v>222</v>
      </c>
      <c r="AU247" s="250" t="s">
        <v>172</v>
      </c>
      <c r="AV247" s="14" t="s">
        <v>218</v>
      </c>
      <c r="AW247" s="14" t="s">
        <v>40</v>
      </c>
      <c r="AX247" s="14" t="s">
        <v>85</v>
      </c>
      <c r="AY247" s="250" t="s">
        <v>212</v>
      </c>
    </row>
    <row r="248" spans="2:65" s="1" customFormat="1" ht="16.5" customHeight="1">
      <c r="B248" s="41"/>
      <c r="C248" s="204" t="s">
        <v>413</v>
      </c>
      <c r="D248" s="204" t="s">
        <v>214</v>
      </c>
      <c r="E248" s="205" t="s">
        <v>774</v>
      </c>
      <c r="F248" s="206" t="s">
        <v>775</v>
      </c>
      <c r="G248" s="207" t="s">
        <v>264</v>
      </c>
      <c r="H248" s="208">
        <v>9.32</v>
      </c>
      <c r="I248" s="209"/>
      <c r="J248" s="210">
        <f>ROUND(I248*H248,2)</f>
        <v>0</v>
      </c>
      <c r="K248" s="206" t="s">
        <v>217</v>
      </c>
      <c r="L248" s="61"/>
      <c r="M248" s="211" t="s">
        <v>76</v>
      </c>
      <c r="N248" s="212" t="s">
        <v>48</v>
      </c>
      <c r="O248" s="42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AR248" s="24" t="s">
        <v>532</v>
      </c>
      <c r="AT248" s="24" t="s">
        <v>214</v>
      </c>
      <c r="AU248" s="24" t="s">
        <v>172</v>
      </c>
      <c r="AY248" s="24" t="s">
        <v>212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24" t="s">
        <v>85</v>
      </c>
      <c r="BK248" s="215">
        <f>ROUND(I248*H248,2)</f>
        <v>0</v>
      </c>
      <c r="BL248" s="24" t="s">
        <v>532</v>
      </c>
      <c r="BM248" s="24" t="s">
        <v>776</v>
      </c>
    </row>
    <row r="249" spans="2:65" s="12" customFormat="1" ht="27">
      <c r="B249" s="219"/>
      <c r="C249" s="220"/>
      <c r="D249" s="216" t="s">
        <v>222</v>
      </c>
      <c r="E249" s="221" t="s">
        <v>76</v>
      </c>
      <c r="F249" s="222" t="s">
        <v>777</v>
      </c>
      <c r="G249" s="220"/>
      <c r="H249" s="221" t="s">
        <v>76</v>
      </c>
      <c r="I249" s="223"/>
      <c r="J249" s="220"/>
      <c r="K249" s="220"/>
      <c r="L249" s="224"/>
      <c r="M249" s="225"/>
      <c r="N249" s="226"/>
      <c r="O249" s="226"/>
      <c r="P249" s="226"/>
      <c r="Q249" s="226"/>
      <c r="R249" s="226"/>
      <c r="S249" s="226"/>
      <c r="T249" s="227"/>
      <c r="AT249" s="228" t="s">
        <v>222</v>
      </c>
      <c r="AU249" s="228" t="s">
        <v>172</v>
      </c>
      <c r="AV249" s="12" t="s">
        <v>85</v>
      </c>
      <c r="AW249" s="12" t="s">
        <v>40</v>
      </c>
      <c r="AX249" s="12" t="s">
        <v>78</v>
      </c>
      <c r="AY249" s="228" t="s">
        <v>212</v>
      </c>
    </row>
    <row r="250" spans="2:65" s="13" customFormat="1" ht="13.5">
      <c r="B250" s="229"/>
      <c r="C250" s="230"/>
      <c r="D250" s="216" t="s">
        <v>222</v>
      </c>
      <c r="E250" s="231" t="s">
        <v>76</v>
      </c>
      <c r="F250" s="232" t="s">
        <v>778</v>
      </c>
      <c r="G250" s="230"/>
      <c r="H250" s="233">
        <v>9.32</v>
      </c>
      <c r="I250" s="234"/>
      <c r="J250" s="230"/>
      <c r="K250" s="230"/>
      <c r="L250" s="235"/>
      <c r="M250" s="236"/>
      <c r="N250" s="237"/>
      <c r="O250" s="237"/>
      <c r="P250" s="237"/>
      <c r="Q250" s="237"/>
      <c r="R250" s="237"/>
      <c r="S250" s="237"/>
      <c r="T250" s="238"/>
      <c r="AT250" s="239" t="s">
        <v>222</v>
      </c>
      <c r="AU250" s="239" t="s">
        <v>172</v>
      </c>
      <c r="AV250" s="13" t="s">
        <v>87</v>
      </c>
      <c r="AW250" s="13" t="s">
        <v>40</v>
      </c>
      <c r="AX250" s="13" t="s">
        <v>78</v>
      </c>
      <c r="AY250" s="239" t="s">
        <v>212</v>
      </c>
    </row>
    <row r="251" spans="2:65" s="14" customFormat="1" ht="13.5">
      <c r="B251" s="240"/>
      <c r="C251" s="241"/>
      <c r="D251" s="216" t="s">
        <v>222</v>
      </c>
      <c r="E251" s="242" t="s">
        <v>620</v>
      </c>
      <c r="F251" s="243" t="s">
        <v>225</v>
      </c>
      <c r="G251" s="241"/>
      <c r="H251" s="244">
        <v>9.32</v>
      </c>
      <c r="I251" s="245"/>
      <c r="J251" s="241"/>
      <c r="K251" s="241"/>
      <c r="L251" s="246"/>
      <c r="M251" s="247"/>
      <c r="N251" s="248"/>
      <c r="O251" s="248"/>
      <c r="P251" s="248"/>
      <c r="Q251" s="248"/>
      <c r="R251" s="248"/>
      <c r="S251" s="248"/>
      <c r="T251" s="249"/>
      <c r="AT251" s="250" t="s">
        <v>222</v>
      </c>
      <c r="AU251" s="250" t="s">
        <v>172</v>
      </c>
      <c r="AV251" s="14" t="s">
        <v>218</v>
      </c>
      <c r="AW251" s="14" t="s">
        <v>40</v>
      </c>
      <c r="AX251" s="14" t="s">
        <v>85</v>
      </c>
      <c r="AY251" s="250" t="s">
        <v>212</v>
      </c>
    </row>
    <row r="252" spans="2:65" s="1" customFormat="1" ht="16.5" customHeight="1">
      <c r="B252" s="41"/>
      <c r="C252" s="204" t="s">
        <v>418</v>
      </c>
      <c r="D252" s="204" t="s">
        <v>214</v>
      </c>
      <c r="E252" s="205" t="s">
        <v>779</v>
      </c>
      <c r="F252" s="206" t="s">
        <v>780</v>
      </c>
      <c r="G252" s="207" t="s">
        <v>264</v>
      </c>
      <c r="H252" s="208">
        <v>37.28</v>
      </c>
      <c r="I252" s="209"/>
      <c r="J252" s="210">
        <f>ROUND(I252*H252,2)</f>
        <v>0</v>
      </c>
      <c r="K252" s="206" t="s">
        <v>217</v>
      </c>
      <c r="L252" s="61"/>
      <c r="M252" s="211" t="s">
        <v>76</v>
      </c>
      <c r="N252" s="212" t="s">
        <v>48</v>
      </c>
      <c r="O252" s="42"/>
      <c r="P252" s="213">
        <f>O252*H252</f>
        <v>0</v>
      </c>
      <c r="Q252" s="213">
        <v>0</v>
      </c>
      <c r="R252" s="213">
        <f>Q252*H252</f>
        <v>0</v>
      </c>
      <c r="S252" s="213">
        <v>0</v>
      </c>
      <c r="T252" s="214">
        <f>S252*H252</f>
        <v>0</v>
      </c>
      <c r="AR252" s="24" t="s">
        <v>532</v>
      </c>
      <c r="AT252" s="24" t="s">
        <v>214</v>
      </c>
      <c r="AU252" s="24" t="s">
        <v>172</v>
      </c>
      <c r="AY252" s="24" t="s">
        <v>212</v>
      </c>
      <c r="BE252" s="215">
        <f>IF(N252="základní",J252,0)</f>
        <v>0</v>
      </c>
      <c r="BF252" s="215">
        <f>IF(N252="snížená",J252,0)</f>
        <v>0</v>
      </c>
      <c r="BG252" s="215">
        <f>IF(N252="zákl. přenesená",J252,0)</f>
        <v>0</v>
      </c>
      <c r="BH252" s="215">
        <f>IF(N252="sníž. přenesená",J252,0)</f>
        <v>0</v>
      </c>
      <c r="BI252" s="215">
        <f>IF(N252="nulová",J252,0)</f>
        <v>0</v>
      </c>
      <c r="BJ252" s="24" t="s">
        <v>85</v>
      </c>
      <c r="BK252" s="215">
        <f>ROUND(I252*H252,2)</f>
        <v>0</v>
      </c>
      <c r="BL252" s="24" t="s">
        <v>532</v>
      </c>
      <c r="BM252" s="24" t="s">
        <v>781</v>
      </c>
    </row>
    <row r="253" spans="2:65" s="12" customFormat="1" ht="13.5">
      <c r="B253" s="219"/>
      <c r="C253" s="220"/>
      <c r="D253" s="216" t="s">
        <v>222</v>
      </c>
      <c r="E253" s="221" t="s">
        <v>76</v>
      </c>
      <c r="F253" s="222" t="s">
        <v>782</v>
      </c>
      <c r="G253" s="220"/>
      <c r="H253" s="221" t="s">
        <v>76</v>
      </c>
      <c r="I253" s="223"/>
      <c r="J253" s="220"/>
      <c r="K253" s="220"/>
      <c r="L253" s="224"/>
      <c r="M253" s="225"/>
      <c r="N253" s="226"/>
      <c r="O253" s="226"/>
      <c r="P253" s="226"/>
      <c r="Q253" s="226"/>
      <c r="R253" s="226"/>
      <c r="S253" s="226"/>
      <c r="T253" s="227"/>
      <c r="AT253" s="228" t="s">
        <v>222</v>
      </c>
      <c r="AU253" s="228" t="s">
        <v>172</v>
      </c>
      <c r="AV253" s="12" t="s">
        <v>85</v>
      </c>
      <c r="AW253" s="12" t="s">
        <v>40</v>
      </c>
      <c r="AX253" s="12" t="s">
        <v>78</v>
      </c>
      <c r="AY253" s="228" t="s">
        <v>212</v>
      </c>
    </row>
    <row r="254" spans="2:65" s="13" customFormat="1" ht="13.5">
      <c r="B254" s="229"/>
      <c r="C254" s="230"/>
      <c r="D254" s="216" t="s">
        <v>222</v>
      </c>
      <c r="E254" s="231" t="s">
        <v>76</v>
      </c>
      <c r="F254" s="232" t="s">
        <v>783</v>
      </c>
      <c r="G254" s="230"/>
      <c r="H254" s="233">
        <v>37.28</v>
      </c>
      <c r="I254" s="234"/>
      <c r="J254" s="230"/>
      <c r="K254" s="230"/>
      <c r="L254" s="235"/>
      <c r="M254" s="236"/>
      <c r="N254" s="237"/>
      <c r="O254" s="237"/>
      <c r="P254" s="237"/>
      <c r="Q254" s="237"/>
      <c r="R254" s="237"/>
      <c r="S254" s="237"/>
      <c r="T254" s="238"/>
      <c r="AT254" s="239" t="s">
        <v>222</v>
      </c>
      <c r="AU254" s="239" t="s">
        <v>172</v>
      </c>
      <c r="AV254" s="13" t="s">
        <v>87</v>
      </c>
      <c r="AW254" s="13" t="s">
        <v>40</v>
      </c>
      <c r="AX254" s="13" t="s">
        <v>78</v>
      </c>
      <c r="AY254" s="239" t="s">
        <v>212</v>
      </c>
    </row>
    <row r="255" spans="2:65" s="14" customFormat="1" ht="13.5">
      <c r="B255" s="240"/>
      <c r="C255" s="241"/>
      <c r="D255" s="216" t="s">
        <v>222</v>
      </c>
      <c r="E255" s="242" t="s">
        <v>76</v>
      </c>
      <c r="F255" s="243" t="s">
        <v>225</v>
      </c>
      <c r="G255" s="241"/>
      <c r="H255" s="244">
        <v>37.28</v>
      </c>
      <c r="I255" s="245"/>
      <c r="J255" s="241"/>
      <c r="K255" s="241"/>
      <c r="L255" s="246"/>
      <c r="M255" s="247"/>
      <c r="N255" s="248"/>
      <c r="O255" s="248"/>
      <c r="P255" s="248"/>
      <c r="Q255" s="248"/>
      <c r="R255" s="248"/>
      <c r="S255" s="248"/>
      <c r="T255" s="249"/>
      <c r="AT255" s="250" t="s">
        <v>222</v>
      </c>
      <c r="AU255" s="250" t="s">
        <v>172</v>
      </c>
      <c r="AV255" s="14" t="s">
        <v>218</v>
      </c>
      <c r="AW255" s="14" t="s">
        <v>40</v>
      </c>
      <c r="AX255" s="14" t="s">
        <v>85</v>
      </c>
      <c r="AY255" s="250" t="s">
        <v>212</v>
      </c>
    </row>
    <row r="256" spans="2:65" s="1" customFormat="1" ht="16.5" customHeight="1">
      <c r="B256" s="41"/>
      <c r="C256" s="251" t="s">
        <v>423</v>
      </c>
      <c r="D256" s="251" t="s">
        <v>280</v>
      </c>
      <c r="E256" s="252" t="s">
        <v>784</v>
      </c>
      <c r="F256" s="253" t="s">
        <v>785</v>
      </c>
      <c r="G256" s="254" t="s">
        <v>264</v>
      </c>
      <c r="H256" s="255">
        <v>9.32</v>
      </c>
      <c r="I256" s="256"/>
      <c r="J256" s="257">
        <f>ROUND(I256*H256,2)</f>
        <v>0</v>
      </c>
      <c r="K256" s="253" t="s">
        <v>76</v>
      </c>
      <c r="L256" s="258"/>
      <c r="M256" s="259" t="s">
        <v>76</v>
      </c>
      <c r="N256" s="260" t="s">
        <v>48</v>
      </c>
      <c r="O256" s="42"/>
      <c r="P256" s="213">
        <f>O256*H256</f>
        <v>0</v>
      </c>
      <c r="Q256" s="213">
        <v>0</v>
      </c>
      <c r="R256" s="213">
        <f>Q256*H256</f>
        <v>0</v>
      </c>
      <c r="S256" s="213">
        <v>0</v>
      </c>
      <c r="T256" s="214">
        <f>S256*H256</f>
        <v>0</v>
      </c>
      <c r="AR256" s="24" t="s">
        <v>644</v>
      </c>
      <c r="AT256" s="24" t="s">
        <v>280</v>
      </c>
      <c r="AU256" s="24" t="s">
        <v>172</v>
      </c>
      <c r="AY256" s="24" t="s">
        <v>212</v>
      </c>
      <c r="BE256" s="215">
        <f>IF(N256="základní",J256,0)</f>
        <v>0</v>
      </c>
      <c r="BF256" s="215">
        <f>IF(N256="snížená",J256,0)</f>
        <v>0</v>
      </c>
      <c r="BG256" s="215">
        <f>IF(N256="zákl. přenesená",J256,0)</f>
        <v>0</v>
      </c>
      <c r="BH256" s="215">
        <f>IF(N256="sníž. přenesená",J256,0)</f>
        <v>0</v>
      </c>
      <c r="BI256" s="215">
        <f>IF(N256="nulová",J256,0)</f>
        <v>0</v>
      </c>
      <c r="BJ256" s="24" t="s">
        <v>85</v>
      </c>
      <c r="BK256" s="215">
        <f>ROUND(I256*H256,2)</f>
        <v>0</v>
      </c>
      <c r="BL256" s="24" t="s">
        <v>532</v>
      </c>
      <c r="BM256" s="24" t="s">
        <v>786</v>
      </c>
    </row>
    <row r="257" spans="2:65" s="12" customFormat="1" ht="27">
      <c r="B257" s="219"/>
      <c r="C257" s="220"/>
      <c r="D257" s="216" t="s">
        <v>222</v>
      </c>
      <c r="E257" s="221" t="s">
        <v>76</v>
      </c>
      <c r="F257" s="222" t="s">
        <v>777</v>
      </c>
      <c r="G257" s="220"/>
      <c r="H257" s="221" t="s">
        <v>76</v>
      </c>
      <c r="I257" s="223"/>
      <c r="J257" s="220"/>
      <c r="K257" s="220"/>
      <c r="L257" s="224"/>
      <c r="M257" s="225"/>
      <c r="N257" s="226"/>
      <c r="O257" s="226"/>
      <c r="P257" s="226"/>
      <c r="Q257" s="226"/>
      <c r="R257" s="226"/>
      <c r="S257" s="226"/>
      <c r="T257" s="227"/>
      <c r="AT257" s="228" t="s">
        <v>222</v>
      </c>
      <c r="AU257" s="228" t="s">
        <v>172</v>
      </c>
      <c r="AV257" s="12" t="s">
        <v>85</v>
      </c>
      <c r="AW257" s="12" t="s">
        <v>40</v>
      </c>
      <c r="AX257" s="12" t="s">
        <v>78</v>
      </c>
      <c r="AY257" s="228" t="s">
        <v>212</v>
      </c>
    </row>
    <row r="258" spans="2:65" s="13" customFormat="1" ht="13.5">
      <c r="B258" s="229"/>
      <c r="C258" s="230"/>
      <c r="D258" s="216" t="s">
        <v>222</v>
      </c>
      <c r="E258" s="231" t="s">
        <v>76</v>
      </c>
      <c r="F258" s="232" t="s">
        <v>620</v>
      </c>
      <c r="G258" s="230"/>
      <c r="H258" s="233">
        <v>9.32</v>
      </c>
      <c r="I258" s="234"/>
      <c r="J258" s="230"/>
      <c r="K258" s="230"/>
      <c r="L258" s="235"/>
      <c r="M258" s="236"/>
      <c r="N258" s="237"/>
      <c r="O258" s="237"/>
      <c r="P258" s="237"/>
      <c r="Q258" s="237"/>
      <c r="R258" s="237"/>
      <c r="S258" s="237"/>
      <c r="T258" s="238"/>
      <c r="AT258" s="239" t="s">
        <v>222</v>
      </c>
      <c r="AU258" s="239" t="s">
        <v>172</v>
      </c>
      <c r="AV258" s="13" t="s">
        <v>87</v>
      </c>
      <c r="AW258" s="13" t="s">
        <v>40</v>
      </c>
      <c r="AX258" s="13" t="s">
        <v>78</v>
      </c>
      <c r="AY258" s="239" t="s">
        <v>212</v>
      </c>
    </row>
    <row r="259" spans="2:65" s="14" customFormat="1" ht="13.5">
      <c r="B259" s="240"/>
      <c r="C259" s="241"/>
      <c r="D259" s="216" t="s">
        <v>222</v>
      </c>
      <c r="E259" s="242" t="s">
        <v>76</v>
      </c>
      <c r="F259" s="243" t="s">
        <v>225</v>
      </c>
      <c r="G259" s="241"/>
      <c r="H259" s="244">
        <v>9.32</v>
      </c>
      <c r="I259" s="245"/>
      <c r="J259" s="241"/>
      <c r="K259" s="241"/>
      <c r="L259" s="246"/>
      <c r="M259" s="247"/>
      <c r="N259" s="248"/>
      <c r="O259" s="248"/>
      <c r="P259" s="248"/>
      <c r="Q259" s="248"/>
      <c r="R259" s="248"/>
      <c r="S259" s="248"/>
      <c r="T259" s="249"/>
      <c r="AT259" s="250" t="s">
        <v>222</v>
      </c>
      <c r="AU259" s="250" t="s">
        <v>172</v>
      </c>
      <c r="AV259" s="14" t="s">
        <v>218</v>
      </c>
      <c r="AW259" s="14" t="s">
        <v>40</v>
      </c>
      <c r="AX259" s="14" t="s">
        <v>85</v>
      </c>
      <c r="AY259" s="250" t="s">
        <v>212</v>
      </c>
    </row>
    <row r="260" spans="2:65" s="11" customFormat="1" ht="22.35" customHeight="1">
      <c r="B260" s="188"/>
      <c r="C260" s="189"/>
      <c r="D260" s="190" t="s">
        <v>77</v>
      </c>
      <c r="E260" s="202" t="s">
        <v>787</v>
      </c>
      <c r="F260" s="202" t="s">
        <v>788</v>
      </c>
      <c r="G260" s="189"/>
      <c r="H260" s="189"/>
      <c r="I260" s="192"/>
      <c r="J260" s="203">
        <f>BK260</f>
        <v>0</v>
      </c>
      <c r="K260" s="189"/>
      <c r="L260" s="194"/>
      <c r="M260" s="195"/>
      <c r="N260" s="196"/>
      <c r="O260" s="196"/>
      <c r="P260" s="197">
        <f>SUM(P261:P280)</f>
        <v>0</v>
      </c>
      <c r="Q260" s="196"/>
      <c r="R260" s="197">
        <f>SUM(R261:R280)</f>
        <v>0</v>
      </c>
      <c r="S260" s="196"/>
      <c r="T260" s="198">
        <f>SUM(T261:T280)</f>
        <v>0</v>
      </c>
      <c r="AR260" s="199" t="s">
        <v>218</v>
      </c>
      <c r="AT260" s="200" t="s">
        <v>77</v>
      </c>
      <c r="AU260" s="200" t="s">
        <v>87</v>
      </c>
      <c r="AY260" s="199" t="s">
        <v>212</v>
      </c>
      <c r="BK260" s="201">
        <f>SUM(BK261:BK280)</f>
        <v>0</v>
      </c>
    </row>
    <row r="261" spans="2:65" s="1" customFormat="1" ht="25.5" customHeight="1">
      <c r="B261" s="41"/>
      <c r="C261" s="204" t="s">
        <v>427</v>
      </c>
      <c r="D261" s="204" t="s">
        <v>214</v>
      </c>
      <c r="E261" s="205" t="s">
        <v>789</v>
      </c>
      <c r="F261" s="206" t="s">
        <v>790</v>
      </c>
      <c r="G261" s="207" t="s">
        <v>791</v>
      </c>
      <c r="H261" s="208">
        <v>1</v>
      </c>
      <c r="I261" s="209"/>
      <c r="J261" s="210">
        <f>ROUND(I261*H261,2)</f>
        <v>0</v>
      </c>
      <c r="K261" s="206" t="s">
        <v>217</v>
      </c>
      <c r="L261" s="61"/>
      <c r="M261" s="211" t="s">
        <v>76</v>
      </c>
      <c r="N261" s="212" t="s">
        <v>48</v>
      </c>
      <c r="O261" s="42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AR261" s="24" t="s">
        <v>792</v>
      </c>
      <c r="AT261" s="24" t="s">
        <v>214</v>
      </c>
      <c r="AU261" s="24" t="s">
        <v>172</v>
      </c>
      <c r="AY261" s="24" t="s">
        <v>212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24" t="s">
        <v>85</v>
      </c>
      <c r="BK261" s="215">
        <f>ROUND(I261*H261,2)</f>
        <v>0</v>
      </c>
      <c r="BL261" s="24" t="s">
        <v>792</v>
      </c>
      <c r="BM261" s="24" t="s">
        <v>793</v>
      </c>
    </row>
    <row r="262" spans="2:65" s="12" customFormat="1" ht="13.5">
      <c r="B262" s="219"/>
      <c r="C262" s="220"/>
      <c r="D262" s="216" t="s">
        <v>222</v>
      </c>
      <c r="E262" s="221" t="s">
        <v>76</v>
      </c>
      <c r="F262" s="222" t="s">
        <v>794</v>
      </c>
      <c r="G262" s="220"/>
      <c r="H262" s="221" t="s">
        <v>76</v>
      </c>
      <c r="I262" s="223"/>
      <c r="J262" s="220"/>
      <c r="K262" s="220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222</v>
      </c>
      <c r="AU262" s="228" t="s">
        <v>172</v>
      </c>
      <c r="AV262" s="12" t="s">
        <v>85</v>
      </c>
      <c r="AW262" s="12" t="s">
        <v>40</v>
      </c>
      <c r="AX262" s="12" t="s">
        <v>78</v>
      </c>
      <c r="AY262" s="228" t="s">
        <v>212</v>
      </c>
    </row>
    <row r="263" spans="2:65" s="13" customFormat="1" ht="13.5">
      <c r="B263" s="229"/>
      <c r="C263" s="230"/>
      <c r="D263" s="216" t="s">
        <v>222</v>
      </c>
      <c r="E263" s="231" t="s">
        <v>76</v>
      </c>
      <c r="F263" s="232" t="s">
        <v>85</v>
      </c>
      <c r="G263" s="230"/>
      <c r="H263" s="233">
        <v>1</v>
      </c>
      <c r="I263" s="234"/>
      <c r="J263" s="230"/>
      <c r="K263" s="230"/>
      <c r="L263" s="235"/>
      <c r="M263" s="236"/>
      <c r="N263" s="237"/>
      <c r="O263" s="237"/>
      <c r="P263" s="237"/>
      <c r="Q263" s="237"/>
      <c r="R263" s="237"/>
      <c r="S263" s="237"/>
      <c r="T263" s="238"/>
      <c r="AT263" s="239" t="s">
        <v>222</v>
      </c>
      <c r="AU263" s="239" t="s">
        <v>172</v>
      </c>
      <c r="AV263" s="13" t="s">
        <v>87</v>
      </c>
      <c r="AW263" s="13" t="s">
        <v>40</v>
      </c>
      <c r="AX263" s="13" t="s">
        <v>78</v>
      </c>
      <c r="AY263" s="239" t="s">
        <v>212</v>
      </c>
    </row>
    <row r="264" spans="2:65" s="14" customFormat="1" ht="13.5">
      <c r="B264" s="240"/>
      <c r="C264" s="241"/>
      <c r="D264" s="216" t="s">
        <v>222</v>
      </c>
      <c r="E264" s="242" t="s">
        <v>76</v>
      </c>
      <c r="F264" s="243" t="s">
        <v>225</v>
      </c>
      <c r="G264" s="241"/>
      <c r="H264" s="244">
        <v>1</v>
      </c>
      <c r="I264" s="245"/>
      <c r="J264" s="241"/>
      <c r="K264" s="241"/>
      <c r="L264" s="246"/>
      <c r="M264" s="247"/>
      <c r="N264" s="248"/>
      <c r="O264" s="248"/>
      <c r="P264" s="248"/>
      <c r="Q264" s="248"/>
      <c r="R264" s="248"/>
      <c r="S264" s="248"/>
      <c r="T264" s="249"/>
      <c r="AT264" s="250" t="s">
        <v>222</v>
      </c>
      <c r="AU264" s="250" t="s">
        <v>172</v>
      </c>
      <c r="AV264" s="14" t="s">
        <v>218</v>
      </c>
      <c r="AW264" s="14" t="s">
        <v>40</v>
      </c>
      <c r="AX264" s="14" t="s">
        <v>85</v>
      </c>
      <c r="AY264" s="250" t="s">
        <v>212</v>
      </c>
    </row>
    <row r="265" spans="2:65" s="1" customFormat="1" ht="25.5" customHeight="1">
      <c r="B265" s="41"/>
      <c r="C265" s="204" t="s">
        <v>432</v>
      </c>
      <c r="D265" s="204" t="s">
        <v>214</v>
      </c>
      <c r="E265" s="205" t="s">
        <v>795</v>
      </c>
      <c r="F265" s="206" t="s">
        <v>796</v>
      </c>
      <c r="G265" s="207" t="s">
        <v>791</v>
      </c>
      <c r="H265" s="208">
        <v>1</v>
      </c>
      <c r="I265" s="209"/>
      <c r="J265" s="210">
        <f>ROUND(I265*H265,2)</f>
        <v>0</v>
      </c>
      <c r="K265" s="206" t="s">
        <v>217</v>
      </c>
      <c r="L265" s="61"/>
      <c r="M265" s="211" t="s">
        <v>76</v>
      </c>
      <c r="N265" s="212" t="s">
        <v>48</v>
      </c>
      <c r="O265" s="42"/>
      <c r="P265" s="213">
        <f>O265*H265</f>
        <v>0</v>
      </c>
      <c r="Q265" s="213">
        <v>0</v>
      </c>
      <c r="R265" s="213">
        <f>Q265*H265</f>
        <v>0</v>
      </c>
      <c r="S265" s="213">
        <v>0</v>
      </c>
      <c r="T265" s="214">
        <f>S265*H265</f>
        <v>0</v>
      </c>
      <c r="AR265" s="24" t="s">
        <v>797</v>
      </c>
      <c r="AT265" s="24" t="s">
        <v>214</v>
      </c>
      <c r="AU265" s="24" t="s">
        <v>172</v>
      </c>
      <c r="AY265" s="24" t="s">
        <v>212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24" t="s">
        <v>85</v>
      </c>
      <c r="BK265" s="215">
        <f>ROUND(I265*H265,2)</f>
        <v>0</v>
      </c>
      <c r="BL265" s="24" t="s">
        <v>797</v>
      </c>
      <c r="BM265" s="24" t="s">
        <v>798</v>
      </c>
    </row>
    <row r="266" spans="2:65" s="12" customFormat="1" ht="13.5">
      <c r="B266" s="219"/>
      <c r="C266" s="220"/>
      <c r="D266" s="216" t="s">
        <v>222</v>
      </c>
      <c r="E266" s="221" t="s">
        <v>76</v>
      </c>
      <c r="F266" s="222" t="s">
        <v>799</v>
      </c>
      <c r="G266" s="220"/>
      <c r="H266" s="221" t="s">
        <v>76</v>
      </c>
      <c r="I266" s="223"/>
      <c r="J266" s="220"/>
      <c r="K266" s="220"/>
      <c r="L266" s="224"/>
      <c r="M266" s="225"/>
      <c r="N266" s="226"/>
      <c r="O266" s="226"/>
      <c r="P266" s="226"/>
      <c r="Q266" s="226"/>
      <c r="R266" s="226"/>
      <c r="S266" s="226"/>
      <c r="T266" s="227"/>
      <c r="AT266" s="228" t="s">
        <v>222</v>
      </c>
      <c r="AU266" s="228" t="s">
        <v>172</v>
      </c>
      <c r="AV266" s="12" t="s">
        <v>85</v>
      </c>
      <c r="AW266" s="12" t="s">
        <v>40</v>
      </c>
      <c r="AX266" s="12" t="s">
        <v>78</v>
      </c>
      <c r="AY266" s="228" t="s">
        <v>212</v>
      </c>
    </row>
    <row r="267" spans="2:65" s="13" customFormat="1" ht="13.5">
      <c r="B267" s="229"/>
      <c r="C267" s="230"/>
      <c r="D267" s="216" t="s">
        <v>222</v>
      </c>
      <c r="E267" s="231" t="s">
        <v>76</v>
      </c>
      <c r="F267" s="232" t="s">
        <v>85</v>
      </c>
      <c r="G267" s="230"/>
      <c r="H267" s="233">
        <v>1</v>
      </c>
      <c r="I267" s="234"/>
      <c r="J267" s="230"/>
      <c r="K267" s="230"/>
      <c r="L267" s="235"/>
      <c r="M267" s="236"/>
      <c r="N267" s="237"/>
      <c r="O267" s="237"/>
      <c r="P267" s="237"/>
      <c r="Q267" s="237"/>
      <c r="R267" s="237"/>
      <c r="S267" s="237"/>
      <c r="T267" s="238"/>
      <c r="AT267" s="239" t="s">
        <v>222</v>
      </c>
      <c r="AU267" s="239" t="s">
        <v>172</v>
      </c>
      <c r="AV267" s="13" t="s">
        <v>87</v>
      </c>
      <c r="AW267" s="13" t="s">
        <v>40</v>
      </c>
      <c r="AX267" s="13" t="s">
        <v>78</v>
      </c>
      <c r="AY267" s="239" t="s">
        <v>212</v>
      </c>
    </row>
    <row r="268" spans="2:65" s="14" customFormat="1" ht="13.5">
      <c r="B268" s="240"/>
      <c r="C268" s="241"/>
      <c r="D268" s="216" t="s">
        <v>222</v>
      </c>
      <c r="E268" s="242" t="s">
        <v>76</v>
      </c>
      <c r="F268" s="243" t="s">
        <v>225</v>
      </c>
      <c r="G268" s="241"/>
      <c r="H268" s="244">
        <v>1</v>
      </c>
      <c r="I268" s="245"/>
      <c r="J268" s="241"/>
      <c r="K268" s="241"/>
      <c r="L268" s="246"/>
      <c r="M268" s="247"/>
      <c r="N268" s="248"/>
      <c r="O268" s="248"/>
      <c r="P268" s="248"/>
      <c r="Q268" s="248"/>
      <c r="R268" s="248"/>
      <c r="S268" s="248"/>
      <c r="T268" s="249"/>
      <c r="AT268" s="250" t="s">
        <v>222</v>
      </c>
      <c r="AU268" s="250" t="s">
        <v>172</v>
      </c>
      <c r="AV268" s="14" t="s">
        <v>218</v>
      </c>
      <c r="AW268" s="14" t="s">
        <v>40</v>
      </c>
      <c r="AX268" s="14" t="s">
        <v>85</v>
      </c>
      <c r="AY268" s="250" t="s">
        <v>212</v>
      </c>
    </row>
    <row r="269" spans="2:65" s="1" customFormat="1" ht="16.5" customHeight="1">
      <c r="B269" s="41"/>
      <c r="C269" s="251" t="s">
        <v>436</v>
      </c>
      <c r="D269" s="251" t="s">
        <v>280</v>
      </c>
      <c r="E269" s="252" t="s">
        <v>800</v>
      </c>
      <c r="F269" s="253" t="s">
        <v>801</v>
      </c>
      <c r="G269" s="254" t="s">
        <v>643</v>
      </c>
      <c r="H269" s="255">
        <v>1</v>
      </c>
      <c r="I269" s="256"/>
      <c r="J269" s="257">
        <f>ROUND(I269*H269,2)</f>
        <v>0</v>
      </c>
      <c r="K269" s="253" t="s">
        <v>76</v>
      </c>
      <c r="L269" s="258"/>
      <c r="M269" s="259" t="s">
        <v>76</v>
      </c>
      <c r="N269" s="260" t="s">
        <v>48</v>
      </c>
      <c r="O269" s="42"/>
      <c r="P269" s="213">
        <f>O269*H269</f>
        <v>0</v>
      </c>
      <c r="Q269" s="213">
        <v>0</v>
      </c>
      <c r="R269" s="213">
        <f>Q269*H269</f>
        <v>0</v>
      </c>
      <c r="S269" s="213">
        <v>0</v>
      </c>
      <c r="T269" s="214">
        <f>S269*H269</f>
        <v>0</v>
      </c>
      <c r="AR269" s="24" t="s">
        <v>797</v>
      </c>
      <c r="AT269" s="24" t="s">
        <v>280</v>
      </c>
      <c r="AU269" s="24" t="s">
        <v>172</v>
      </c>
      <c r="AY269" s="24" t="s">
        <v>212</v>
      </c>
      <c r="BE269" s="215">
        <f>IF(N269="základní",J269,0)</f>
        <v>0</v>
      </c>
      <c r="BF269" s="215">
        <f>IF(N269="snížená",J269,0)</f>
        <v>0</v>
      </c>
      <c r="BG269" s="215">
        <f>IF(N269="zákl. přenesená",J269,0)</f>
        <v>0</v>
      </c>
      <c r="BH269" s="215">
        <f>IF(N269="sníž. přenesená",J269,0)</f>
        <v>0</v>
      </c>
      <c r="BI269" s="215">
        <f>IF(N269="nulová",J269,0)</f>
        <v>0</v>
      </c>
      <c r="BJ269" s="24" t="s">
        <v>85</v>
      </c>
      <c r="BK269" s="215">
        <f>ROUND(I269*H269,2)</f>
        <v>0</v>
      </c>
      <c r="BL269" s="24" t="s">
        <v>797</v>
      </c>
      <c r="BM269" s="24" t="s">
        <v>802</v>
      </c>
    </row>
    <row r="270" spans="2:65" s="12" customFormat="1" ht="13.5">
      <c r="B270" s="219"/>
      <c r="C270" s="220"/>
      <c r="D270" s="216" t="s">
        <v>222</v>
      </c>
      <c r="E270" s="221" t="s">
        <v>76</v>
      </c>
      <c r="F270" s="222" t="s">
        <v>803</v>
      </c>
      <c r="G270" s="220"/>
      <c r="H270" s="221" t="s">
        <v>76</v>
      </c>
      <c r="I270" s="223"/>
      <c r="J270" s="220"/>
      <c r="K270" s="220"/>
      <c r="L270" s="224"/>
      <c r="M270" s="225"/>
      <c r="N270" s="226"/>
      <c r="O270" s="226"/>
      <c r="P270" s="226"/>
      <c r="Q270" s="226"/>
      <c r="R270" s="226"/>
      <c r="S270" s="226"/>
      <c r="T270" s="227"/>
      <c r="AT270" s="228" t="s">
        <v>222</v>
      </c>
      <c r="AU270" s="228" t="s">
        <v>172</v>
      </c>
      <c r="AV270" s="12" t="s">
        <v>85</v>
      </c>
      <c r="AW270" s="12" t="s">
        <v>40</v>
      </c>
      <c r="AX270" s="12" t="s">
        <v>78</v>
      </c>
      <c r="AY270" s="228" t="s">
        <v>212</v>
      </c>
    </row>
    <row r="271" spans="2:65" s="13" customFormat="1" ht="13.5">
      <c r="B271" s="229"/>
      <c r="C271" s="230"/>
      <c r="D271" s="216" t="s">
        <v>222</v>
      </c>
      <c r="E271" s="231" t="s">
        <v>76</v>
      </c>
      <c r="F271" s="232" t="s">
        <v>85</v>
      </c>
      <c r="G271" s="230"/>
      <c r="H271" s="233">
        <v>1</v>
      </c>
      <c r="I271" s="234"/>
      <c r="J271" s="230"/>
      <c r="K271" s="230"/>
      <c r="L271" s="235"/>
      <c r="M271" s="236"/>
      <c r="N271" s="237"/>
      <c r="O271" s="237"/>
      <c r="P271" s="237"/>
      <c r="Q271" s="237"/>
      <c r="R271" s="237"/>
      <c r="S271" s="237"/>
      <c r="T271" s="238"/>
      <c r="AT271" s="239" t="s">
        <v>222</v>
      </c>
      <c r="AU271" s="239" t="s">
        <v>172</v>
      </c>
      <c r="AV271" s="13" t="s">
        <v>87</v>
      </c>
      <c r="AW271" s="13" t="s">
        <v>40</v>
      </c>
      <c r="AX271" s="13" t="s">
        <v>78</v>
      </c>
      <c r="AY271" s="239" t="s">
        <v>212</v>
      </c>
    </row>
    <row r="272" spans="2:65" s="14" customFormat="1" ht="13.5">
      <c r="B272" s="240"/>
      <c r="C272" s="241"/>
      <c r="D272" s="216" t="s">
        <v>222</v>
      </c>
      <c r="E272" s="242" t="s">
        <v>76</v>
      </c>
      <c r="F272" s="243" t="s">
        <v>225</v>
      </c>
      <c r="G272" s="241"/>
      <c r="H272" s="244">
        <v>1</v>
      </c>
      <c r="I272" s="245"/>
      <c r="J272" s="241"/>
      <c r="K272" s="241"/>
      <c r="L272" s="246"/>
      <c r="M272" s="247"/>
      <c r="N272" s="248"/>
      <c r="O272" s="248"/>
      <c r="P272" s="248"/>
      <c r="Q272" s="248"/>
      <c r="R272" s="248"/>
      <c r="S272" s="248"/>
      <c r="T272" s="249"/>
      <c r="AT272" s="250" t="s">
        <v>222</v>
      </c>
      <c r="AU272" s="250" t="s">
        <v>172</v>
      </c>
      <c r="AV272" s="14" t="s">
        <v>218</v>
      </c>
      <c r="AW272" s="14" t="s">
        <v>40</v>
      </c>
      <c r="AX272" s="14" t="s">
        <v>85</v>
      </c>
      <c r="AY272" s="250" t="s">
        <v>212</v>
      </c>
    </row>
    <row r="273" spans="2:65" s="1" customFormat="1" ht="38.25" customHeight="1">
      <c r="B273" s="41"/>
      <c r="C273" s="204" t="s">
        <v>440</v>
      </c>
      <c r="D273" s="204" t="s">
        <v>214</v>
      </c>
      <c r="E273" s="205" t="s">
        <v>804</v>
      </c>
      <c r="F273" s="206" t="s">
        <v>805</v>
      </c>
      <c r="G273" s="207" t="s">
        <v>135</v>
      </c>
      <c r="H273" s="208">
        <v>1</v>
      </c>
      <c r="I273" s="209"/>
      <c r="J273" s="210">
        <f>ROUND(I273*H273,2)</f>
        <v>0</v>
      </c>
      <c r="K273" s="206" t="s">
        <v>217</v>
      </c>
      <c r="L273" s="61"/>
      <c r="M273" s="211" t="s">
        <v>76</v>
      </c>
      <c r="N273" s="212" t="s">
        <v>48</v>
      </c>
      <c r="O273" s="42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AR273" s="24" t="s">
        <v>297</v>
      </c>
      <c r="AT273" s="24" t="s">
        <v>214</v>
      </c>
      <c r="AU273" s="24" t="s">
        <v>172</v>
      </c>
      <c r="AY273" s="24" t="s">
        <v>212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24" t="s">
        <v>85</v>
      </c>
      <c r="BK273" s="215">
        <f>ROUND(I273*H273,2)</f>
        <v>0</v>
      </c>
      <c r="BL273" s="24" t="s">
        <v>297</v>
      </c>
      <c r="BM273" s="24" t="s">
        <v>806</v>
      </c>
    </row>
    <row r="274" spans="2:65" s="12" customFormat="1" ht="13.5">
      <c r="B274" s="219"/>
      <c r="C274" s="220"/>
      <c r="D274" s="216" t="s">
        <v>222</v>
      </c>
      <c r="E274" s="221" t="s">
        <v>76</v>
      </c>
      <c r="F274" s="222" t="s">
        <v>369</v>
      </c>
      <c r="G274" s="220"/>
      <c r="H274" s="221" t="s">
        <v>76</v>
      </c>
      <c r="I274" s="223"/>
      <c r="J274" s="220"/>
      <c r="K274" s="220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222</v>
      </c>
      <c r="AU274" s="228" t="s">
        <v>172</v>
      </c>
      <c r="AV274" s="12" t="s">
        <v>85</v>
      </c>
      <c r="AW274" s="12" t="s">
        <v>40</v>
      </c>
      <c r="AX274" s="12" t="s">
        <v>78</v>
      </c>
      <c r="AY274" s="228" t="s">
        <v>212</v>
      </c>
    </row>
    <row r="275" spans="2:65" s="13" customFormat="1" ht="13.5">
      <c r="B275" s="229"/>
      <c r="C275" s="230"/>
      <c r="D275" s="216" t="s">
        <v>222</v>
      </c>
      <c r="E275" s="231" t="s">
        <v>76</v>
      </c>
      <c r="F275" s="232" t="s">
        <v>85</v>
      </c>
      <c r="G275" s="230"/>
      <c r="H275" s="233">
        <v>1</v>
      </c>
      <c r="I275" s="234"/>
      <c r="J275" s="230"/>
      <c r="K275" s="230"/>
      <c r="L275" s="235"/>
      <c r="M275" s="236"/>
      <c r="N275" s="237"/>
      <c r="O275" s="237"/>
      <c r="P275" s="237"/>
      <c r="Q275" s="237"/>
      <c r="R275" s="237"/>
      <c r="S275" s="237"/>
      <c r="T275" s="238"/>
      <c r="AT275" s="239" t="s">
        <v>222</v>
      </c>
      <c r="AU275" s="239" t="s">
        <v>172</v>
      </c>
      <c r="AV275" s="13" t="s">
        <v>87</v>
      </c>
      <c r="AW275" s="13" t="s">
        <v>40</v>
      </c>
      <c r="AX275" s="13" t="s">
        <v>78</v>
      </c>
      <c r="AY275" s="239" t="s">
        <v>212</v>
      </c>
    </row>
    <row r="276" spans="2:65" s="14" customFormat="1" ht="13.5">
      <c r="B276" s="240"/>
      <c r="C276" s="241"/>
      <c r="D276" s="216" t="s">
        <v>222</v>
      </c>
      <c r="E276" s="242" t="s">
        <v>76</v>
      </c>
      <c r="F276" s="243" t="s">
        <v>225</v>
      </c>
      <c r="G276" s="241"/>
      <c r="H276" s="244">
        <v>1</v>
      </c>
      <c r="I276" s="245"/>
      <c r="J276" s="241"/>
      <c r="K276" s="241"/>
      <c r="L276" s="246"/>
      <c r="M276" s="247"/>
      <c r="N276" s="248"/>
      <c r="O276" s="248"/>
      <c r="P276" s="248"/>
      <c r="Q276" s="248"/>
      <c r="R276" s="248"/>
      <c r="S276" s="248"/>
      <c r="T276" s="249"/>
      <c r="AT276" s="250" t="s">
        <v>222</v>
      </c>
      <c r="AU276" s="250" t="s">
        <v>172</v>
      </c>
      <c r="AV276" s="14" t="s">
        <v>218</v>
      </c>
      <c r="AW276" s="14" t="s">
        <v>40</v>
      </c>
      <c r="AX276" s="14" t="s">
        <v>85</v>
      </c>
      <c r="AY276" s="250" t="s">
        <v>212</v>
      </c>
    </row>
    <row r="277" spans="2:65" s="1" customFormat="1" ht="25.5" customHeight="1">
      <c r="B277" s="41"/>
      <c r="C277" s="204" t="s">
        <v>444</v>
      </c>
      <c r="D277" s="204" t="s">
        <v>214</v>
      </c>
      <c r="E277" s="205" t="s">
        <v>807</v>
      </c>
      <c r="F277" s="206" t="s">
        <v>808</v>
      </c>
      <c r="G277" s="207" t="s">
        <v>809</v>
      </c>
      <c r="H277" s="208">
        <v>3</v>
      </c>
      <c r="I277" s="209"/>
      <c r="J277" s="210">
        <f>ROUND(I277*H277,2)</f>
        <v>0</v>
      </c>
      <c r="K277" s="206" t="s">
        <v>217</v>
      </c>
      <c r="L277" s="61"/>
      <c r="M277" s="211" t="s">
        <v>76</v>
      </c>
      <c r="N277" s="212" t="s">
        <v>48</v>
      </c>
      <c r="O277" s="42"/>
      <c r="P277" s="213">
        <f>O277*H277</f>
        <v>0</v>
      </c>
      <c r="Q277" s="213">
        <v>0</v>
      </c>
      <c r="R277" s="213">
        <f>Q277*H277</f>
        <v>0</v>
      </c>
      <c r="S277" s="213">
        <v>0</v>
      </c>
      <c r="T277" s="214">
        <f>S277*H277</f>
        <v>0</v>
      </c>
      <c r="AR277" s="24" t="s">
        <v>797</v>
      </c>
      <c r="AT277" s="24" t="s">
        <v>214</v>
      </c>
      <c r="AU277" s="24" t="s">
        <v>172</v>
      </c>
      <c r="AY277" s="24" t="s">
        <v>212</v>
      </c>
      <c r="BE277" s="215">
        <f>IF(N277="základní",J277,0)</f>
        <v>0</v>
      </c>
      <c r="BF277" s="215">
        <f>IF(N277="snížená",J277,0)</f>
        <v>0</v>
      </c>
      <c r="BG277" s="215">
        <f>IF(N277="zákl. přenesená",J277,0)</f>
        <v>0</v>
      </c>
      <c r="BH277" s="215">
        <f>IF(N277="sníž. přenesená",J277,0)</f>
        <v>0</v>
      </c>
      <c r="BI277" s="215">
        <f>IF(N277="nulová",J277,0)</f>
        <v>0</v>
      </c>
      <c r="BJ277" s="24" t="s">
        <v>85</v>
      </c>
      <c r="BK277" s="215">
        <f>ROUND(I277*H277,2)</f>
        <v>0</v>
      </c>
      <c r="BL277" s="24" t="s">
        <v>797</v>
      </c>
      <c r="BM277" s="24" t="s">
        <v>810</v>
      </c>
    </row>
    <row r="278" spans="2:65" s="12" customFormat="1" ht="13.5">
      <c r="B278" s="219"/>
      <c r="C278" s="220"/>
      <c r="D278" s="216" t="s">
        <v>222</v>
      </c>
      <c r="E278" s="221" t="s">
        <v>76</v>
      </c>
      <c r="F278" s="222" t="s">
        <v>811</v>
      </c>
      <c r="G278" s="220"/>
      <c r="H278" s="221" t="s">
        <v>76</v>
      </c>
      <c r="I278" s="223"/>
      <c r="J278" s="220"/>
      <c r="K278" s="220"/>
      <c r="L278" s="224"/>
      <c r="M278" s="225"/>
      <c r="N278" s="226"/>
      <c r="O278" s="226"/>
      <c r="P278" s="226"/>
      <c r="Q278" s="226"/>
      <c r="R278" s="226"/>
      <c r="S278" s="226"/>
      <c r="T278" s="227"/>
      <c r="AT278" s="228" t="s">
        <v>222</v>
      </c>
      <c r="AU278" s="228" t="s">
        <v>172</v>
      </c>
      <c r="AV278" s="12" t="s">
        <v>85</v>
      </c>
      <c r="AW278" s="12" t="s">
        <v>40</v>
      </c>
      <c r="AX278" s="12" t="s">
        <v>78</v>
      </c>
      <c r="AY278" s="228" t="s">
        <v>212</v>
      </c>
    </row>
    <row r="279" spans="2:65" s="13" customFormat="1" ht="13.5">
      <c r="B279" s="229"/>
      <c r="C279" s="230"/>
      <c r="D279" s="216" t="s">
        <v>222</v>
      </c>
      <c r="E279" s="231" t="s">
        <v>76</v>
      </c>
      <c r="F279" s="232" t="s">
        <v>172</v>
      </c>
      <c r="G279" s="230"/>
      <c r="H279" s="233">
        <v>3</v>
      </c>
      <c r="I279" s="234"/>
      <c r="J279" s="230"/>
      <c r="K279" s="230"/>
      <c r="L279" s="235"/>
      <c r="M279" s="236"/>
      <c r="N279" s="237"/>
      <c r="O279" s="237"/>
      <c r="P279" s="237"/>
      <c r="Q279" s="237"/>
      <c r="R279" s="237"/>
      <c r="S279" s="237"/>
      <c r="T279" s="238"/>
      <c r="AT279" s="239" t="s">
        <v>222</v>
      </c>
      <c r="AU279" s="239" t="s">
        <v>172</v>
      </c>
      <c r="AV279" s="13" t="s">
        <v>87</v>
      </c>
      <c r="AW279" s="13" t="s">
        <v>40</v>
      </c>
      <c r="AX279" s="13" t="s">
        <v>78</v>
      </c>
      <c r="AY279" s="239" t="s">
        <v>212</v>
      </c>
    </row>
    <row r="280" spans="2:65" s="14" customFormat="1" ht="13.5">
      <c r="B280" s="240"/>
      <c r="C280" s="241"/>
      <c r="D280" s="216" t="s">
        <v>222</v>
      </c>
      <c r="E280" s="242" t="s">
        <v>76</v>
      </c>
      <c r="F280" s="243" t="s">
        <v>225</v>
      </c>
      <c r="G280" s="241"/>
      <c r="H280" s="244">
        <v>3</v>
      </c>
      <c r="I280" s="245"/>
      <c r="J280" s="241"/>
      <c r="K280" s="241"/>
      <c r="L280" s="246"/>
      <c r="M280" s="261"/>
      <c r="N280" s="262"/>
      <c r="O280" s="262"/>
      <c r="P280" s="262"/>
      <c r="Q280" s="262"/>
      <c r="R280" s="262"/>
      <c r="S280" s="262"/>
      <c r="T280" s="263"/>
      <c r="AT280" s="250" t="s">
        <v>222</v>
      </c>
      <c r="AU280" s="250" t="s">
        <v>172</v>
      </c>
      <c r="AV280" s="14" t="s">
        <v>218</v>
      </c>
      <c r="AW280" s="14" t="s">
        <v>40</v>
      </c>
      <c r="AX280" s="14" t="s">
        <v>85</v>
      </c>
      <c r="AY280" s="250" t="s">
        <v>212</v>
      </c>
    </row>
    <row r="281" spans="2:65" s="1" customFormat="1" ht="6.95" customHeight="1">
      <c r="B281" s="56"/>
      <c r="C281" s="57"/>
      <c r="D281" s="57"/>
      <c r="E281" s="57"/>
      <c r="F281" s="57"/>
      <c r="G281" s="57"/>
      <c r="H281" s="57"/>
      <c r="I281" s="149"/>
      <c r="J281" s="57"/>
      <c r="K281" s="57"/>
      <c r="L281" s="61"/>
    </row>
  </sheetData>
  <sheetProtection algorithmName="SHA-512" hashValue="adKE1tXcIvKUMPS8MGMVUiSIdeTYJFeDrjgmpb/EAMIcrPn97RaGEaK1oRJ6G2pmGFEJZUtHlvJ4C6mCb0f23A==" saltValue="orG19fUIjfSipsvPc0N7hlLe3mrNN5p/Tx5yM3yQhaMgrGMu90XT3tvhrPJ4FHiVh0sg983vLHCcqQ1Ka2p5zQ==" spinCount="100000" sheet="1" objects="1" scenarios="1" formatColumns="0" formatRows="0" autoFilter="0"/>
  <autoFilter ref="C86:K280"/>
  <mergeCells count="13">
    <mergeCell ref="E79:H79"/>
    <mergeCell ref="G1:H1"/>
    <mergeCell ref="L2:V2"/>
    <mergeCell ref="E49:H49"/>
    <mergeCell ref="E51:H51"/>
    <mergeCell ref="J55:J56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106</v>
      </c>
      <c r="G1" s="395" t="s">
        <v>107</v>
      </c>
      <c r="H1" s="395"/>
      <c r="I1" s="124"/>
      <c r="J1" s="123" t="s">
        <v>108</v>
      </c>
      <c r="K1" s="122" t="s">
        <v>109</v>
      </c>
      <c r="L1" s="123" t="s">
        <v>110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4" t="s">
        <v>105</v>
      </c>
    </row>
    <row r="3" spans="1:70" ht="6.95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118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2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</row>
    <row r="7" spans="1:70" ht="16.5" customHeight="1">
      <c r="B7" s="28"/>
      <c r="C7" s="29"/>
      <c r="D7" s="29"/>
      <c r="E7" s="387" t="str">
        <f>'Rekapitulace stavby'!K6</f>
        <v>Parkoviště v ul. Slavíčkova (č. 29), Sokolov</v>
      </c>
      <c r="F7" s="388"/>
      <c r="G7" s="388"/>
      <c r="H7" s="388"/>
      <c r="I7" s="127"/>
      <c r="J7" s="29"/>
      <c r="K7" s="31"/>
    </row>
    <row r="8" spans="1:70">
      <c r="B8" s="28"/>
      <c r="C8" s="29"/>
      <c r="D8" s="37" t="s">
        <v>132</v>
      </c>
      <c r="E8" s="29"/>
      <c r="F8" s="29"/>
      <c r="G8" s="29"/>
      <c r="H8" s="29"/>
      <c r="I8" s="127"/>
      <c r="J8" s="29"/>
      <c r="K8" s="31"/>
    </row>
    <row r="9" spans="1:70" s="1" customFormat="1" ht="16.5" customHeight="1">
      <c r="B9" s="41"/>
      <c r="C9" s="42"/>
      <c r="D9" s="42"/>
      <c r="E9" s="387" t="s">
        <v>812</v>
      </c>
      <c r="F9" s="389"/>
      <c r="G9" s="389"/>
      <c r="H9" s="389"/>
      <c r="I9" s="128"/>
      <c r="J9" s="42"/>
      <c r="K9" s="45"/>
    </row>
    <row r="10" spans="1:70" s="1" customFormat="1">
      <c r="B10" s="41"/>
      <c r="C10" s="42"/>
      <c r="D10" s="37" t="s">
        <v>141</v>
      </c>
      <c r="E10" s="42"/>
      <c r="F10" s="42"/>
      <c r="G10" s="42"/>
      <c r="H10" s="42"/>
      <c r="I10" s="128"/>
      <c r="J10" s="42"/>
      <c r="K10" s="45"/>
    </row>
    <row r="11" spans="1:70" s="1" customFormat="1" ht="36.950000000000003" customHeight="1">
      <c r="B11" s="41"/>
      <c r="C11" s="42"/>
      <c r="D11" s="42"/>
      <c r="E11" s="390" t="s">
        <v>813</v>
      </c>
      <c r="F11" s="389"/>
      <c r="G11" s="389"/>
      <c r="H11" s="389"/>
      <c r="I11" s="128"/>
      <c r="J11" s="42"/>
      <c r="K11" s="45"/>
    </row>
    <row r="12" spans="1:70" s="1" customFormat="1" ht="13.5">
      <c r="B12" s="41"/>
      <c r="C12" s="42"/>
      <c r="D12" s="42"/>
      <c r="E12" s="42"/>
      <c r="F12" s="42"/>
      <c r="G12" s="42"/>
      <c r="H12" s="42"/>
      <c r="I12" s="128"/>
      <c r="J12" s="42"/>
      <c r="K12" s="45"/>
    </row>
    <row r="13" spans="1:70" s="1" customFormat="1" ht="14.45" customHeight="1">
      <c r="B13" s="41"/>
      <c r="C13" s="42"/>
      <c r="D13" s="37" t="s">
        <v>20</v>
      </c>
      <c r="E13" s="42"/>
      <c r="F13" s="35" t="s">
        <v>76</v>
      </c>
      <c r="G13" s="42"/>
      <c r="H13" s="42"/>
      <c r="I13" s="129" t="s">
        <v>22</v>
      </c>
      <c r="J13" s="35" t="s">
        <v>76</v>
      </c>
      <c r="K13" s="45"/>
    </row>
    <row r="14" spans="1:70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9" t="s">
        <v>26</v>
      </c>
      <c r="J14" s="130" t="str">
        <f>'Rekapitulace stavby'!AN8</f>
        <v>29.6.2017</v>
      </c>
      <c r="K14" s="45"/>
    </row>
    <row r="15" spans="1:70" s="1" customFormat="1" ht="10.9" customHeight="1">
      <c r="B15" s="41"/>
      <c r="C15" s="42"/>
      <c r="D15" s="42"/>
      <c r="E15" s="42"/>
      <c r="F15" s="42"/>
      <c r="G15" s="42"/>
      <c r="H15" s="42"/>
      <c r="I15" s="128"/>
      <c r="J15" s="42"/>
      <c r="K15" s="45"/>
    </row>
    <row r="16" spans="1:70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9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9" t="s">
        <v>32</v>
      </c>
      <c r="J17" s="35" t="s">
        <v>33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8"/>
      <c r="J18" s="42"/>
      <c r="K18" s="45"/>
    </row>
    <row r="19" spans="2:11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29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9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8"/>
      <c r="J21" s="42"/>
      <c r="K21" s="45"/>
    </row>
    <row r="22" spans="2:11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29" t="s">
        <v>29</v>
      </c>
      <c r="J22" s="35" t="s">
        <v>37</v>
      </c>
      <c r="K22" s="45"/>
    </row>
    <row r="23" spans="2:11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29" t="s">
        <v>32</v>
      </c>
      <c r="J23" s="35" t="s">
        <v>39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8"/>
      <c r="J24" s="42"/>
      <c r="K24" s="45"/>
    </row>
    <row r="25" spans="2:11" s="1" customFormat="1" ht="14.45" customHeight="1">
      <c r="B25" s="41"/>
      <c r="C25" s="42"/>
      <c r="D25" s="37" t="s">
        <v>41</v>
      </c>
      <c r="E25" s="42"/>
      <c r="F25" s="42"/>
      <c r="G25" s="42"/>
      <c r="H25" s="42"/>
      <c r="I25" s="128"/>
      <c r="J25" s="42"/>
      <c r="K25" s="45"/>
    </row>
    <row r="26" spans="2:11" s="7" customFormat="1" ht="16.5" customHeight="1">
      <c r="B26" s="131"/>
      <c r="C26" s="132"/>
      <c r="D26" s="132"/>
      <c r="E26" s="352" t="s">
        <v>76</v>
      </c>
      <c r="F26" s="352"/>
      <c r="G26" s="352"/>
      <c r="H26" s="352"/>
      <c r="I26" s="133"/>
      <c r="J26" s="132"/>
      <c r="K26" s="134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8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5"/>
      <c r="J28" s="85"/>
      <c r="K28" s="136"/>
    </row>
    <row r="29" spans="2:11" s="1" customFormat="1" ht="25.35" customHeight="1">
      <c r="B29" s="41"/>
      <c r="C29" s="42"/>
      <c r="D29" s="137" t="s">
        <v>43</v>
      </c>
      <c r="E29" s="42"/>
      <c r="F29" s="42"/>
      <c r="G29" s="42"/>
      <c r="H29" s="42"/>
      <c r="I29" s="128"/>
      <c r="J29" s="138">
        <f>ROUND(J86,2)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5"/>
      <c r="J30" s="85"/>
      <c r="K30" s="136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39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40">
        <f>ROUND(SUM(BE86:BE107), 2)</f>
        <v>0</v>
      </c>
      <c r="G32" s="42"/>
      <c r="H32" s="42"/>
      <c r="I32" s="141">
        <v>0.21</v>
      </c>
      <c r="J32" s="140">
        <f>ROUND(ROUND((SUM(BE86:BE107)), 2)*I32, 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40">
        <f>ROUND(SUM(BF86:BF107), 2)</f>
        <v>0</v>
      </c>
      <c r="G33" s="42"/>
      <c r="H33" s="42"/>
      <c r="I33" s="141">
        <v>0.15</v>
      </c>
      <c r="J33" s="140">
        <f>ROUND(ROUND((SUM(BF86:BF107)), 2)*I33, 2)</f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50</v>
      </c>
      <c r="F34" s="140">
        <f>ROUND(SUM(BG86:BG107), 2)</f>
        <v>0</v>
      </c>
      <c r="G34" s="42"/>
      <c r="H34" s="42"/>
      <c r="I34" s="141">
        <v>0.21</v>
      </c>
      <c r="J34" s="140">
        <v>0</v>
      </c>
      <c r="K34" s="45"/>
    </row>
    <row r="35" spans="2:11" s="1" customFormat="1" ht="14.45" hidden="1" customHeight="1">
      <c r="B35" s="41"/>
      <c r="C35" s="42"/>
      <c r="D35" s="42"/>
      <c r="E35" s="49" t="s">
        <v>51</v>
      </c>
      <c r="F35" s="140">
        <f>ROUND(SUM(BH86:BH107), 2)</f>
        <v>0</v>
      </c>
      <c r="G35" s="42"/>
      <c r="H35" s="42"/>
      <c r="I35" s="141">
        <v>0.15</v>
      </c>
      <c r="J35" s="140">
        <v>0</v>
      </c>
      <c r="K35" s="45"/>
    </row>
    <row r="36" spans="2:11" s="1" customFormat="1" ht="14.45" hidden="1" customHeight="1">
      <c r="B36" s="41"/>
      <c r="C36" s="42"/>
      <c r="D36" s="42"/>
      <c r="E36" s="49" t="s">
        <v>52</v>
      </c>
      <c r="F36" s="140">
        <f>ROUND(SUM(BI86:BI107), 2)</f>
        <v>0</v>
      </c>
      <c r="G36" s="42"/>
      <c r="H36" s="42"/>
      <c r="I36" s="141">
        <v>0</v>
      </c>
      <c r="J36" s="140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8"/>
      <c r="J37" s="42"/>
      <c r="K37" s="45"/>
    </row>
    <row r="38" spans="2:11" s="1" customFormat="1" ht="25.35" customHeight="1">
      <c r="B38" s="41"/>
      <c r="C38" s="142"/>
      <c r="D38" s="143" t="s">
        <v>53</v>
      </c>
      <c r="E38" s="79"/>
      <c r="F38" s="79"/>
      <c r="G38" s="144" t="s">
        <v>54</v>
      </c>
      <c r="H38" s="145" t="s">
        <v>55</v>
      </c>
      <c r="I38" s="146"/>
      <c r="J38" s="147">
        <f>SUM(J29:J36)</f>
        <v>0</v>
      </c>
      <c r="K38" s="148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9"/>
      <c r="J39" s="57"/>
      <c r="K39" s="58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0000000000003" customHeight="1">
      <c r="B44" s="41"/>
      <c r="C44" s="30" t="s">
        <v>178</v>
      </c>
      <c r="D44" s="42"/>
      <c r="E44" s="42"/>
      <c r="F44" s="42"/>
      <c r="G44" s="42"/>
      <c r="H44" s="42"/>
      <c r="I44" s="128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8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16.5" customHeight="1">
      <c r="B47" s="41"/>
      <c r="C47" s="42"/>
      <c r="D47" s="42"/>
      <c r="E47" s="387" t="str">
        <f>E7</f>
        <v>Parkoviště v ul. Slavíčkova (č. 29), Sokolov</v>
      </c>
      <c r="F47" s="388"/>
      <c r="G47" s="388"/>
      <c r="H47" s="388"/>
      <c r="I47" s="128"/>
      <c r="J47" s="42"/>
      <c r="K47" s="45"/>
    </row>
    <row r="48" spans="2:11">
      <c r="B48" s="28"/>
      <c r="C48" s="37" t="s">
        <v>132</v>
      </c>
      <c r="D48" s="29"/>
      <c r="E48" s="29"/>
      <c r="F48" s="29"/>
      <c r="G48" s="29"/>
      <c r="H48" s="29"/>
      <c r="I48" s="127"/>
      <c r="J48" s="29"/>
      <c r="K48" s="31"/>
    </row>
    <row r="49" spans="2:47" s="1" customFormat="1" ht="16.5" customHeight="1">
      <c r="B49" s="41"/>
      <c r="C49" s="42"/>
      <c r="D49" s="42"/>
      <c r="E49" s="387" t="s">
        <v>812</v>
      </c>
      <c r="F49" s="389"/>
      <c r="G49" s="389"/>
      <c r="H49" s="389"/>
      <c r="I49" s="128"/>
      <c r="J49" s="42"/>
      <c r="K49" s="45"/>
    </row>
    <row r="50" spans="2:47" s="1" customFormat="1" ht="14.45" customHeight="1">
      <c r="B50" s="41"/>
      <c r="C50" s="37" t="s">
        <v>141</v>
      </c>
      <c r="D50" s="42"/>
      <c r="E50" s="42"/>
      <c r="F50" s="42"/>
      <c r="G50" s="42"/>
      <c r="H50" s="42"/>
      <c r="I50" s="128"/>
      <c r="J50" s="42"/>
      <c r="K50" s="45"/>
    </row>
    <row r="51" spans="2:47" s="1" customFormat="1" ht="17.25" customHeight="1">
      <c r="B51" s="41"/>
      <c r="C51" s="42"/>
      <c r="D51" s="42"/>
      <c r="E51" s="390" t="str">
        <f>E11</f>
        <v>2016-42-VON-SP - VON - Soupis prací - Vedlejší a ostatní náklady</v>
      </c>
      <c r="F51" s="389"/>
      <c r="G51" s="389"/>
      <c r="H51" s="389"/>
      <c r="I51" s="128"/>
      <c r="J51" s="42"/>
      <c r="K51" s="45"/>
    </row>
    <row r="52" spans="2:47" s="1" customFormat="1" ht="6.95" customHeight="1">
      <c r="B52" s="41"/>
      <c r="C52" s="42"/>
      <c r="D52" s="42"/>
      <c r="E52" s="42"/>
      <c r="F52" s="42"/>
      <c r="G52" s="42"/>
      <c r="H52" s="42"/>
      <c r="I52" s="128"/>
      <c r="J52" s="42"/>
      <c r="K52" s="45"/>
    </row>
    <row r="53" spans="2:47" s="1" customFormat="1" ht="18" customHeight="1">
      <c r="B53" s="41"/>
      <c r="C53" s="37" t="s">
        <v>24</v>
      </c>
      <c r="D53" s="42"/>
      <c r="E53" s="42"/>
      <c r="F53" s="35" t="str">
        <f>F14</f>
        <v>ul. Slavíčkova v Sokolově, Karlovarský kraj</v>
      </c>
      <c r="G53" s="42"/>
      <c r="H53" s="42"/>
      <c r="I53" s="129" t="s">
        <v>26</v>
      </c>
      <c r="J53" s="130" t="str">
        <f>IF(J14="","",J14)</f>
        <v>29.6.2017</v>
      </c>
      <c r="K53" s="45"/>
    </row>
    <row r="54" spans="2:47" s="1" customFormat="1" ht="6.95" customHeight="1">
      <c r="B54" s="41"/>
      <c r="C54" s="42"/>
      <c r="D54" s="42"/>
      <c r="E54" s="42"/>
      <c r="F54" s="42"/>
      <c r="G54" s="42"/>
      <c r="H54" s="42"/>
      <c r="I54" s="128"/>
      <c r="J54" s="42"/>
      <c r="K54" s="45"/>
    </row>
    <row r="55" spans="2:47" s="1" customFormat="1">
      <c r="B55" s="41"/>
      <c r="C55" s="37" t="s">
        <v>28</v>
      </c>
      <c r="D55" s="42"/>
      <c r="E55" s="42"/>
      <c r="F55" s="35" t="str">
        <f>E17</f>
        <v>Město Sokolov</v>
      </c>
      <c r="G55" s="42"/>
      <c r="H55" s="42"/>
      <c r="I55" s="129" t="s">
        <v>36</v>
      </c>
      <c r="J55" s="352" t="str">
        <f>E23</f>
        <v>Ing. Martin Haueisen</v>
      </c>
      <c r="K55" s="45"/>
    </row>
    <row r="56" spans="2:47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8"/>
      <c r="J56" s="391"/>
      <c r="K56" s="45"/>
    </row>
    <row r="57" spans="2:47" s="1" customFormat="1" ht="10.35" customHeight="1">
      <c r="B57" s="41"/>
      <c r="C57" s="42"/>
      <c r="D57" s="42"/>
      <c r="E57" s="42"/>
      <c r="F57" s="42"/>
      <c r="G57" s="42"/>
      <c r="H57" s="42"/>
      <c r="I57" s="128"/>
      <c r="J57" s="42"/>
      <c r="K57" s="45"/>
    </row>
    <row r="58" spans="2:47" s="1" customFormat="1" ht="29.25" customHeight="1">
      <c r="B58" s="41"/>
      <c r="C58" s="154" t="s">
        <v>179</v>
      </c>
      <c r="D58" s="142"/>
      <c r="E58" s="142"/>
      <c r="F58" s="142"/>
      <c r="G58" s="142"/>
      <c r="H58" s="142"/>
      <c r="I58" s="155"/>
      <c r="J58" s="156" t="s">
        <v>180</v>
      </c>
      <c r="K58" s="157"/>
    </row>
    <row r="59" spans="2:47" s="1" customFormat="1" ht="10.35" customHeight="1">
      <c r="B59" s="41"/>
      <c r="C59" s="42"/>
      <c r="D59" s="42"/>
      <c r="E59" s="42"/>
      <c r="F59" s="42"/>
      <c r="G59" s="42"/>
      <c r="H59" s="42"/>
      <c r="I59" s="128"/>
      <c r="J59" s="42"/>
      <c r="K59" s="45"/>
    </row>
    <row r="60" spans="2:47" s="1" customFormat="1" ht="29.25" customHeight="1">
      <c r="B60" s="41"/>
      <c r="C60" s="158" t="s">
        <v>181</v>
      </c>
      <c r="D60" s="42"/>
      <c r="E60" s="42"/>
      <c r="F60" s="42"/>
      <c r="G60" s="42"/>
      <c r="H60" s="42"/>
      <c r="I60" s="128"/>
      <c r="J60" s="138">
        <f>J86</f>
        <v>0</v>
      </c>
      <c r="K60" s="45"/>
      <c r="AU60" s="24" t="s">
        <v>182</v>
      </c>
    </row>
    <row r="61" spans="2:47" s="8" customFormat="1" ht="24.95" customHeight="1">
      <c r="B61" s="159"/>
      <c r="C61" s="160"/>
      <c r="D61" s="161" t="s">
        <v>814</v>
      </c>
      <c r="E61" s="162"/>
      <c r="F61" s="162"/>
      <c r="G61" s="162"/>
      <c r="H61" s="162"/>
      <c r="I61" s="163"/>
      <c r="J61" s="164">
        <f>J87</f>
        <v>0</v>
      </c>
      <c r="K61" s="165"/>
    </row>
    <row r="62" spans="2:47" s="9" customFormat="1" ht="19.899999999999999" customHeight="1">
      <c r="B62" s="166"/>
      <c r="C62" s="167"/>
      <c r="D62" s="168" t="s">
        <v>815</v>
      </c>
      <c r="E62" s="169"/>
      <c r="F62" s="169"/>
      <c r="G62" s="169"/>
      <c r="H62" s="169"/>
      <c r="I62" s="170"/>
      <c r="J62" s="171">
        <f>J88</f>
        <v>0</v>
      </c>
      <c r="K62" s="172"/>
    </row>
    <row r="63" spans="2:47" s="9" customFormat="1" ht="19.899999999999999" customHeight="1">
      <c r="B63" s="166"/>
      <c r="C63" s="167"/>
      <c r="D63" s="168" t="s">
        <v>816</v>
      </c>
      <c r="E63" s="169"/>
      <c r="F63" s="169"/>
      <c r="G63" s="169"/>
      <c r="H63" s="169"/>
      <c r="I63" s="170"/>
      <c r="J63" s="171">
        <f>J100</f>
        <v>0</v>
      </c>
      <c r="K63" s="172"/>
    </row>
    <row r="64" spans="2:47" s="9" customFormat="1" ht="19.899999999999999" customHeight="1">
      <c r="B64" s="166"/>
      <c r="C64" s="167"/>
      <c r="D64" s="168" t="s">
        <v>817</v>
      </c>
      <c r="E64" s="169"/>
      <c r="F64" s="169"/>
      <c r="G64" s="169"/>
      <c r="H64" s="169"/>
      <c r="I64" s="170"/>
      <c r="J64" s="171">
        <f>J103</f>
        <v>0</v>
      </c>
      <c r="K64" s="172"/>
    </row>
    <row r="65" spans="2:12" s="1" customFormat="1" ht="21.75" customHeight="1">
      <c r="B65" s="41"/>
      <c r="C65" s="42"/>
      <c r="D65" s="42"/>
      <c r="E65" s="42"/>
      <c r="F65" s="42"/>
      <c r="G65" s="42"/>
      <c r="H65" s="42"/>
      <c r="I65" s="128"/>
      <c r="J65" s="42"/>
      <c r="K65" s="45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49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2"/>
      <c r="J70" s="60"/>
      <c r="K70" s="60"/>
      <c r="L70" s="61"/>
    </row>
    <row r="71" spans="2:12" s="1" customFormat="1" ht="36.950000000000003" customHeight="1">
      <c r="B71" s="41"/>
      <c r="C71" s="62" t="s">
        <v>196</v>
      </c>
      <c r="D71" s="63"/>
      <c r="E71" s="63"/>
      <c r="F71" s="63"/>
      <c r="G71" s="63"/>
      <c r="H71" s="63"/>
      <c r="I71" s="173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3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3"/>
      <c r="J73" s="63"/>
      <c r="K73" s="63"/>
      <c r="L73" s="61"/>
    </row>
    <row r="74" spans="2:12" s="1" customFormat="1" ht="16.5" customHeight="1">
      <c r="B74" s="41"/>
      <c r="C74" s="63"/>
      <c r="D74" s="63"/>
      <c r="E74" s="392" t="str">
        <f>E7</f>
        <v>Parkoviště v ul. Slavíčkova (č. 29), Sokolov</v>
      </c>
      <c r="F74" s="393"/>
      <c r="G74" s="393"/>
      <c r="H74" s="393"/>
      <c r="I74" s="173"/>
      <c r="J74" s="63"/>
      <c r="K74" s="63"/>
      <c r="L74" s="61"/>
    </row>
    <row r="75" spans="2:12">
      <c r="B75" s="28"/>
      <c r="C75" s="65" t="s">
        <v>132</v>
      </c>
      <c r="D75" s="174"/>
      <c r="E75" s="174"/>
      <c r="F75" s="174"/>
      <c r="G75" s="174"/>
      <c r="H75" s="174"/>
      <c r="J75" s="174"/>
      <c r="K75" s="174"/>
      <c r="L75" s="175"/>
    </row>
    <row r="76" spans="2:12" s="1" customFormat="1" ht="16.5" customHeight="1">
      <c r="B76" s="41"/>
      <c r="C76" s="63"/>
      <c r="D76" s="63"/>
      <c r="E76" s="392" t="s">
        <v>812</v>
      </c>
      <c r="F76" s="394"/>
      <c r="G76" s="394"/>
      <c r="H76" s="394"/>
      <c r="I76" s="173"/>
      <c r="J76" s="63"/>
      <c r="K76" s="63"/>
      <c r="L76" s="61"/>
    </row>
    <row r="77" spans="2:12" s="1" customFormat="1" ht="14.45" customHeight="1">
      <c r="B77" s="41"/>
      <c r="C77" s="65" t="s">
        <v>141</v>
      </c>
      <c r="D77" s="63"/>
      <c r="E77" s="63"/>
      <c r="F77" s="63"/>
      <c r="G77" s="63"/>
      <c r="H77" s="63"/>
      <c r="I77" s="173"/>
      <c r="J77" s="63"/>
      <c r="K77" s="63"/>
      <c r="L77" s="61"/>
    </row>
    <row r="78" spans="2:12" s="1" customFormat="1" ht="17.25" customHeight="1">
      <c r="B78" s="41"/>
      <c r="C78" s="63"/>
      <c r="D78" s="63"/>
      <c r="E78" s="363" t="str">
        <f>E11</f>
        <v>2016-42-VON-SP - VON - Soupis prací - Vedlejší a ostatní náklady</v>
      </c>
      <c r="F78" s="394"/>
      <c r="G78" s="394"/>
      <c r="H78" s="394"/>
      <c r="I78" s="173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3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76" t="str">
        <f>F14</f>
        <v>ul. Slavíčkova v Sokolově, Karlovarský kraj</v>
      </c>
      <c r="G80" s="63"/>
      <c r="H80" s="63"/>
      <c r="I80" s="177" t="s">
        <v>26</v>
      </c>
      <c r="J80" s="73" t="str">
        <f>IF(J14="","",J14)</f>
        <v>29.6.2017</v>
      </c>
      <c r="K80" s="63"/>
      <c r="L80" s="61"/>
    </row>
    <row r="81" spans="2:65" s="1" customFormat="1" ht="6.95" customHeight="1">
      <c r="B81" s="41"/>
      <c r="C81" s="63"/>
      <c r="D81" s="63"/>
      <c r="E81" s="63"/>
      <c r="F81" s="63"/>
      <c r="G81" s="63"/>
      <c r="H81" s="63"/>
      <c r="I81" s="173"/>
      <c r="J81" s="63"/>
      <c r="K81" s="63"/>
      <c r="L81" s="61"/>
    </row>
    <row r="82" spans="2:65" s="1" customFormat="1">
      <c r="B82" s="41"/>
      <c r="C82" s="65" t="s">
        <v>28</v>
      </c>
      <c r="D82" s="63"/>
      <c r="E82" s="63"/>
      <c r="F82" s="176" t="str">
        <f>E17</f>
        <v>Město Sokolov</v>
      </c>
      <c r="G82" s="63"/>
      <c r="H82" s="63"/>
      <c r="I82" s="177" t="s">
        <v>36</v>
      </c>
      <c r="J82" s="176" t="str">
        <f>E23</f>
        <v>Ing. Martin Haueisen</v>
      </c>
      <c r="K82" s="63"/>
      <c r="L82" s="61"/>
    </row>
    <row r="83" spans="2:65" s="1" customFormat="1" ht="14.45" customHeight="1">
      <c r="B83" s="41"/>
      <c r="C83" s="65" t="s">
        <v>34</v>
      </c>
      <c r="D83" s="63"/>
      <c r="E83" s="63"/>
      <c r="F83" s="176" t="str">
        <f>IF(E20="","",E20)</f>
        <v/>
      </c>
      <c r="G83" s="63"/>
      <c r="H83" s="63"/>
      <c r="I83" s="173"/>
      <c r="J83" s="63"/>
      <c r="K83" s="63"/>
      <c r="L83" s="61"/>
    </row>
    <row r="84" spans="2:65" s="1" customFormat="1" ht="10.35" customHeight="1">
      <c r="B84" s="41"/>
      <c r="C84" s="63"/>
      <c r="D84" s="63"/>
      <c r="E84" s="63"/>
      <c r="F84" s="63"/>
      <c r="G84" s="63"/>
      <c r="H84" s="63"/>
      <c r="I84" s="173"/>
      <c r="J84" s="63"/>
      <c r="K84" s="63"/>
      <c r="L84" s="61"/>
    </row>
    <row r="85" spans="2:65" s="10" customFormat="1" ht="29.25" customHeight="1">
      <c r="B85" s="178"/>
      <c r="C85" s="179" t="s">
        <v>197</v>
      </c>
      <c r="D85" s="180" t="s">
        <v>62</v>
      </c>
      <c r="E85" s="180" t="s">
        <v>58</v>
      </c>
      <c r="F85" s="180" t="s">
        <v>198</v>
      </c>
      <c r="G85" s="180" t="s">
        <v>199</v>
      </c>
      <c r="H85" s="180" t="s">
        <v>200</v>
      </c>
      <c r="I85" s="181" t="s">
        <v>201</v>
      </c>
      <c r="J85" s="180" t="s">
        <v>180</v>
      </c>
      <c r="K85" s="182" t="s">
        <v>202</v>
      </c>
      <c r="L85" s="183"/>
      <c r="M85" s="81" t="s">
        <v>203</v>
      </c>
      <c r="N85" s="82" t="s">
        <v>47</v>
      </c>
      <c r="O85" s="82" t="s">
        <v>204</v>
      </c>
      <c r="P85" s="82" t="s">
        <v>205</v>
      </c>
      <c r="Q85" s="82" t="s">
        <v>206</v>
      </c>
      <c r="R85" s="82" t="s">
        <v>207</v>
      </c>
      <c r="S85" s="82" t="s">
        <v>208</v>
      </c>
      <c r="T85" s="83" t="s">
        <v>209</v>
      </c>
    </row>
    <row r="86" spans="2:65" s="1" customFormat="1" ht="29.25" customHeight="1">
      <c r="B86" s="41"/>
      <c r="C86" s="87" t="s">
        <v>181</v>
      </c>
      <c r="D86" s="63"/>
      <c r="E86" s="63"/>
      <c r="F86" s="63"/>
      <c r="G86" s="63"/>
      <c r="H86" s="63"/>
      <c r="I86" s="173"/>
      <c r="J86" s="184">
        <f>BK86</f>
        <v>0</v>
      </c>
      <c r="K86" s="63"/>
      <c r="L86" s="61"/>
      <c r="M86" s="84"/>
      <c r="N86" s="85"/>
      <c r="O86" s="85"/>
      <c r="P86" s="185">
        <f>P87</f>
        <v>0</v>
      </c>
      <c r="Q86" s="85"/>
      <c r="R86" s="185">
        <f>R87</f>
        <v>0</v>
      </c>
      <c r="S86" s="85"/>
      <c r="T86" s="186">
        <f>T87</f>
        <v>0</v>
      </c>
      <c r="AT86" s="24" t="s">
        <v>77</v>
      </c>
      <c r="AU86" s="24" t="s">
        <v>182</v>
      </c>
      <c r="BK86" s="187">
        <f>BK87</f>
        <v>0</v>
      </c>
    </row>
    <row r="87" spans="2:65" s="11" customFormat="1" ht="37.35" customHeight="1">
      <c r="B87" s="188"/>
      <c r="C87" s="189"/>
      <c r="D87" s="190" t="s">
        <v>77</v>
      </c>
      <c r="E87" s="191" t="s">
        <v>818</v>
      </c>
      <c r="F87" s="191" t="s">
        <v>819</v>
      </c>
      <c r="G87" s="189"/>
      <c r="H87" s="189"/>
      <c r="I87" s="192"/>
      <c r="J87" s="193">
        <f>BK87</f>
        <v>0</v>
      </c>
      <c r="K87" s="189"/>
      <c r="L87" s="194"/>
      <c r="M87" s="195"/>
      <c r="N87" s="196"/>
      <c r="O87" s="196"/>
      <c r="P87" s="197">
        <f>P88+P100+P103</f>
        <v>0</v>
      </c>
      <c r="Q87" s="196"/>
      <c r="R87" s="197">
        <f>R88+R100+R103</f>
        <v>0</v>
      </c>
      <c r="S87" s="196"/>
      <c r="T87" s="198">
        <f>T88+T100+T103</f>
        <v>0</v>
      </c>
      <c r="AR87" s="199" t="s">
        <v>136</v>
      </c>
      <c r="AT87" s="200" t="s">
        <v>77</v>
      </c>
      <c r="AU87" s="200" t="s">
        <v>78</v>
      </c>
      <c r="AY87" s="199" t="s">
        <v>212</v>
      </c>
      <c r="BK87" s="201">
        <f>BK88+BK100+BK103</f>
        <v>0</v>
      </c>
    </row>
    <row r="88" spans="2:65" s="11" customFormat="1" ht="19.899999999999999" customHeight="1">
      <c r="B88" s="188"/>
      <c r="C88" s="189"/>
      <c r="D88" s="190" t="s">
        <v>77</v>
      </c>
      <c r="E88" s="202" t="s">
        <v>820</v>
      </c>
      <c r="F88" s="202" t="s">
        <v>821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SUM(P89:P99)</f>
        <v>0</v>
      </c>
      <c r="Q88" s="196"/>
      <c r="R88" s="197">
        <f>SUM(R89:R99)</f>
        <v>0</v>
      </c>
      <c r="S88" s="196"/>
      <c r="T88" s="198">
        <f>SUM(T89:T99)</f>
        <v>0</v>
      </c>
      <c r="AR88" s="199" t="s">
        <v>136</v>
      </c>
      <c r="AT88" s="200" t="s">
        <v>77</v>
      </c>
      <c r="AU88" s="200" t="s">
        <v>85</v>
      </c>
      <c r="AY88" s="199" t="s">
        <v>212</v>
      </c>
      <c r="BK88" s="201">
        <f>SUM(BK89:BK99)</f>
        <v>0</v>
      </c>
    </row>
    <row r="89" spans="2:65" s="1" customFormat="1" ht="16.5" customHeight="1">
      <c r="B89" s="41"/>
      <c r="C89" s="204" t="s">
        <v>85</v>
      </c>
      <c r="D89" s="204" t="s">
        <v>214</v>
      </c>
      <c r="E89" s="205" t="s">
        <v>822</v>
      </c>
      <c r="F89" s="206" t="s">
        <v>823</v>
      </c>
      <c r="G89" s="207" t="s">
        <v>791</v>
      </c>
      <c r="H89" s="208">
        <v>1</v>
      </c>
      <c r="I89" s="209"/>
      <c r="J89" s="210">
        <f>ROUND(I89*H89,2)</f>
        <v>0</v>
      </c>
      <c r="K89" s="206" t="s">
        <v>217</v>
      </c>
      <c r="L89" s="61"/>
      <c r="M89" s="211" t="s">
        <v>76</v>
      </c>
      <c r="N89" s="212" t="s">
        <v>48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824</v>
      </c>
      <c r="AT89" s="24" t="s">
        <v>214</v>
      </c>
      <c r="AU89" s="24" t="s">
        <v>87</v>
      </c>
      <c r="AY89" s="24" t="s">
        <v>212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85</v>
      </c>
      <c r="BK89" s="215">
        <f>ROUND(I89*H89,2)</f>
        <v>0</v>
      </c>
      <c r="BL89" s="24" t="s">
        <v>824</v>
      </c>
      <c r="BM89" s="24" t="s">
        <v>825</v>
      </c>
    </row>
    <row r="90" spans="2:65" s="1" customFormat="1" ht="40.5">
      <c r="B90" s="41"/>
      <c r="C90" s="63"/>
      <c r="D90" s="216" t="s">
        <v>220</v>
      </c>
      <c r="E90" s="63"/>
      <c r="F90" s="217" t="s">
        <v>826</v>
      </c>
      <c r="G90" s="63"/>
      <c r="H90" s="63"/>
      <c r="I90" s="173"/>
      <c r="J90" s="63"/>
      <c r="K90" s="63"/>
      <c r="L90" s="61"/>
      <c r="M90" s="218"/>
      <c r="N90" s="42"/>
      <c r="O90" s="42"/>
      <c r="P90" s="42"/>
      <c r="Q90" s="42"/>
      <c r="R90" s="42"/>
      <c r="S90" s="42"/>
      <c r="T90" s="78"/>
      <c r="AT90" s="24" t="s">
        <v>220</v>
      </c>
      <c r="AU90" s="24" t="s">
        <v>87</v>
      </c>
    </row>
    <row r="91" spans="2:65" s="1" customFormat="1" ht="25.5" customHeight="1">
      <c r="B91" s="41"/>
      <c r="C91" s="204" t="s">
        <v>87</v>
      </c>
      <c r="D91" s="204" t="s">
        <v>214</v>
      </c>
      <c r="E91" s="205" t="s">
        <v>827</v>
      </c>
      <c r="F91" s="206" t="s">
        <v>828</v>
      </c>
      <c r="G91" s="207" t="s">
        <v>791</v>
      </c>
      <c r="H91" s="208">
        <v>1</v>
      </c>
      <c r="I91" s="209"/>
      <c r="J91" s="210">
        <f>ROUND(I91*H91,2)</f>
        <v>0</v>
      </c>
      <c r="K91" s="206" t="s">
        <v>217</v>
      </c>
      <c r="L91" s="61"/>
      <c r="M91" s="211" t="s">
        <v>76</v>
      </c>
      <c r="N91" s="212" t="s">
        <v>48</v>
      </c>
      <c r="O91" s="42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24" t="s">
        <v>824</v>
      </c>
      <c r="AT91" s="24" t="s">
        <v>214</v>
      </c>
      <c r="AU91" s="24" t="s">
        <v>87</v>
      </c>
      <c r="AY91" s="24" t="s">
        <v>212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85</v>
      </c>
      <c r="BK91" s="215">
        <f>ROUND(I91*H91,2)</f>
        <v>0</v>
      </c>
      <c r="BL91" s="24" t="s">
        <v>824</v>
      </c>
      <c r="BM91" s="24" t="s">
        <v>829</v>
      </c>
    </row>
    <row r="92" spans="2:65" s="1" customFormat="1" ht="27">
      <c r="B92" s="41"/>
      <c r="C92" s="63"/>
      <c r="D92" s="216" t="s">
        <v>220</v>
      </c>
      <c r="E92" s="63"/>
      <c r="F92" s="217" t="s">
        <v>830</v>
      </c>
      <c r="G92" s="63"/>
      <c r="H92" s="63"/>
      <c r="I92" s="173"/>
      <c r="J92" s="63"/>
      <c r="K92" s="63"/>
      <c r="L92" s="61"/>
      <c r="M92" s="218"/>
      <c r="N92" s="42"/>
      <c r="O92" s="42"/>
      <c r="P92" s="42"/>
      <c r="Q92" s="42"/>
      <c r="R92" s="42"/>
      <c r="S92" s="42"/>
      <c r="T92" s="78"/>
      <c r="AT92" s="24" t="s">
        <v>220</v>
      </c>
      <c r="AU92" s="24" t="s">
        <v>87</v>
      </c>
    </row>
    <row r="93" spans="2:65" s="1" customFormat="1" ht="16.5" customHeight="1">
      <c r="B93" s="41"/>
      <c r="C93" s="204" t="s">
        <v>172</v>
      </c>
      <c r="D93" s="204" t="s">
        <v>214</v>
      </c>
      <c r="E93" s="205" t="s">
        <v>831</v>
      </c>
      <c r="F93" s="206" t="s">
        <v>832</v>
      </c>
      <c r="G93" s="207" t="s">
        <v>791</v>
      </c>
      <c r="H93" s="208">
        <v>1</v>
      </c>
      <c r="I93" s="209"/>
      <c r="J93" s="210">
        <f>ROUND(I93*H93,2)</f>
        <v>0</v>
      </c>
      <c r="K93" s="206" t="s">
        <v>217</v>
      </c>
      <c r="L93" s="61"/>
      <c r="M93" s="211" t="s">
        <v>76</v>
      </c>
      <c r="N93" s="212" t="s">
        <v>48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824</v>
      </c>
      <c r="AT93" s="24" t="s">
        <v>214</v>
      </c>
      <c r="AU93" s="24" t="s">
        <v>87</v>
      </c>
      <c r="AY93" s="24" t="s">
        <v>212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85</v>
      </c>
      <c r="BK93" s="215">
        <f>ROUND(I93*H93,2)</f>
        <v>0</v>
      </c>
      <c r="BL93" s="24" t="s">
        <v>824</v>
      </c>
      <c r="BM93" s="24" t="s">
        <v>833</v>
      </c>
    </row>
    <row r="94" spans="2:65" s="1" customFormat="1" ht="54">
      <c r="B94" s="41"/>
      <c r="C94" s="63"/>
      <c r="D94" s="216" t="s">
        <v>220</v>
      </c>
      <c r="E94" s="63"/>
      <c r="F94" s="217" t="s">
        <v>834</v>
      </c>
      <c r="G94" s="63"/>
      <c r="H94" s="63"/>
      <c r="I94" s="173"/>
      <c r="J94" s="63"/>
      <c r="K94" s="63"/>
      <c r="L94" s="61"/>
      <c r="M94" s="218"/>
      <c r="N94" s="42"/>
      <c r="O94" s="42"/>
      <c r="P94" s="42"/>
      <c r="Q94" s="42"/>
      <c r="R94" s="42"/>
      <c r="S94" s="42"/>
      <c r="T94" s="78"/>
      <c r="AT94" s="24" t="s">
        <v>220</v>
      </c>
      <c r="AU94" s="24" t="s">
        <v>87</v>
      </c>
    </row>
    <row r="95" spans="2:65" s="1" customFormat="1" ht="25.5" customHeight="1">
      <c r="B95" s="41"/>
      <c r="C95" s="204" t="s">
        <v>218</v>
      </c>
      <c r="D95" s="204" t="s">
        <v>214</v>
      </c>
      <c r="E95" s="205" t="s">
        <v>835</v>
      </c>
      <c r="F95" s="206" t="s">
        <v>836</v>
      </c>
      <c r="G95" s="207" t="s">
        <v>791</v>
      </c>
      <c r="H95" s="208">
        <v>1</v>
      </c>
      <c r="I95" s="209"/>
      <c r="J95" s="210">
        <f>ROUND(I95*H95,2)</f>
        <v>0</v>
      </c>
      <c r="K95" s="206" t="s">
        <v>217</v>
      </c>
      <c r="L95" s="61"/>
      <c r="M95" s="211" t="s">
        <v>76</v>
      </c>
      <c r="N95" s="212" t="s">
        <v>48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824</v>
      </c>
      <c r="AT95" s="24" t="s">
        <v>214</v>
      </c>
      <c r="AU95" s="24" t="s">
        <v>87</v>
      </c>
      <c r="AY95" s="24" t="s">
        <v>212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85</v>
      </c>
      <c r="BK95" s="215">
        <f>ROUND(I95*H95,2)</f>
        <v>0</v>
      </c>
      <c r="BL95" s="24" t="s">
        <v>824</v>
      </c>
      <c r="BM95" s="24" t="s">
        <v>837</v>
      </c>
    </row>
    <row r="96" spans="2:65" s="1" customFormat="1" ht="40.5">
      <c r="B96" s="41"/>
      <c r="C96" s="63"/>
      <c r="D96" s="216" t="s">
        <v>220</v>
      </c>
      <c r="E96" s="63"/>
      <c r="F96" s="217" t="s">
        <v>838</v>
      </c>
      <c r="G96" s="63"/>
      <c r="H96" s="63"/>
      <c r="I96" s="173"/>
      <c r="J96" s="63"/>
      <c r="K96" s="63"/>
      <c r="L96" s="61"/>
      <c r="M96" s="218"/>
      <c r="N96" s="42"/>
      <c r="O96" s="42"/>
      <c r="P96" s="42"/>
      <c r="Q96" s="42"/>
      <c r="R96" s="42"/>
      <c r="S96" s="42"/>
      <c r="T96" s="78"/>
      <c r="AT96" s="24" t="s">
        <v>220</v>
      </c>
      <c r="AU96" s="24" t="s">
        <v>87</v>
      </c>
    </row>
    <row r="97" spans="2:65" s="1" customFormat="1" ht="25.5" customHeight="1">
      <c r="B97" s="41"/>
      <c r="C97" s="204" t="s">
        <v>136</v>
      </c>
      <c r="D97" s="204" t="s">
        <v>214</v>
      </c>
      <c r="E97" s="205" t="s">
        <v>839</v>
      </c>
      <c r="F97" s="206" t="s">
        <v>840</v>
      </c>
      <c r="G97" s="207" t="s">
        <v>791</v>
      </c>
      <c r="H97" s="208">
        <v>1</v>
      </c>
      <c r="I97" s="209"/>
      <c r="J97" s="210">
        <f>ROUND(I97*H97,2)</f>
        <v>0</v>
      </c>
      <c r="K97" s="206" t="s">
        <v>76</v>
      </c>
      <c r="L97" s="61"/>
      <c r="M97" s="211" t="s">
        <v>76</v>
      </c>
      <c r="N97" s="212" t="s">
        <v>48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824</v>
      </c>
      <c r="AT97" s="24" t="s">
        <v>214</v>
      </c>
      <c r="AU97" s="24" t="s">
        <v>87</v>
      </c>
      <c r="AY97" s="24" t="s">
        <v>212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85</v>
      </c>
      <c r="BK97" s="215">
        <f>ROUND(I97*H97,2)</f>
        <v>0</v>
      </c>
      <c r="BL97" s="24" t="s">
        <v>824</v>
      </c>
      <c r="BM97" s="24" t="s">
        <v>841</v>
      </c>
    </row>
    <row r="98" spans="2:65" s="1" customFormat="1" ht="25.5" customHeight="1">
      <c r="B98" s="41"/>
      <c r="C98" s="204" t="s">
        <v>241</v>
      </c>
      <c r="D98" s="204" t="s">
        <v>214</v>
      </c>
      <c r="E98" s="205" t="s">
        <v>789</v>
      </c>
      <c r="F98" s="206" t="s">
        <v>790</v>
      </c>
      <c r="G98" s="207" t="s">
        <v>791</v>
      </c>
      <c r="H98" s="208">
        <v>1</v>
      </c>
      <c r="I98" s="209"/>
      <c r="J98" s="210">
        <f>ROUND(I98*H98,2)</f>
        <v>0</v>
      </c>
      <c r="K98" s="206" t="s">
        <v>217</v>
      </c>
      <c r="L98" s="61"/>
      <c r="M98" s="211" t="s">
        <v>76</v>
      </c>
      <c r="N98" s="212" t="s">
        <v>48</v>
      </c>
      <c r="O98" s="42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4" t="s">
        <v>824</v>
      </c>
      <c r="AT98" s="24" t="s">
        <v>214</v>
      </c>
      <c r="AU98" s="24" t="s">
        <v>87</v>
      </c>
      <c r="AY98" s="24" t="s">
        <v>212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85</v>
      </c>
      <c r="BK98" s="215">
        <f>ROUND(I98*H98,2)</f>
        <v>0</v>
      </c>
      <c r="BL98" s="24" t="s">
        <v>824</v>
      </c>
      <c r="BM98" s="24" t="s">
        <v>842</v>
      </c>
    </row>
    <row r="99" spans="2:65" s="1" customFormat="1" ht="27">
      <c r="B99" s="41"/>
      <c r="C99" s="63"/>
      <c r="D99" s="216" t="s">
        <v>220</v>
      </c>
      <c r="E99" s="63"/>
      <c r="F99" s="217" t="s">
        <v>843</v>
      </c>
      <c r="G99" s="63"/>
      <c r="H99" s="63"/>
      <c r="I99" s="173"/>
      <c r="J99" s="63"/>
      <c r="K99" s="63"/>
      <c r="L99" s="61"/>
      <c r="M99" s="218"/>
      <c r="N99" s="42"/>
      <c r="O99" s="42"/>
      <c r="P99" s="42"/>
      <c r="Q99" s="42"/>
      <c r="R99" s="42"/>
      <c r="S99" s="42"/>
      <c r="T99" s="78"/>
      <c r="AT99" s="24" t="s">
        <v>220</v>
      </c>
      <c r="AU99" s="24" t="s">
        <v>87</v>
      </c>
    </row>
    <row r="100" spans="2:65" s="11" customFormat="1" ht="29.85" customHeight="1">
      <c r="B100" s="188"/>
      <c r="C100" s="189"/>
      <c r="D100" s="190" t="s">
        <v>77</v>
      </c>
      <c r="E100" s="202" t="s">
        <v>844</v>
      </c>
      <c r="F100" s="202" t="s">
        <v>845</v>
      </c>
      <c r="G100" s="189"/>
      <c r="H100" s="189"/>
      <c r="I100" s="192"/>
      <c r="J100" s="203">
        <f>BK100</f>
        <v>0</v>
      </c>
      <c r="K100" s="189"/>
      <c r="L100" s="194"/>
      <c r="M100" s="195"/>
      <c r="N100" s="196"/>
      <c r="O100" s="196"/>
      <c r="P100" s="197">
        <f>SUM(P101:P102)</f>
        <v>0</v>
      </c>
      <c r="Q100" s="196"/>
      <c r="R100" s="197">
        <f>SUM(R101:R102)</f>
        <v>0</v>
      </c>
      <c r="S100" s="196"/>
      <c r="T100" s="198">
        <f>SUM(T101:T102)</f>
        <v>0</v>
      </c>
      <c r="AR100" s="199" t="s">
        <v>136</v>
      </c>
      <c r="AT100" s="200" t="s">
        <v>77</v>
      </c>
      <c r="AU100" s="200" t="s">
        <v>85</v>
      </c>
      <c r="AY100" s="199" t="s">
        <v>212</v>
      </c>
      <c r="BK100" s="201">
        <f>SUM(BK101:BK102)</f>
        <v>0</v>
      </c>
    </row>
    <row r="101" spans="2:65" s="1" customFormat="1" ht="16.5" customHeight="1">
      <c r="B101" s="41"/>
      <c r="C101" s="204" t="s">
        <v>246</v>
      </c>
      <c r="D101" s="204" t="s">
        <v>214</v>
      </c>
      <c r="E101" s="205" t="s">
        <v>846</v>
      </c>
      <c r="F101" s="206" t="s">
        <v>847</v>
      </c>
      <c r="G101" s="207" t="s">
        <v>791</v>
      </c>
      <c r="H101" s="208">
        <v>1</v>
      </c>
      <c r="I101" s="209"/>
      <c r="J101" s="210">
        <f>ROUND(I101*H101,2)</f>
        <v>0</v>
      </c>
      <c r="K101" s="206" t="s">
        <v>217</v>
      </c>
      <c r="L101" s="61"/>
      <c r="M101" s="211" t="s">
        <v>76</v>
      </c>
      <c r="N101" s="212" t="s">
        <v>48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824</v>
      </c>
      <c r="AT101" s="24" t="s">
        <v>214</v>
      </c>
      <c r="AU101" s="24" t="s">
        <v>87</v>
      </c>
      <c r="AY101" s="24" t="s">
        <v>212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85</v>
      </c>
      <c r="BK101" s="215">
        <f>ROUND(I101*H101,2)</f>
        <v>0</v>
      </c>
      <c r="BL101" s="24" t="s">
        <v>824</v>
      </c>
      <c r="BM101" s="24" t="s">
        <v>848</v>
      </c>
    </row>
    <row r="102" spans="2:65" s="1" customFormat="1" ht="40.5">
      <c r="B102" s="41"/>
      <c r="C102" s="63"/>
      <c r="D102" s="216" t="s">
        <v>220</v>
      </c>
      <c r="E102" s="63"/>
      <c r="F102" s="217" t="s">
        <v>849</v>
      </c>
      <c r="G102" s="63"/>
      <c r="H102" s="63"/>
      <c r="I102" s="173"/>
      <c r="J102" s="63"/>
      <c r="K102" s="63"/>
      <c r="L102" s="61"/>
      <c r="M102" s="218"/>
      <c r="N102" s="42"/>
      <c r="O102" s="42"/>
      <c r="P102" s="42"/>
      <c r="Q102" s="42"/>
      <c r="R102" s="42"/>
      <c r="S102" s="42"/>
      <c r="T102" s="78"/>
      <c r="AT102" s="24" t="s">
        <v>220</v>
      </c>
      <c r="AU102" s="24" t="s">
        <v>87</v>
      </c>
    </row>
    <row r="103" spans="2:65" s="11" customFormat="1" ht="29.85" customHeight="1">
      <c r="B103" s="188"/>
      <c r="C103" s="189"/>
      <c r="D103" s="190" t="s">
        <v>77</v>
      </c>
      <c r="E103" s="202" t="s">
        <v>850</v>
      </c>
      <c r="F103" s="202" t="s">
        <v>851</v>
      </c>
      <c r="G103" s="189"/>
      <c r="H103" s="189"/>
      <c r="I103" s="192"/>
      <c r="J103" s="203">
        <f>BK103</f>
        <v>0</v>
      </c>
      <c r="K103" s="189"/>
      <c r="L103" s="194"/>
      <c r="M103" s="195"/>
      <c r="N103" s="196"/>
      <c r="O103" s="196"/>
      <c r="P103" s="197">
        <f>SUM(P104:P107)</f>
        <v>0</v>
      </c>
      <c r="Q103" s="196"/>
      <c r="R103" s="197">
        <f>SUM(R104:R107)</f>
        <v>0</v>
      </c>
      <c r="S103" s="196"/>
      <c r="T103" s="198">
        <f>SUM(T104:T107)</f>
        <v>0</v>
      </c>
      <c r="AR103" s="199" t="s">
        <v>136</v>
      </c>
      <c r="AT103" s="200" t="s">
        <v>77</v>
      </c>
      <c r="AU103" s="200" t="s">
        <v>85</v>
      </c>
      <c r="AY103" s="199" t="s">
        <v>212</v>
      </c>
      <c r="BK103" s="201">
        <f>SUM(BK104:BK107)</f>
        <v>0</v>
      </c>
    </row>
    <row r="104" spans="2:65" s="1" customFormat="1" ht="51" customHeight="1">
      <c r="B104" s="41"/>
      <c r="C104" s="204" t="s">
        <v>251</v>
      </c>
      <c r="D104" s="204" t="s">
        <v>214</v>
      </c>
      <c r="E104" s="205" t="s">
        <v>852</v>
      </c>
      <c r="F104" s="206" t="s">
        <v>853</v>
      </c>
      <c r="G104" s="207" t="s">
        <v>583</v>
      </c>
      <c r="H104" s="208">
        <v>0</v>
      </c>
      <c r="I104" s="209"/>
      <c r="J104" s="210">
        <f>ROUND(I104*H104,2)</f>
        <v>0</v>
      </c>
      <c r="K104" s="206" t="s">
        <v>76</v>
      </c>
      <c r="L104" s="61"/>
      <c r="M104" s="211" t="s">
        <v>76</v>
      </c>
      <c r="N104" s="212" t="s">
        <v>48</v>
      </c>
      <c r="O104" s="42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4" t="s">
        <v>824</v>
      </c>
      <c r="AT104" s="24" t="s">
        <v>214</v>
      </c>
      <c r="AU104" s="24" t="s">
        <v>87</v>
      </c>
      <c r="AY104" s="24" t="s">
        <v>212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4" t="s">
        <v>85</v>
      </c>
      <c r="BK104" s="215">
        <f>ROUND(I104*H104,2)</f>
        <v>0</v>
      </c>
      <c r="BL104" s="24" t="s">
        <v>824</v>
      </c>
      <c r="BM104" s="24" t="s">
        <v>854</v>
      </c>
    </row>
    <row r="105" spans="2:65" s="1" customFormat="1" ht="16.5" customHeight="1">
      <c r="B105" s="41"/>
      <c r="C105" s="204" t="s">
        <v>256</v>
      </c>
      <c r="D105" s="204" t="s">
        <v>214</v>
      </c>
      <c r="E105" s="205" t="s">
        <v>855</v>
      </c>
      <c r="F105" s="206" t="s">
        <v>856</v>
      </c>
      <c r="G105" s="207" t="s">
        <v>135</v>
      </c>
      <c r="H105" s="208">
        <v>1</v>
      </c>
      <c r="I105" s="209"/>
      <c r="J105" s="210">
        <f>ROUND(I105*H105,2)</f>
        <v>0</v>
      </c>
      <c r="K105" s="206" t="s">
        <v>76</v>
      </c>
      <c r="L105" s="61"/>
      <c r="M105" s="211" t="s">
        <v>76</v>
      </c>
      <c r="N105" s="212" t="s">
        <v>48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824</v>
      </c>
      <c r="AT105" s="24" t="s">
        <v>214</v>
      </c>
      <c r="AU105" s="24" t="s">
        <v>87</v>
      </c>
      <c r="AY105" s="24" t="s">
        <v>212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85</v>
      </c>
      <c r="BK105" s="215">
        <f>ROUND(I105*H105,2)</f>
        <v>0</v>
      </c>
      <c r="BL105" s="24" t="s">
        <v>824</v>
      </c>
      <c r="BM105" s="24" t="s">
        <v>857</v>
      </c>
    </row>
    <row r="106" spans="2:65" s="1" customFormat="1" ht="16.5" customHeight="1">
      <c r="B106" s="41"/>
      <c r="C106" s="204" t="s">
        <v>261</v>
      </c>
      <c r="D106" s="204" t="s">
        <v>214</v>
      </c>
      <c r="E106" s="205" t="s">
        <v>858</v>
      </c>
      <c r="F106" s="206" t="s">
        <v>859</v>
      </c>
      <c r="G106" s="207" t="s">
        <v>583</v>
      </c>
      <c r="H106" s="208">
        <v>1</v>
      </c>
      <c r="I106" s="209"/>
      <c r="J106" s="210">
        <f>ROUND(I106*H106,2)</f>
        <v>0</v>
      </c>
      <c r="K106" s="206" t="s">
        <v>76</v>
      </c>
      <c r="L106" s="61"/>
      <c r="M106" s="211" t="s">
        <v>76</v>
      </c>
      <c r="N106" s="212" t="s">
        <v>48</v>
      </c>
      <c r="O106" s="42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4" t="s">
        <v>824</v>
      </c>
      <c r="AT106" s="24" t="s">
        <v>214</v>
      </c>
      <c r="AU106" s="24" t="s">
        <v>87</v>
      </c>
      <c r="AY106" s="24" t="s">
        <v>212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4" t="s">
        <v>85</v>
      </c>
      <c r="BK106" s="215">
        <f>ROUND(I106*H106,2)</f>
        <v>0</v>
      </c>
      <c r="BL106" s="24" t="s">
        <v>824</v>
      </c>
      <c r="BM106" s="24" t="s">
        <v>860</v>
      </c>
    </row>
    <row r="107" spans="2:65" s="1" customFormat="1" ht="108">
      <c r="B107" s="41"/>
      <c r="C107" s="63"/>
      <c r="D107" s="216" t="s">
        <v>220</v>
      </c>
      <c r="E107" s="63"/>
      <c r="F107" s="217" t="s">
        <v>861</v>
      </c>
      <c r="G107" s="63"/>
      <c r="H107" s="63"/>
      <c r="I107" s="173"/>
      <c r="J107" s="63"/>
      <c r="K107" s="63"/>
      <c r="L107" s="61"/>
      <c r="M107" s="264"/>
      <c r="N107" s="265"/>
      <c r="O107" s="265"/>
      <c r="P107" s="265"/>
      <c r="Q107" s="265"/>
      <c r="R107" s="265"/>
      <c r="S107" s="265"/>
      <c r="T107" s="266"/>
      <c r="AT107" s="24" t="s">
        <v>220</v>
      </c>
      <c r="AU107" s="24" t="s">
        <v>87</v>
      </c>
    </row>
    <row r="108" spans="2:65" s="1" customFormat="1" ht="6.95" customHeight="1">
      <c r="B108" s="56"/>
      <c r="C108" s="57"/>
      <c r="D108" s="57"/>
      <c r="E108" s="57"/>
      <c r="F108" s="57"/>
      <c r="G108" s="57"/>
      <c r="H108" s="57"/>
      <c r="I108" s="149"/>
      <c r="J108" s="57"/>
      <c r="K108" s="57"/>
      <c r="L108" s="61"/>
    </row>
  </sheetData>
  <sheetProtection algorithmName="SHA-512" hashValue="nFKiL1Xpz52MtdPqHTEFTC4EghcL2UdVt/kBx/iZRpd5GNHgSVjcGK7NprQcDAS0oJqy6GNTvmfzHzEhxZKfUw==" saltValue="9t80ElVGdLT/rHxkFTWoBOO9KrsHLS5YYiNL9eQ4cIUVDQPn6z44SydHSfDmxlvDyY2ugVNfETQV47Smwzj+Pg==" spinCount="100000" sheet="1" objects="1" scenarios="1" formatColumns="0" formatRows="0" autoFilter="0"/>
  <autoFilter ref="C85:K107"/>
  <mergeCells count="13">
    <mergeCell ref="E78:H78"/>
    <mergeCell ref="G1:H1"/>
    <mergeCell ref="L2:V2"/>
    <mergeCell ref="E49:H49"/>
    <mergeCell ref="E51:H51"/>
    <mergeCell ref="J55:J56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67" customWidth="1"/>
    <col min="2" max="2" width="1.6640625" style="267" customWidth="1"/>
    <col min="3" max="4" width="5" style="267" customWidth="1"/>
    <col min="5" max="5" width="11.6640625" style="267" customWidth="1"/>
    <col min="6" max="6" width="9.1640625" style="267" customWidth="1"/>
    <col min="7" max="7" width="5" style="267" customWidth="1"/>
    <col min="8" max="8" width="77.83203125" style="267" customWidth="1"/>
    <col min="9" max="10" width="20" style="267" customWidth="1"/>
    <col min="11" max="11" width="1.6640625" style="267" customWidth="1"/>
  </cols>
  <sheetData>
    <row r="1" spans="2:11" ht="37.5" customHeight="1"/>
    <row r="2" spans="2:1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15" customFormat="1" ht="45" customHeight="1">
      <c r="B3" s="271"/>
      <c r="C3" s="399" t="s">
        <v>862</v>
      </c>
      <c r="D3" s="399"/>
      <c r="E3" s="399"/>
      <c r="F3" s="399"/>
      <c r="G3" s="399"/>
      <c r="H3" s="399"/>
      <c r="I3" s="399"/>
      <c r="J3" s="399"/>
      <c r="K3" s="272"/>
    </row>
    <row r="4" spans="2:11" ht="25.5" customHeight="1">
      <c r="B4" s="273"/>
      <c r="C4" s="403" t="s">
        <v>863</v>
      </c>
      <c r="D4" s="403"/>
      <c r="E4" s="403"/>
      <c r="F4" s="403"/>
      <c r="G4" s="403"/>
      <c r="H4" s="403"/>
      <c r="I4" s="403"/>
      <c r="J4" s="403"/>
      <c r="K4" s="274"/>
    </row>
    <row r="5" spans="2:11" ht="5.25" customHeight="1">
      <c r="B5" s="273"/>
      <c r="C5" s="275"/>
      <c r="D5" s="275"/>
      <c r="E5" s="275"/>
      <c r="F5" s="275"/>
      <c r="G5" s="275"/>
      <c r="H5" s="275"/>
      <c r="I5" s="275"/>
      <c r="J5" s="275"/>
      <c r="K5" s="274"/>
    </row>
    <row r="6" spans="2:11" ht="15" customHeight="1">
      <c r="B6" s="273"/>
      <c r="C6" s="402" t="s">
        <v>864</v>
      </c>
      <c r="D6" s="402"/>
      <c r="E6" s="402"/>
      <c r="F6" s="402"/>
      <c r="G6" s="402"/>
      <c r="H6" s="402"/>
      <c r="I6" s="402"/>
      <c r="J6" s="402"/>
      <c r="K6" s="274"/>
    </row>
    <row r="7" spans="2:11" ht="15" customHeight="1">
      <c r="B7" s="277"/>
      <c r="C7" s="402" t="s">
        <v>865</v>
      </c>
      <c r="D7" s="402"/>
      <c r="E7" s="402"/>
      <c r="F7" s="402"/>
      <c r="G7" s="402"/>
      <c r="H7" s="402"/>
      <c r="I7" s="402"/>
      <c r="J7" s="402"/>
      <c r="K7" s="274"/>
    </row>
    <row r="8" spans="2:1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pans="2:11" ht="15" customHeight="1">
      <c r="B9" s="277"/>
      <c r="C9" s="402" t="s">
        <v>866</v>
      </c>
      <c r="D9" s="402"/>
      <c r="E9" s="402"/>
      <c r="F9" s="402"/>
      <c r="G9" s="402"/>
      <c r="H9" s="402"/>
      <c r="I9" s="402"/>
      <c r="J9" s="402"/>
      <c r="K9" s="274"/>
    </row>
    <row r="10" spans="2:11" ht="15" customHeight="1">
      <c r="B10" s="277"/>
      <c r="C10" s="276"/>
      <c r="D10" s="402" t="s">
        <v>867</v>
      </c>
      <c r="E10" s="402"/>
      <c r="F10" s="402"/>
      <c r="G10" s="402"/>
      <c r="H10" s="402"/>
      <c r="I10" s="402"/>
      <c r="J10" s="402"/>
      <c r="K10" s="274"/>
    </row>
    <row r="11" spans="2:11" ht="15" customHeight="1">
      <c r="B11" s="277"/>
      <c r="C11" s="278"/>
      <c r="D11" s="402" t="s">
        <v>868</v>
      </c>
      <c r="E11" s="402"/>
      <c r="F11" s="402"/>
      <c r="G11" s="402"/>
      <c r="H11" s="402"/>
      <c r="I11" s="402"/>
      <c r="J11" s="402"/>
      <c r="K11" s="274"/>
    </row>
    <row r="12" spans="2:11" ht="12.75" customHeight="1">
      <c r="B12" s="277"/>
      <c r="C12" s="278"/>
      <c r="D12" s="278"/>
      <c r="E12" s="278"/>
      <c r="F12" s="278"/>
      <c r="G12" s="278"/>
      <c r="H12" s="278"/>
      <c r="I12" s="278"/>
      <c r="J12" s="278"/>
      <c r="K12" s="274"/>
    </row>
    <row r="13" spans="2:11" ht="15" customHeight="1">
      <c r="B13" s="277"/>
      <c r="C13" s="278"/>
      <c r="D13" s="402" t="s">
        <v>869</v>
      </c>
      <c r="E13" s="402"/>
      <c r="F13" s="402"/>
      <c r="G13" s="402"/>
      <c r="H13" s="402"/>
      <c r="I13" s="402"/>
      <c r="J13" s="402"/>
      <c r="K13" s="274"/>
    </row>
    <row r="14" spans="2:11" ht="15" customHeight="1">
      <c r="B14" s="277"/>
      <c r="C14" s="278"/>
      <c r="D14" s="402" t="s">
        <v>870</v>
      </c>
      <c r="E14" s="402"/>
      <c r="F14" s="402"/>
      <c r="G14" s="402"/>
      <c r="H14" s="402"/>
      <c r="I14" s="402"/>
      <c r="J14" s="402"/>
      <c r="K14" s="274"/>
    </row>
    <row r="15" spans="2:11" ht="15" customHeight="1">
      <c r="B15" s="277"/>
      <c r="C15" s="278"/>
      <c r="D15" s="402" t="s">
        <v>871</v>
      </c>
      <c r="E15" s="402"/>
      <c r="F15" s="402"/>
      <c r="G15" s="402"/>
      <c r="H15" s="402"/>
      <c r="I15" s="402"/>
      <c r="J15" s="402"/>
      <c r="K15" s="274"/>
    </row>
    <row r="16" spans="2:11" ht="15" customHeight="1">
      <c r="B16" s="277"/>
      <c r="C16" s="278"/>
      <c r="D16" s="278"/>
      <c r="E16" s="279" t="s">
        <v>84</v>
      </c>
      <c r="F16" s="402" t="s">
        <v>872</v>
      </c>
      <c r="G16" s="402"/>
      <c r="H16" s="402"/>
      <c r="I16" s="402"/>
      <c r="J16" s="402"/>
      <c r="K16" s="274"/>
    </row>
    <row r="17" spans="2:11" ht="15" customHeight="1">
      <c r="B17" s="277"/>
      <c r="C17" s="278"/>
      <c r="D17" s="278"/>
      <c r="E17" s="279" t="s">
        <v>873</v>
      </c>
      <c r="F17" s="402" t="s">
        <v>874</v>
      </c>
      <c r="G17" s="402"/>
      <c r="H17" s="402"/>
      <c r="I17" s="402"/>
      <c r="J17" s="402"/>
      <c r="K17" s="274"/>
    </row>
    <row r="18" spans="2:11" ht="15" customHeight="1">
      <c r="B18" s="277"/>
      <c r="C18" s="278"/>
      <c r="D18" s="278"/>
      <c r="E18" s="279" t="s">
        <v>875</v>
      </c>
      <c r="F18" s="402" t="s">
        <v>876</v>
      </c>
      <c r="G18" s="402"/>
      <c r="H18" s="402"/>
      <c r="I18" s="402"/>
      <c r="J18" s="402"/>
      <c r="K18" s="274"/>
    </row>
    <row r="19" spans="2:11" ht="15" customHeight="1">
      <c r="B19" s="277"/>
      <c r="C19" s="278"/>
      <c r="D19" s="278"/>
      <c r="E19" s="279" t="s">
        <v>877</v>
      </c>
      <c r="F19" s="402" t="s">
        <v>878</v>
      </c>
      <c r="G19" s="402"/>
      <c r="H19" s="402"/>
      <c r="I19" s="402"/>
      <c r="J19" s="402"/>
      <c r="K19" s="274"/>
    </row>
    <row r="20" spans="2:11" ht="15" customHeight="1">
      <c r="B20" s="277"/>
      <c r="C20" s="278"/>
      <c r="D20" s="278"/>
      <c r="E20" s="279" t="s">
        <v>787</v>
      </c>
      <c r="F20" s="402" t="s">
        <v>788</v>
      </c>
      <c r="G20" s="402"/>
      <c r="H20" s="402"/>
      <c r="I20" s="402"/>
      <c r="J20" s="402"/>
      <c r="K20" s="274"/>
    </row>
    <row r="21" spans="2:11" ht="15" customHeight="1">
      <c r="B21" s="277"/>
      <c r="C21" s="278"/>
      <c r="D21" s="278"/>
      <c r="E21" s="279" t="s">
        <v>91</v>
      </c>
      <c r="F21" s="402" t="s">
        <v>879</v>
      </c>
      <c r="G21" s="402"/>
      <c r="H21" s="402"/>
      <c r="I21" s="402"/>
      <c r="J21" s="402"/>
      <c r="K21" s="274"/>
    </row>
    <row r="22" spans="2:11" ht="12.75" customHeight="1">
      <c r="B22" s="277"/>
      <c r="C22" s="278"/>
      <c r="D22" s="278"/>
      <c r="E22" s="278"/>
      <c r="F22" s="278"/>
      <c r="G22" s="278"/>
      <c r="H22" s="278"/>
      <c r="I22" s="278"/>
      <c r="J22" s="278"/>
      <c r="K22" s="274"/>
    </row>
    <row r="23" spans="2:11" ht="15" customHeight="1">
      <c r="B23" s="277"/>
      <c r="C23" s="402" t="s">
        <v>880</v>
      </c>
      <c r="D23" s="402"/>
      <c r="E23" s="402"/>
      <c r="F23" s="402"/>
      <c r="G23" s="402"/>
      <c r="H23" s="402"/>
      <c r="I23" s="402"/>
      <c r="J23" s="402"/>
      <c r="K23" s="274"/>
    </row>
    <row r="24" spans="2:11" ht="15" customHeight="1">
      <c r="B24" s="277"/>
      <c r="C24" s="402" t="s">
        <v>881</v>
      </c>
      <c r="D24" s="402"/>
      <c r="E24" s="402"/>
      <c r="F24" s="402"/>
      <c r="G24" s="402"/>
      <c r="H24" s="402"/>
      <c r="I24" s="402"/>
      <c r="J24" s="402"/>
      <c r="K24" s="274"/>
    </row>
    <row r="25" spans="2:11" ht="15" customHeight="1">
      <c r="B25" s="277"/>
      <c r="C25" s="276"/>
      <c r="D25" s="402" t="s">
        <v>882</v>
      </c>
      <c r="E25" s="402"/>
      <c r="F25" s="402"/>
      <c r="G25" s="402"/>
      <c r="H25" s="402"/>
      <c r="I25" s="402"/>
      <c r="J25" s="402"/>
      <c r="K25" s="274"/>
    </row>
    <row r="26" spans="2:11" ht="15" customHeight="1">
      <c r="B26" s="277"/>
      <c r="C26" s="278"/>
      <c r="D26" s="402" t="s">
        <v>883</v>
      </c>
      <c r="E26" s="402"/>
      <c r="F26" s="402"/>
      <c r="G26" s="402"/>
      <c r="H26" s="402"/>
      <c r="I26" s="402"/>
      <c r="J26" s="402"/>
      <c r="K26" s="274"/>
    </row>
    <row r="27" spans="2:11" ht="12.75" customHeight="1">
      <c r="B27" s="277"/>
      <c r="C27" s="278"/>
      <c r="D27" s="278"/>
      <c r="E27" s="278"/>
      <c r="F27" s="278"/>
      <c r="G27" s="278"/>
      <c r="H27" s="278"/>
      <c r="I27" s="278"/>
      <c r="J27" s="278"/>
      <c r="K27" s="274"/>
    </row>
    <row r="28" spans="2:11" ht="15" customHeight="1">
      <c r="B28" s="277"/>
      <c r="C28" s="278"/>
      <c r="D28" s="402" t="s">
        <v>884</v>
      </c>
      <c r="E28" s="402"/>
      <c r="F28" s="402"/>
      <c r="G28" s="402"/>
      <c r="H28" s="402"/>
      <c r="I28" s="402"/>
      <c r="J28" s="402"/>
      <c r="K28" s="274"/>
    </row>
    <row r="29" spans="2:11" ht="15" customHeight="1">
      <c r="B29" s="277"/>
      <c r="C29" s="278"/>
      <c r="D29" s="402" t="s">
        <v>885</v>
      </c>
      <c r="E29" s="402"/>
      <c r="F29" s="402"/>
      <c r="G29" s="402"/>
      <c r="H29" s="402"/>
      <c r="I29" s="402"/>
      <c r="J29" s="402"/>
      <c r="K29" s="274"/>
    </row>
    <row r="30" spans="2:11" ht="12.75" customHeight="1">
      <c r="B30" s="277"/>
      <c r="C30" s="278"/>
      <c r="D30" s="278"/>
      <c r="E30" s="278"/>
      <c r="F30" s="278"/>
      <c r="G30" s="278"/>
      <c r="H30" s="278"/>
      <c r="I30" s="278"/>
      <c r="J30" s="278"/>
      <c r="K30" s="274"/>
    </row>
    <row r="31" spans="2:11" ht="15" customHeight="1">
      <c r="B31" s="277"/>
      <c r="C31" s="278"/>
      <c r="D31" s="402" t="s">
        <v>886</v>
      </c>
      <c r="E31" s="402"/>
      <c r="F31" s="402"/>
      <c r="G31" s="402"/>
      <c r="H31" s="402"/>
      <c r="I31" s="402"/>
      <c r="J31" s="402"/>
      <c r="K31" s="274"/>
    </row>
    <row r="32" spans="2:11" ht="15" customHeight="1">
      <c r="B32" s="277"/>
      <c r="C32" s="278"/>
      <c r="D32" s="402" t="s">
        <v>887</v>
      </c>
      <c r="E32" s="402"/>
      <c r="F32" s="402"/>
      <c r="G32" s="402"/>
      <c r="H32" s="402"/>
      <c r="I32" s="402"/>
      <c r="J32" s="402"/>
      <c r="K32" s="274"/>
    </row>
    <row r="33" spans="2:11" ht="15" customHeight="1">
      <c r="B33" s="277"/>
      <c r="C33" s="278"/>
      <c r="D33" s="402" t="s">
        <v>888</v>
      </c>
      <c r="E33" s="402"/>
      <c r="F33" s="402"/>
      <c r="G33" s="402"/>
      <c r="H33" s="402"/>
      <c r="I33" s="402"/>
      <c r="J33" s="402"/>
      <c r="K33" s="274"/>
    </row>
    <row r="34" spans="2:11" ht="15" customHeight="1">
      <c r="B34" s="277"/>
      <c r="C34" s="278"/>
      <c r="D34" s="276"/>
      <c r="E34" s="280" t="s">
        <v>197</v>
      </c>
      <c r="F34" s="276"/>
      <c r="G34" s="402" t="s">
        <v>889</v>
      </c>
      <c r="H34" s="402"/>
      <c r="I34" s="402"/>
      <c r="J34" s="402"/>
      <c r="K34" s="274"/>
    </row>
    <row r="35" spans="2:11" ht="30.75" customHeight="1">
      <c r="B35" s="277"/>
      <c r="C35" s="278"/>
      <c r="D35" s="276"/>
      <c r="E35" s="280" t="s">
        <v>890</v>
      </c>
      <c r="F35" s="276"/>
      <c r="G35" s="402" t="s">
        <v>891</v>
      </c>
      <c r="H35" s="402"/>
      <c r="I35" s="402"/>
      <c r="J35" s="402"/>
      <c r="K35" s="274"/>
    </row>
    <row r="36" spans="2:11" ht="15" customHeight="1">
      <c r="B36" s="277"/>
      <c r="C36" s="278"/>
      <c r="D36" s="276"/>
      <c r="E36" s="280" t="s">
        <v>58</v>
      </c>
      <c r="F36" s="276"/>
      <c r="G36" s="402" t="s">
        <v>892</v>
      </c>
      <c r="H36" s="402"/>
      <c r="I36" s="402"/>
      <c r="J36" s="402"/>
      <c r="K36" s="274"/>
    </row>
    <row r="37" spans="2:11" ht="15" customHeight="1">
      <c r="B37" s="277"/>
      <c r="C37" s="278"/>
      <c r="D37" s="276"/>
      <c r="E37" s="280" t="s">
        <v>198</v>
      </c>
      <c r="F37" s="276"/>
      <c r="G37" s="402" t="s">
        <v>893</v>
      </c>
      <c r="H37" s="402"/>
      <c r="I37" s="402"/>
      <c r="J37" s="402"/>
      <c r="K37" s="274"/>
    </row>
    <row r="38" spans="2:11" ht="15" customHeight="1">
      <c r="B38" s="277"/>
      <c r="C38" s="278"/>
      <c r="D38" s="276"/>
      <c r="E38" s="280" t="s">
        <v>199</v>
      </c>
      <c r="F38" s="276"/>
      <c r="G38" s="402" t="s">
        <v>894</v>
      </c>
      <c r="H38" s="402"/>
      <c r="I38" s="402"/>
      <c r="J38" s="402"/>
      <c r="K38" s="274"/>
    </row>
    <row r="39" spans="2:11" ht="15" customHeight="1">
      <c r="B39" s="277"/>
      <c r="C39" s="278"/>
      <c r="D39" s="276"/>
      <c r="E39" s="280" t="s">
        <v>200</v>
      </c>
      <c r="F39" s="276"/>
      <c r="G39" s="402" t="s">
        <v>895</v>
      </c>
      <c r="H39" s="402"/>
      <c r="I39" s="402"/>
      <c r="J39" s="402"/>
      <c r="K39" s="274"/>
    </row>
    <row r="40" spans="2:11" ht="15" customHeight="1">
      <c r="B40" s="277"/>
      <c r="C40" s="278"/>
      <c r="D40" s="276"/>
      <c r="E40" s="280" t="s">
        <v>896</v>
      </c>
      <c r="F40" s="276"/>
      <c r="G40" s="402" t="s">
        <v>897</v>
      </c>
      <c r="H40" s="402"/>
      <c r="I40" s="402"/>
      <c r="J40" s="402"/>
      <c r="K40" s="274"/>
    </row>
    <row r="41" spans="2:11" ht="15" customHeight="1">
      <c r="B41" s="277"/>
      <c r="C41" s="278"/>
      <c r="D41" s="276"/>
      <c r="E41" s="280"/>
      <c r="F41" s="276"/>
      <c r="G41" s="402" t="s">
        <v>898</v>
      </c>
      <c r="H41" s="402"/>
      <c r="I41" s="402"/>
      <c r="J41" s="402"/>
      <c r="K41" s="274"/>
    </row>
    <row r="42" spans="2:11" ht="15" customHeight="1">
      <c r="B42" s="277"/>
      <c r="C42" s="278"/>
      <c r="D42" s="276"/>
      <c r="E42" s="280" t="s">
        <v>899</v>
      </c>
      <c r="F42" s="276"/>
      <c r="G42" s="402" t="s">
        <v>900</v>
      </c>
      <c r="H42" s="402"/>
      <c r="I42" s="402"/>
      <c r="J42" s="402"/>
      <c r="K42" s="274"/>
    </row>
    <row r="43" spans="2:11" ht="15" customHeight="1">
      <c r="B43" s="277"/>
      <c r="C43" s="278"/>
      <c r="D43" s="276"/>
      <c r="E43" s="280" t="s">
        <v>202</v>
      </c>
      <c r="F43" s="276"/>
      <c r="G43" s="402" t="s">
        <v>901</v>
      </c>
      <c r="H43" s="402"/>
      <c r="I43" s="402"/>
      <c r="J43" s="402"/>
      <c r="K43" s="274"/>
    </row>
    <row r="44" spans="2:11" ht="12.75" customHeight="1">
      <c r="B44" s="277"/>
      <c r="C44" s="278"/>
      <c r="D44" s="276"/>
      <c r="E44" s="276"/>
      <c r="F44" s="276"/>
      <c r="G44" s="276"/>
      <c r="H44" s="276"/>
      <c r="I44" s="276"/>
      <c r="J44" s="276"/>
      <c r="K44" s="274"/>
    </row>
    <row r="45" spans="2:11" ht="15" customHeight="1">
      <c r="B45" s="277"/>
      <c r="C45" s="278"/>
      <c r="D45" s="402" t="s">
        <v>902</v>
      </c>
      <c r="E45" s="402"/>
      <c r="F45" s="402"/>
      <c r="G45" s="402"/>
      <c r="H45" s="402"/>
      <c r="I45" s="402"/>
      <c r="J45" s="402"/>
      <c r="K45" s="274"/>
    </row>
    <row r="46" spans="2:11" ht="15" customHeight="1">
      <c r="B46" s="277"/>
      <c r="C46" s="278"/>
      <c r="D46" s="278"/>
      <c r="E46" s="402" t="s">
        <v>903</v>
      </c>
      <c r="F46" s="402"/>
      <c r="G46" s="402"/>
      <c r="H46" s="402"/>
      <c r="I46" s="402"/>
      <c r="J46" s="402"/>
      <c r="K46" s="274"/>
    </row>
    <row r="47" spans="2:11" ht="15" customHeight="1">
      <c r="B47" s="277"/>
      <c r="C47" s="278"/>
      <c r="D47" s="278"/>
      <c r="E47" s="402" t="s">
        <v>904</v>
      </c>
      <c r="F47" s="402"/>
      <c r="G47" s="402"/>
      <c r="H47" s="402"/>
      <c r="I47" s="402"/>
      <c r="J47" s="402"/>
      <c r="K47" s="274"/>
    </row>
    <row r="48" spans="2:11" ht="15" customHeight="1">
      <c r="B48" s="277"/>
      <c r="C48" s="278"/>
      <c r="D48" s="278"/>
      <c r="E48" s="402" t="s">
        <v>905</v>
      </c>
      <c r="F48" s="402"/>
      <c r="G48" s="402"/>
      <c r="H48" s="402"/>
      <c r="I48" s="402"/>
      <c r="J48" s="402"/>
      <c r="K48" s="274"/>
    </row>
    <row r="49" spans="2:11" ht="15" customHeight="1">
      <c r="B49" s="277"/>
      <c r="C49" s="278"/>
      <c r="D49" s="402" t="s">
        <v>906</v>
      </c>
      <c r="E49" s="402"/>
      <c r="F49" s="402"/>
      <c r="G49" s="402"/>
      <c r="H49" s="402"/>
      <c r="I49" s="402"/>
      <c r="J49" s="402"/>
      <c r="K49" s="274"/>
    </row>
    <row r="50" spans="2:11" ht="25.5" customHeight="1">
      <c r="B50" s="273"/>
      <c r="C50" s="403" t="s">
        <v>907</v>
      </c>
      <c r="D50" s="403"/>
      <c r="E50" s="403"/>
      <c r="F50" s="403"/>
      <c r="G50" s="403"/>
      <c r="H50" s="403"/>
      <c r="I50" s="403"/>
      <c r="J50" s="403"/>
      <c r="K50" s="274"/>
    </row>
    <row r="51" spans="2:11" ht="5.25" customHeight="1">
      <c r="B51" s="273"/>
      <c r="C51" s="275"/>
      <c r="D51" s="275"/>
      <c r="E51" s="275"/>
      <c r="F51" s="275"/>
      <c r="G51" s="275"/>
      <c r="H51" s="275"/>
      <c r="I51" s="275"/>
      <c r="J51" s="275"/>
      <c r="K51" s="274"/>
    </row>
    <row r="52" spans="2:11" ht="15" customHeight="1">
      <c r="B52" s="273"/>
      <c r="C52" s="402" t="s">
        <v>908</v>
      </c>
      <c r="D52" s="402"/>
      <c r="E52" s="402"/>
      <c r="F52" s="402"/>
      <c r="G52" s="402"/>
      <c r="H52" s="402"/>
      <c r="I52" s="402"/>
      <c r="J52" s="402"/>
      <c r="K52" s="274"/>
    </row>
    <row r="53" spans="2:11" ht="15" customHeight="1">
      <c r="B53" s="273"/>
      <c r="C53" s="402" t="s">
        <v>909</v>
      </c>
      <c r="D53" s="402"/>
      <c r="E53" s="402"/>
      <c r="F53" s="402"/>
      <c r="G53" s="402"/>
      <c r="H53" s="402"/>
      <c r="I53" s="402"/>
      <c r="J53" s="402"/>
      <c r="K53" s="274"/>
    </row>
    <row r="54" spans="2:11" ht="12.75" customHeight="1">
      <c r="B54" s="273"/>
      <c r="C54" s="276"/>
      <c r="D54" s="276"/>
      <c r="E54" s="276"/>
      <c r="F54" s="276"/>
      <c r="G54" s="276"/>
      <c r="H54" s="276"/>
      <c r="I54" s="276"/>
      <c r="J54" s="276"/>
      <c r="K54" s="274"/>
    </row>
    <row r="55" spans="2:11" ht="15" customHeight="1">
      <c r="B55" s="273"/>
      <c r="C55" s="402" t="s">
        <v>910</v>
      </c>
      <c r="D55" s="402"/>
      <c r="E55" s="402"/>
      <c r="F55" s="402"/>
      <c r="G55" s="402"/>
      <c r="H55" s="402"/>
      <c r="I55" s="402"/>
      <c r="J55" s="402"/>
      <c r="K55" s="274"/>
    </row>
    <row r="56" spans="2:11" ht="15" customHeight="1">
      <c r="B56" s="273"/>
      <c r="C56" s="278"/>
      <c r="D56" s="402" t="s">
        <v>911</v>
      </c>
      <c r="E56" s="402"/>
      <c r="F56" s="402"/>
      <c r="G56" s="402"/>
      <c r="H56" s="402"/>
      <c r="I56" s="402"/>
      <c r="J56" s="402"/>
      <c r="K56" s="274"/>
    </row>
    <row r="57" spans="2:11" ht="15" customHeight="1">
      <c r="B57" s="273"/>
      <c r="C57" s="278"/>
      <c r="D57" s="402" t="s">
        <v>912</v>
      </c>
      <c r="E57" s="402"/>
      <c r="F57" s="402"/>
      <c r="G57" s="402"/>
      <c r="H57" s="402"/>
      <c r="I57" s="402"/>
      <c r="J57" s="402"/>
      <c r="K57" s="274"/>
    </row>
    <row r="58" spans="2:11" ht="15" customHeight="1">
      <c r="B58" s="273"/>
      <c r="C58" s="278"/>
      <c r="D58" s="402" t="s">
        <v>913</v>
      </c>
      <c r="E58" s="402"/>
      <c r="F58" s="402"/>
      <c r="G58" s="402"/>
      <c r="H58" s="402"/>
      <c r="I58" s="402"/>
      <c r="J58" s="402"/>
      <c r="K58" s="274"/>
    </row>
    <row r="59" spans="2:11" ht="15" customHeight="1">
      <c r="B59" s="273"/>
      <c r="C59" s="278"/>
      <c r="D59" s="402" t="s">
        <v>914</v>
      </c>
      <c r="E59" s="402"/>
      <c r="F59" s="402"/>
      <c r="G59" s="402"/>
      <c r="H59" s="402"/>
      <c r="I59" s="402"/>
      <c r="J59" s="402"/>
      <c r="K59" s="274"/>
    </row>
    <row r="60" spans="2:11" ht="15" customHeight="1">
      <c r="B60" s="273"/>
      <c r="C60" s="278"/>
      <c r="D60" s="401" t="s">
        <v>915</v>
      </c>
      <c r="E60" s="401"/>
      <c r="F60" s="401"/>
      <c r="G60" s="401"/>
      <c r="H60" s="401"/>
      <c r="I60" s="401"/>
      <c r="J60" s="401"/>
      <c r="K60" s="274"/>
    </row>
    <row r="61" spans="2:11" ht="15" customHeight="1">
      <c r="B61" s="273"/>
      <c r="C61" s="278"/>
      <c r="D61" s="402" t="s">
        <v>916</v>
      </c>
      <c r="E61" s="402"/>
      <c r="F61" s="402"/>
      <c r="G61" s="402"/>
      <c r="H61" s="402"/>
      <c r="I61" s="402"/>
      <c r="J61" s="402"/>
      <c r="K61" s="274"/>
    </row>
    <row r="62" spans="2:11" ht="12.75" customHeight="1">
      <c r="B62" s="273"/>
      <c r="C62" s="278"/>
      <c r="D62" s="278"/>
      <c r="E62" s="281"/>
      <c r="F62" s="278"/>
      <c r="G62" s="278"/>
      <c r="H62" s="278"/>
      <c r="I62" s="278"/>
      <c r="J62" s="278"/>
      <c r="K62" s="274"/>
    </row>
    <row r="63" spans="2:11" ht="15" customHeight="1">
      <c r="B63" s="273"/>
      <c r="C63" s="278"/>
      <c r="D63" s="402" t="s">
        <v>917</v>
      </c>
      <c r="E63" s="402"/>
      <c r="F63" s="402"/>
      <c r="G63" s="402"/>
      <c r="H63" s="402"/>
      <c r="I63" s="402"/>
      <c r="J63" s="402"/>
      <c r="K63" s="274"/>
    </row>
    <row r="64" spans="2:11" ht="15" customHeight="1">
      <c r="B64" s="273"/>
      <c r="C64" s="278"/>
      <c r="D64" s="401" t="s">
        <v>918</v>
      </c>
      <c r="E64" s="401"/>
      <c r="F64" s="401"/>
      <c r="G64" s="401"/>
      <c r="H64" s="401"/>
      <c r="I64" s="401"/>
      <c r="J64" s="401"/>
      <c r="K64" s="274"/>
    </row>
    <row r="65" spans="2:11" ht="15" customHeight="1">
      <c r="B65" s="273"/>
      <c r="C65" s="278"/>
      <c r="D65" s="402" t="s">
        <v>919</v>
      </c>
      <c r="E65" s="402"/>
      <c r="F65" s="402"/>
      <c r="G65" s="402"/>
      <c r="H65" s="402"/>
      <c r="I65" s="402"/>
      <c r="J65" s="402"/>
      <c r="K65" s="274"/>
    </row>
    <row r="66" spans="2:11" ht="15" customHeight="1">
      <c r="B66" s="273"/>
      <c r="C66" s="278"/>
      <c r="D66" s="402" t="s">
        <v>920</v>
      </c>
      <c r="E66" s="402"/>
      <c r="F66" s="402"/>
      <c r="G66" s="402"/>
      <c r="H66" s="402"/>
      <c r="I66" s="402"/>
      <c r="J66" s="402"/>
      <c r="K66" s="274"/>
    </row>
    <row r="67" spans="2:11" ht="15" customHeight="1">
      <c r="B67" s="273"/>
      <c r="C67" s="278"/>
      <c r="D67" s="402" t="s">
        <v>921</v>
      </c>
      <c r="E67" s="402"/>
      <c r="F67" s="402"/>
      <c r="G67" s="402"/>
      <c r="H67" s="402"/>
      <c r="I67" s="402"/>
      <c r="J67" s="402"/>
      <c r="K67" s="274"/>
    </row>
    <row r="68" spans="2:11" ht="15" customHeight="1">
      <c r="B68" s="273"/>
      <c r="C68" s="278"/>
      <c r="D68" s="402" t="s">
        <v>922</v>
      </c>
      <c r="E68" s="402"/>
      <c r="F68" s="402"/>
      <c r="G68" s="402"/>
      <c r="H68" s="402"/>
      <c r="I68" s="402"/>
      <c r="J68" s="402"/>
      <c r="K68" s="274"/>
    </row>
    <row r="69" spans="2:11" ht="12.75" customHeight="1">
      <c r="B69" s="282"/>
      <c r="C69" s="283"/>
      <c r="D69" s="283"/>
      <c r="E69" s="283"/>
      <c r="F69" s="283"/>
      <c r="G69" s="283"/>
      <c r="H69" s="283"/>
      <c r="I69" s="283"/>
      <c r="J69" s="283"/>
      <c r="K69" s="284"/>
    </row>
    <row r="70" spans="2:11" ht="18.75" customHeight="1">
      <c r="B70" s="285"/>
      <c r="C70" s="285"/>
      <c r="D70" s="285"/>
      <c r="E70" s="285"/>
      <c r="F70" s="285"/>
      <c r="G70" s="285"/>
      <c r="H70" s="285"/>
      <c r="I70" s="285"/>
      <c r="J70" s="285"/>
      <c r="K70" s="286"/>
    </row>
    <row r="71" spans="2:11" ht="18.75" customHeight="1">
      <c r="B71" s="286"/>
      <c r="C71" s="286"/>
      <c r="D71" s="286"/>
      <c r="E71" s="286"/>
      <c r="F71" s="286"/>
      <c r="G71" s="286"/>
      <c r="H71" s="286"/>
      <c r="I71" s="286"/>
      <c r="J71" s="286"/>
      <c r="K71" s="286"/>
    </row>
    <row r="72" spans="2:11" ht="7.5" customHeight="1">
      <c r="B72" s="287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ht="45" customHeight="1">
      <c r="B73" s="290"/>
      <c r="C73" s="400" t="s">
        <v>110</v>
      </c>
      <c r="D73" s="400"/>
      <c r="E73" s="400"/>
      <c r="F73" s="400"/>
      <c r="G73" s="400"/>
      <c r="H73" s="400"/>
      <c r="I73" s="400"/>
      <c r="J73" s="400"/>
      <c r="K73" s="291"/>
    </row>
    <row r="74" spans="2:11" ht="17.25" customHeight="1">
      <c r="B74" s="290"/>
      <c r="C74" s="292" t="s">
        <v>923</v>
      </c>
      <c r="D74" s="292"/>
      <c r="E74" s="292"/>
      <c r="F74" s="292" t="s">
        <v>924</v>
      </c>
      <c r="G74" s="293"/>
      <c r="H74" s="292" t="s">
        <v>198</v>
      </c>
      <c r="I74" s="292" t="s">
        <v>62</v>
      </c>
      <c r="J74" s="292" t="s">
        <v>925</v>
      </c>
      <c r="K74" s="291"/>
    </row>
    <row r="75" spans="2:11" ht="17.25" customHeight="1">
      <c r="B75" s="290"/>
      <c r="C75" s="294" t="s">
        <v>926</v>
      </c>
      <c r="D75" s="294"/>
      <c r="E75" s="294"/>
      <c r="F75" s="295" t="s">
        <v>927</v>
      </c>
      <c r="G75" s="296"/>
      <c r="H75" s="294"/>
      <c r="I75" s="294"/>
      <c r="J75" s="294" t="s">
        <v>928</v>
      </c>
      <c r="K75" s="291"/>
    </row>
    <row r="76" spans="2:11" ht="5.25" customHeight="1">
      <c r="B76" s="290"/>
      <c r="C76" s="297"/>
      <c r="D76" s="297"/>
      <c r="E76" s="297"/>
      <c r="F76" s="297"/>
      <c r="G76" s="298"/>
      <c r="H76" s="297"/>
      <c r="I76" s="297"/>
      <c r="J76" s="297"/>
      <c r="K76" s="291"/>
    </row>
    <row r="77" spans="2:11" ht="15" customHeight="1">
      <c r="B77" s="290"/>
      <c r="C77" s="280" t="s">
        <v>58</v>
      </c>
      <c r="D77" s="297"/>
      <c r="E77" s="297"/>
      <c r="F77" s="299" t="s">
        <v>929</v>
      </c>
      <c r="G77" s="298"/>
      <c r="H77" s="280" t="s">
        <v>930</v>
      </c>
      <c r="I77" s="280" t="s">
        <v>931</v>
      </c>
      <c r="J77" s="280">
        <v>20</v>
      </c>
      <c r="K77" s="291"/>
    </row>
    <row r="78" spans="2:11" ht="15" customHeight="1">
      <c r="B78" s="290"/>
      <c r="C78" s="280" t="s">
        <v>932</v>
      </c>
      <c r="D78" s="280"/>
      <c r="E78" s="280"/>
      <c r="F78" s="299" t="s">
        <v>929</v>
      </c>
      <c r="G78" s="298"/>
      <c r="H78" s="280" t="s">
        <v>933</v>
      </c>
      <c r="I78" s="280" t="s">
        <v>931</v>
      </c>
      <c r="J78" s="280">
        <v>120</v>
      </c>
      <c r="K78" s="291"/>
    </row>
    <row r="79" spans="2:11" ht="15" customHeight="1">
      <c r="B79" s="300"/>
      <c r="C79" s="280" t="s">
        <v>934</v>
      </c>
      <c r="D79" s="280"/>
      <c r="E79" s="280"/>
      <c r="F79" s="299" t="s">
        <v>935</v>
      </c>
      <c r="G79" s="298"/>
      <c r="H79" s="280" t="s">
        <v>936</v>
      </c>
      <c r="I79" s="280" t="s">
        <v>931</v>
      </c>
      <c r="J79" s="280">
        <v>50</v>
      </c>
      <c r="K79" s="291"/>
    </row>
    <row r="80" spans="2:11" ht="15" customHeight="1">
      <c r="B80" s="300"/>
      <c r="C80" s="280" t="s">
        <v>937</v>
      </c>
      <c r="D80" s="280"/>
      <c r="E80" s="280"/>
      <c r="F80" s="299" t="s">
        <v>929</v>
      </c>
      <c r="G80" s="298"/>
      <c r="H80" s="280" t="s">
        <v>938</v>
      </c>
      <c r="I80" s="280" t="s">
        <v>939</v>
      </c>
      <c r="J80" s="280"/>
      <c r="K80" s="291"/>
    </row>
    <row r="81" spans="2:11" ht="15" customHeight="1">
      <c r="B81" s="300"/>
      <c r="C81" s="301" t="s">
        <v>940</v>
      </c>
      <c r="D81" s="301"/>
      <c r="E81" s="301"/>
      <c r="F81" s="302" t="s">
        <v>935</v>
      </c>
      <c r="G81" s="301"/>
      <c r="H81" s="301" t="s">
        <v>941</v>
      </c>
      <c r="I81" s="301" t="s">
        <v>931</v>
      </c>
      <c r="J81" s="301">
        <v>15</v>
      </c>
      <c r="K81" s="291"/>
    </row>
    <row r="82" spans="2:11" ht="15" customHeight="1">
      <c r="B82" s="300"/>
      <c r="C82" s="301" t="s">
        <v>942</v>
      </c>
      <c r="D82" s="301"/>
      <c r="E82" s="301"/>
      <c r="F82" s="302" t="s">
        <v>935</v>
      </c>
      <c r="G82" s="301"/>
      <c r="H82" s="301" t="s">
        <v>943</v>
      </c>
      <c r="I82" s="301" t="s">
        <v>931</v>
      </c>
      <c r="J82" s="301">
        <v>15</v>
      </c>
      <c r="K82" s="291"/>
    </row>
    <row r="83" spans="2:11" ht="15" customHeight="1">
      <c r="B83" s="300"/>
      <c r="C83" s="301" t="s">
        <v>944</v>
      </c>
      <c r="D83" s="301"/>
      <c r="E83" s="301"/>
      <c r="F83" s="302" t="s">
        <v>935</v>
      </c>
      <c r="G83" s="301"/>
      <c r="H83" s="301" t="s">
        <v>945</v>
      </c>
      <c r="I83" s="301" t="s">
        <v>931</v>
      </c>
      <c r="J83" s="301">
        <v>20</v>
      </c>
      <c r="K83" s="291"/>
    </row>
    <row r="84" spans="2:11" ht="15" customHeight="1">
      <c r="B84" s="300"/>
      <c r="C84" s="301" t="s">
        <v>946</v>
      </c>
      <c r="D84" s="301"/>
      <c r="E84" s="301"/>
      <c r="F84" s="302" t="s">
        <v>935</v>
      </c>
      <c r="G84" s="301"/>
      <c r="H84" s="301" t="s">
        <v>947</v>
      </c>
      <c r="I84" s="301" t="s">
        <v>931</v>
      </c>
      <c r="J84" s="301">
        <v>20</v>
      </c>
      <c r="K84" s="291"/>
    </row>
    <row r="85" spans="2:11" ht="15" customHeight="1">
      <c r="B85" s="300"/>
      <c r="C85" s="280" t="s">
        <v>948</v>
      </c>
      <c r="D85" s="280"/>
      <c r="E85" s="280"/>
      <c r="F85" s="299" t="s">
        <v>935</v>
      </c>
      <c r="G85" s="298"/>
      <c r="H85" s="280" t="s">
        <v>949</v>
      </c>
      <c r="I85" s="280" t="s">
        <v>931</v>
      </c>
      <c r="J85" s="280">
        <v>50</v>
      </c>
      <c r="K85" s="291"/>
    </row>
    <row r="86" spans="2:11" ht="15" customHeight="1">
      <c r="B86" s="300"/>
      <c r="C86" s="280" t="s">
        <v>950</v>
      </c>
      <c r="D86" s="280"/>
      <c r="E86" s="280"/>
      <c r="F86" s="299" t="s">
        <v>935</v>
      </c>
      <c r="G86" s="298"/>
      <c r="H86" s="280" t="s">
        <v>951</v>
      </c>
      <c r="I86" s="280" t="s">
        <v>931</v>
      </c>
      <c r="J86" s="280">
        <v>20</v>
      </c>
      <c r="K86" s="291"/>
    </row>
    <row r="87" spans="2:11" ht="15" customHeight="1">
      <c r="B87" s="300"/>
      <c r="C87" s="280" t="s">
        <v>952</v>
      </c>
      <c r="D87" s="280"/>
      <c r="E87" s="280"/>
      <c r="F87" s="299" t="s">
        <v>935</v>
      </c>
      <c r="G87" s="298"/>
      <c r="H87" s="280" t="s">
        <v>953</v>
      </c>
      <c r="I87" s="280" t="s">
        <v>931</v>
      </c>
      <c r="J87" s="280">
        <v>20</v>
      </c>
      <c r="K87" s="291"/>
    </row>
    <row r="88" spans="2:11" ht="15" customHeight="1">
      <c r="B88" s="300"/>
      <c r="C88" s="280" t="s">
        <v>954</v>
      </c>
      <c r="D88" s="280"/>
      <c r="E88" s="280"/>
      <c r="F88" s="299" t="s">
        <v>935</v>
      </c>
      <c r="G88" s="298"/>
      <c r="H88" s="280" t="s">
        <v>955</v>
      </c>
      <c r="I88" s="280" t="s">
        <v>931</v>
      </c>
      <c r="J88" s="280">
        <v>50</v>
      </c>
      <c r="K88" s="291"/>
    </row>
    <row r="89" spans="2:11" ht="15" customHeight="1">
      <c r="B89" s="300"/>
      <c r="C89" s="280" t="s">
        <v>956</v>
      </c>
      <c r="D89" s="280"/>
      <c r="E89" s="280"/>
      <c r="F89" s="299" t="s">
        <v>935</v>
      </c>
      <c r="G89" s="298"/>
      <c r="H89" s="280" t="s">
        <v>956</v>
      </c>
      <c r="I89" s="280" t="s">
        <v>931</v>
      </c>
      <c r="J89" s="280">
        <v>50</v>
      </c>
      <c r="K89" s="291"/>
    </row>
    <row r="90" spans="2:11" ht="15" customHeight="1">
      <c r="B90" s="300"/>
      <c r="C90" s="280" t="s">
        <v>203</v>
      </c>
      <c r="D90" s="280"/>
      <c r="E90" s="280"/>
      <c r="F90" s="299" t="s">
        <v>935</v>
      </c>
      <c r="G90" s="298"/>
      <c r="H90" s="280" t="s">
        <v>957</v>
      </c>
      <c r="I90" s="280" t="s">
        <v>931</v>
      </c>
      <c r="J90" s="280">
        <v>255</v>
      </c>
      <c r="K90" s="291"/>
    </row>
    <row r="91" spans="2:11" ht="15" customHeight="1">
      <c r="B91" s="300"/>
      <c r="C91" s="280" t="s">
        <v>958</v>
      </c>
      <c r="D91" s="280"/>
      <c r="E91" s="280"/>
      <c r="F91" s="299" t="s">
        <v>929</v>
      </c>
      <c r="G91" s="298"/>
      <c r="H91" s="280" t="s">
        <v>959</v>
      </c>
      <c r="I91" s="280" t="s">
        <v>960</v>
      </c>
      <c r="J91" s="280"/>
      <c r="K91" s="291"/>
    </row>
    <row r="92" spans="2:11" ht="15" customHeight="1">
      <c r="B92" s="300"/>
      <c r="C92" s="280" t="s">
        <v>961</v>
      </c>
      <c r="D92" s="280"/>
      <c r="E92" s="280"/>
      <c r="F92" s="299" t="s">
        <v>929</v>
      </c>
      <c r="G92" s="298"/>
      <c r="H92" s="280" t="s">
        <v>962</v>
      </c>
      <c r="I92" s="280" t="s">
        <v>963</v>
      </c>
      <c r="J92" s="280"/>
      <c r="K92" s="291"/>
    </row>
    <row r="93" spans="2:11" ht="15" customHeight="1">
      <c r="B93" s="300"/>
      <c r="C93" s="280" t="s">
        <v>964</v>
      </c>
      <c r="D93" s="280"/>
      <c r="E93" s="280"/>
      <c r="F93" s="299" t="s">
        <v>929</v>
      </c>
      <c r="G93" s="298"/>
      <c r="H93" s="280" t="s">
        <v>964</v>
      </c>
      <c r="I93" s="280" t="s">
        <v>963</v>
      </c>
      <c r="J93" s="280"/>
      <c r="K93" s="291"/>
    </row>
    <row r="94" spans="2:11" ht="15" customHeight="1">
      <c r="B94" s="300"/>
      <c r="C94" s="280" t="s">
        <v>43</v>
      </c>
      <c r="D94" s="280"/>
      <c r="E94" s="280"/>
      <c r="F94" s="299" t="s">
        <v>929</v>
      </c>
      <c r="G94" s="298"/>
      <c r="H94" s="280" t="s">
        <v>965</v>
      </c>
      <c r="I94" s="280" t="s">
        <v>963</v>
      </c>
      <c r="J94" s="280"/>
      <c r="K94" s="291"/>
    </row>
    <row r="95" spans="2:11" ht="15" customHeight="1">
      <c r="B95" s="300"/>
      <c r="C95" s="280" t="s">
        <v>53</v>
      </c>
      <c r="D95" s="280"/>
      <c r="E95" s="280"/>
      <c r="F95" s="299" t="s">
        <v>929</v>
      </c>
      <c r="G95" s="298"/>
      <c r="H95" s="280" t="s">
        <v>966</v>
      </c>
      <c r="I95" s="280" t="s">
        <v>963</v>
      </c>
      <c r="J95" s="280"/>
      <c r="K95" s="291"/>
    </row>
    <row r="96" spans="2:11" ht="15" customHeight="1">
      <c r="B96" s="303"/>
      <c r="C96" s="304"/>
      <c r="D96" s="304"/>
      <c r="E96" s="304"/>
      <c r="F96" s="304"/>
      <c r="G96" s="304"/>
      <c r="H96" s="304"/>
      <c r="I96" s="304"/>
      <c r="J96" s="304"/>
      <c r="K96" s="305"/>
    </row>
    <row r="97" spans="2:11" ht="18.75" customHeight="1">
      <c r="B97" s="306"/>
      <c r="C97" s="307"/>
      <c r="D97" s="307"/>
      <c r="E97" s="307"/>
      <c r="F97" s="307"/>
      <c r="G97" s="307"/>
      <c r="H97" s="307"/>
      <c r="I97" s="307"/>
      <c r="J97" s="307"/>
      <c r="K97" s="306"/>
    </row>
    <row r="98" spans="2:11" ht="18.75" customHeight="1">
      <c r="B98" s="286"/>
      <c r="C98" s="286"/>
      <c r="D98" s="286"/>
      <c r="E98" s="286"/>
      <c r="F98" s="286"/>
      <c r="G98" s="286"/>
      <c r="H98" s="286"/>
      <c r="I98" s="286"/>
      <c r="J98" s="286"/>
      <c r="K98" s="286"/>
    </row>
    <row r="99" spans="2:11" ht="7.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9"/>
    </row>
    <row r="100" spans="2:11" ht="45" customHeight="1">
      <c r="B100" s="290"/>
      <c r="C100" s="400" t="s">
        <v>967</v>
      </c>
      <c r="D100" s="400"/>
      <c r="E100" s="400"/>
      <c r="F100" s="400"/>
      <c r="G100" s="400"/>
      <c r="H100" s="400"/>
      <c r="I100" s="400"/>
      <c r="J100" s="400"/>
      <c r="K100" s="291"/>
    </row>
    <row r="101" spans="2:11" ht="17.25" customHeight="1">
      <c r="B101" s="290"/>
      <c r="C101" s="292" t="s">
        <v>923</v>
      </c>
      <c r="D101" s="292"/>
      <c r="E101" s="292"/>
      <c r="F101" s="292" t="s">
        <v>924</v>
      </c>
      <c r="G101" s="293"/>
      <c r="H101" s="292" t="s">
        <v>198</v>
      </c>
      <c r="I101" s="292" t="s">
        <v>62</v>
      </c>
      <c r="J101" s="292" t="s">
        <v>925</v>
      </c>
      <c r="K101" s="291"/>
    </row>
    <row r="102" spans="2:11" ht="17.25" customHeight="1">
      <c r="B102" s="290"/>
      <c r="C102" s="294" t="s">
        <v>926</v>
      </c>
      <c r="D102" s="294"/>
      <c r="E102" s="294"/>
      <c r="F102" s="295" t="s">
        <v>927</v>
      </c>
      <c r="G102" s="296"/>
      <c r="H102" s="294"/>
      <c r="I102" s="294"/>
      <c r="J102" s="294" t="s">
        <v>928</v>
      </c>
      <c r="K102" s="291"/>
    </row>
    <row r="103" spans="2:11" ht="5.25" customHeight="1">
      <c r="B103" s="290"/>
      <c r="C103" s="292"/>
      <c r="D103" s="292"/>
      <c r="E103" s="292"/>
      <c r="F103" s="292"/>
      <c r="G103" s="308"/>
      <c r="H103" s="292"/>
      <c r="I103" s="292"/>
      <c r="J103" s="292"/>
      <c r="K103" s="291"/>
    </row>
    <row r="104" spans="2:11" ht="15" customHeight="1">
      <c r="B104" s="290"/>
      <c r="C104" s="280" t="s">
        <v>58</v>
      </c>
      <c r="D104" s="297"/>
      <c r="E104" s="297"/>
      <c r="F104" s="299" t="s">
        <v>929</v>
      </c>
      <c r="G104" s="308"/>
      <c r="H104" s="280" t="s">
        <v>968</v>
      </c>
      <c r="I104" s="280" t="s">
        <v>931</v>
      </c>
      <c r="J104" s="280">
        <v>20</v>
      </c>
      <c r="K104" s="291"/>
    </row>
    <row r="105" spans="2:11" ht="15" customHeight="1">
      <c r="B105" s="290"/>
      <c r="C105" s="280" t="s">
        <v>932</v>
      </c>
      <c r="D105" s="280"/>
      <c r="E105" s="280"/>
      <c r="F105" s="299" t="s">
        <v>929</v>
      </c>
      <c r="G105" s="280"/>
      <c r="H105" s="280" t="s">
        <v>968</v>
      </c>
      <c r="I105" s="280" t="s">
        <v>931</v>
      </c>
      <c r="J105" s="280">
        <v>120</v>
      </c>
      <c r="K105" s="291"/>
    </row>
    <row r="106" spans="2:11" ht="15" customHeight="1">
      <c r="B106" s="300"/>
      <c r="C106" s="280" t="s">
        <v>934</v>
      </c>
      <c r="D106" s="280"/>
      <c r="E106" s="280"/>
      <c r="F106" s="299" t="s">
        <v>935</v>
      </c>
      <c r="G106" s="280"/>
      <c r="H106" s="280" t="s">
        <v>968</v>
      </c>
      <c r="I106" s="280" t="s">
        <v>931</v>
      </c>
      <c r="J106" s="280">
        <v>50</v>
      </c>
      <c r="K106" s="291"/>
    </row>
    <row r="107" spans="2:11" ht="15" customHeight="1">
      <c r="B107" s="300"/>
      <c r="C107" s="280" t="s">
        <v>937</v>
      </c>
      <c r="D107" s="280"/>
      <c r="E107" s="280"/>
      <c r="F107" s="299" t="s">
        <v>929</v>
      </c>
      <c r="G107" s="280"/>
      <c r="H107" s="280" t="s">
        <v>968</v>
      </c>
      <c r="I107" s="280" t="s">
        <v>939</v>
      </c>
      <c r="J107" s="280"/>
      <c r="K107" s="291"/>
    </row>
    <row r="108" spans="2:11" ht="15" customHeight="1">
      <c r="B108" s="300"/>
      <c r="C108" s="280" t="s">
        <v>948</v>
      </c>
      <c r="D108" s="280"/>
      <c r="E108" s="280"/>
      <c r="F108" s="299" t="s">
        <v>935</v>
      </c>
      <c r="G108" s="280"/>
      <c r="H108" s="280" t="s">
        <v>968</v>
      </c>
      <c r="I108" s="280" t="s">
        <v>931</v>
      </c>
      <c r="J108" s="280">
        <v>50</v>
      </c>
      <c r="K108" s="291"/>
    </row>
    <row r="109" spans="2:11" ht="15" customHeight="1">
      <c r="B109" s="300"/>
      <c r="C109" s="280" t="s">
        <v>956</v>
      </c>
      <c r="D109" s="280"/>
      <c r="E109" s="280"/>
      <c r="F109" s="299" t="s">
        <v>935</v>
      </c>
      <c r="G109" s="280"/>
      <c r="H109" s="280" t="s">
        <v>968</v>
      </c>
      <c r="I109" s="280" t="s">
        <v>931</v>
      </c>
      <c r="J109" s="280">
        <v>50</v>
      </c>
      <c r="K109" s="291"/>
    </row>
    <row r="110" spans="2:11" ht="15" customHeight="1">
      <c r="B110" s="300"/>
      <c r="C110" s="280" t="s">
        <v>954</v>
      </c>
      <c r="D110" s="280"/>
      <c r="E110" s="280"/>
      <c r="F110" s="299" t="s">
        <v>935</v>
      </c>
      <c r="G110" s="280"/>
      <c r="H110" s="280" t="s">
        <v>968</v>
      </c>
      <c r="I110" s="280" t="s">
        <v>931</v>
      </c>
      <c r="J110" s="280">
        <v>50</v>
      </c>
      <c r="K110" s="291"/>
    </row>
    <row r="111" spans="2:11" ht="15" customHeight="1">
      <c r="B111" s="300"/>
      <c r="C111" s="280" t="s">
        <v>58</v>
      </c>
      <c r="D111" s="280"/>
      <c r="E111" s="280"/>
      <c r="F111" s="299" t="s">
        <v>929</v>
      </c>
      <c r="G111" s="280"/>
      <c r="H111" s="280" t="s">
        <v>969</v>
      </c>
      <c r="I111" s="280" t="s">
        <v>931</v>
      </c>
      <c r="J111" s="280">
        <v>20</v>
      </c>
      <c r="K111" s="291"/>
    </row>
    <row r="112" spans="2:11" ht="15" customHeight="1">
      <c r="B112" s="300"/>
      <c r="C112" s="280" t="s">
        <v>970</v>
      </c>
      <c r="D112" s="280"/>
      <c r="E112" s="280"/>
      <c r="F112" s="299" t="s">
        <v>929</v>
      </c>
      <c r="G112" s="280"/>
      <c r="H112" s="280" t="s">
        <v>971</v>
      </c>
      <c r="I112" s="280" t="s">
        <v>931</v>
      </c>
      <c r="J112" s="280">
        <v>120</v>
      </c>
      <c r="K112" s="291"/>
    </row>
    <row r="113" spans="2:11" ht="15" customHeight="1">
      <c r="B113" s="300"/>
      <c r="C113" s="280" t="s">
        <v>43</v>
      </c>
      <c r="D113" s="280"/>
      <c r="E113" s="280"/>
      <c r="F113" s="299" t="s">
        <v>929</v>
      </c>
      <c r="G113" s="280"/>
      <c r="H113" s="280" t="s">
        <v>972</v>
      </c>
      <c r="I113" s="280" t="s">
        <v>963</v>
      </c>
      <c r="J113" s="280"/>
      <c r="K113" s="291"/>
    </row>
    <row r="114" spans="2:11" ht="15" customHeight="1">
      <c r="B114" s="300"/>
      <c r="C114" s="280" t="s">
        <v>53</v>
      </c>
      <c r="D114" s="280"/>
      <c r="E114" s="280"/>
      <c r="F114" s="299" t="s">
        <v>929</v>
      </c>
      <c r="G114" s="280"/>
      <c r="H114" s="280" t="s">
        <v>973</v>
      </c>
      <c r="I114" s="280" t="s">
        <v>963</v>
      </c>
      <c r="J114" s="280"/>
      <c r="K114" s="291"/>
    </row>
    <row r="115" spans="2:11" ht="15" customHeight="1">
      <c r="B115" s="300"/>
      <c r="C115" s="280" t="s">
        <v>62</v>
      </c>
      <c r="D115" s="280"/>
      <c r="E115" s="280"/>
      <c r="F115" s="299" t="s">
        <v>929</v>
      </c>
      <c r="G115" s="280"/>
      <c r="H115" s="280" t="s">
        <v>974</v>
      </c>
      <c r="I115" s="280" t="s">
        <v>975</v>
      </c>
      <c r="J115" s="280"/>
      <c r="K115" s="291"/>
    </row>
    <row r="116" spans="2:11" ht="15" customHeight="1">
      <c r="B116" s="303"/>
      <c r="C116" s="309"/>
      <c r="D116" s="309"/>
      <c r="E116" s="309"/>
      <c r="F116" s="309"/>
      <c r="G116" s="309"/>
      <c r="H116" s="309"/>
      <c r="I116" s="309"/>
      <c r="J116" s="309"/>
      <c r="K116" s="305"/>
    </row>
    <row r="117" spans="2:11" ht="18.75" customHeight="1">
      <c r="B117" s="310"/>
      <c r="C117" s="276"/>
      <c r="D117" s="276"/>
      <c r="E117" s="276"/>
      <c r="F117" s="311"/>
      <c r="G117" s="276"/>
      <c r="H117" s="276"/>
      <c r="I117" s="276"/>
      <c r="J117" s="276"/>
      <c r="K117" s="310"/>
    </row>
    <row r="118" spans="2:11" ht="18.75" customHeight="1"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</row>
    <row r="119" spans="2:11" ht="7.5" customHeight="1">
      <c r="B119" s="312"/>
      <c r="C119" s="313"/>
      <c r="D119" s="313"/>
      <c r="E119" s="313"/>
      <c r="F119" s="313"/>
      <c r="G119" s="313"/>
      <c r="H119" s="313"/>
      <c r="I119" s="313"/>
      <c r="J119" s="313"/>
      <c r="K119" s="314"/>
    </row>
    <row r="120" spans="2:11" ht="45" customHeight="1">
      <c r="B120" s="315"/>
      <c r="C120" s="399" t="s">
        <v>976</v>
      </c>
      <c r="D120" s="399"/>
      <c r="E120" s="399"/>
      <c r="F120" s="399"/>
      <c r="G120" s="399"/>
      <c r="H120" s="399"/>
      <c r="I120" s="399"/>
      <c r="J120" s="399"/>
      <c r="K120" s="316"/>
    </row>
    <row r="121" spans="2:11" ht="17.25" customHeight="1">
      <c r="B121" s="317"/>
      <c r="C121" s="292" t="s">
        <v>923</v>
      </c>
      <c r="D121" s="292"/>
      <c r="E121" s="292"/>
      <c r="F121" s="292" t="s">
        <v>924</v>
      </c>
      <c r="G121" s="293"/>
      <c r="H121" s="292" t="s">
        <v>198</v>
      </c>
      <c r="I121" s="292" t="s">
        <v>62</v>
      </c>
      <c r="J121" s="292" t="s">
        <v>925</v>
      </c>
      <c r="K121" s="318"/>
    </row>
    <row r="122" spans="2:11" ht="17.25" customHeight="1">
      <c r="B122" s="317"/>
      <c r="C122" s="294" t="s">
        <v>926</v>
      </c>
      <c r="D122" s="294"/>
      <c r="E122" s="294"/>
      <c r="F122" s="295" t="s">
        <v>927</v>
      </c>
      <c r="G122" s="296"/>
      <c r="H122" s="294"/>
      <c r="I122" s="294"/>
      <c r="J122" s="294" t="s">
        <v>928</v>
      </c>
      <c r="K122" s="318"/>
    </row>
    <row r="123" spans="2:11" ht="5.25" customHeight="1">
      <c r="B123" s="319"/>
      <c r="C123" s="297"/>
      <c r="D123" s="297"/>
      <c r="E123" s="297"/>
      <c r="F123" s="297"/>
      <c r="G123" s="280"/>
      <c r="H123" s="297"/>
      <c r="I123" s="297"/>
      <c r="J123" s="297"/>
      <c r="K123" s="320"/>
    </row>
    <row r="124" spans="2:11" ht="15" customHeight="1">
      <c r="B124" s="319"/>
      <c r="C124" s="280" t="s">
        <v>932</v>
      </c>
      <c r="D124" s="297"/>
      <c r="E124" s="297"/>
      <c r="F124" s="299" t="s">
        <v>929</v>
      </c>
      <c r="G124" s="280"/>
      <c r="H124" s="280" t="s">
        <v>968</v>
      </c>
      <c r="I124" s="280" t="s">
        <v>931</v>
      </c>
      <c r="J124" s="280">
        <v>120</v>
      </c>
      <c r="K124" s="321"/>
    </row>
    <row r="125" spans="2:11" ht="15" customHeight="1">
      <c r="B125" s="319"/>
      <c r="C125" s="280" t="s">
        <v>977</v>
      </c>
      <c r="D125" s="280"/>
      <c r="E125" s="280"/>
      <c r="F125" s="299" t="s">
        <v>929</v>
      </c>
      <c r="G125" s="280"/>
      <c r="H125" s="280" t="s">
        <v>978</v>
      </c>
      <c r="I125" s="280" t="s">
        <v>931</v>
      </c>
      <c r="J125" s="280" t="s">
        <v>979</v>
      </c>
      <c r="K125" s="321"/>
    </row>
    <row r="126" spans="2:11" ht="15" customHeight="1">
      <c r="B126" s="319"/>
      <c r="C126" s="280" t="s">
        <v>91</v>
      </c>
      <c r="D126" s="280"/>
      <c r="E126" s="280"/>
      <c r="F126" s="299" t="s">
        <v>929</v>
      </c>
      <c r="G126" s="280"/>
      <c r="H126" s="280" t="s">
        <v>980</v>
      </c>
      <c r="I126" s="280" t="s">
        <v>931</v>
      </c>
      <c r="J126" s="280" t="s">
        <v>979</v>
      </c>
      <c r="K126" s="321"/>
    </row>
    <row r="127" spans="2:11" ht="15" customHeight="1">
      <c r="B127" s="319"/>
      <c r="C127" s="280" t="s">
        <v>940</v>
      </c>
      <c r="D127" s="280"/>
      <c r="E127" s="280"/>
      <c r="F127" s="299" t="s">
        <v>935</v>
      </c>
      <c r="G127" s="280"/>
      <c r="H127" s="280" t="s">
        <v>941</v>
      </c>
      <c r="I127" s="280" t="s">
        <v>931</v>
      </c>
      <c r="J127" s="280">
        <v>15</v>
      </c>
      <c r="K127" s="321"/>
    </row>
    <row r="128" spans="2:11" ht="15" customHeight="1">
      <c r="B128" s="319"/>
      <c r="C128" s="301" t="s">
        <v>942</v>
      </c>
      <c r="D128" s="301"/>
      <c r="E128" s="301"/>
      <c r="F128" s="302" t="s">
        <v>935</v>
      </c>
      <c r="G128" s="301"/>
      <c r="H128" s="301" t="s">
        <v>943</v>
      </c>
      <c r="I128" s="301" t="s">
        <v>931</v>
      </c>
      <c r="J128" s="301">
        <v>15</v>
      </c>
      <c r="K128" s="321"/>
    </row>
    <row r="129" spans="2:11" ht="15" customHeight="1">
      <c r="B129" s="319"/>
      <c r="C129" s="301" t="s">
        <v>944</v>
      </c>
      <c r="D129" s="301"/>
      <c r="E129" s="301"/>
      <c r="F129" s="302" t="s">
        <v>935</v>
      </c>
      <c r="G129" s="301"/>
      <c r="H129" s="301" t="s">
        <v>945</v>
      </c>
      <c r="I129" s="301" t="s">
        <v>931</v>
      </c>
      <c r="J129" s="301">
        <v>20</v>
      </c>
      <c r="K129" s="321"/>
    </row>
    <row r="130" spans="2:11" ht="15" customHeight="1">
      <c r="B130" s="319"/>
      <c r="C130" s="301" t="s">
        <v>946</v>
      </c>
      <c r="D130" s="301"/>
      <c r="E130" s="301"/>
      <c r="F130" s="302" t="s">
        <v>935</v>
      </c>
      <c r="G130" s="301"/>
      <c r="H130" s="301" t="s">
        <v>947</v>
      </c>
      <c r="I130" s="301" t="s">
        <v>931</v>
      </c>
      <c r="J130" s="301">
        <v>20</v>
      </c>
      <c r="K130" s="321"/>
    </row>
    <row r="131" spans="2:11" ht="15" customHeight="1">
      <c r="B131" s="319"/>
      <c r="C131" s="280" t="s">
        <v>934</v>
      </c>
      <c r="D131" s="280"/>
      <c r="E131" s="280"/>
      <c r="F131" s="299" t="s">
        <v>935</v>
      </c>
      <c r="G131" s="280"/>
      <c r="H131" s="280" t="s">
        <v>968</v>
      </c>
      <c r="I131" s="280" t="s">
        <v>931</v>
      </c>
      <c r="J131" s="280">
        <v>50</v>
      </c>
      <c r="K131" s="321"/>
    </row>
    <row r="132" spans="2:11" ht="15" customHeight="1">
      <c r="B132" s="319"/>
      <c r="C132" s="280" t="s">
        <v>948</v>
      </c>
      <c r="D132" s="280"/>
      <c r="E132" s="280"/>
      <c r="F132" s="299" t="s">
        <v>935</v>
      </c>
      <c r="G132" s="280"/>
      <c r="H132" s="280" t="s">
        <v>968</v>
      </c>
      <c r="I132" s="280" t="s">
        <v>931</v>
      </c>
      <c r="J132" s="280">
        <v>50</v>
      </c>
      <c r="K132" s="321"/>
    </row>
    <row r="133" spans="2:11" ht="15" customHeight="1">
      <c r="B133" s="319"/>
      <c r="C133" s="280" t="s">
        <v>954</v>
      </c>
      <c r="D133" s="280"/>
      <c r="E133" s="280"/>
      <c r="F133" s="299" t="s">
        <v>935</v>
      </c>
      <c r="G133" s="280"/>
      <c r="H133" s="280" t="s">
        <v>968</v>
      </c>
      <c r="I133" s="280" t="s">
        <v>931</v>
      </c>
      <c r="J133" s="280">
        <v>50</v>
      </c>
      <c r="K133" s="321"/>
    </row>
    <row r="134" spans="2:11" ht="15" customHeight="1">
      <c r="B134" s="319"/>
      <c r="C134" s="280" t="s">
        <v>956</v>
      </c>
      <c r="D134" s="280"/>
      <c r="E134" s="280"/>
      <c r="F134" s="299" t="s">
        <v>935</v>
      </c>
      <c r="G134" s="280"/>
      <c r="H134" s="280" t="s">
        <v>968</v>
      </c>
      <c r="I134" s="280" t="s">
        <v>931</v>
      </c>
      <c r="J134" s="280">
        <v>50</v>
      </c>
      <c r="K134" s="321"/>
    </row>
    <row r="135" spans="2:11" ht="15" customHeight="1">
      <c r="B135" s="319"/>
      <c r="C135" s="280" t="s">
        <v>203</v>
      </c>
      <c r="D135" s="280"/>
      <c r="E135" s="280"/>
      <c r="F135" s="299" t="s">
        <v>935</v>
      </c>
      <c r="G135" s="280"/>
      <c r="H135" s="280" t="s">
        <v>981</v>
      </c>
      <c r="I135" s="280" t="s">
        <v>931</v>
      </c>
      <c r="J135" s="280">
        <v>255</v>
      </c>
      <c r="K135" s="321"/>
    </row>
    <row r="136" spans="2:11" ht="15" customHeight="1">
      <c r="B136" s="319"/>
      <c r="C136" s="280" t="s">
        <v>958</v>
      </c>
      <c r="D136" s="280"/>
      <c r="E136" s="280"/>
      <c r="F136" s="299" t="s">
        <v>929</v>
      </c>
      <c r="G136" s="280"/>
      <c r="H136" s="280" t="s">
        <v>982</v>
      </c>
      <c r="I136" s="280" t="s">
        <v>960</v>
      </c>
      <c r="J136" s="280"/>
      <c r="K136" s="321"/>
    </row>
    <row r="137" spans="2:11" ht="15" customHeight="1">
      <c r="B137" s="319"/>
      <c r="C137" s="280" t="s">
        <v>961</v>
      </c>
      <c r="D137" s="280"/>
      <c r="E137" s="280"/>
      <c r="F137" s="299" t="s">
        <v>929</v>
      </c>
      <c r="G137" s="280"/>
      <c r="H137" s="280" t="s">
        <v>983</v>
      </c>
      <c r="I137" s="280" t="s">
        <v>963</v>
      </c>
      <c r="J137" s="280"/>
      <c r="K137" s="321"/>
    </row>
    <row r="138" spans="2:11" ht="15" customHeight="1">
      <c r="B138" s="319"/>
      <c r="C138" s="280" t="s">
        <v>964</v>
      </c>
      <c r="D138" s="280"/>
      <c r="E138" s="280"/>
      <c r="F138" s="299" t="s">
        <v>929</v>
      </c>
      <c r="G138" s="280"/>
      <c r="H138" s="280" t="s">
        <v>964</v>
      </c>
      <c r="I138" s="280" t="s">
        <v>963</v>
      </c>
      <c r="J138" s="280"/>
      <c r="K138" s="321"/>
    </row>
    <row r="139" spans="2:11" ht="15" customHeight="1">
      <c r="B139" s="319"/>
      <c r="C139" s="280" t="s">
        <v>43</v>
      </c>
      <c r="D139" s="280"/>
      <c r="E139" s="280"/>
      <c r="F139" s="299" t="s">
        <v>929</v>
      </c>
      <c r="G139" s="280"/>
      <c r="H139" s="280" t="s">
        <v>984</v>
      </c>
      <c r="I139" s="280" t="s">
        <v>963</v>
      </c>
      <c r="J139" s="280"/>
      <c r="K139" s="321"/>
    </row>
    <row r="140" spans="2:11" ht="15" customHeight="1">
      <c r="B140" s="319"/>
      <c r="C140" s="280" t="s">
        <v>985</v>
      </c>
      <c r="D140" s="280"/>
      <c r="E140" s="280"/>
      <c r="F140" s="299" t="s">
        <v>929</v>
      </c>
      <c r="G140" s="280"/>
      <c r="H140" s="280" t="s">
        <v>986</v>
      </c>
      <c r="I140" s="280" t="s">
        <v>963</v>
      </c>
      <c r="J140" s="280"/>
      <c r="K140" s="321"/>
    </row>
    <row r="141" spans="2:11" ht="15" customHeight="1">
      <c r="B141" s="322"/>
      <c r="C141" s="323"/>
      <c r="D141" s="323"/>
      <c r="E141" s="323"/>
      <c r="F141" s="323"/>
      <c r="G141" s="323"/>
      <c r="H141" s="323"/>
      <c r="I141" s="323"/>
      <c r="J141" s="323"/>
      <c r="K141" s="324"/>
    </row>
    <row r="142" spans="2:11" ht="18.75" customHeight="1">
      <c r="B142" s="276"/>
      <c r="C142" s="276"/>
      <c r="D142" s="276"/>
      <c r="E142" s="276"/>
      <c r="F142" s="311"/>
      <c r="G142" s="276"/>
      <c r="H142" s="276"/>
      <c r="I142" s="276"/>
      <c r="J142" s="276"/>
      <c r="K142" s="276"/>
    </row>
    <row r="143" spans="2:11" ht="18.75" customHeight="1"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</row>
    <row r="144" spans="2:11" ht="7.5" customHeight="1">
      <c r="B144" s="287"/>
      <c r="C144" s="288"/>
      <c r="D144" s="288"/>
      <c r="E144" s="288"/>
      <c r="F144" s="288"/>
      <c r="G144" s="288"/>
      <c r="H144" s="288"/>
      <c r="I144" s="288"/>
      <c r="J144" s="288"/>
      <c r="K144" s="289"/>
    </row>
    <row r="145" spans="2:11" ht="45" customHeight="1">
      <c r="B145" s="290"/>
      <c r="C145" s="400" t="s">
        <v>987</v>
      </c>
      <c r="D145" s="400"/>
      <c r="E145" s="400"/>
      <c r="F145" s="400"/>
      <c r="G145" s="400"/>
      <c r="H145" s="400"/>
      <c r="I145" s="400"/>
      <c r="J145" s="400"/>
      <c r="K145" s="291"/>
    </row>
    <row r="146" spans="2:11" ht="17.25" customHeight="1">
      <c r="B146" s="290"/>
      <c r="C146" s="292" t="s">
        <v>923</v>
      </c>
      <c r="D146" s="292"/>
      <c r="E146" s="292"/>
      <c r="F146" s="292" t="s">
        <v>924</v>
      </c>
      <c r="G146" s="293"/>
      <c r="H146" s="292" t="s">
        <v>198</v>
      </c>
      <c r="I146" s="292" t="s">
        <v>62</v>
      </c>
      <c r="J146" s="292" t="s">
        <v>925</v>
      </c>
      <c r="K146" s="291"/>
    </row>
    <row r="147" spans="2:11" ht="17.25" customHeight="1">
      <c r="B147" s="290"/>
      <c r="C147" s="294" t="s">
        <v>926</v>
      </c>
      <c r="D147" s="294"/>
      <c r="E147" s="294"/>
      <c r="F147" s="295" t="s">
        <v>927</v>
      </c>
      <c r="G147" s="296"/>
      <c r="H147" s="294"/>
      <c r="I147" s="294"/>
      <c r="J147" s="294" t="s">
        <v>928</v>
      </c>
      <c r="K147" s="291"/>
    </row>
    <row r="148" spans="2:11" ht="5.25" customHeight="1">
      <c r="B148" s="300"/>
      <c r="C148" s="297"/>
      <c r="D148" s="297"/>
      <c r="E148" s="297"/>
      <c r="F148" s="297"/>
      <c r="G148" s="298"/>
      <c r="H148" s="297"/>
      <c r="I148" s="297"/>
      <c r="J148" s="297"/>
      <c r="K148" s="321"/>
    </row>
    <row r="149" spans="2:11" ht="15" customHeight="1">
      <c r="B149" s="300"/>
      <c r="C149" s="325" t="s">
        <v>932</v>
      </c>
      <c r="D149" s="280"/>
      <c r="E149" s="280"/>
      <c r="F149" s="326" t="s">
        <v>929</v>
      </c>
      <c r="G149" s="280"/>
      <c r="H149" s="325" t="s">
        <v>968</v>
      </c>
      <c r="I149" s="325" t="s">
        <v>931</v>
      </c>
      <c r="J149" s="325">
        <v>120</v>
      </c>
      <c r="K149" s="321"/>
    </row>
    <row r="150" spans="2:11" ht="15" customHeight="1">
      <c r="B150" s="300"/>
      <c r="C150" s="325" t="s">
        <v>977</v>
      </c>
      <c r="D150" s="280"/>
      <c r="E150" s="280"/>
      <c r="F150" s="326" t="s">
        <v>929</v>
      </c>
      <c r="G150" s="280"/>
      <c r="H150" s="325" t="s">
        <v>988</v>
      </c>
      <c r="I150" s="325" t="s">
        <v>931</v>
      </c>
      <c r="J150" s="325" t="s">
        <v>979</v>
      </c>
      <c r="K150" s="321"/>
    </row>
    <row r="151" spans="2:11" ht="15" customHeight="1">
      <c r="B151" s="300"/>
      <c r="C151" s="325" t="s">
        <v>91</v>
      </c>
      <c r="D151" s="280"/>
      <c r="E151" s="280"/>
      <c r="F151" s="326" t="s">
        <v>929</v>
      </c>
      <c r="G151" s="280"/>
      <c r="H151" s="325" t="s">
        <v>989</v>
      </c>
      <c r="I151" s="325" t="s">
        <v>931</v>
      </c>
      <c r="J151" s="325" t="s">
        <v>979</v>
      </c>
      <c r="K151" s="321"/>
    </row>
    <row r="152" spans="2:11" ht="15" customHeight="1">
      <c r="B152" s="300"/>
      <c r="C152" s="325" t="s">
        <v>934</v>
      </c>
      <c r="D152" s="280"/>
      <c r="E152" s="280"/>
      <c r="F152" s="326" t="s">
        <v>935</v>
      </c>
      <c r="G152" s="280"/>
      <c r="H152" s="325" t="s">
        <v>968</v>
      </c>
      <c r="I152" s="325" t="s">
        <v>931</v>
      </c>
      <c r="J152" s="325">
        <v>50</v>
      </c>
      <c r="K152" s="321"/>
    </row>
    <row r="153" spans="2:11" ht="15" customHeight="1">
      <c r="B153" s="300"/>
      <c r="C153" s="325" t="s">
        <v>937</v>
      </c>
      <c r="D153" s="280"/>
      <c r="E153" s="280"/>
      <c r="F153" s="326" t="s">
        <v>929</v>
      </c>
      <c r="G153" s="280"/>
      <c r="H153" s="325" t="s">
        <v>968</v>
      </c>
      <c r="I153" s="325" t="s">
        <v>939</v>
      </c>
      <c r="J153" s="325"/>
      <c r="K153" s="321"/>
    </row>
    <row r="154" spans="2:11" ht="15" customHeight="1">
      <c r="B154" s="300"/>
      <c r="C154" s="325" t="s">
        <v>948</v>
      </c>
      <c r="D154" s="280"/>
      <c r="E154" s="280"/>
      <c r="F154" s="326" t="s">
        <v>935</v>
      </c>
      <c r="G154" s="280"/>
      <c r="H154" s="325" t="s">
        <v>968</v>
      </c>
      <c r="I154" s="325" t="s">
        <v>931</v>
      </c>
      <c r="J154" s="325">
        <v>50</v>
      </c>
      <c r="K154" s="321"/>
    </row>
    <row r="155" spans="2:11" ht="15" customHeight="1">
      <c r="B155" s="300"/>
      <c r="C155" s="325" t="s">
        <v>956</v>
      </c>
      <c r="D155" s="280"/>
      <c r="E155" s="280"/>
      <c r="F155" s="326" t="s">
        <v>935</v>
      </c>
      <c r="G155" s="280"/>
      <c r="H155" s="325" t="s">
        <v>968</v>
      </c>
      <c r="I155" s="325" t="s">
        <v>931</v>
      </c>
      <c r="J155" s="325">
        <v>50</v>
      </c>
      <c r="K155" s="321"/>
    </row>
    <row r="156" spans="2:11" ht="15" customHeight="1">
      <c r="B156" s="300"/>
      <c r="C156" s="325" t="s">
        <v>954</v>
      </c>
      <c r="D156" s="280"/>
      <c r="E156" s="280"/>
      <c r="F156" s="326" t="s">
        <v>935</v>
      </c>
      <c r="G156" s="280"/>
      <c r="H156" s="325" t="s">
        <v>968</v>
      </c>
      <c r="I156" s="325" t="s">
        <v>931</v>
      </c>
      <c r="J156" s="325">
        <v>50</v>
      </c>
      <c r="K156" s="321"/>
    </row>
    <row r="157" spans="2:11" ht="15" customHeight="1">
      <c r="B157" s="300"/>
      <c r="C157" s="325" t="s">
        <v>179</v>
      </c>
      <c r="D157" s="280"/>
      <c r="E157" s="280"/>
      <c r="F157" s="326" t="s">
        <v>929</v>
      </c>
      <c r="G157" s="280"/>
      <c r="H157" s="325" t="s">
        <v>990</v>
      </c>
      <c r="I157" s="325" t="s">
        <v>931</v>
      </c>
      <c r="J157" s="325" t="s">
        <v>991</v>
      </c>
      <c r="K157" s="321"/>
    </row>
    <row r="158" spans="2:11" ht="15" customHeight="1">
      <c r="B158" s="300"/>
      <c r="C158" s="325" t="s">
        <v>992</v>
      </c>
      <c r="D158" s="280"/>
      <c r="E158" s="280"/>
      <c r="F158" s="326" t="s">
        <v>929</v>
      </c>
      <c r="G158" s="280"/>
      <c r="H158" s="325" t="s">
        <v>993</v>
      </c>
      <c r="I158" s="325" t="s">
        <v>963</v>
      </c>
      <c r="J158" s="325"/>
      <c r="K158" s="321"/>
    </row>
    <row r="159" spans="2:11" ht="15" customHeight="1">
      <c r="B159" s="327"/>
      <c r="C159" s="309"/>
      <c r="D159" s="309"/>
      <c r="E159" s="309"/>
      <c r="F159" s="309"/>
      <c r="G159" s="309"/>
      <c r="H159" s="309"/>
      <c r="I159" s="309"/>
      <c r="J159" s="309"/>
      <c r="K159" s="328"/>
    </row>
    <row r="160" spans="2:11" ht="18.75" customHeight="1">
      <c r="B160" s="276"/>
      <c r="C160" s="280"/>
      <c r="D160" s="280"/>
      <c r="E160" s="280"/>
      <c r="F160" s="299"/>
      <c r="G160" s="280"/>
      <c r="H160" s="280"/>
      <c r="I160" s="280"/>
      <c r="J160" s="280"/>
      <c r="K160" s="276"/>
    </row>
    <row r="161" spans="2:11" ht="18.75" customHeight="1"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</row>
    <row r="162" spans="2:11" ht="7.5" customHeight="1">
      <c r="B162" s="268"/>
      <c r="C162" s="269"/>
      <c r="D162" s="269"/>
      <c r="E162" s="269"/>
      <c r="F162" s="269"/>
      <c r="G162" s="269"/>
      <c r="H162" s="269"/>
      <c r="I162" s="269"/>
      <c r="J162" s="269"/>
      <c r="K162" s="270"/>
    </row>
    <row r="163" spans="2:11" ht="45" customHeight="1">
      <c r="B163" s="271"/>
      <c r="C163" s="399" t="s">
        <v>994</v>
      </c>
      <c r="D163" s="399"/>
      <c r="E163" s="399"/>
      <c r="F163" s="399"/>
      <c r="G163" s="399"/>
      <c r="H163" s="399"/>
      <c r="I163" s="399"/>
      <c r="J163" s="399"/>
      <c r="K163" s="272"/>
    </row>
    <row r="164" spans="2:11" ht="17.25" customHeight="1">
      <c r="B164" s="271"/>
      <c r="C164" s="292" t="s">
        <v>923</v>
      </c>
      <c r="D164" s="292"/>
      <c r="E164" s="292"/>
      <c r="F164" s="292" t="s">
        <v>924</v>
      </c>
      <c r="G164" s="329"/>
      <c r="H164" s="330" t="s">
        <v>198</v>
      </c>
      <c r="I164" s="330" t="s">
        <v>62</v>
      </c>
      <c r="J164" s="292" t="s">
        <v>925</v>
      </c>
      <c r="K164" s="272"/>
    </row>
    <row r="165" spans="2:11" ht="17.25" customHeight="1">
      <c r="B165" s="273"/>
      <c r="C165" s="294" t="s">
        <v>926</v>
      </c>
      <c r="D165" s="294"/>
      <c r="E165" s="294"/>
      <c r="F165" s="295" t="s">
        <v>927</v>
      </c>
      <c r="G165" s="331"/>
      <c r="H165" s="332"/>
      <c r="I165" s="332"/>
      <c r="J165" s="294" t="s">
        <v>928</v>
      </c>
      <c r="K165" s="274"/>
    </row>
    <row r="166" spans="2:11" ht="5.25" customHeight="1">
      <c r="B166" s="300"/>
      <c r="C166" s="297"/>
      <c r="D166" s="297"/>
      <c r="E166" s="297"/>
      <c r="F166" s="297"/>
      <c r="G166" s="298"/>
      <c r="H166" s="297"/>
      <c r="I166" s="297"/>
      <c r="J166" s="297"/>
      <c r="K166" s="321"/>
    </row>
    <row r="167" spans="2:11" ht="15" customHeight="1">
      <c r="B167" s="300"/>
      <c r="C167" s="280" t="s">
        <v>932</v>
      </c>
      <c r="D167" s="280"/>
      <c r="E167" s="280"/>
      <c r="F167" s="299" t="s">
        <v>929</v>
      </c>
      <c r="G167" s="280"/>
      <c r="H167" s="280" t="s">
        <v>968</v>
      </c>
      <c r="I167" s="280" t="s">
        <v>931</v>
      </c>
      <c r="J167" s="280">
        <v>120</v>
      </c>
      <c r="K167" s="321"/>
    </row>
    <row r="168" spans="2:11" ht="15" customHeight="1">
      <c r="B168" s="300"/>
      <c r="C168" s="280" t="s">
        <v>977</v>
      </c>
      <c r="D168" s="280"/>
      <c r="E168" s="280"/>
      <c r="F168" s="299" t="s">
        <v>929</v>
      </c>
      <c r="G168" s="280"/>
      <c r="H168" s="280" t="s">
        <v>978</v>
      </c>
      <c r="I168" s="280" t="s">
        <v>931</v>
      </c>
      <c r="J168" s="280" t="s">
        <v>979</v>
      </c>
      <c r="K168" s="321"/>
    </row>
    <row r="169" spans="2:11" ht="15" customHeight="1">
      <c r="B169" s="300"/>
      <c r="C169" s="280" t="s">
        <v>91</v>
      </c>
      <c r="D169" s="280"/>
      <c r="E169" s="280"/>
      <c r="F169" s="299" t="s">
        <v>929</v>
      </c>
      <c r="G169" s="280"/>
      <c r="H169" s="280" t="s">
        <v>995</v>
      </c>
      <c r="I169" s="280" t="s">
        <v>931</v>
      </c>
      <c r="J169" s="280" t="s">
        <v>979</v>
      </c>
      <c r="K169" s="321"/>
    </row>
    <row r="170" spans="2:11" ht="15" customHeight="1">
      <c r="B170" s="300"/>
      <c r="C170" s="280" t="s">
        <v>934</v>
      </c>
      <c r="D170" s="280"/>
      <c r="E170" s="280"/>
      <c r="F170" s="299" t="s">
        <v>935</v>
      </c>
      <c r="G170" s="280"/>
      <c r="H170" s="280" t="s">
        <v>995</v>
      </c>
      <c r="I170" s="280" t="s">
        <v>931</v>
      </c>
      <c r="J170" s="280">
        <v>50</v>
      </c>
      <c r="K170" s="321"/>
    </row>
    <row r="171" spans="2:11" ht="15" customHeight="1">
      <c r="B171" s="300"/>
      <c r="C171" s="280" t="s">
        <v>937</v>
      </c>
      <c r="D171" s="280"/>
      <c r="E171" s="280"/>
      <c r="F171" s="299" t="s">
        <v>929</v>
      </c>
      <c r="G171" s="280"/>
      <c r="H171" s="280" t="s">
        <v>995</v>
      </c>
      <c r="I171" s="280" t="s">
        <v>939</v>
      </c>
      <c r="J171" s="280"/>
      <c r="K171" s="321"/>
    </row>
    <row r="172" spans="2:11" ht="15" customHeight="1">
      <c r="B172" s="300"/>
      <c r="C172" s="280" t="s">
        <v>948</v>
      </c>
      <c r="D172" s="280"/>
      <c r="E172" s="280"/>
      <c r="F172" s="299" t="s">
        <v>935</v>
      </c>
      <c r="G172" s="280"/>
      <c r="H172" s="280" t="s">
        <v>995</v>
      </c>
      <c r="I172" s="280" t="s">
        <v>931</v>
      </c>
      <c r="J172" s="280">
        <v>50</v>
      </c>
      <c r="K172" s="321"/>
    </row>
    <row r="173" spans="2:11" ht="15" customHeight="1">
      <c r="B173" s="300"/>
      <c r="C173" s="280" t="s">
        <v>956</v>
      </c>
      <c r="D173" s="280"/>
      <c r="E173" s="280"/>
      <c r="F173" s="299" t="s">
        <v>935</v>
      </c>
      <c r="G173" s="280"/>
      <c r="H173" s="280" t="s">
        <v>995</v>
      </c>
      <c r="I173" s="280" t="s">
        <v>931</v>
      </c>
      <c r="J173" s="280">
        <v>50</v>
      </c>
      <c r="K173" s="321"/>
    </row>
    <row r="174" spans="2:11" ht="15" customHeight="1">
      <c r="B174" s="300"/>
      <c r="C174" s="280" t="s">
        <v>954</v>
      </c>
      <c r="D174" s="280"/>
      <c r="E174" s="280"/>
      <c r="F174" s="299" t="s">
        <v>935</v>
      </c>
      <c r="G174" s="280"/>
      <c r="H174" s="280" t="s">
        <v>995</v>
      </c>
      <c r="I174" s="280" t="s">
        <v>931</v>
      </c>
      <c r="J174" s="280">
        <v>50</v>
      </c>
      <c r="K174" s="321"/>
    </row>
    <row r="175" spans="2:11" ht="15" customHeight="1">
      <c r="B175" s="300"/>
      <c r="C175" s="280" t="s">
        <v>197</v>
      </c>
      <c r="D175" s="280"/>
      <c r="E175" s="280"/>
      <c r="F175" s="299" t="s">
        <v>929</v>
      </c>
      <c r="G175" s="280"/>
      <c r="H175" s="280" t="s">
        <v>996</v>
      </c>
      <c r="I175" s="280" t="s">
        <v>997</v>
      </c>
      <c r="J175" s="280"/>
      <c r="K175" s="321"/>
    </row>
    <row r="176" spans="2:11" ht="15" customHeight="1">
      <c r="B176" s="300"/>
      <c r="C176" s="280" t="s">
        <v>62</v>
      </c>
      <c r="D176" s="280"/>
      <c r="E176" s="280"/>
      <c r="F176" s="299" t="s">
        <v>929</v>
      </c>
      <c r="G176" s="280"/>
      <c r="H176" s="280" t="s">
        <v>998</v>
      </c>
      <c r="I176" s="280" t="s">
        <v>999</v>
      </c>
      <c r="J176" s="280">
        <v>1</v>
      </c>
      <c r="K176" s="321"/>
    </row>
    <row r="177" spans="2:11" ht="15" customHeight="1">
      <c r="B177" s="300"/>
      <c r="C177" s="280" t="s">
        <v>58</v>
      </c>
      <c r="D177" s="280"/>
      <c r="E177" s="280"/>
      <c r="F177" s="299" t="s">
        <v>929</v>
      </c>
      <c r="G177" s="280"/>
      <c r="H177" s="280" t="s">
        <v>1000</v>
      </c>
      <c r="I177" s="280" t="s">
        <v>931</v>
      </c>
      <c r="J177" s="280">
        <v>20</v>
      </c>
      <c r="K177" s="321"/>
    </row>
    <row r="178" spans="2:11" ht="15" customHeight="1">
      <c r="B178" s="300"/>
      <c r="C178" s="280" t="s">
        <v>198</v>
      </c>
      <c r="D178" s="280"/>
      <c r="E178" s="280"/>
      <c r="F178" s="299" t="s">
        <v>929</v>
      </c>
      <c r="G178" s="280"/>
      <c r="H178" s="280" t="s">
        <v>1001</v>
      </c>
      <c r="I178" s="280" t="s">
        <v>931</v>
      </c>
      <c r="J178" s="280">
        <v>255</v>
      </c>
      <c r="K178" s="321"/>
    </row>
    <row r="179" spans="2:11" ht="15" customHeight="1">
      <c r="B179" s="300"/>
      <c r="C179" s="280" t="s">
        <v>199</v>
      </c>
      <c r="D179" s="280"/>
      <c r="E179" s="280"/>
      <c r="F179" s="299" t="s">
        <v>929</v>
      </c>
      <c r="G179" s="280"/>
      <c r="H179" s="280" t="s">
        <v>894</v>
      </c>
      <c r="I179" s="280" t="s">
        <v>931</v>
      </c>
      <c r="J179" s="280">
        <v>10</v>
      </c>
      <c r="K179" s="321"/>
    </row>
    <row r="180" spans="2:11" ht="15" customHeight="1">
      <c r="B180" s="300"/>
      <c r="C180" s="280" t="s">
        <v>200</v>
      </c>
      <c r="D180" s="280"/>
      <c r="E180" s="280"/>
      <c r="F180" s="299" t="s">
        <v>929</v>
      </c>
      <c r="G180" s="280"/>
      <c r="H180" s="280" t="s">
        <v>1002</v>
      </c>
      <c r="I180" s="280" t="s">
        <v>963</v>
      </c>
      <c r="J180" s="280"/>
      <c r="K180" s="321"/>
    </row>
    <row r="181" spans="2:11" ht="15" customHeight="1">
      <c r="B181" s="300"/>
      <c r="C181" s="280" t="s">
        <v>1003</v>
      </c>
      <c r="D181" s="280"/>
      <c r="E181" s="280"/>
      <c r="F181" s="299" t="s">
        <v>929</v>
      </c>
      <c r="G181" s="280"/>
      <c r="H181" s="280" t="s">
        <v>1004</v>
      </c>
      <c r="I181" s="280" t="s">
        <v>963</v>
      </c>
      <c r="J181" s="280"/>
      <c r="K181" s="321"/>
    </row>
    <row r="182" spans="2:11" ht="15" customHeight="1">
      <c r="B182" s="300"/>
      <c r="C182" s="280" t="s">
        <v>992</v>
      </c>
      <c r="D182" s="280"/>
      <c r="E182" s="280"/>
      <c r="F182" s="299" t="s">
        <v>929</v>
      </c>
      <c r="G182" s="280"/>
      <c r="H182" s="280" t="s">
        <v>1005</v>
      </c>
      <c r="I182" s="280" t="s">
        <v>963</v>
      </c>
      <c r="J182" s="280"/>
      <c r="K182" s="321"/>
    </row>
    <row r="183" spans="2:11" ht="15" customHeight="1">
      <c r="B183" s="300"/>
      <c r="C183" s="280" t="s">
        <v>202</v>
      </c>
      <c r="D183" s="280"/>
      <c r="E183" s="280"/>
      <c r="F183" s="299" t="s">
        <v>935</v>
      </c>
      <c r="G183" s="280"/>
      <c r="H183" s="280" t="s">
        <v>1006</v>
      </c>
      <c r="I183" s="280" t="s">
        <v>931</v>
      </c>
      <c r="J183" s="280">
        <v>50</v>
      </c>
      <c r="K183" s="321"/>
    </row>
    <row r="184" spans="2:11" ht="15" customHeight="1">
      <c r="B184" s="300"/>
      <c r="C184" s="280" t="s">
        <v>1007</v>
      </c>
      <c r="D184" s="280"/>
      <c r="E184" s="280"/>
      <c r="F184" s="299" t="s">
        <v>935</v>
      </c>
      <c r="G184" s="280"/>
      <c r="H184" s="280" t="s">
        <v>1008</v>
      </c>
      <c r="I184" s="280" t="s">
        <v>1009</v>
      </c>
      <c r="J184" s="280"/>
      <c r="K184" s="321"/>
    </row>
    <row r="185" spans="2:11" ht="15" customHeight="1">
      <c r="B185" s="300"/>
      <c r="C185" s="280" t="s">
        <v>1010</v>
      </c>
      <c r="D185" s="280"/>
      <c r="E185" s="280"/>
      <c r="F185" s="299" t="s">
        <v>935</v>
      </c>
      <c r="G185" s="280"/>
      <c r="H185" s="280" t="s">
        <v>1011</v>
      </c>
      <c r="I185" s="280" t="s">
        <v>1009</v>
      </c>
      <c r="J185" s="280"/>
      <c r="K185" s="321"/>
    </row>
    <row r="186" spans="2:11" ht="15" customHeight="1">
      <c r="B186" s="300"/>
      <c r="C186" s="280" t="s">
        <v>1012</v>
      </c>
      <c r="D186" s="280"/>
      <c r="E186" s="280"/>
      <c r="F186" s="299" t="s">
        <v>935</v>
      </c>
      <c r="G186" s="280"/>
      <c r="H186" s="280" t="s">
        <v>1013</v>
      </c>
      <c r="I186" s="280" t="s">
        <v>1009</v>
      </c>
      <c r="J186" s="280"/>
      <c r="K186" s="321"/>
    </row>
    <row r="187" spans="2:11" ht="15" customHeight="1">
      <c r="B187" s="300"/>
      <c r="C187" s="333" t="s">
        <v>1014</v>
      </c>
      <c r="D187" s="280"/>
      <c r="E187" s="280"/>
      <c r="F187" s="299" t="s">
        <v>935</v>
      </c>
      <c r="G187" s="280"/>
      <c r="H187" s="280" t="s">
        <v>1015</v>
      </c>
      <c r="I187" s="280" t="s">
        <v>1016</v>
      </c>
      <c r="J187" s="334" t="s">
        <v>1017</v>
      </c>
      <c r="K187" s="321"/>
    </row>
    <row r="188" spans="2:11" ht="15" customHeight="1">
      <c r="B188" s="300"/>
      <c r="C188" s="285" t="s">
        <v>47</v>
      </c>
      <c r="D188" s="280"/>
      <c r="E188" s="280"/>
      <c r="F188" s="299" t="s">
        <v>929</v>
      </c>
      <c r="G188" s="280"/>
      <c r="H188" s="276" t="s">
        <v>1018</v>
      </c>
      <c r="I188" s="280" t="s">
        <v>1019</v>
      </c>
      <c r="J188" s="280"/>
      <c r="K188" s="321"/>
    </row>
    <row r="189" spans="2:11" ht="15" customHeight="1">
      <c r="B189" s="300"/>
      <c r="C189" s="285" t="s">
        <v>1020</v>
      </c>
      <c r="D189" s="280"/>
      <c r="E189" s="280"/>
      <c r="F189" s="299" t="s">
        <v>929</v>
      </c>
      <c r="G189" s="280"/>
      <c r="H189" s="280" t="s">
        <v>1021</v>
      </c>
      <c r="I189" s="280" t="s">
        <v>963</v>
      </c>
      <c r="J189" s="280"/>
      <c r="K189" s="321"/>
    </row>
    <row r="190" spans="2:11" ht="15" customHeight="1">
      <c r="B190" s="300"/>
      <c r="C190" s="285" t="s">
        <v>620</v>
      </c>
      <c r="D190" s="280"/>
      <c r="E190" s="280"/>
      <c r="F190" s="299" t="s">
        <v>929</v>
      </c>
      <c r="G190" s="280"/>
      <c r="H190" s="280" t="s">
        <v>1022</v>
      </c>
      <c r="I190" s="280" t="s">
        <v>963</v>
      </c>
      <c r="J190" s="280"/>
      <c r="K190" s="321"/>
    </row>
    <row r="191" spans="2:11" ht="15" customHeight="1">
      <c r="B191" s="300"/>
      <c r="C191" s="285" t="s">
        <v>1023</v>
      </c>
      <c r="D191" s="280"/>
      <c r="E191" s="280"/>
      <c r="F191" s="299" t="s">
        <v>935</v>
      </c>
      <c r="G191" s="280"/>
      <c r="H191" s="280" t="s">
        <v>1024</v>
      </c>
      <c r="I191" s="280" t="s">
        <v>963</v>
      </c>
      <c r="J191" s="280"/>
      <c r="K191" s="321"/>
    </row>
    <row r="192" spans="2:11" ht="15" customHeight="1">
      <c r="B192" s="327"/>
      <c r="C192" s="335"/>
      <c r="D192" s="309"/>
      <c r="E192" s="309"/>
      <c r="F192" s="309"/>
      <c r="G192" s="309"/>
      <c r="H192" s="309"/>
      <c r="I192" s="309"/>
      <c r="J192" s="309"/>
      <c r="K192" s="328"/>
    </row>
    <row r="193" spans="2:11" ht="18.75" customHeight="1">
      <c r="B193" s="276"/>
      <c r="C193" s="280"/>
      <c r="D193" s="280"/>
      <c r="E193" s="280"/>
      <c r="F193" s="299"/>
      <c r="G193" s="280"/>
      <c r="H193" s="280"/>
      <c r="I193" s="280"/>
      <c r="J193" s="280"/>
      <c r="K193" s="276"/>
    </row>
    <row r="194" spans="2:11" ht="18.75" customHeight="1">
      <c r="B194" s="276"/>
      <c r="C194" s="280"/>
      <c r="D194" s="280"/>
      <c r="E194" s="280"/>
      <c r="F194" s="299"/>
      <c r="G194" s="280"/>
      <c r="H194" s="280"/>
      <c r="I194" s="280"/>
      <c r="J194" s="280"/>
      <c r="K194" s="276"/>
    </row>
    <row r="195" spans="2:11" ht="18.75" customHeight="1"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</row>
    <row r="196" spans="2:11">
      <c r="B196" s="268"/>
      <c r="C196" s="269"/>
      <c r="D196" s="269"/>
      <c r="E196" s="269"/>
      <c r="F196" s="269"/>
      <c r="G196" s="269"/>
      <c r="H196" s="269"/>
      <c r="I196" s="269"/>
      <c r="J196" s="269"/>
      <c r="K196" s="270"/>
    </row>
    <row r="197" spans="2:11" ht="21">
      <c r="B197" s="271"/>
      <c r="C197" s="399" t="s">
        <v>1025</v>
      </c>
      <c r="D197" s="399"/>
      <c r="E197" s="399"/>
      <c r="F197" s="399"/>
      <c r="G197" s="399"/>
      <c r="H197" s="399"/>
      <c r="I197" s="399"/>
      <c r="J197" s="399"/>
      <c r="K197" s="272"/>
    </row>
    <row r="198" spans="2:11" ht="25.5" customHeight="1">
      <c r="B198" s="271"/>
      <c r="C198" s="336" t="s">
        <v>1026</v>
      </c>
      <c r="D198" s="336"/>
      <c r="E198" s="336"/>
      <c r="F198" s="336" t="s">
        <v>1027</v>
      </c>
      <c r="G198" s="337"/>
      <c r="H198" s="398" t="s">
        <v>1028</v>
      </c>
      <c r="I198" s="398"/>
      <c r="J198" s="398"/>
      <c r="K198" s="272"/>
    </row>
    <row r="199" spans="2:11" ht="5.25" customHeight="1">
      <c r="B199" s="300"/>
      <c r="C199" s="297"/>
      <c r="D199" s="297"/>
      <c r="E199" s="297"/>
      <c r="F199" s="297"/>
      <c r="G199" s="280"/>
      <c r="H199" s="297"/>
      <c r="I199" s="297"/>
      <c r="J199" s="297"/>
      <c r="K199" s="321"/>
    </row>
    <row r="200" spans="2:11" ht="15" customHeight="1">
      <c r="B200" s="300"/>
      <c r="C200" s="280" t="s">
        <v>1019</v>
      </c>
      <c r="D200" s="280"/>
      <c r="E200" s="280"/>
      <c r="F200" s="299" t="s">
        <v>48</v>
      </c>
      <c r="G200" s="280"/>
      <c r="H200" s="396" t="s">
        <v>1029</v>
      </c>
      <c r="I200" s="396"/>
      <c r="J200" s="396"/>
      <c r="K200" s="321"/>
    </row>
    <row r="201" spans="2:11" ht="15" customHeight="1">
      <c r="B201" s="300"/>
      <c r="C201" s="306"/>
      <c r="D201" s="280"/>
      <c r="E201" s="280"/>
      <c r="F201" s="299" t="s">
        <v>49</v>
      </c>
      <c r="G201" s="280"/>
      <c r="H201" s="396" t="s">
        <v>1030</v>
      </c>
      <c r="I201" s="396"/>
      <c r="J201" s="396"/>
      <c r="K201" s="321"/>
    </row>
    <row r="202" spans="2:11" ht="15" customHeight="1">
      <c r="B202" s="300"/>
      <c r="C202" s="306"/>
      <c r="D202" s="280"/>
      <c r="E202" s="280"/>
      <c r="F202" s="299" t="s">
        <v>52</v>
      </c>
      <c r="G202" s="280"/>
      <c r="H202" s="396" t="s">
        <v>1031</v>
      </c>
      <c r="I202" s="396"/>
      <c r="J202" s="396"/>
      <c r="K202" s="321"/>
    </row>
    <row r="203" spans="2:11" ht="15" customHeight="1">
      <c r="B203" s="300"/>
      <c r="C203" s="280"/>
      <c r="D203" s="280"/>
      <c r="E203" s="280"/>
      <c r="F203" s="299" t="s">
        <v>50</v>
      </c>
      <c r="G203" s="280"/>
      <c r="H203" s="396" t="s">
        <v>1032</v>
      </c>
      <c r="I203" s="396"/>
      <c r="J203" s="396"/>
      <c r="K203" s="321"/>
    </row>
    <row r="204" spans="2:11" ht="15" customHeight="1">
      <c r="B204" s="300"/>
      <c r="C204" s="280"/>
      <c r="D204" s="280"/>
      <c r="E204" s="280"/>
      <c r="F204" s="299" t="s">
        <v>51</v>
      </c>
      <c r="G204" s="280"/>
      <c r="H204" s="396" t="s">
        <v>1033</v>
      </c>
      <c r="I204" s="396"/>
      <c r="J204" s="396"/>
      <c r="K204" s="321"/>
    </row>
    <row r="205" spans="2:11" ht="15" customHeight="1">
      <c r="B205" s="300"/>
      <c r="C205" s="280"/>
      <c r="D205" s="280"/>
      <c r="E205" s="280"/>
      <c r="F205" s="299"/>
      <c r="G205" s="280"/>
      <c r="H205" s="280"/>
      <c r="I205" s="280"/>
      <c r="J205" s="280"/>
      <c r="K205" s="321"/>
    </row>
    <row r="206" spans="2:11" ht="15" customHeight="1">
      <c r="B206" s="300"/>
      <c r="C206" s="280" t="s">
        <v>975</v>
      </c>
      <c r="D206" s="280"/>
      <c r="E206" s="280"/>
      <c r="F206" s="299" t="s">
        <v>84</v>
      </c>
      <c r="G206" s="280"/>
      <c r="H206" s="396" t="s">
        <v>1034</v>
      </c>
      <c r="I206" s="396"/>
      <c r="J206" s="396"/>
      <c r="K206" s="321"/>
    </row>
    <row r="207" spans="2:11" ht="15" customHeight="1">
      <c r="B207" s="300"/>
      <c r="C207" s="306"/>
      <c r="D207" s="280"/>
      <c r="E207" s="280"/>
      <c r="F207" s="299" t="s">
        <v>875</v>
      </c>
      <c r="G207" s="280"/>
      <c r="H207" s="396" t="s">
        <v>876</v>
      </c>
      <c r="I207" s="396"/>
      <c r="J207" s="396"/>
      <c r="K207" s="321"/>
    </row>
    <row r="208" spans="2:11" ht="15" customHeight="1">
      <c r="B208" s="300"/>
      <c r="C208" s="280"/>
      <c r="D208" s="280"/>
      <c r="E208" s="280"/>
      <c r="F208" s="299" t="s">
        <v>873</v>
      </c>
      <c r="G208" s="280"/>
      <c r="H208" s="396" t="s">
        <v>1035</v>
      </c>
      <c r="I208" s="396"/>
      <c r="J208" s="396"/>
      <c r="K208" s="321"/>
    </row>
    <row r="209" spans="2:11" ht="15" customHeight="1">
      <c r="B209" s="338"/>
      <c r="C209" s="306"/>
      <c r="D209" s="306"/>
      <c r="E209" s="306"/>
      <c r="F209" s="299" t="s">
        <v>877</v>
      </c>
      <c r="G209" s="285"/>
      <c r="H209" s="397" t="s">
        <v>878</v>
      </c>
      <c r="I209" s="397"/>
      <c r="J209" s="397"/>
      <c r="K209" s="339"/>
    </row>
    <row r="210" spans="2:11" ht="15" customHeight="1">
      <c r="B210" s="338"/>
      <c r="C210" s="306"/>
      <c r="D210" s="306"/>
      <c r="E210" s="306"/>
      <c r="F210" s="299" t="s">
        <v>787</v>
      </c>
      <c r="G210" s="285"/>
      <c r="H210" s="397" t="s">
        <v>851</v>
      </c>
      <c r="I210" s="397"/>
      <c r="J210" s="397"/>
      <c r="K210" s="339"/>
    </row>
    <row r="211" spans="2:11" ht="15" customHeight="1">
      <c r="B211" s="338"/>
      <c r="C211" s="306"/>
      <c r="D211" s="306"/>
      <c r="E211" s="306"/>
      <c r="F211" s="340"/>
      <c r="G211" s="285"/>
      <c r="H211" s="341"/>
      <c r="I211" s="341"/>
      <c r="J211" s="341"/>
      <c r="K211" s="339"/>
    </row>
    <row r="212" spans="2:11" ht="15" customHeight="1">
      <c r="B212" s="338"/>
      <c r="C212" s="280" t="s">
        <v>999</v>
      </c>
      <c r="D212" s="306"/>
      <c r="E212" s="306"/>
      <c r="F212" s="299">
        <v>1</v>
      </c>
      <c r="G212" s="285"/>
      <c r="H212" s="397" t="s">
        <v>1036</v>
      </c>
      <c r="I212" s="397"/>
      <c r="J212" s="397"/>
      <c r="K212" s="339"/>
    </row>
    <row r="213" spans="2:11" ht="15" customHeight="1">
      <c r="B213" s="338"/>
      <c r="C213" s="306"/>
      <c r="D213" s="306"/>
      <c r="E213" s="306"/>
      <c r="F213" s="299">
        <v>2</v>
      </c>
      <c r="G213" s="285"/>
      <c r="H213" s="397" t="s">
        <v>1037</v>
      </c>
      <c r="I213" s="397"/>
      <c r="J213" s="397"/>
      <c r="K213" s="339"/>
    </row>
    <row r="214" spans="2:11" ht="15" customHeight="1">
      <c r="B214" s="338"/>
      <c r="C214" s="306"/>
      <c r="D214" s="306"/>
      <c r="E214" s="306"/>
      <c r="F214" s="299">
        <v>3</v>
      </c>
      <c r="G214" s="285"/>
      <c r="H214" s="397" t="s">
        <v>1038</v>
      </c>
      <c r="I214" s="397"/>
      <c r="J214" s="397"/>
      <c r="K214" s="339"/>
    </row>
    <row r="215" spans="2:11" ht="15" customHeight="1">
      <c r="B215" s="338"/>
      <c r="C215" s="306"/>
      <c r="D215" s="306"/>
      <c r="E215" s="306"/>
      <c r="F215" s="299">
        <v>4</v>
      </c>
      <c r="G215" s="285"/>
      <c r="H215" s="397" t="s">
        <v>1039</v>
      </c>
      <c r="I215" s="397"/>
      <c r="J215" s="397"/>
      <c r="K215" s="339"/>
    </row>
    <row r="216" spans="2:11" ht="12.75" customHeight="1">
      <c r="B216" s="342"/>
      <c r="C216" s="343"/>
      <c r="D216" s="343"/>
      <c r="E216" s="343"/>
      <c r="F216" s="343"/>
      <c r="G216" s="343"/>
      <c r="H216" s="343"/>
      <c r="I216" s="343"/>
      <c r="J216" s="343"/>
      <c r="K216" s="344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2016-42-101-SP - SO 101 -...</vt:lpstr>
      <vt:lpstr>2016-42-431-SP - SO 431 -...</vt:lpstr>
      <vt:lpstr>2016-42-VON-SP - VON - So...</vt:lpstr>
      <vt:lpstr>Pokyny pro vyplnění</vt:lpstr>
      <vt:lpstr>'2016-42-101-SP - SO 101 -...'!Názvy_tisku</vt:lpstr>
      <vt:lpstr>'2016-42-431-SP - SO 431 -...'!Názvy_tisku</vt:lpstr>
      <vt:lpstr>'2016-42-VON-SP - VON - So...'!Názvy_tisku</vt:lpstr>
      <vt:lpstr>'Rekapitulace stavby'!Názvy_tisku</vt:lpstr>
      <vt:lpstr>'2016-42-101-SP - SO 101 -...'!Oblast_tisku</vt:lpstr>
      <vt:lpstr>'2016-42-431-SP - SO 431 -...'!Oblast_tisku</vt:lpstr>
      <vt:lpstr>'2016-42-VON-SP - VON - So...'!Oblast_tisku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Havi-WORK\Martin Haueisen</dc:creator>
  <cp:lastModifiedBy>Linhová, Sandra</cp:lastModifiedBy>
  <dcterms:created xsi:type="dcterms:W3CDTF">2017-08-15T10:40:52Z</dcterms:created>
  <dcterms:modified xsi:type="dcterms:W3CDTF">2017-08-15T12:27:25Z</dcterms:modified>
</cp:coreProperties>
</file>