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15" windowWidth="22695" windowHeight="9915" activeTab="0"/>
  </bookViews>
  <sheets>
    <sheet name="Rekapitulace stavby" sheetId="1" r:id="rId1"/>
    <sheet name="2016-42-101-SP - SO 101 -..." sheetId="2" r:id="rId2"/>
    <sheet name="2016-42-431-SP - SO 431 -..." sheetId="3" r:id="rId3"/>
    <sheet name="2016-42-VON-SP - VON - So..." sheetId="4" r:id="rId4"/>
    <sheet name="Pokyny pro vyplnění" sheetId="5" r:id="rId5"/>
  </sheets>
  <definedNames>
    <definedName name="_xlnm._FilterDatabase" localSheetId="1" hidden="1">'2016-42-101-SP - SO 101 -...'!$C$94:$K$386</definedName>
    <definedName name="_xlnm._FilterDatabase" localSheetId="2" hidden="1">'2016-42-431-SP - SO 431 -...'!$C$86:$K$280</definedName>
    <definedName name="_xlnm._FilterDatabase" localSheetId="3" hidden="1">'2016-42-VON-SP - VON - So...'!$C$85:$K$107</definedName>
    <definedName name="_xlnm.Print_Area" localSheetId="1">'2016-42-101-SP - SO 101 -...'!$C$4:$J$38,'2016-42-101-SP - SO 101 -...'!$C$44:$J$74,'2016-42-101-SP - SO 101 -...'!$C$80:$K$386</definedName>
    <definedName name="_xlnm.Print_Area" localSheetId="2">'2016-42-431-SP - SO 431 -...'!$C$4:$J$38,'2016-42-431-SP - SO 431 -...'!$C$44:$J$66,'2016-42-431-SP - SO 431 -...'!$C$72:$K$280</definedName>
    <definedName name="_xlnm.Print_Area" localSheetId="3">'2016-42-VON-SP - VON - So...'!$C$4:$J$38,'2016-42-VON-SP - VON - So...'!$C$44:$J$65,'2016-42-VON-SP - VON - So...'!$C$71:$K$107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'2016-42-101-SP - SO 101 -...'!$94:$94</definedName>
    <definedName name="_xlnm.Print_Titles" localSheetId="2">'2016-42-431-SP - SO 431 -...'!$86:$86</definedName>
    <definedName name="_xlnm.Print_Titles" localSheetId="3">'2016-42-VON-SP - VON - So...'!$85:$85</definedName>
  </definedNames>
  <calcPr calcId="145621"/>
</workbook>
</file>

<file path=xl/sharedStrings.xml><?xml version="1.0" encoding="utf-8"?>
<sst xmlns="http://schemas.openxmlformats.org/spreadsheetml/2006/main" count="6393" uniqueCount="1040">
  <si>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</si>
  <si>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</si>
  <si>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</si>
  <si>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</si>
  <si>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</si>
  <si>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</si>
  <si>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</si>
  <si>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{fcae559f-df4d-4ff3-885e-c448391279ef}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</si>
  <si>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</si>
  <si>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</si>
  <si>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</si>
  <si>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</si>
  <si>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</si>
  <si>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</si>
  <si>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</si>
  <si>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</si>
  <si>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</si>
  <si>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</si>
  <si>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</si>
  <si>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 Slavíčkova (č. 29), Sokolov</t>
  </si>
  <si>
    <t>KSO:</t>
  </si>
  <si>
    <t>822 55</t>
  </si>
  <si>
    <t>CC-CZ:</t>
  </si>
  <si>
    <t>21122</t>
  </si>
  <si>
    <t>Místo:</t>
  </si>
  <si>
    <t>ul. Slavíčkova v Sokolově, Karlovarský kraj</t>
  </si>
  <si>
    <t>Datum:</t>
  </si>
  <si>
    <t>29.6.2017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</si>
  <si>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</si>
  <si>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</si>
  <si>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</si>
  <si>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</si>
  <si>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</si>
  <si>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</si>
  <si>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</si>
  <si>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</si>
  <si>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</si>
  <si>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</si>
  <si>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</si>
  <si>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</si>
  <si>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</si>
  <si>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</si>
  <si>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</si>
  <si>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</si>
  <si>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</si>
  <si>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</si>
  <si>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</si>
  <si>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</si>
  <si>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</si>
  <si>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</si>
  <si>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</si>
  <si>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</si>
  <si>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</si>
  <si>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</si>
  <si>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</si>
  <si>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</si>
  <si>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</si>
  <si>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</si>
  <si>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</si>
  <si>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</si>
  <si>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</si>
  <si>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</si>
  <si>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</si>
  <si>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</si>
  <si>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</si>
  <si>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</si>
  <si>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</si>
  <si>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</si>
  <si>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</si>
  <si>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</si>
  <si>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</si>
  <si>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</si>
  <si>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</si>
  <si>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</si>
  <si>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</si>
  <si>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</si>
  <si>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</si>
  <si>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</si>
  <si>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</si>
  <si>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</si>
  <si>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</si>
  <si>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</si>
  <si>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2016-42-101</t>
  </si>
  <si>
    <t>SO 101 - Dopravní řešení</t>
  </si>
  <si>
    <t>STA</t>
  </si>
  <si>
    <t>1</t>
  </si>
  <si>
    <t>{dcd710eb-d7d4-4918-8301-c66a3d066929}</t>
  </si>
  <si>
    <t>2</t>
  </si>
  <si>
    <t>/</t>
  </si>
  <si>
    <t>2016-42-101-SP</t>
  </si>
  <si>
    <t>SO 101 - Soupis prací - Dopravní řešení</t>
  </si>
  <si>
    <t>Soupis</t>
  </si>
  <si>
    <t>{97a8cdcc-88b1-427a-9f84-7270da4824c0}</t>
  </si>
  <si>
    <t>2016-42-431</t>
  </si>
  <si>
    <t>SO 431 - Veřejné osvětlení</t>
  </si>
  <si>
    <t>{9940f7ed-8db4-4f5b-8a69-63345ffca205}</t>
  </si>
  <si>
    <t>828 75</t>
  </si>
  <si>
    <t>2016-42-431-SP</t>
  </si>
  <si>
    <t>SO 431 - Soupis prací - Veřejné osvětlení</t>
  </si>
  <si>
    <t>{0f486868-8589-457b-829a-37819bcadf43}</t>
  </si>
  <si>
    <t>2016-42-VON</t>
  </si>
  <si>
    <t>VON - Vedlejší a ostatní náklady</t>
  </si>
  <si>
    <t>{8b8b4996-c67d-41c7-9e83-3d5ef14b32ba}</t>
  </si>
  <si>
    <t>2016-42-VON-SP</t>
  </si>
  <si>
    <t>VON - Soupis prací - Vedlejší a ostatní náklady</t>
  </si>
  <si>
    <t>{dbe0abf7-4492-4e66-a351-c4b962697abd}</t>
  </si>
  <si>
    <t>1) Krycí list soupisu</t>
  </si>
  <si>
    <t>2) Rekapitulace</t>
  </si>
  <si>
    <t>3) Soupis prací</t>
  </si>
  <si>
    <t>Zpět na list:</t>
  </si>
  <si>
    <t>Rekapitulace stavby</t>
  </si>
  <si>
    <t>F1</t>
  </si>
  <si>
    <t>obrus</t>
  </si>
  <si>
    <t>m2</t>
  </si>
  <si>
    <t>408</t>
  </si>
  <si>
    <t>F12</t>
  </si>
  <si>
    <t>bourání potrubí</t>
  </si>
  <si>
    <t>m</t>
  </si>
  <si>
    <t>KRYCÍ LIST SOUPISU</t>
  </si>
  <si>
    <t>F13</t>
  </si>
  <si>
    <t>řezání</t>
  </si>
  <si>
    <t>37,75</t>
  </si>
  <si>
    <t>F14</t>
  </si>
  <si>
    <t>rýha</t>
  </si>
  <si>
    <t>m3</t>
  </si>
  <si>
    <t>2,94</t>
  </si>
  <si>
    <t>F15</t>
  </si>
  <si>
    <t>zásyp</t>
  </si>
  <si>
    <t>1,44</t>
  </si>
  <si>
    <t>F16</t>
  </si>
  <si>
    <t>obsyp</t>
  </si>
  <si>
    <t>1,875</t>
  </si>
  <si>
    <t>Objekt:</t>
  </si>
  <si>
    <t>F17</t>
  </si>
  <si>
    <t>sloupek</t>
  </si>
  <si>
    <t>kus</t>
  </si>
  <si>
    <t>5</t>
  </si>
  <si>
    <t>2016-42-101 - SO 101 - Dopravní řešení</t>
  </si>
  <si>
    <t>F18</t>
  </si>
  <si>
    <t>VDZ</t>
  </si>
  <si>
    <t>70,59</t>
  </si>
  <si>
    <t>Soupis:</t>
  </si>
  <si>
    <t>F19</t>
  </si>
  <si>
    <t>2016-42-101-SP - SO 101 - Soupis prací - Dopravní řešení</t>
  </si>
  <si>
    <t>F2</t>
  </si>
  <si>
    <t>obruba</t>
  </si>
  <si>
    <t>60,87</t>
  </si>
  <si>
    <t>F20</t>
  </si>
  <si>
    <t>bourání asfalt</t>
  </si>
  <si>
    <t>240</t>
  </si>
  <si>
    <t>F21</t>
  </si>
  <si>
    <t>ornice</t>
  </si>
  <si>
    <t>29</t>
  </si>
  <si>
    <t>F22</t>
  </si>
  <si>
    <t>přebytek ornice</t>
  </si>
  <si>
    <t>10,2</t>
  </si>
  <si>
    <t>F23</t>
  </si>
  <si>
    <t>výkop</t>
  </si>
  <si>
    <t>85</t>
  </si>
  <si>
    <t>F3</t>
  </si>
  <si>
    <t>F4</t>
  </si>
  <si>
    <t>3,83</t>
  </si>
  <si>
    <t>F5</t>
  </si>
  <si>
    <t>188</t>
  </si>
  <si>
    <t>F6</t>
  </si>
  <si>
    <t>sanace</t>
  </si>
  <si>
    <t>469,2</t>
  </si>
  <si>
    <t>F7</t>
  </si>
  <si>
    <t>kanalda</t>
  </si>
  <si>
    <t>2,5</t>
  </si>
  <si>
    <t>F8</t>
  </si>
  <si>
    <t>kolena</t>
  </si>
  <si>
    <t>3</t>
  </si>
  <si>
    <t>F9</t>
  </si>
  <si>
    <t>SV</t>
  </si>
  <si>
    <t>F11</t>
  </si>
  <si>
    <t>bednění</t>
  </si>
  <si>
    <t>0,777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</si>
  <si>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</si>
  <si>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</si>
  <si>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</si>
  <si>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</si>
  <si>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</si>
  <si>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</si>
  <si>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</si>
  <si>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</si>
  <si>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</si>
  <si>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</si>
  <si>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</si>
  <si>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</si>
  <si>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</si>
  <si>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</si>
  <si>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</si>
  <si>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</si>
  <si>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</si>
  <si>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</si>
  <si>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</si>
  <si>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</si>
  <si>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</si>
  <si>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</si>
  <si>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</si>
  <si>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</si>
  <si>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</si>
  <si>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</si>
  <si>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</si>
  <si>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</si>
  <si>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</si>
  <si>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</si>
  <si>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</si>
  <si>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</si>
  <si>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</si>
  <si>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</si>
  <si>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</si>
  <si>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</si>
  <si>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</si>
  <si>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</si>
  <si>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</si>
  <si>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CS ÚRS 2017 02</t>
  </si>
  <si>
    <t>4</t>
  </si>
  <si>
    <t>-634790377</t>
  </si>
  <si>
    <t>P</t>
  </si>
  <si>
    <t>Poznámka k položce:
Ornice bude zpětně použita v rámci stavby.</t>
  </si>
  <si>
    <t>VV</t>
  </si>
  <si>
    <t>Struktura výpočtu: plocha * předpokládaná tl.</t>
  </si>
  <si>
    <t>290*0,1</t>
  </si>
  <si>
    <t>Součet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</si>
  <si>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</si>
  <si>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</si>
  <si>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750404584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</si>
  <si>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</si>
  <si>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</si>
  <si>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</si>
  <si>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2002410135</t>
  </si>
  <si>
    <t>132201101</t>
  </si>
  <si>
    <t>Hloubení zapažených i nezapažených rýh šířky do 600 mm s urovnáním dna do předepsaného profilu a spádu v hornině tř. 3 do 100 m3</t>
  </si>
  <si>
    <t>-1291855505</t>
  </si>
  <si>
    <t>Struktura výpočtu: délka * šířka * pr. hloubka</t>
  </si>
  <si>
    <t>F7*0,6*1,0+F12*0,6*1,2</t>
  </si>
  <si>
    <t>132201109</t>
  </si>
  <si>
    <t>Hloubení zapažených i nezapažených rýh šířky do 600 mm s urovnáním dna do předepsaného profilu a spádu v hornině tř. 3 Příplatek k cenám za lepivost horniny tř. 3</t>
  </si>
  <si>
    <t>999023082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</si>
  <si>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</si>
  <si>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</si>
  <si>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</si>
  <si>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-1288221430</t>
  </si>
  <si>
    <t>F23+F14</t>
  </si>
  <si>
    <t>7</t>
  </si>
  <si>
    <t>162706111</t>
  </si>
  <si>
    <t>Vodorovné přemístění výkopku bez naložení, avšak se složením zemin schopných zúrodnění, na vzdálenost přes 5000 do 6000 m</t>
  </si>
  <si>
    <t>583279171</t>
  </si>
  <si>
    <t>F21-F5*0,1</t>
  </si>
  <si>
    <t>8</t>
  </si>
  <si>
    <t>162706119</t>
  </si>
  <si>
    <t>Vodorovné přemístění výkopku bez naložení, avšak se složením zemin schopných zúrodnění, na vzdálenost Příplatek k ceně za každých dalších i započatých 1000 m</t>
  </si>
  <si>
    <t>-1514927021</t>
  </si>
  <si>
    <t>10,2*4 'Přepočtené koeficientem množství</t>
  </si>
  <si>
    <t>9</t>
  </si>
  <si>
    <t>171201201</t>
  </si>
  <si>
    <t>Uložení sypaniny na skládky</t>
  </si>
  <si>
    <t>386405335</t>
  </si>
  <si>
    <t>F22+F23+F14</t>
  </si>
  <si>
    <t>10</t>
  </si>
  <si>
    <t>171201211</t>
  </si>
  <si>
    <t>Uložení sypaniny poplatek za uložení sypaniny na skládce (skládkovné)</t>
  </si>
  <si>
    <t>t</t>
  </si>
  <si>
    <t>1464392996</t>
  </si>
  <si>
    <t>(F22+F23+F14)*1,8</t>
  </si>
  <si>
    <t>11</t>
  </si>
  <si>
    <t>174101101</t>
  </si>
  <si>
    <t>Zásyp sypaninou z jakékoliv horniny s uložením výkopku ve vrstvách se zhutněním jam, šachet, rýh nebo kolem objektů v těchto vykopávkách</t>
  </si>
  <si>
    <t>-349028145</t>
  </si>
  <si>
    <t>Struktura výpočtu: délka * šířka * hloubka</t>
  </si>
  <si>
    <t>F12*0,6*1,2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</si>
  <si>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</si>
  <si>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</si>
  <si>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</si>
  <si>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-1554167554</t>
  </si>
  <si>
    <t>Struktura výpočtu: délka x šířka x tloušťka vrstvy</t>
  </si>
  <si>
    <t>F7*0,6*1,25 "přípojky SV"</t>
  </si>
  <si>
    <t>13</t>
  </si>
  <si>
    <t>M</t>
  </si>
  <si>
    <t>583413440</t>
  </si>
  <si>
    <t>kamenivo drcené drobné frakce 0-4</t>
  </si>
  <si>
    <t>2020933148</t>
  </si>
  <si>
    <t>Struktura výpočtu: figura x sypná hmotnost setřeseného kameniva fr. 0/4</t>
  </si>
  <si>
    <t>(F16+F15)*2</t>
  </si>
  <si>
    <t>14</t>
  </si>
  <si>
    <t>181951102</t>
  </si>
  <si>
    <t>Úprava pláně vyrovnáním výškových rozdílů v hornině tř. 1 až 4 se zhutněním</t>
  </si>
  <si>
    <t>123699219</t>
  </si>
  <si>
    <t>F1*1,15</t>
  </si>
  <si>
    <t>18</t>
  </si>
  <si>
    <t>Zemní práce - povrchové úpravy terénu</t>
  </si>
  <si>
    <t>162206112</t>
  </si>
  <si>
    <t>Vodorovné přemístění výkopku bez naložení, avšak se složením zemin schopných zúrodnění, na vzdálenost přes 20 do 50 m</t>
  </si>
  <si>
    <t>1591631240</t>
  </si>
  <si>
    <t>F5*0,1</t>
  </si>
  <si>
    <t>16</t>
  </si>
  <si>
    <t>167103101</t>
  </si>
  <si>
    <t>Nakládání neulehlého výkopku z hromad zeminy schopné zúrodnění</t>
  </si>
  <si>
    <t>1182905032</t>
  </si>
  <si>
    <t>17</t>
  </si>
  <si>
    <t>181301101</t>
  </si>
  <si>
    <t>Rozprostření a urovnání ornice v rovině nebo ve svahu sklonu do 1:5 při souvislé ploše do 500 m2, tl. vrstvy do 100 mm</t>
  </si>
  <si>
    <t>1728354026</t>
  </si>
  <si>
    <t>Struktura výpočtu: změřeno v digitální verzi PD funkcí na měření ploch</t>
  </si>
  <si>
    <t>181411131</t>
  </si>
  <si>
    <t>Založení trávníku na půdě předem připravené plochy do 1000 m2 výsevem včetně utažení parkového v rovině nebo na svahu do 1:5</t>
  </si>
  <si>
    <t>-1579729863</t>
  </si>
  <si>
    <t>19</t>
  </si>
  <si>
    <t>005724100</t>
  </si>
  <si>
    <t>osivo směs travní parková</t>
  </si>
  <si>
    <t>kg</t>
  </si>
  <si>
    <t>-1666979007</t>
  </si>
  <si>
    <t>188*0,015 'Přepočtené koeficientem množství</t>
  </si>
  <si>
    <t>20</t>
  </si>
  <si>
    <t>184802211</t>
  </si>
  <si>
    <t>Chemické odplevelení půdy před založením kultury, trávníku nebo zpevněných ploch o výměře jednotlivě přes 20 m2 na svahu přes 1:5 do 1:2 postřikem na široko</t>
  </si>
  <si>
    <t>-748097276</t>
  </si>
  <si>
    <t>252340010</t>
  </si>
  <si>
    <t>herbicid totální systémový neselektivní, bal. 1 l</t>
  </si>
  <si>
    <t>litr</t>
  </si>
  <si>
    <t>-1397214251</t>
  </si>
  <si>
    <t>F5*4/10000</t>
  </si>
  <si>
    <t>22</t>
  </si>
  <si>
    <t>185802113</t>
  </si>
  <si>
    <t>Hnojení půdy nebo trávníku v rovině nebo na svahu do 1:5 umělým hnojivem na široko</t>
  </si>
  <si>
    <t>1318289455</t>
  </si>
  <si>
    <t>Poznámka k položce:
Položka je vč. dodání hnojiva.</t>
  </si>
  <si>
    <t>Struktura výpočtu: figura x 8 /1000000</t>
  </si>
  <si>
    <t>F5*8/1000000</t>
  </si>
  <si>
    <t>23</t>
  </si>
  <si>
    <t>185803211</t>
  </si>
  <si>
    <t>Uválcování trávníku v rovině nebo na svahu do 1:5</t>
  </si>
  <si>
    <t>-666556323</t>
  </si>
  <si>
    <t>24</t>
  </si>
  <si>
    <t>185804312</t>
  </si>
  <si>
    <t>Zalití rostlin vodou plochy záhonů jednotlivě přes 20 m2</t>
  </si>
  <si>
    <t>975083675</t>
  </si>
  <si>
    <t>Poznámka k položce:
Položka je uvažována vč. dodání a dovozu vody.</t>
  </si>
  <si>
    <t>Struktura výpočtu: plocha x množství x počet opakování / 1000</t>
  </si>
  <si>
    <t>F5*5*10/1000 "trávník"</t>
  </si>
  <si>
    <t>Zakládání</t>
  </si>
  <si>
    <t>25</t>
  </si>
  <si>
    <t>273321411</t>
  </si>
  <si>
    <t>Základy z betonu železového (bez výztuže) desky z betonu bez zvýšených nároků na prostředí tř. C 20/25</t>
  </si>
  <si>
    <t>-1801467337</t>
  </si>
  <si>
    <t>Struktura výpočtu: délka * šířka * tloušťka</t>
  </si>
  <si>
    <t>1,44*1,15*0,15</t>
  </si>
  <si>
    <t>26</t>
  </si>
  <si>
    <t>273351121</t>
  </si>
  <si>
    <t>Bednění základů desek zřízení</t>
  </si>
  <si>
    <t>-1809910583</t>
  </si>
  <si>
    <t>Struktura výpočtu: obvod * výška</t>
  </si>
  <si>
    <t>(1,44+1,15)*2*0,15</t>
  </si>
  <si>
    <t>27</t>
  </si>
  <si>
    <t>273351122</t>
  </si>
  <si>
    <t>Bednění základů desek odstranění</t>
  </si>
  <si>
    <t>-931065910</t>
  </si>
  <si>
    <t>28</t>
  </si>
  <si>
    <t>273362021</t>
  </si>
  <si>
    <t>Výztuž základů desek ze svařovaných sítí z drátů typu KARI</t>
  </si>
  <si>
    <t>1408800879</t>
  </si>
  <si>
    <t>Struktura výpočtu: délka * šířka * hmotnost 1m2 * 2 vrstvy / 1000</t>
  </si>
  <si>
    <t>1,44*1,15*7,9*2/1000</t>
  </si>
  <si>
    <t>Svislé a kompletní konstrukce</t>
  </si>
  <si>
    <t>386120102</t>
  </si>
  <si>
    <t>Montáž odlučovačů ropných látek železobetonových, průtoku 6 l/s</t>
  </si>
  <si>
    <t>-990925441</t>
  </si>
  <si>
    <t>Struktura výpočtu: počet kusů</t>
  </si>
  <si>
    <t>30</t>
  </si>
  <si>
    <t>IP 3200</t>
  </si>
  <si>
    <t>Sorpční vpusť - jednonádržová ze železobenu C30/37 XF4 vč. zákrytové desky pro zatížení B 125kN pro průtok do 6l/s, NEL 0,2mg/l na výtoku. Vpusť je vč. mříže, kalového koše a sorpčního filtru z Fibrioilu</t>
  </si>
  <si>
    <t>1300108977</t>
  </si>
  <si>
    <t xml:space="preserve">Poznámka k položce:
Doporučeným výrobek je sorpční vpusť KN 2-6 SV pro zatížení B 125kN od fy. Septiky Marek(Navržená sorpční vpusť je brána jako referenční s tím, že uvedenou specifikaci je nutno chápat jako minimální technický standard). </t>
  </si>
  <si>
    <t>Vodorovné konstrukce</t>
  </si>
  <si>
    <t>31</t>
  </si>
  <si>
    <t>451573111</t>
  </si>
  <si>
    <t>Lože pod potrubí, stoky a drobné objekty v otevřeném výkopu z písku a štěrkopísku do 63 mm</t>
  </si>
  <si>
    <t>1489115172</t>
  </si>
  <si>
    <t>F7*0,6*0,15 "přípojky SV"</t>
  </si>
  <si>
    <t>Komunikace pozemní</t>
  </si>
  <si>
    <t>32</t>
  </si>
  <si>
    <t>564201111</t>
  </si>
  <si>
    <t>Podklad nebo podsyp ze štěrkopísku ŠP s rozprostřením, vlhčením a zhutněním, po zhutnění tl. 40 mm</t>
  </si>
  <si>
    <t>1095537737</t>
  </si>
  <si>
    <t>Struktura výpočtu: délka * šířka</t>
  </si>
  <si>
    <t>F10</t>
  </si>
  <si>
    <t>1,44*1,15</t>
  </si>
  <si>
    <t>33</t>
  </si>
  <si>
    <t>564851111</t>
  </si>
  <si>
    <t>Podklad ze štěrkodrti ŠD s rozprostřením a zhutněním, po zhutnění tl. 150 mm</t>
  </si>
  <si>
    <t>-1190130273</t>
  </si>
  <si>
    <t>F1 "fr. 0/32"</t>
  </si>
  <si>
    <t>F1*1,15 "fr. 0/63"</t>
  </si>
  <si>
    <t>34</t>
  </si>
  <si>
    <t>565135121</t>
  </si>
  <si>
    <t>Asfaltový beton vrstva podkladní ACP 16 (obalované kamenivo střednězrnné - OKS) s rozprostřením a zhutněním v pruhu šířky přes 3 m, po zhutnění tl. 50 mm</t>
  </si>
  <si>
    <t>-1018382244</t>
  </si>
  <si>
    <t>35</t>
  </si>
  <si>
    <t>573111113</t>
  </si>
  <si>
    <t>Postřik infiltrační PI z asfaltu silničního s posypem kamenivem, v množství 1,50 kg/m2</t>
  </si>
  <si>
    <t>-547937498</t>
  </si>
  <si>
    <t>Poznámka k položce:
položka je uvažována bez posypu</t>
  </si>
  <si>
    <t>36</t>
  </si>
  <si>
    <t>573211107</t>
  </si>
  <si>
    <t>Postřik spojovací PS bez posypu kamenivem z asfaltu silničního, v množství 0,30 kg/m2</t>
  </si>
  <si>
    <t>962224894</t>
  </si>
  <si>
    <t>37</t>
  </si>
  <si>
    <t>577134121</t>
  </si>
  <si>
    <t>Asfaltový beton vrstva obrusná ACO 11 (ABS) s rozprostřením a se zhutněním z nemodifikovaného asfaltu v pruhu šířky přes 3 m tř. I, po zhutnění tl. 40 mm</t>
  </si>
  <si>
    <t>117683495</t>
  </si>
  <si>
    <t>Trubní vedení</t>
  </si>
  <si>
    <t>38</t>
  </si>
  <si>
    <t>871315221</t>
  </si>
  <si>
    <t>Kanalizační potrubí z tvrdého PVC v otevřeném výkopu ve sklonu do 20 %, hladkého plnostěnného jednovrstvého, tuhost třídy SN 8 DN 160</t>
  </si>
  <si>
    <t>-998426818</t>
  </si>
  <si>
    <t>Struktura výpočtu: změřeno v digitální verzi PD funkcí na měření délek</t>
  </si>
  <si>
    <t>39</t>
  </si>
  <si>
    <t>877315211</t>
  </si>
  <si>
    <t>Montáž tvarovek na kanalizačním potrubí z trub z plastu z tvrdého PVC nebo z polypropylenu v otevřeném výkopu jednoosých DN 150</t>
  </si>
  <si>
    <t>961299284</t>
  </si>
  <si>
    <t>3 "přípojky SV"</t>
  </si>
  <si>
    <t>40</t>
  </si>
  <si>
    <t>286113630</t>
  </si>
  <si>
    <t>koleno kanalizace plastové KG 150x87°</t>
  </si>
  <si>
    <t>-879748075</t>
  </si>
  <si>
    <t>41</t>
  </si>
  <si>
    <t>IP 18</t>
  </si>
  <si>
    <t>Napojení přípojky SV na kanalizační přípojku, včetně zemních prací, přípravy otvoru, materiálu, provedení a dopravy</t>
  </si>
  <si>
    <t>2078019834</t>
  </si>
  <si>
    <t>Ostatní konstrukce a práce, bourání</t>
  </si>
  <si>
    <t>42</t>
  </si>
  <si>
    <t>914111111</t>
  </si>
  <si>
    <t>Montáž svislé dopravní značky základní velikosti do 1 m2 objímkami na sloupky nebo konzoly</t>
  </si>
  <si>
    <t>-892295637</t>
  </si>
  <si>
    <t>43</t>
  </si>
  <si>
    <t>404442320</t>
  </si>
  <si>
    <t>značka dopravní svislá reflexní AL- 3M 500 x 500 mm</t>
  </si>
  <si>
    <t>-414520596</t>
  </si>
  <si>
    <t>44</t>
  </si>
  <si>
    <t>404441130</t>
  </si>
  <si>
    <t>značka dopravní svislá reflexní zákazová B AL- 3M 700 mm</t>
  </si>
  <si>
    <t>-1857815806</t>
  </si>
  <si>
    <t>45</t>
  </si>
  <si>
    <t>404440140</t>
  </si>
  <si>
    <t>značka dopravní svislá reflexní výstražná AL 3M A1 - A30, P1,P4 900 mm</t>
  </si>
  <si>
    <t>-572315469</t>
  </si>
  <si>
    <t>46</t>
  </si>
  <si>
    <t>404442580</t>
  </si>
  <si>
    <t>značka dopravní svislá reflexní AL- 3M 500 x 700 mm</t>
  </si>
  <si>
    <t>730854904</t>
  </si>
  <si>
    <t>47</t>
  </si>
  <si>
    <t>914511111</t>
  </si>
  <si>
    <t>Montáž sloupku dopravních značek délky do 3,5 m do betonového základu</t>
  </si>
  <si>
    <t>642820131</t>
  </si>
  <si>
    <t>48</t>
  </si>
  <si>
    <t>404452250</t>
  </si>
  <si>
    <t>sloupek Zn 60 - 350</t>
  </si>
  <si>
    <t>-1900562150</t>
  </si>
  <si>
    <t>49</t>
  </si>
  <si>
    <t>404452530</t>
  </si>
  <si>
    <t>víčko plastové na sloupek 60</t>
  </si>
  <si>
    <t>-139691770</t>
  </si>
  <si>
    <t>50</t>
  </si>
  <si>
    <t>404452560</t>
  </si>
  <si>
    <t>upínací svorka na sloupek D 60 mm</t>
  </si>
  <si>
    <t>878681512</t>
  </si>
  <si>
    <t>51</t>
  </si>
  <si>
    <t>915211111</t>
  </si>
  <si>
    <t>Vodorovné dopravní značení stříkaným plastem dělící čára šířky 125 mm souvislá bílá základní</t>
  </si>
  <si>
    <t>612459120</t>
  </si>
  <si>
    <t>5,43*13</t>
  </si>
  <si>
    <t>52</t>
  </si>
  <si>
    <t>915231111</t>
  </si>
  <si>
    <t>Vodorovné dopravní značení stříkaným plastem přechody pro chodce, šipky, symboly nápisy bílé základní</t>
  </si>
  <si>
    <t>1375834188</t>
  </si>
  <si>
    <t>53</t>
  </si>
  <si>
    <t>915611111</t>
  </si>
  <si>
    <t>Předznačení pro vodorovné značení stříkané barvou nebo prováděné z nátěrových hmot liniové dělicí čáry, vodicí proužky</t>
  </si>
  <si>
    <t>1129923678</t>
  </si>
  <si>
    <t>54</t>
  </si>
  <si>
    <t>915621111</t>
  </si>
  <si>
    <t>Předznačení pro vodorovné značení stříkané barvou nebo prováděné z nátěrových hmot plošné šipky, symboly, nápisy</t>
  </si>
  <si>
    <t>91316811</t>
  </si>
  <si>
    <t>55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</si>
  <si>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</si>
  <si>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</si>
  <si>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-440566127</t>
  </si>
  <si>
    <t>65,7-F3-F4 "ABO 15/25 - základní"</t>
  </si>
  <si>
    <t>1 "ABO přechodový"</t>
  </si>
  <si>
    <t>1,65+2,18 "ABO obloukový R1"</t>
  </si>
  <si>
    <t>56</t>
  </si>
  <si>
    <t>592174650</t>
  </si>
  <si>
    <t>obrubník betonový silniční vibrolisovaný 100x15x25 cm</t>
  </si>
  <si>
    <t>-984449236</t>
  </si>
  <si>
    <t>60,87*1,05 'Přepočtené koeficientem množství</t>
  </si>
  <si>
    <t>57</t>
  </si>
  <si>
    <t>592174690</t>
  </si>
  <si>
    <t>obrubník betonový silniční přechodový L + P vibrolisovaný 100x15x15-25 cm</t>
  </si>
  <si>
    <t>-1588618534</t>
  </si>
  <si>
    <t>58</t>
  </si>
  <si>
    <t>592174710</t>
  </si>
  <si>
    <t>obrubník betonový silniční vnější oblý R 1,0 vibrolisovaný 78x15x25 cm</t>
  </si>
  <si>
    <t>-510926422</t>
  </si>
  <si>
    <t>F4/0,78</t>
  </si>
  <si>
    <t>4,91*1,0184 'Přepočtené koeficientem množství</t>
  </si>
  <si>
    <t>59</t>
  </si>
  <si>
    <t>919731112</t>
  </si>
  <si>
    <t>Zarovnání styčné plochy podkladu nebo krytu podél vybourané části komunikace nebo zpevněné plochy z betonu prostého tl. do 150 mm</t>
  </si>
  <si>
    <t>-1701217126</t>
  </si>
  <si>
    <t>60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</si>
  <si>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</si>
  <si>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</si>
  <si>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-151135873</t>
  </si>
  <si>
    <t>61</t>
  </si>
  <si>
    <t>919735112</t>
  </si>
  <si>
    <t>Řezání stávajícího živičného krytu nebo podkladu hloubky přes 50 do 100 mm</t>
  </si>
  <si>
    <t>-882680252</t>
  </si>
  <si>
    <t>3,75+17,4+3,6+6,5+6,5</t>
  </si>
  <si>
    <t>62</t>
  </si>
  <si>
    <t>IP 485</t>
  </si>
  <si>
    <t>Osazení přídlažby z betonové dlažby 20x12,5cm tl. 10cm, barva přírodní, podélně, s boční opěrou do lože z betonu prostého C12/15, položka je vč. materiálu, dopravy a práce</t>
  </si>
  <si>
    <t>-1075652127</t>
  </si>
  <si>
    <t>F2+F3+F4</t>
  </si>
  <si>
    <t>65,7*1,05 'Přepočtené koeficientem množství</t>
  </si>
  <si>
    <t>96</t>
  </si>
  <si>
    <t>Bourání konstrukcí</t>
  </si>
  <si>
    <t>63</t>
  </si>
  <si>
    <t>113107223</t>
  </si>
  <si>
    <t>Odstranění podkladů nebo krytů s přemístěním hmot na skládku na vzdálenost do 20 m nebo s naložením na dopravní prostředek v ploše jednotlivě přes 200 m2 z kameniva hrubého drceného, o tl. vrstvy přes 200 do 300 mm</t>
  </si>
  <si>
    <t>-1319164445</t>
  </si>
  <si>
    <t>64</t>
  </si>
  <si>
    <t>113107242</t>
  </si>
  <si>
    <t>Odstranění podkladů nebo krytů s přemístěním hmot na skládku na vzdálenost do 20 m nebo s naložením na dopravní prostředek v ploše jednotlivě přes 200 m2 živičných, o tl. vrstvy přes 50 do 100 mm</t>
  </si>
  <si>
    <t>935801970</t>
  </si>
  <si>
    <t>240 "komunikace"</t>
  </si>
  <si>
    <t>65</t>
  </si>
  <si>
    <t>113202111</t>
  </si>
  <si>
    <t>Vytrhání obrub s vybouráním lože, s přemístěním hmot na skládku na vzdálenost do 3 m nebo s naložením na dopravní prostředek z krajníků nebo obrubníků stojatých</t>
  </si>
  <si>
    <t>-1717089628</t>
  </si>
  <si>
    <t>66</t>
  </si>
  <si>
    <t>969021121</t>
  </si>
  <si>
    <t>Vybourání kanalizačního potrubí DN do 200 mm</t>
  </si>
  <si>
    <t>1942122910</t>
  </si>
  <si>
    <t>67</t>
  </si>
  <si>
    <t>IP 14</t>
  </si>
  <si>
    <t>Vybourání uliční vpusti včetně odvozu na skládku a skládkovného</t>
  </si>
  <si>
    <t>-1211751863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</si>
  <si>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</si>
  <si>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</si>
  <si>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</si>
  <si>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</si>
  <si>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 km</t>
  </si>
  <si>
    <t>-1197283783</t>
  </si>
  <si>
    <t>69</t>
  </si>
  <si>
    <t>997221559</t>
  </si>
  <si>
    <t>Vodorovná doprava suti bez naložení, ale se složením a s hrubým urovnáním Příplatek k ceně za každý další i započatý 1 km přes 1 km</t>
  </si>
  <si>
    <t>544368495</t>
  </si>
  <si>
    <t>170,211*9 'Přepočtené koeficientem množství</t>
  </si>
  <si>
    <t>70</t>
  </si>
  <si>
    <t>997221815</t>
  </si>
  <si>
    <t>Poplatek za uložení stavebního odpadu na skládce (skládkovné) betonového</t>
  </si>
  <si>
    <t>750690203</t>
  </si>
  <si>
    <t>71</t>
  </si>
  <si>
    <t>997221845</t>
  </si>
  <si>
    <t>Poplatek za uložení stavebního odpadu na skládce (skládkovné) asfaltového bez obsahu dehtu</t>
  </si>
  <si>
    <t>-1452012933</t>
  </si>
  <si>
    <t>72</t>
  </si>
  <si>
    <t>997221855</t>
  </si>
  <si>
    <t>Poplatek za uložení stavebního odpadu na skládce (skládkovné) zeminy a kameniva</t>
  </si>
  <si>
    <t>1794019149</t>
  </si>
  <si>
    <t>998</t>
  </si>
  <si>
    <t>Přesun hmot</t>
  </si>
  <si>
    <t>73</t>
  </si>
  <si>
    <t>998225111</t>
  </si>
  <si>
    <t>Přesun hmot pro komunikace s krytem z kameniva, monolitickým betonovým nebo živičným dopravní vzdálenost do 200 m jakékoliv délky objektu</t>
  </si>
  <si>
    <t>1800798456</t>
  </si>
  <si>
    <t>SAN</t>
  </si>
  <si>
    <t>SANACE AKTIVNÍ ZÓNY ZEMNÍ PLÁNĚ</t>
  </si>
  <si>
    <t>74</t>
  </si>
  <si>
    <t>IP 8502</t>
  </si>
  <si>
    <t>Posouzení aktivní zóny zemní pláně geotechnikem vč. případných laboratorních zkoušek</t>
  </si>
  <si>
    <t>...</t>
  </si>
  <si>
    <t>64758370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</si>
  <si>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</si>
  <si>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75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</si>
  <si>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</si>
  <si>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</si>
  <si>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2145009456</t>
  </si>
  <si>
    <t>F6*0,3</t>
  </si>
  <si>
    <t>76</t>
  </si>
  <si>
    <t>478041158</t>
  </si>
  <si>
    <t>77</t>
  </si>
  <si>
    <t>-1813853991</t>
  </si>
  <si>
    <t>78</t>
  </si>
  <si>
    <t>1632881611</t>
  </si>
  <si>
    <t>79</t>
  </si>
  <si>
    <t>1986497935</t>
  </si>
  <si>
    <t>F6*0,3*1,8</t>
  </si>
  <si>
    <t>80</t>
  </si>
  <si>
    <t>564671111</t>
  </si>
  <si>
    <t>Podklad z kameniva hrubého drceného vel. 63-125 mm, s rozprostřením a zhutněním, po zhutnění tl. 250 mm</t>
  </si>
  <si>
    <t>-1258183134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</si>
  <si>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</si>
  <si>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F1*1,15 "sanace aktivní zóny zemní pláně"</t>
  </si>
  <si>
    <t>81</t>
  </si>
  <si>
    <t>564811111</t>
  </si>
  <si>
    <t>Podklad ze štěrkodrti ŠD s rozprostřením a zhutněním, po zhutnění tl. 50 mm</t>
  </si>
  <si>
    <t>-305789307</t>
  </si>
  <si>
    <t>F6 "sanace aktivní zóny zemní pláně - uzavírací vrstva"</t>
  </si>
  <si>
    <t>pásek</t>
  </si>
  <si>
    <t>pokládka zemnícího pásku</t>
  </si>
  <si>
    <t>základS</t>
  </si>
  <si>
    <t>jáma pro základ stožáru</t>
  </si>
  <si>
    <t>1,28</t>
  </si>
  <si>
    <t>obetonování</t>
  </si>
  <si>
    <t>obetonování chrániček</t>
  </si>
  <si>
    <t>lože1</t>
  </si>
  <si>
    <t>pískové lože pro kabel v zeleném pásu</t>
  </si>
  <si>
    <t>Suť</t>
  </si>
  <si>
    <t>9,32</t>
  </si>
  <si>
    <t>2016-42-431 - SO 431 - Veřejné osvětlení</t>
  </si>
  <si>
    <t>2016-42-431-SP - SO 431 - Soupis prací -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</si>
  <si>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</si>
  <si>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</si>
  <si>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</si>
  <si>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</si>
  <si>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</si>
  <si>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</si>
  <si>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</si>
  <si>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</si>
  <si>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</si>
  <si>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</si>
  <si>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</si>
  <si>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</si>
  <si>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</si>
  <si>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210204011</t>
  </si>
  <si>
    <t>Montáž stožárů osvětlení, bez zemních prací ocelových samostatně stojících, délky do 12 m</t>
  </si>
  <si>
    <t>-1562131930</t>
  </si>
  <si>
    <t xml:space="preserve">Struktura výpočtu: počet kusů </t>
  </si>
  <si>
    <t>IP-01.1.1</t>
  </si>
  <si>
    <t>stožár ocel. bezpatic. 3st. v=5,9m (133/102/89), manžeta, žár. Zn</t>
  </si>
  <si>
    <t>ks</t>
  </si>
  <si>
    <t>256</t>
  </si>
  <si>
    <t>-797367066</t>
  </si>
  <si>
    <t xml:space="preserve">Poznámka k položce:
doporučeno: DOS 80-V+M, Žz </t>
  </si>
  <si>
    <t>IP-01.6.1</t>
  </si>
  <si>
    <t>stožárová zemní svorka</t>
  </si>
  <si>
    <t>-1056850442</t>
  </si>
  <si>
    <t>210204103</t>
  </si>
  <si>
    <t>Montáž výložníků osvětlení jednoramenných sloupových, hmotnosti do 35 kg</t>
  </si>
  <si>
    <t>1253223785</t>
  </si>
  <si>
    <t>IP-01.2.1</t>
  </si>
  <si>
    <t>výložník k osvětlovacím stožárům obloukový (89/60) l=2,1m; v=1m; e=0°</t>
  </si>
  <si>
    <t>589755933</t>
  </si>
  <si>
    <t>Poznámka k položce:
doporučeno: V89-100060-1-0°, Žz</t>
  </si>
  <si>
    <t>210204201</t>
  </si>
  <si>
    <t>Montáž elektrovýzbroje stožárů osvětlení 1 okruh</t>
  </si>
  <si>
    <t>-1694210612</t>
  </si>
  <si>
    <t>IP-01.5.1</t>
  </si>
  <si>
    <t>stožárová výzbroj průběžná pro prům. 16 Cu s pojistkou 4A</t>
  </si>
  <si>
    <t>-1418455831</t>
  </si>
  <si>
    <t>Poznámka k položce:
doporučeno: SV6.16.4; poj. 4A</t>
  </si>
  <si>
    <t>741373002</t>
  </si>
  <si>
    <t>Montáž svítidel výbojkových se zapojením vodičů průmyslových nebo venkovních na výložník</t>
  </si>
  <si>
    <t>-2101754555</t>
  </si>
  <si>
    <t>IP-01.3.1</t>
  </si>
  <si>
    <t>svítidlo VO silniční, LED šir.vyzař.charakter. 40W, IP65</t>
  </si>
  <si>
    <t>-1382775403</t>
  </si>
  <si>
    <t>Poznámka k položce:
doporučeno: Luma Mini 40LED DX10/6000/830, IP65</t>
  </si>
  <si>
    <t>741320001</t>
  </si>
  <si>
    <t>Montáž pojistek se zapojením vodičů závitových kompletních E 27 do 25 A</t>
  </si>
  <si>
    <t>-88304344</t>
  </si>
  <si>
    <t>IP-01.3.6</t>
  </si>
  <si>
    <t>pojistka E14, (komplet-spodek,kryt, vložka,hlavice,patrona) 230V/10A</t>
  </si>
  <si>
    <t>-1373287907</t>
  </si>
  <si>
    <t>Poznámka k položce:
doporučeno: systém Neozed D01, E14</t>
  </si>
  <si>
    <t>741122222</t>
  </si>
  <si>
    <t>Montáž kabelů měděných bez ukončení uložených volně nebo v liště plných kulatých (CYKY) počtu a průřezu žil 4x10 mm2</t>
  </si>
  <si>
    <t>891747262</t>
  </si>
  <si>
    <t>341110800</t>
  </si>
  <si>
    <t>kabely silové s měděným jádrem pro jmenovité napětí 750 V CYKY -  RE průřez   Cu číslo  bázová cena mm2       kg/m      Kč/m 4 x 16 RE  0,627    117,31</t>
  </si>
  <si>
    <t>1695126677</t>
  </si>
  <si>
    <t>741122211</t>
  </si>
  <si>
    <t>Montáž kabelů měděných bez ukončení uložených volně nebo v liště plných kulatých (CYKY) počtu a průřezu žil 3x1,5 až 6 mm2</t>
  </si>
  <si>
    <t>-933749166</t>
  </si>
  <si>
    <t>341110300</t>
  </si>
  <si>
    <t>kabel silový s Cu jádrem CYKY 3x1,5 mm2</t>
  </si>
  <si>
    <t>-950156626</t>
  </si>
  <si>
    <t>dosloupu</t>
  </si>
  <si>
    <t>460520172</t>
  </si>
  <si>
    <t>Montáž trubek ochranných uložených volně do rýhy plastových ohebných, vnitřního průměru přes 32 do 50 mm</t>
  </si>
  <si>
    <t>1967018813</t>
  </si>
  <si>
    <t>345713520</t>
  </si>
  <si>
    <t>materiál úložný elektroinstalační trubky elektroinstalační ohebné, KOPOFLEX, dvouplášťové HDPE+LDPE svitek 50 m se zatahovacím drátem a spojkou ČSN EN 50086-2-4 KF 09050  50 mm</t>
  </si>
  <si>
    <t>2142958482</t>
  </si>
  <si>
    <t xml:space="preserve">Poznámka k položce:
doporučeno: KF 09050 </t>
  </si>
  <si>
    <t>460520161</t>
  </si>
  <si>
    <t>Montáž trubek ochranných uložených volně do rýhy plastových tuhých,vnitřního průměru do 32 mm</t>
  </si>
  <si>
    <t>-358098496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</si>
  <si>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</si>
  <si>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</si>
  <si>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129493432</t>
  </si>
  <si>
    <t>Poznámka k položce:
EAN 8595057698147</t>
  </si>
  <si>
    <t>741128022</t>
  </si>
  <si>
    <t>Ostatní práce při montáži vodičů a kabelů Příplatek k cenám montáže vodičů a kabelů za zatahování vodičů a kabelů do tvárnicových tras s komorami nebo do kolektorů, hmotnosti do 2 kg</t>
  </si>
  <si>
    <t>1987516713</t>
  </si>
  <si>
    <t>Struktura výpočtu: změřeno v digitální verzi PD funkcí na měření délek (zatažení do nových chrániček)</t>
  </si>
  <si>
    <t>741130024</t>
  </si>
  <si>
    <t>Ukončení vodičů izolovaných s označením a zapojením na svorkovnici s otevřením a uzavřením krytu, průřezu žíly do 10 mm2</t>
  </si>
  <si>
    <t>-2058132446</t>
  </si>
  <si>
    <t>741130021</t>
  </si>
  <si>
    <t>Ukončení vodičů izolovaných s označením a zapojením na svorkovnici s otevřením a uzavřením krytu, průřezu žíly do 2,5 mm2</t>
  </si>
  <si>
    <t>1497792147</t>
  </si>
  <si>
    <t>210220020</t>
  </si>
  <si>
    <t>Montáž uzemňovacího vedení s upevněním, propojením a připojením pomocí svorek v zemi s izolací spojů vodičů FeZn páskou průřezu do 120 mm2 v městské zástavbě</t>
  </si>
  <si>
    <t>-1248956271</t>
  </si>
  <si>
    <t>354420620</t>
  </si>
  <si>
    <t>páska zemnící 30 x 4 mm FeZn</t>
  </si>
  <si>
    <t>1118059751</t>
  </si>
  <si>
    <t>pásek*0,95</t>
  </si>
  <si>
    <t>354419960</t>
  </si>
  <si>
    <t>svorka odbočovací a spojovací SR 3a pro spojování kruhových a páskových vodičů    FeZn</t>
  </si>
  <si>
    <t>-354058335</t>
  </si>
  <si>
    <t>46-M</t>
  </si>
  <si>
    <t>Zemní práce při extr.mont.pracích</t>
  </si>
  <si>
    <t>IP-011</t>
  </si>
  <si>
    <t>Vytýčení pozice nového světelného bodu</t>
  </si>
  <si>
    <t>-1769234698</t>
  </si>
  <si>
    <t>460050703</t>
  </si>
  <si>
    <t>Hloubení nezapažených jam pro stožáry veřejného osvětlení ručně v hornině tř 3</t>
  </si>
  <si>
    <t>1833904490</t>
  </si>
  <si>
    <t>460080013</t>
  </si>
  <si>
    <t>Základové konstrukce z monolitického betonu C 12/15 bez bednění</t>
  </si>
  <si>
    <t>-1723338375</t>
  </si>
  <si>
    <t>Struktura výpočtu: (objem patky - objem stožáru) * počet patek + základový pilíř</t>
  </si>
  <si>
    <t>0,64*2</t>
  </si>
  <si>
    <t>IP-021</t>
  </si>
  <si>
    <t>průsaková trubka dvouvrstvá z PE-HD prům. 250 mm/1,5m</t>
  </si>
  <si>
    <t>106034095</t>
  </si>
  <si>
    <t>IP-012</t>
  </si>
  <si>
    <t>Vytýčení trasy kabelového vedení</t>
  </si>
  <si>
    <t>100504463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</si>
  <si>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</si>
  <si>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 hornině třídy 3</t>
  </si>
  <si>
    <t>-1981039958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</si>
  <si>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</si>
  <si>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</si>
  <si>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 hornině třídy 3</t>
  </si>
  <si>
    <t>910410340</t>
  </si>
  <si>
    <t>Struktura výpočtu: změřeno v digitální verzi PD funkcí na měření délek (výkop zelený pás)</t>
  </si>
  <si>
    <t>460080012</t>
  </si>
  <si>
    <t>Základové konstrukce z monolitického betonu C 8/10 bez bednění</t>
  </si>
  <si>
    <t>2115124905</t>
  </si>
  <si>
    <t>Struktura výpočtu: změřeno v digitální verzi PD funkcí na měření délek (výkop silnice * objem obetonování)</t>
  </si>
  <si>
    <t>11*0,06</t>
  </si>
  <si>
    <t>460421182</t>
  </si>
  <si>
    <t>Lože kabelů z písku nebo štěrkopísku tl 10 cm nad kabel, kryté plastovou folií, š lože do 50 cm</t>
  </si>
  <si>
    <t>-1014692572</t>
  </si>
  <si>
    <t>Struktura výpočtu: výkop v zeleném pásu</t>
  </si>
  <si>
    <t>IP-009</t>
  </si>
  <si>
    <t>Výstražná fólie do výkopu červená š. 220.</t>
  </si>
  <si>
    <t>128</t>
  </si>
  <si>
    <t>-1259490447</t>
  </si>
  <si>
    <t>Struktura výpočtu: výkop v zeleném pásu + silnice</t>
  </si>
  <si>
    <t>460560253</t>
  </si>
  <si>
    <t>Zásyp kabelových rýh ručně šířky 40 cm hloubky 30 cm, v hornině hloubky 70 cm, v hornině třídy 3</t>
  </si>
  <si>
    <t>-1033474352</t>
  </si>
  <si>
    <t>Struktura výpočtu: výkop silnice</t>
  </si>
  <si>
    <t>460560133</t>
  </si>
  <si>
    <t>Zásyp kabelových rýh ručně šířky 40 cm šířky 35 cm hloubky 50 cm, v hornině třídy 3</t>
  </si>
  <si>
    <t>-1192716436</t>
  </si>
  <si>
    <t>Struktura výpočtu: výkop zelený pás</t>
  </si>
  <si>
    <t>460600061</t>
  </si>
  <si>
    <t>Odvoz suti a vybouraných hmot do 1 km</t>
  </si>
  <si>
    <t>389853577</t>
  </si>
  <si>
    <t>Struktura výpočtu: přebytek výkopku (pískové lože, betony pro chráničky a patky a ostatní mat. uložený v zemi)</t>
  </si>
  <si>
    <t>(základS+obetonování*0,5*0,2+(lože1)*0,3*0,2)*2</t>
  </si>
  <si>
    <t>460600071</t>
  </si>
  <si>
    <t>Příplatek k odvozu suti a vybouraných hmot za každý další 1 km</t>
  </si>
  <si>
    <t>296686669</t>
  </si>
  <si>
    <t>Struktura výpočtu: hmotnost x počet km</t>
  </si>
  <si>
    <t>Suť*4</t>
  </si>
  <si>
    <t>IP-023</t>
  </si>
  <si>
    <t>Poplatek za uložení stavebního odpadu ze sypaniny na skládce (skládkovné)</t>
  </si>
  <si>
    <t>344222345</t>
  </si>
  <si>
    <t>OST</t>
  </si>
  <si>
    <t>Ostatní</t>
  </si>
  <si>
    <t>013254000</t>
  </si>
  <si>
    <t>Průzkumné, geodetické a projektové práce projektové práce dokumentace stavby (výkresová a textová) skutečného provedení stavby</t>
  </si>
  <si>
    <t>…</t>
  </si>
  <si>
    <t>8192</t>
  </si>
  <si>
    <t>-282020894</t>
  </si>
  <si>
    <t>Dokumentace</t>
  </si>
  <si>
    <t>065002000</t>
  </si>
  <si>
    <t>Hlavní tituly průvodních činností a nákladů územní vlivy mimostaveništní doprava materiálů a výrobků</t>
  </si>
  <si>
    <t>131072</t>
  </si>
  <si>
    <t>675205439</t>
  </si>
  <si>
    <t>Doprava stožárů svítidel atd.</t>
  </si>
  <si>
    <t>IP-020.2</t>
  </si>
  <si>
    <t>Drobný materiál</t>
  </si>
  <si>
    <t>1845828096</t>
  </si>
  <si>
    <t>Drobný materiál 3% z ceny materiálu</t>
  </si>
  <si>
    <t>210280001</t>
  </si>
  <si>
    <t>Zkoušky a prohlídky elektrických rozvodů a zařízení celková prohlídka, zkoušení, měření a vyhotovení revizní zprávy pro objem montážních prací do 100 tisíc Kč</t>
  </si>
  <si>
    <t>-531741178</t>
  </si>
  <si>
    <t>HZS2222</t>
  </si>
  <si>
    <t>Hodinové zúčtovací sazby profesí PSV provádění stavebních instalací elektrikář odborný</t>
  </si>
  <si>
    <t>hod</t>
  </si>
  <si>
    <t>1018356983</t>
  </si>
  <si>
    <t>Ostatní montážní práce nezahrnuté v položkách</t>
  </si>
  <si>
    <t>2016-42-VON - VON - Vedlejší a ostatní náklady</t>
  </si>
  <si>
    <t>2016-42-VON-SP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</si>
  <si>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</si>
  <si>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</si>
  <si>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</si>
  <si>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</si>
  <si>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</si>
  <si>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</si>
  <si>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</si>
  <si>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</si>
  <si>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</si>
  <si>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</si>
  <si>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</si>
  <si>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1219703151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</si>
  <si>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</si>
  <si>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</si>
  <si>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Průzkumné, geodetické a projektové práce geodetické práce při provádění stavby</t>
  </si>
  <si>
    <t>-910629392</t>
  </si>
  <si>
    <t>Poznámka k položce:
výšková měření, výpočet objemů, atd. které mají chrakter kontrolních a upřesňujících činností, ...</t>
  </si>
  <si>
    <t>012303000</t>
  </si>
  <si>
    <t>Průzkumné, geodetické a projektové práce geodetické práce po výstavbě</t>
  </si>
  <si>
    <t>-406451275</t>
  </si>
  <si>
    <t>Poznámka k položce:
zaměření skutečného provedení stavby, včetně komunikací a inženýrských sítí, kontrolní měření provedeného objektu, měření posunu a změn polohy novostavby v daném časovém intervalu, GEOMETRICKÝ PLÁN, ...</t>
  </si>
  <si>
    <t>013203000</t>
  </si>
  <si>
    <t>Průzkumné, geodetické a projektové práce projektové práce dokumentace stavby (výkresová a textová) bez rozlišení</t>
  </si>
  <si>
    <t>-508979038</t>
  </si>
  <si>
    <t>Poznámka k položce:
Návrh základové desky pod sorpční vpusť dle konkrétních geologických podmínek statikem vč. statického posouzení.</t>
  </si>
  <si>
    <t>013244000-R</t>
  </si>
  <si>
    <t>Průzkumné, geodetické a projektové práce projektové práce dokumentace stavby (výkresová a textová) pro provádění stavby - RDS</t>
  </si>
  <si>
    <t>-498256554</t>
  </si>
  <si>
    <t>-955040293</t>
  </si>
  <si>
    <t>Poznámka k položce:
Zaměření skutečného stavu vč. přeložek IS, vč. předání zaměření jednotlivým správcům IS, atd.</t>
  </si>
  <si>
    <t>VRN5</t>
  </si>
  <si>
    <t>Finanční náklady</t>
  </si>
  <si>
    <t>052203000</t>
  </si>
  <si>
    <t>Finanční náklady finanční rezerva rezerva dodavatele</t>
  </si>
  <si>
    <t>1069161082</t>
  </si>
  <si>
    <t>Poznámka k položce:
Finanční rezerva zhotovitele stavby ve výši 7,0% z celkových nákladů na realizaci stavby - NUTNO DOPOČÍTAT RUČNĚ !!!</t>
  </si>
  <si>
    <t>VRN9</t>
  </si>
  <si>
    <t>Ostatní náklady</t>
  </si>
  <si>
    <t>IP 9001</t>
  </si>
  <si>
    <t>V rámci stavby bude provedena přeložka elektro kabelů ve správě ČEZ Distribuce. Toto je řešeno v rámci smlouvy o přeložce. Cena za přeložku není součástí tohoto výkazu výměr. Je řešena samostatně ve smlouvě o přeložce.</t>
  </si>
  <si>
    <t>-1504365978</t>
  </si>
  <si>
    <t>IP 901</t>
  </si>
  <si>
    <t>Informační tabule s údaji o stavbě o rozměru 2*1,5m</t>
  </si>
  <si>
    <t>-269402270</t>
  </si>
  <si>
    <t>IP 902</t>
  </si>
  <si>
    <t>Dopravně inženýrské opatření - přechodné dopravní značení</t>
  </si>
  <si>
    <t>443244643</t>
  </si>
  <si>
    <t>Poznámka k položce: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</si>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</sst>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9"/>
      <c r="AQ5" s="31"/>
      <c r="BE5" s="34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9"/>
      <c r="AQ6" s="31"/>
      <c r="BE6" s="34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6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6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6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6"/>
      <c r="BS13" s="24" t="s">
        <v>8</v>
      </c>
    </row>
    <row r="14" spans="2:71" ht="13.5">
      <c r="B14" s="28"/>
      <c r="C14" s="29"/>
      <c r="D14" s="29"/>
      <c r="E14" s="350" t="s">
        <v>35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6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6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342" customHeight="1">
      <c r="B20" s="28"/>
      <c r="C20" s="29"/>
      <c r="D20" s="29"/>
      <c r="E20" s="352" t="s">
        <v>42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9"/>
      <c r="AP20" s="29"/>
      <c r="AQ20" s="31"/>
      <c r="BE20" s="34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3">
        <f>ROUND(AG51,2)</f>
        <v>0</v>
      </c>
      <c r="AL23" s="354"/>
      <c r="AM23" s="354"/>
      <c r="AN23" s="354"/>
      <c r="AO23" s="354"/>
      <c r="AP23" s="42"/>
      <c r="AQ23" s="45"/>
      <c r="BE23" s="34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5" t="s">
        <v>44</v>
      </c>
      <c r="M25" s="355"/>
      <c r="N25" s="355"/>
      <c r="O25" s="355"/>
      <c r="P25" s="42"/>
      <c r="Q25" s="42"/>
      <c r="R25" s="42"/>
      <c r="S25" s="42"/>
      <c r="T25" s="42"/>
      <c r="U25" s="42"/>
      <c r="V25" s="42"/>
      <c r="W25" s="355" t="s">
        <v>45</v>
      </c>
      <c r="X25" s="355"/>
      <c r="Y25" s="355"/>
      <c r="Z25" s="355"/>
      <c r="AA25" s="355"/>
      <c r="AB25" s="355"/>
      <c r="AC25" s="355"/>
      <c r="AD25" s="355"/>
      <c r="AE25" s="355"/>
      <c r="AF25" s="42"/>
      <c r="AG25" s="42"/>
      <c r="AH25" s="42"/>
      <c r="AI25" s="42"/>
      <c r="AJ25" s="42"/>
      <c r="AK25" s="355" t="s">
        <v>46</v>
      </c>
      <c r="AL25" s="355"/>
      <c r="AM25" s="355"/>
      <c r="AN25" s="355"/>
      <c r="AO25" s="355"/>
      <c r="AP25" s="42"/>
      <c r="AQ25" s="45"/>
      <c r="BE25" s="346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56">
        <v>0.21</v>
      </c>
      <c r="M26" s="357"/>
      <c r="N26" s="357"/>
      <c r="O26" s="357"/>
      <c r="P26" s="48"/>
      <c r="Q26" s="48"/>
      <c r="R26" s="48"/>
      <c r="S26" s="48"/>
      <c r="T26" s="48"/>
      <c r="U26" s="48"/>
      <c r="V26" s="48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8"/>
      <c r="AG26" s="48"/>
      <c r="AH26" s="48"/>
      <c r="AI26" s="48"/>
      <c r="AJ26" s="48"/>
      <c r="AK26" s="358">
        <f>ROUND(AV51,2)</f>
        <v>0</v>
      </c>
      <c r="AL26" s="357"/>
      <c r="AM26" s="357"/>
      <c r="AN26" s="357"/>
      <c r="AO26" s="357"/>
      <c r="AP26" s="48"/>
      <c r="AQ26" s="50"/>
      <c r="BE26" s="346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56">
        <v>0.15</v>
      </c>
      <c r="M27" s="357"/>
      <c r="N27" s="357"/>
      <c r="O27" s="357"/>
      <c r="P27" s="48"/>
      <c r="Q27" s="48"/>
      <c r="R27" s="48"/>
      <c r="S27" s="48"/>
      <c r="T27" s="48"/>
      <c r="U27" s="48"/>
      <c r="V27" s="48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8"/>
      <c r="AG27" s="48"/>
      <c r="AH27" s="48"/>
      <c r="AI27" s="48"/>
      <c r="AJ27" s="48"/>
      <c r="AK27" s="358">
        <f>ROUND(AW51,2)</f>
        <v>0</v>
      </c>
      <c r="AL27" s="357"/>
      <c r="AM27" s="357"/>
      <c r="AN27" s="357"/>
      <c r="AO27" s="357"/>
      <c r="AP27" s="48"/>
      <c r="AQ27" s="50"/>
      <c r="BE27" s="346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56">
        <v>0.21</v>
      </c>
      <c r="M28" s="357"/>
      <c r="N28" s="357"/>
      <c r="O28" s="357"/>
      <c r="P28" s="48"/>
      <c r="Q28" s="48"/>
      <c r="R28" s="48"/>
      <c r="S28" s="48"/>
      <c r="T28" s="48"/>
      <c r="U28" s="48"/>
      <c r="V28" s="48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8"/>
      <c r="AG28" s="48"/>
      <c r="AH28" s="48"/>
      <c r="AI28" s="48"/>
      <c r="AJ28" s="48"/>
      <c r="AK28" s="358">
        <v>0</v>
      </c>
      <c r="AL28" s="357"/>
      <c r="AM28" s="357"/>
      <c r="AN28" s="357"/>
      <c r="AO28" s="357"/>
      <c r="AP28" s="48"/>
      <c r="AQ28" s="50"/>
      <c r="BE28" s="346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56">
        <v>0.15</v>
      </c>
      <c r="M29" s="357"/>
      <c r="N29" s="357"/>
      <c r="O29" s="357"/>
      <c r="P29" s="48"/>
      <c r="Q29" s="48"/>
      <c r="R29" s="48"/>
      <c r="S29" s="48"/>
      <c r="T29" s="48"/>
      <c r="U29" s="48"/>
      <c r="V29" s="48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8"/>
      <c r="AG29" s="48"/>
      <c r="AH29" s="48"/>
      <c r="AI29" s="48"/>
      <c r="AJ29" s="48"/>
      <c r="AK29" s="358">
        <v>0</v>
      </c>
      <c r="AL29" s="357"/>
      <c r="AM29" s="357"/>
      <c r="AN29" s="357"/>
      <c r="AO29" s="357"/>
      <c r="AP29" s="48"/>
      <c r="AQ29" s="50"/>
      <c r="BE29" s="346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56">
        <v>0</v>
      </c>
      <c r="M30" s="357"/>
      <c r="N30" s="357"/>
      <c r="O30" s="357"/>
      <c r="P30" s="48"/>
      <c r="Q30" s="48"/>
      <c r="R30" s="48"/>
      <c r="S30" s="48"/>
      <c r="T30" s="48"/>
      <c r="U30" s="48"/>
      <c r="V30" s="48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8"/>
      <c r="AG30" s="48"/>
      <c r="AH30" s="48"/>
      <c r="AI30" s="48"/>
      <c r="AJ30" s="48"/>
      <c r="AK30" s="358">
        <v>0</v>
      </c>
      <c r="AL30" s="357"/>
      <c r="AM30" s="357"/>
      <c r="AN30" s="357"/>
      <c r="AO30" s="357"/>
      <c r="AP30" s="48"/>
      <c r="AQ30" s="50"/>
      <c r="BE30" s="34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59" t="s">
        <v>55</v>
      </c>
      <c r="Y32" s="360"/>
      <c r="Z32" s="360"/>
      <c r="AA32" s="360"/>
      <c r="AB32" s="360"/>
      <c r="AC32" s="53"/>
      <c r="AD32" s="53"/>
      <c r="AE32" s="53"/>
      <c r="AF32" s="53"/>
      <c r="AG32" s="53"/>
      <c r="AH32" s="53"/>
      <c r="AI32" s="53"/>
      <c r="AJ32" s="53"/>
      <c r="AK32" s="361">
        <f>SUM(AK23:AK30)</f>
        <v>0</v>
      </c>
      <c r="AL32" s="360"/>
      <c r="AM32" s="360"/>
      <c r="AN32" s="360"/>
      <c r="AO32" s="362"/>
      <c r="AP32" s="51"/>
      <c r="AQ32" s="55"/>
      <c r="BE32" s="34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2016-42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>Parkoviště v ul. Slavíčkova (č. 29), Sokolov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ul. Slavíčkova v Sokolově, Karlovarský kraj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5" t="str">
        <f>IF(AN8="","",AN8)</f>
        <v>29.6.2017</v>
      </c>
      <c r="AN44" s="365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6" t="str">
        <f>IF(E17="","",E17)</f>
        <v>Ing. Martin Haueisen</v>
      </c>
      <c r="AN46" s="366"/>
      <c r="AO46" s="366"/>
      <c r="AP46" s="366"/>
      <c r="AQ46" s="63"/>
      <c r="AR46" s="61"/>
      <c r="AS46" s="367" t="s">
        <v>57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58</v>
      </c>
      <c r="D49" s="374"/>
      <c r="E49" s="374"/>
      <c r="F49" s="374"/>
      <c r="G49" s="374"/>
      <c r="H49" s="79"/>
      <c r="I49" s="375" t="s">
        <v>59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60</v>
      </c>
      <c r="AH49" s="374"/>
      <c r="AI49" s="374"/>
      <c r="AJ49" s="374"/>
      <c r="AK49" s="374"/>
      <c r="AL49" s="374"/>
      <c r="AM49" s="374"/>
      <c r="AN49" s="375" t="s">
        <v>61</v>
      </c>
      <c r="AO49" s="374"/>
      <c r="AP49" s="374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4">
        <f>ROUND(AG52+AG54+AG56,2)</f>
        <v>0</v>
      </c>
      <c r="AH51" s="384"/>
      <c r="AI51" s="384"/>
      <c r="AJ51" s="384"/>
      <c r="AK51" s="384"/>
      <c r="AL51" s="384"/>
      <c r="AM51" s="384"/>
      <c r="AN51" s="385">
        <f aca="true" t="shared" si="0" ref="AN51:AN57">SUM(AG51,AT51)</f>
        <v>0</v>
      </c>
      <c r="AO51" s="385"/>
      <c r="AP51" s="385"/>
      <c r="AQ51" s="89" t="s">
        <v>76</v>
      </c>
      <c r="AR51" s="71"/>
      <c r="AS51" s="90">
        <f>ROUND(AS52+AS54+AS56,2)</f>
        <v>0</v>
      </c>
      <c r="AT51" s="91">
        <f aca="true" t="shared" si="1" ref="AT51:AT57">ROUND(SUM(AV51:AW51),2)</f>
        <v>0</v>
      </c>
      <c r="AU51" s="92">
        <f>ROUND(AU52+AU54+AU56,5)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ROUND(AZ52+AZ54+AZ56,2)</f>
        <v>0</v>
      </c>
      <c r="BA51" s="91">
        <f>ROUND(BA52+BA54+BA56,2)</f>
        <v>0</v>
      </c>
      <c r="BB51" s="91">
        <f>ROUND(BB52+BB54+BB56,2)</f>
        <v>0</v>
      </c>
      <c r="BC51" s="91">
        <f>ROUND(BC52+BC54+BC56,2)</f>
        <v>0</v>
      </c>
      <c r="BD51" s="93">
        <f>ROUND(BD52+BD54+BD56,2)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21</v>
      </c>
    </row>
    <row r="52" spans="2:91" s="5" customFormat="1" ht="31.5" customHeight="1">
      <c r="B52" s="96"/>
      <c r="C52" s="97"/>
      <c r="D52" s="380" t="s">
        <v>82</v>
      </c>
      <c r="E52" s="380"/>
      <c r="F52" s="380"/>
      <c r="G52" s="380"/>
      <c r="H52" s="380"/>
      <c r="I52" s="98"/>
      <c r="J52" s="380" t="s">
        <v>83</v>
      </c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79">
        <f>ROUND(AG53,2)</f>
        <v>0</v>
      </c>
      <c r="AH52" s="378"/>
      <c r="AI52" s="378"/>
      <c r="AJ52" s="378"/>
      <c r="AK52" s="378"/>
      <c r="AL52" s="378"/>
      <c r="AM52" s="378"/>
      <c r="AN52" s="377">
        <f t="shared" si="0"/>
        <v>0</v>
      </c>
      <c r="AO52" s="378"/>
      <c r="AP52" s="378"/>
      <c r="AQ52" s="99" t="s">
        <v>84</v>
      </c>
      <c r="AR52" s="100"/>
      <c r="AS52" s="101">
        <f>ROUND(AS53,2)</f>
        <v>0</v>
      </c>
      <c r="AT52" s="102">
        <f t="shared" si="1"/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ROUND(AZ53,2)</f>
        <v>0</v>
      </c>
      <c r="BA52" s="102">
        <f>ROUND(BA53,2)</f>
        <v>0</v>
      </c>
      <c r="BB52" s="102">
        <f>ROUND(BB53,2)</f>
        <v>0</v>
      </c>
      <c r="BC52" s="102">
        <f>ROUND(BC53,2)</f>
        <v>0</v>
      </c>
      <c r="BD52" s="104">
        <f>ROUND(BD53,2)</f>
        <v>0</v>
      </c>
      <c r="BS52" s="105" t="s">
        <v>77</v>
      </c>
      <c r="BT52" s="105" t="s">
        <v>85</v>
      </c>
      <c r="BU52" s="105" t="s">
        <v>79</v>
      </c>
      <c r="BV52" s="105" t="s">
        <v>80</v>
      </c>
      <c r="BW52" s="105" t="s">
        <v>86</v>
      </c>
      <c r="BX52" s="105" t="s">
        <v>7</v>
      </c>
      <c r="CL52" s="105" t="s">
        <v>21</v>
      </c>
      <c r="CM52" s="105" t="s">
        <v>87</v>
      </c>
    </row>
    <row r="53" spans="1:90" s="6" customFormat="1" ht="28.5" customHeight="1">
      <c r="A53" s="106" t="s">
        <v>88</v>
      </c>
      <c r="B53" s="107"/>
      <c r="C53" s="108"/>
      <c r="D53" s="108"/>
      <c r="E53" s="383" t="s">
        <v>89</v>
      </c>
      <c r="F53" s="383"/>
      <c r="G53" s="383"/>
      <c r="H53" s="383"/>
      <c r="I53" s="383"/>
      <c r="J53" s="108"/>
      <c r="K53" s="383" t="s">
        <v>90</v>
      </c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1">
        <f>'2016-42-101-SP - SO 101 -...'!J29</f>
        <v>0</v>
      </c>
      <c r="AH53" s="382"/>
      <c r="AI53" s="382"/>
      <c r="AJ53" s="382"/>
      <c r="AK53" s="382"/>
      <c r="AL53" s="382"/>
      <c r="AM53" s="382"/>
      <c r="AN53" s="381">
        <f t="shared" si="0"/>
        <v>0</v>
      </c>
      <c r="AO53" s="382"/>
      <c r="AP53" s="382"/>
      <c r="AQ53" s="109" t="s">
        <v>91</v>
      </c>
      <c r="AR53" s="110"/>
      <c r="AS53" s="111">
        <v>0</v>
      </c>
      <c r="AT53" s="112">
        <f t="shared" si="1"/>
        <v>0</v>
      </c>
      <c r="AU53" s="113">
        <f>'2016-42-101-SP - SO 101 -...'!P95</f>
        <v>0</v>
      </c>
      <c r="AV53" s="112">
        <f>'2016-42-101-SP - SO 101 -...'!J32</f>
        <v>0</v>
      </c>
      <c r="AW53" s="112">
        <f>'2016-42-101-SP - SO 101 -...'!J33</f>
        <v>0</v>
      </c>
      <c r="AX53" s="112">
        <f>'2016-42-101-SP - SO 101 -...'!J34</f>
        <v>0</v>
      </c>
      <c r="AY53" s="112">
        <f>'2016-42-101-SP - SO 101 -...'!J35</f>
        <v>0</v>
      </c>
      <c r="AZ53" s="112">
        <f>'2016-42-101-SP - SO 101 -...'!F32</f>
        <v>0</v>
      </c>
      <c r="BA53" s="112">
        <f>'2016-42-101-SP - SO 101 -...'!F33</f>
        <v>0</v>
      </c>
      <c r="BB53" s="112">
        <f>'2016-42-101-SP - SO 101 -...'!F34</f>
        <v>0</v>
      </c>
      <c r="BC53" s="112">
        <f>'2016-42-101-SP - SO 101 -...'!F35</f>
        <v>0</v>
      </c>
      <c r="BD53" s="114">
        <f>'2016-42-101-SP - SO 101 -...'!F36</f>
        <v>0</v>
      </c>
      <c r="BT53" s="115" t="s">
        <v>87</v>
      </c>
      <c r="BV53" s="115" t="s">
        <v>80</v>
      </c>
      <c r="BW53" s="115" t="s">
        <v>92</v>
      </c>
      <c r="BX53" s="115" t="s">
        <v>86</v>
      </c>
      <c r="CL53" s="115" t="s">
        <v>21</v>
      </c>
    </row>
    <row r="54" spans="2:91" s="5" customFormat="1" ht="31.5" customHeight="1">
      <c r="B54" s="96"/>
      <c r="C54" s="97"/>
      <c r="D54" s="380" t="s">
        <v>93</v>
      </c>
      <c r="E54" s="380"/>
      <c r="F54" s="380"/>
      <c r="G54" s="380"/>
      <c r="H54" s="380"/>
      <c r="I54" s="98"/>
      <c r="J54" s="380" t="s">
        <v>94</v>
      </c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79">
        <f>ROUND(AG55,2)</f>
        <v>0</v>
      </c>
      <c r="AH54" s="378"/>
      <c r="AI54" s="378"/>
      <c r="AJ54" s="378"/>
      <c r="AK54" s="378"/>
      <c r="AL54" s="378"/>
      <c r="AM54" s="378"/>
      <c r="AN54" s="377">
        <f t="shared" si="0"/>
        <v>0</v>
      </c>
      <c r="AO54" s="378"/>
      <c r="AP54" s="378"/>
      <c r="AQ54" s="99" t="s">
        <v>84</v>
      </c>
      <c r="AR54" s="100"/>
      <c r="AS54" s="101">
        <f>ROUND(AS55,2)</f>
        <v>0</v>
      </c>
      <c r="AT54" s="102">
        <f t="shared" si="1"/>
        <v>0</v>
      </c>
      <c r="AU54" s="103">
        <f>ROUND(AU55,5)</f>
        <v>0</v>
      </c>
      <c r="AV54" s="102">
        <f>ROUND(AZ54*L26,2)</f>
        <v>0</v>
      </c>
      <c r="AW54" s="102">
        <f>ROUND(BA54*L27,2)</f>
        <v>0</v>
      </c>
      <c r="AX54" s="102">
        <f>ROUND(BB54*L26,2)</f>
        <v>0</v>
      </c>
      <c r="AY54" s="102">
        <f>ROUND(BC54*L27,2)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77</v>
      </c>
      <c r="BT54" s="105" t="s">
        <v>85</v>
      </c>
      <c r="BU54" s="105" t="s">
        <v>79</v>
      </c>
      <c r="BV54" s="105" t="s">
        <v>80</v>
      </c>
      <c r="BW54" s="105" t="s">
        <v>95</v>
      </c>
      <c r="BX54" s="105" t="s">
        <v>7</v>
      </c>
      <c r="CL54" s="105" t="s">
        <v>96</v>
      </c>
      <c r="CM54" s="105" t="s">
        <v>87</v>
      </c>
    </row>
    <row r="55" spans="1:90" s="6" customFormat="1" ht="28.5" customHeight="1">
      <c r="A55" s="106" t="s">
        <v>88</v>
      </c>
      <c r="B55" s="107"/>
      <c r="C55" s="108"/>
      <c r="D55" s="108"/>
      <c r="E55" s="383" t="s">
        <v>97</v>
      </c>
      <c r="F55" s="383"/>
      <c r="G55" s="383"/>
      <c r="H55" s="383"/>
      <c r="I55" s="383"/>
      <c r="J55" s="108"/>
      <c r="K55" s="383" t="s">
        <v>98</v>
      </c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1">
        <f>'2016-42-431-SP - SO 431 -...'!J29</f>
        <v>0</v>
      </c>
      <c r="AH55" s="382"/>
      <c r="AI55" s="382"/>
      <c r="AJ55" s="382"/>
      <c r="AK55" s="382"/>
      <c r="AL55" s="382"/>
      <c r="AM55" s="382"/>
      <c r="AN55" s="381">
        <f t="shared" si="0"/>
        <v>0</v>
      </c>
      <c r="AO55" s="382"/>
      <c r="AP55" s="382"/>
      <c r="AQ55" s="109" t="s">
        <v>91</v>
      </c>
      <c r="AR55" s="110"/>
      <c r="AS55" s="111">
        <v>0</v>
      </c>
      <c r="AT55" s="112">
        <f t="shared" si="1"/>
        <v>0</v>
      </c>
      <c r="AU55" s="113">
        <f>'2016-42-431-SP - SO 431 -...'!P87</f>
        <v>0</v>
      </c>
      <c r="AV55" s="112">
        <f>'2016-42-431-SP - SO 431 -...'!J32</f>
        <v>0</v>
      </c>
      <c r="AW55" s="112">
        <f>'2016-42-431-SP - SO 431 -...'!J33</f>
        <v>0</v>
      </c>
      <c r="AX55" s="112">
        <f>'2016-42-431-SP - SO 431 -...'!J34</f>
        <v>0</v>
      </c>
      <c r="AY55" s="112">
        <f>'2016-42-431-SP - SO 431 -...'!J35</f>
        <v>0</v>
      </c>
      <c r="AZ55" s="112">
        <f>'2016-42-431-SP - SO 431 -...'!F32</f>
        <v>0</v>
      </c>
      <c r="BA55" s="112">
        <f>'2016-42-431-SP - SO 431 -...'!F33</f>
        <v>0</v>
      </c>
      <c r="BB55" s="112">
        <f>'2016-42-431-SP - SO 431 -...'!F34</f>
        <v>0</v>
      </c>
      <c r="BC55" s="112">
        <f>'2016-42-431-SP - SO 431 -...'!F35</f>
        <v>0</v>
      </c>
      <c r="BD55" s="114">
        <f>'2016-42-431-SP - SO 431 -...'!F36</f>
        <v>0</v>
      </c>
      <c r="BT55" s="115" t="s">
        <v>87</v>
      </c>
      <c r="BV55" s="115" t="s">
        <v>80</v>
      </c>
      <c r="BW55" s="115" t="s">
        <v>99</v>
      </c>
      <c r="BX55" s="115" t="s">
        <v>95</v>
      </c>
      <c r="CL55" s="115" t="s">
        <v>96</v>
      </c>
    </row>
    <row r="56" spans="2:91" s="5" customFormat="1" ht="31.5" customHeight="1">
      <c r="B56" s="96"/>
      <c r="C56" s="97"/>
      <c r="D56" s="380" t="s">
        <v>100</v>
      </c>
      <c r="E56" s="380"/>
      <c r="F56" s="380"/>
      <c r="G56" s="380"/>
      <c r="H56" s="380"/>
      <c r="I56" s="98"/>
      <c r="J56" s="380" t="s">
        <v>101</v>
      </c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9">
        <f>ROUND(AG57,2)</f>
        <v>0</v>
      </c>
      <c r="AH56" s="378"/>
      <c r="AI56" s="378"/>
      <c r="AJ56" s="378"/>
      <c r="AK56" s="378"/>
      <c r="AL56" s="378"/>
      <c r="AM56" s="378"/>
      <c r="AN56" s="377">
        <f t="shared" si="0"/>
        <v>0</v>
      </c>
      <c r="AO56" s="378"/>
      <c r="AP56" s="378"/>
      <c r="AQ56" s="99" t="s">
        <v>84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77</v>
      </c>
      <c r="BT56" s="105" t="s">
        <v>85</v>
      </c>
      <c r="BU56" s="105" t="s">
        <v>79</v>
      </c>
      <c r="BV56" s="105" t="s">
        <v>80</v>
      </c>
      <c r="BW56" s="105" t="s">
        <v>102</v>
      </c>
      <c r="BX56" s="105" t="s">
        <v>7</v>
      </c>
      <c r="CL56" s="105" t="s">
        <v>76</v>
      </c>
      <c r="CM56" s="105" t="s">
        <v>87</v>
      </c>
    </row>
    <row r="57" spans="1:90" s="6" customFormat="1" ht="28.5" customHeight="1">
      <c r="A57" s="106" t="s">
        <v>88</v>
      </c>
      <c r="B57" s="107"/>
      <c r="C57" s="108"/>
      <c r="D57" s="108"/>
      <c r="E57" s="383" t="s">
        <v>103</v>
      </c>
      <c r="F57" s="383"/>
      <c r="G57" s="383"/>
      <c r="H57" s="383"/>
      <c r="I57" s="383"/>
      <c r="J57" s="108"/>
      <c r="K57" s="383" t="s">
        <v>104</v>
      </c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1">
        <f>'2016-42-VON-SP - VON - So...'!J29</f>
        <v>0</v>
      </c>
      <c r="AH57" s="382"/>
      <c r="AI57" s="382"/>
      <c r="AJ57" s="382"/>
      <c r="AK57" s="382"/>
      <c r="AL57" s="382"/>
      <c r="AM57" s="382"/>
      <c r="AN57" s="381">
        <f t="shared" si="0"/>
        <v>0</v>
      </c>
      <c r="AO57" s="382"/>
      <c r="AP57" s="382"/>
      <c r="AQ57" s="109" t="s">
        <v>91</v>
      </c>
      <c r="AR57" s="110"/>
      <c r="AS57" s="116">
        <v>0</v>
      </c>
      <c r="AT57" s="117">
        <f t="shared" si="1"/>
        <v>0</v>
      </c>
      <c r="AU57" s="118">
        <f>'2016-42-VON-SP - VON - So...'!P86</f>
        <v>0</v>
      </c>
      <c r="AV57" s="117">
        <f>'2016-42-VON-SP - VON - So...'!J32</f>
        <v>0</v>
      </c>
      <c r="AW57" s="117">
        <f>'2016-42-VON-SP - VON - So...'!J33</f>
        <v>0</v>
      </c>
      <c r="AX57" s="117">
        <f>'2016-42-VON-SP - VON - So...'!J34</f>
        <v>0</v>
      </c>
      <c r="AY57" s="117">
        <f>'2016-42-VON-SP - VON - So...'!J35</f>
        <v>0</v>
      </c>
      <c r="AZ57" s="117">
        <f>'2016-42-VON-SP - VON - So...'!F32</f>
        <v>0</v>
      </c>
      <c r="BA57" s="117">
        <f>'2016-42-VON-SP - VON - So...'!F33</f>
        <v>0</v>
      </c>
      <c r="BB57" s="117">
        <f>'2016-42-VON-SP - VON - So...'!F34</f>
        <v>0</v>
      </c>
      <c r="BC57" s="117">
        <f>'2016-42-VON-SP - VON - So...'!F35</f>
        <v>0</v>
      </c>
      <c r="BD57" s="119">
        <f>'2016-42-VON-SP - VON - So...'!F36</f>
        <v>0</v>
      </c>
      <c r="BT57" s="115" t="s">
        <v>87</v>
      </c>
      <c r="BV57" s="115" t="s">
        <v>80</v>
      </c>
      <c r="BW57" s="115" t="s">
        <v>105</v>
      </c>
      <c r="BX57" s="115" t="s">
        <v>102</v>
      </c>
      <c r="CL57" s="115" t="s">
        <v>76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D2TvFUQETSZo2MUTW8i9Opfc5WZCKMb7GQhawpxLP1oPgrODLF0/7z0nUaVpBMqgB69HzFiYq4hk0xPunV1kwg==" saltValue="Dnot96sgT0E8y2SNVsHMWj65mdhoG1qsviam6JEipsMfKNqJykItBFgS8YAEL8ygLc6AwNmXFwfK72EhCd9kEA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6-42-101-SP - SO 101 -...'!C2" display="/"/>
    <hyperlink ref="A55" location="'2016-42-431-SP - SO 431 -...'!C2" display="/"/>
    <hyperlink ref="A57" location="'2016-42-VON-SP - VON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92</v>
      </c>
      <c r="AZ2" s="125" t="s">
        <v>111</v>
      </c>
      <c r="BA2" s="125" t="s">
        <v>112</v>
      </c>
      <c r="BB2" s="125" t="s">
        <v>113</v>
      </c>
      <c r="BC2" s="125" t="s">
        <v>114</v>
      </c>
      <c r="BD2" s="125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115</v>
      </c>
      <c r="BA3" s="125" t="s">
        <v>116</v>
      </c>
      <c r="BB3" s="125" t="s">
        <v>117</v>
      </c>
      <c r="BC3" s="125" t="s">
        <v>87</v>
      </c>
      <c r="BD3" s="125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119</v>
      </c>
      <c r="BA4" s="125" t="s">
        <v>120</v>
      </c>
      <c r="BB4" s="125" t="s">
        <v>117</v>
      </c>
      <c r="BC4" s="125" t="s">
        <v>121</v>
      </c>
      <c r="BD4" s="125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122</v>
      </c>
      <c r="BA5" s="125" t="s">
        <v>123</v>
      </c>
      <c r="BB5" s="125" t="s">
        <v>124</v>
      </c>
      <c r="BC5" s="125" t="s">
        <v>125</v>
      </c>
      <c r="BD5" s="125" t="s">
        <v>87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126</v>
      </c>
      <c r="BA6" s="125" t="s">
        <v>127</v>
      </c>
      <c r="BB6" s="125" t="s">
        <v>124</v>
      </c>
      <c r="BC6" s="125" t="s">
        <v>128</v>
      </c>
      <c r="BD6" s="125" t="s">
        <v>87</v>
      </c>
    </row>
    <row r="7" spans="2:56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  <c r="AZ7" s="125" t="s">
        <v>129</v>
      </c>
      <c r="BA7" s="125" t="s">
        <v>130</v>
      </c>
      <c r="BB7" s="125" t="s">
        <v>124</v>
      </c>
      <c r="BC7" s="125" t="s">
        <v>131</v>
      </c>
      <c r="BD7" s="125" t="s">
        <v>87</v>
      </c>
    </row>
    <row r="8" spans="2:56" ht="13.5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  <c r="AZ8" s="125" t="s">
        <v>133</v>
      </c>
      <c r="BA8" s="125" t="s">
        <v>134</v>
      </c>
      <c r="BB8" s="125" t="s">
        <v>135</v>
      </c>
      <c r="BC8" s="125" t="s">
        <v>136</v>
      </c>
      <c r="BD8" s="125" t="s">
        <v>87</v>
      </c>
    </row>
    <row r="9" spans="2:56" s="1" customFormat="1" ht="16.5" customHeight="1">
      <c r="B9" s="41"/>
      <c r="C9" s="42"/>
      <c r="D9" s="42"/>
      <c r="E9" s="387" t="s">
        <v>137</v>
      </c>
      <c r="F9" s="389"/>
      <c r="G9" s="389"/>
      <c r="H9" s="389"/>
      <c r="I9" s="128"/>
      <c r="J9" s="42"/>
      <c r="K9" s="45"/>
      <c r="AZ9" s="125" t="s">
        <v>138</v>
      </c>
      <c r="BA9" s="125" t="s">
        <v>139</v>
      </c>
      <c r="BB9" s="125" t="s">
        <v>117</v>
      </c>
      <c r="BC9" s="125" t="s">
        <v>140</v>
      </c>
      <c r="BD9" s="125" t="s">
        <v>87</v>
      </c>
    </row>
    <row r="10" spans="2:56" s="1" customFormat="1" ht="13.5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  <c r="AZ10" s="125" t="s">
        <v>142</v>
      </c>
      <c r="BA10" s="125" t="s">
        <v>139</v>
      </c>
      <c r="BB10" s="125" t="s">
        <v>113</v>
      </c>
      <c r="BC10" s="125" t="s">
        <v>85</v>
      </c>
      <c r="BD10" s="125" t="s">
        <v>87</v>
      </c>
    </row>
    <row r="11" spans="2:56" s="1" customFormat="1" ht="36.95" customHeight="1">
      <c r="B11" s="41"/>
      <c r="C11" s="42"/>
      <c r="D11" s="42"/>
      <c r="E11" s="390" t="s">
        <v>143</v>
      </c>
      <c r="F11" s="389"/>
      <c r="G11" s="389"/>
      <c r="H11" s="389"/>
      <c r="I11" s="128"/>
      <c r="J11" s="42"/>
      <c r="K11" s="45"/>
      <c r="AZ11" s="125" t="s">
        <v>144</v>
      </c>
      <c r="BA11" s="125" t="s">
        <v>145</v>
      </c>
      <c r="BB11" s="125" t="s">
        <v>117</v>
      </c>
      <c r="BC11" s="125" t="s">
        <v>146</v>
      </c>
      <c r="BD11" s="125" t="s">
        <v>87</v>
      </c>
    </row>
    <row r="12" spans="2:56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  <c r="AZ12" s="125" t="s">
        <v>147</v>
      </c>
      <c r="BA12" s="125" t="s">
        <v>148</v>
      </c>
      <c r="BB12" s="125" t="s">
        <v>113</v>
      </c>
      <c r="BC12" s="125" t="s">
        <v>149</v>
      </c>
      <c r="BD12" s="125" t="s">
        <v>87</v>
      </c>
    </row>
    <row r="13" spans="2:56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23</v>
      </c>
      <c r="K13" s="45"/>
      <c r="AZ13" s="125" t="s">
        <v>150</v>
      </c>
      <c r="BA13" s="125" t="s">
        <v>151</v>
      </c>
      <c r="BB13" s="125" t="s">
        <v>124</v>
      </c>
      <c r="BC13" s="125" t="s">
        <v>152</v>
      </c>
      <c r="BD13" s="125" t="s">
        <v>87</v>
      </c>
    </row>
    <row r="14" spans="2:56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  <c r="AZ14" s="125" t="s">
        <v>153</v>
      </c>
      <c r="BA14" s="125" t="s">
        <v>154</v>
      </c>
      <c r="BB14" s="125" t="s">
        <v>124</v>
      </c>
      <c r="BC14" s="125" t="s">
        <v>155</v>
      </c>
      <c r="BD14" s="125" t="s">
        <v>87</v>
      </c>
    </row>
    <row r="15" spans="2:56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  <c r="AZ15" s="125" t="s">
        <v>156</v>
      </c>
      <c r="BA15" s="125" t="s">
        <v>157</v>
      </c>
      <c r="BB15" s="125" t="s">
        <v>124</v>
      </c>
      <c r="BC15" s="125" t="s">
        <v>158</v>
      </c>
      <c r="BD15" s="125" t="s">
        <v>87</v>
      </c>
    </row>
    <row r="16" spans="2:56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  <c r="AZ16" s="125" t="s">
        <v>159</v>
      </c>
      <c r="BA16" s="125" t="s">
        <v>145</v>
      </c>
      <c r="BB16" s="125" t="s">
        <v>117</v>
      </c>
      <c r="BC16" s="125" t="s">
        <v>85</v>
      </c>
      <c r="BD16" s="125" t="s">
        <v>87</v>
      </c>
    </row>
    <row r="17" spans="2:56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  <c r="AZ17" s="125" t="s">
        <v>160</v>
      </c>
      <c r="BA17" s="125" t="s">
        <v>145</v>
      </c>
      <c r="BB17" s="125" t="s">
        <v>117</v>
      </c>
      <c r="BC17" s="125" t="s">
        <v>161</v>
      </c>
      <c r="BD17" s="125" t="s">
        <v>87</v>
      </c>
    </row>
    <row r="18" spans="2:56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  <c r="AZ18" s="125" t="s">
        <v>162</v>
      </c>
      <c r="BA18" s="125" t="s">
        <v>151</v>
      </c>
      <c r="BB18" s="125" t="s">
        <v>113</v>
      </c>
      <c r="BC18" s="125" t="s">
        <v>163</v>
      </c>
      <c r="BD18" s="125" t="s">
        <v>87</v>
      </c>
    </row>
    <row r="19" spans="2:56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  <c r="AZ19" s="125" t="s">
        <v>164</v>
      </c>
      <c r="BA19" s="125" t="s">
        <v>165</v>
      </c>
      <c r="BB19" s="125" t="s">
        <v>113</v>
      </c>
      <c r="BC19" s="125" t="s">
        <v>166</v>
      </c>
      <c r="BD19" s="125" t="s">
        <v>87</v>
      </c>
    </row>
    <row r="20" spans="2:56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  <c r="AZ20" s="125" t="s">
        <v>167</v>
      </c>
      <c r="BA20" s="125" t="s">
        <v>168</v>
      </c>
      <c r="BB20" s="125" t="s">
        <v>117</v>
      </c>
      <c r="BC20" s="125" t="s">
        <v>169</v>
      </c>
      <c r="BD20" s="125" t="s">
        <v>87</v>
      </c>
    </row>
    <row r="21" spans="2:56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  <c r="AZ21" s="125" t="s">
        <v>170</v>
      </c>
      <c r="BA21" s="125" t="s">
        <v>171</v>
      </c>
      <c r="BB21" s="125" t="s">
        <v>135</v>
      </c>
      <c r="BC21" s="125" t="s">
        <v>172</v>
      </c>
      <c r="BD21" s="125" t="s">
        <v>87</v>
      </c>
    </row>
    <row r="22" spans="2:56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  <c r="AZ22" s="125" t="s">
        <v>173</v>
      </c>
      <c r="BA22" s="125" t="s">
        <v>174</v>
      </c>
      <c r="BB22" s="125" t="s">
        <v>135</v>
      </c>
      <c r="BC22" s="125" t="s">
        <v>85</v>
      </c>
      <c r="BD22" s="125" t="s">
        <v>87</v>
      </c>
    </row>
    <row r="23" spans="2:56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  <c r="AZ23" s="125" t="s">
        <v>175</v>
      </c>
      <c r="BA23" s="125" t="s">
        <v>176</v>
      </c>
      <c r="BB23" s="125" t="s">
        <v>113</v>
      </c>
      <c r="BC23" s="125" t="s">
        <v>177</v>
      </c>
      <c r="BD23" s="125" t="s">
        <v>87</v>
      </c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ROUND(J95,2)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0">
        <f>ROUND(SUM(BE95:BE386),2)</f>
        <v>0</v>
      </c>
      <c r="G32" s="42"/>
      <c r="H32" s="42"/>
      <c r="I32" s="141">
        <v>0.21</v>
      </c>
      <c r="J32" s="140">
        <f>ROUND(ROUND((SUM(BE95:BE386)),2)*I32,2)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ROUND(SUM(BF95:BF386),2)</f>
        <v>0</v>
      </c>
      <c r="G33" s="42"/>
      <c r="H33" s="42"/>
      <c r="I33" s="141">
        <v>0.15</v>
      </c>
      <c r="J33" s="140">
        <f>ROUND(ROUND((SUM(BF95:BF386)),2)*I33,2)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0">
        <f>ROUND(SUM(BG95:BG386),2)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0">
        <f>ROUND(SUM(BH95:BH386),2)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0">
        <f>ROUND(SUM(BI95:BI386),2)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 ht="13.5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7" t="s">
        <v>137</v>
      </c>
      <c r="F49" s="389"/>
      <c r="G49" s="389"/>
      <c r="H49" s="389"/>
      <c r="I49" s="128"/>
      <c r="J49" s="42"/>
      <c r="K49" s="45"/>
    </row>
    <row r="50" spans="2:11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0" t="str">
        <f>E11</f>
        <v>2016-42-101-SP - SO 101 - Soupis prací - Dopravní řešení</v>
      </c>
      <c r="F51" s="389"/>
      <c r="G51" s="389"/>
      <c r="H51" s="389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Martin Haueisen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J95</f>
        <v>0</v>
      </c>
      <c r="K60" s="45"/>
      <c r="AU60" s="24" t="s">
        <v>182</v>
      </c>
    </row>
    <row r="61" spans="2:11" s="8" customFormat="1" ht="24.95" customHeight="1">
      <c r="B61" s="159"/>
      <c r="C61" s="160"/>
      <c r="D61" s="161" t="s">
        <v>183</v>
      </c>
      <c r="E61" s="162"/>
      <c r="F61" s="162"/>
      <c r="G61" s="162"/>
      <c r="H61" s="162"/>
      <c r="I61" s="163"/>
      <c r="J61" s="164">
        <f>J96</f>
        <v>0</v>
      </c>
      <c r="K61" s="165"/>
    </row>
    <row r="62" spans="2:11" s="9" customFormat="1" ht="19.9" customHeight="1">
      <c r="B62" s="166"/>
      <c r="C62" s="167"/>
      <c r="D62" s="168" t="s">
        <v>184</v>
      </c>
      <c r="E62" s="169"/>
      <c r="F62" s="169"/>
      <c r="G62" s="169"/>
      <c r="H62" s="169"/>
      <c r="I62" s="170"/>
      <c r="J62" s="171">
        <f>J97</f>
        <v>0</v>
      </c>
      <c r="K62" s="172"/>
    </row>
    <row r="63" spans="2:11" s="9" customFormat="1" ht="14.85" customHeight="1">
      <c r="B63" s="166"/>
      <c r="C63" s="167"/>
      <c r="D63" s="168" t="s">
        <v>185</v>
      </c>
      <c r="E63" s="169"/>
      <c r="F63" s="169"/>
      <c r="G63" s="169"/>
      <c r="H63" s="169"/>
      <c r="I63" s="170"/>
      <c r="J63" s="171">
        <f>J148</f>
        <v>0</v>
      </c>
      <c r="K63" s="172"/>
    </row>
    <row r="64" spans="2:11" s="9" customFormat="1" ht="19.9" customHeight="1">
      <c r="B64" s="166"/>
      <c r="C64" s="167"/>
      <c r="D64" s="168" t="s">
        <v>186</v>
      </c>
      <c r="E64" s="169"/>
      <c r="F64" s="169"/>
      <c r="G64" s="169"/>
      <c r="H64" s="169"/>
      <c r="I64" s="170"/>
      <c r="J64" s="171">
        <f>J185</f>
        <v>0</v>
      </c>
      <c r="K64" s="172"/>
    </row>
    <row r="65" spans="2:11" s="9" customFormat="1" ht="19.9" customHeight="1">
      <c r="B65" s="166"/>
      <c r="C65" s="167"/>
      <c r="D65" s="168" t="s">
        <v>187</v>
      </c>
      <c r="E65" s="169"/>
      <c r="F65" s="169"/>
      <c r="G65" s="169"/>
      <c r="H65" s="169"/>
      <c r="I65" s="170"/>
      <c r="J65" s="171">
        <f>J201</f>
        <v>0</v>
      </c>
      <c r="K65" s="172"/>
    </row>
    <row r="66" spans="2:11" s="9" customFormat="1" ht="19.9" customHeight="1">
      <c r="B66" s="166"/>
      <c r="C66" s="167"/>
      <c r="D66" s="168" t="s">
        <v>188</v>
      </c>
      <c r="E66" s="169"/>
      <c r="F66" s="169"/>
      <c r="G66" s="169"/>
      <c r="H66" s="169"/>
      <c r="I66" s="170"/>
      <c r="J66" s="171">
        <f>J210</f>
        <v>0</v>
      </c>
      <c r="K66" s="172"/>
    </row>
    <row r="67" spans="2:11" s="9" customFormat="1" ht="19.9" customHeight="1">
      <c r="B67" s="166"/>
      <c r="C67" s="167"/>
      <c r="D67" s="168" t="s">
        <v>189</v>
      </c>
      <c r="E67" s="169"/>
      <c r="F67" s="169"/>
      <c r="G67" s="169"/>
      <c r="H67" s="169"/>
      <c r="I67" s="170"/>
      <c r="J67" s="171">
        <f>J215</f>
        <v>0</v>
      </c>
      <c r="K67" s="172"/>
    </row>
    <row r="68" spans="2:11" s="9" customFormat="1" ht="19.9" customHeight="1">
      <c r="B68" s="166"/>
      <c r="C68" s="167"/>
      <c r="D68" s="168" t="s">
        <v>190</v>
      </c>
      <c r="E68" s="169"/>
      <c r="F68" s="169"/>
      <c r="G68" s="169"/>
      <c r="H68" s="169"/>
      <c r="I68" s="170"/>
      <c r="J68" s="171">
        <f>J238</f>
        <v>0</v>
      </c>
      <c r="K68" s="172"/>
    </row>
    <row r="69" spans="2:11" s="9" customFormat="1" ht="19.9" customHeight="1">
      <c r="B69" s="166"/>
      <c r="C69" s="167"/>
      <c r="D69" s="168" t="s">
        <v>191</v>
      </c>
      <c r="E69" s="169"/>
      <c r="F69" s="169"/>
      <c r="G69" s="169"/>
      <c r="H69" s="169"/>
      <c r="I69" s="170"/>
      <c r="J69" s="171">
        <f>J254</f>
        <v>0</v>
      </c>
      <c r="K69" s="172"/>
    </row>
    <row r="70" spans="2:11" s="9" customFormat="1" ht="14.85" customHeight="1">
      <c r="B70" s="166"/>
      <c r="C70" s="167"/>
      <c r="D70" s="168" t="s">
        <v>192</v>
      </c>
      <c r="E70" s="169"/>
      <c r="F70" s="169"/>
      <c r="G70" s="169"/>
      <c r="H70" s="169"/>
      <c r="I70" s="170"/>
      <c r="J70" s="171">
        <f>J333</f>
        <v>0</v>
      </c>
      <c r="K70" s="172"/>
    </row>
    <row r="71" spans="2:11" s="9" customFormat="1" ht="19.9" customHeight="1">
      <c r="B71" s="166"/>
      <c r="C71" s="167"/>
      <c r="D71" s="168" t="s">
        <v>193</v>
      </c>
      <c r="E71" s="169"/>
      <c r="F71" s="169"/>
      <c r="G71" s="169"/>
      <c r="H71" s="169"/>
      <c r="I71" s="170"/>
      <c r="J71" s="171">
        <f>J353</f>
        <v>0</v>
      </c>
      <c r="K71" s="172"/>
    </row>
    <row r="72" spans="2:11" s="9" customFormat="1" ht="19.9" customHeight="1">
      <c r="B72" s="166"/>
      <c r="C72" s="167"/>
      <c r="D72" s="168" t="s">
        <v>194</v>
      </c>
      <c r="E72" s="169"/>
      <c r="F72" s="169"/>
      <c r="G72" s="169"/>
      <c r="H72" s="169"/>
      <c r="I72" s="170"/>
      <c r="J72" s="171">
        <f>J360</f>
        <v>0</v>
      </c>
      <c r="K72" s="172"/>
    </row>
    <row r="73" spans="2:11" s="9" customFormat="1" ht="19.9" customHeight="1">
      <c r="B73" s="166"/>
      <c r="C73" s="167"/>
      <c r="D73" s="168" t="s">
        <v>195</v>
      </c>
      <c r="E73" s="169"/>
      <c r="F73" s="169"/>
      <c r="G73" s="169"/>
      <c r="H73" s="169"/>
      <c r="I73" s="170"/>
      <c r="J73" s="171">
        <f>J362</f>
        <v>0</v>
      </c>
      <c r="K73" s="172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28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4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52"/>
      <c r="J79" s="60"/>
      <c r="K79" s="60"/>
      <c r="L79" s="61"/>
    </row>
    <row r="80" spans="2:12" s="1" customFormat="1" ht="36.95" customHeight="1">
      <c r="B80" s="41"/>
      <c r="C80" s="62" t="s">
        <v>196</v>
      </c>
      <c r="D80" s="63"/>
      <c r="E80" s="63"/>
      <c r="F80" s="63"/>
      <c r="G80" s="63"/>
      <c r="H80" s="63"/>
      <c r="I80" s="17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73"/>
      <c r="J82" s="63"/>
      <c r="K82" s="63"/>
      <c r="L82" s="61"/>
    </row>
    <row r="83" spans="2:12" s="1" customFormat="1" ht="16.5" customHeight="1">
      <c r="B83" s="41"/>
      <c r="C83" s="63"/>
      <c r="D83" s="63"/>
      <c r="E83" s="392" t="str">
        <f>E7</f>
        <v>Parkoviště v ul. Slavíčkova (č. 29), Sokolov</v>
      </c>
      <c r="F83" s="393"/>
      <c r="G83" s="393"/>
      <c r="H83" s="393"/>
      <c r="I83" s="173"/>
      <c r="J83" s="63"/>
      <c r="K83" s="63"/>
      <c r="L83" s="61"/>
    </row>
    <row r="84" spans="2:12" ht="13.5">
      <c r="B84" s="28"/>
      <c r="C84" s="65" t="s">
        <v>132</v>
      </c>
      <c r="D84" s="174"/>
      <c r="E84" s="174"/>
      <c r="F84" s="174"/>
      <c r="G84" s="174"/>
      <c r="H84" s="174"/>
      <c r="J84" s="174"/>
      <c r="K84" s="174"/>
      <c r="L84" s="175"/>
    </row>
    <row r="85" spans="2:12" s="1" customFormat="1" ht="16.5" customHeight="1">
      <c r="B85" s="41"/>
      <c r="C85" s="63"/>
      <c r="D85" s="63"/>
      <c r="E85" s="392" t="s">
        <v>137</v>
      </c>
      <c r="F85" s="394"/>
      <c r="G85" s="394"/>
      <c r="H85" s="394"/>
      <c r="I85" s="173"/>
      <c r="J85" s="63"/>
      <c r="K85" s="63"/>
      <c r="L85" s="61"/>
    </row>
    <row r="86" spans="2:12" s="1" customFormat="1" ht="14.45" customHeight="1">
      <c r="B86" s="41"/>
      <c r="C86" s="65" t="s">
        <v>141</v>
      </c>
      <c r="D86" s="63"/>
      <c r="E86" s="63"/>
      <c r="F86" s="63"/>
      <c r="G86" s="63"/>
      <c r="H86" s="63"/>
      <c r="I86" s="173"/>
      <c r="J86" s="63"/>
      <c r="K86" s="63"/>
      <c r="L86" s="61"/>
    </row>
    <row r="87" spans="2:12" s="1" customFormat="1" ht="17.25" customHeight="1">
      <c r="B87" s="41"/>
      <c r="C87" s="63"/>
      <c r="D87" s="63"/>
      <c r="E87" s="363" t="str">
        <f>E11</f>
        <v>2016-42-101-SP - SO 101 - Soupis prací - Dopravní řešení</v>
      </c>
      <c r="F87" s="394"/>
      <c r="G87" s="394"/>
      <c r="H87" s="394"/>
      <c r="I87" s="173"/>
      <c r="J87" s="63"/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12" s="1" customFormat="1" ht="18" customHeight="1">
      <c r="B89" s="41"/>
      <c r="C89" s="65" t="s">
        <v>24</v>
      </c>
      <c r="D89" s="63"/>
      <c r="E89" s="63"/>
      <c r="F89" s="176" t="str">
        <f>F14</f>
        <v>ul. Slavíčkova v Sokolově, Karlovarský kraj</v>
      </c>
      <c r="G89" s="63"/>
      <c r="H89" s="63"/>
      <c r="I89" s="177" t="s">
        <v>26</v>
      </c>
      <c r="J89" s="73" t="str">
        <f>IF(J14="","",J14)</f>
        <v>29.6.2017</v>
      </c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3"/>
      <c r="J90" s="63"/>
      <c r="K90" s="63"/>
      <c r="L90" s="61"/>
    </row>
    <row r="91" spans="2:12" s="1" customFormat="1" ht="13.5">
      <c r="B91" s="41"/>
      <c r="C91" s="65" t="s">
        <v>28</v>
      </c>
      <c r="D91" s="63"/>
      <c r="E91" s="63"/>
      <c r="F91" s="176" t="str">
        <f>E17</f>
        <v>Město Sokolov</v>
      </c>
      <c r="G91" s="63"/>
      <c r="H91" s="63"/>
      <c r="I91" s="177" t="s">
        <v>36</v>
      </c>
      <c r="J91" s="176" t="str">
        <f>E23</f>
        <v>Ing. Martin Haueisen</v>
      </c>
      <c r="K91" s="63"/>
      <c r="L91" s="61"/>
    </row>
    <row r="92" spans="2:12" s="1" customFormat="1" ht="14.45" customHeight="1">
      <c r="B92" s="41"/>
      <c r="C92" s="65" t="s">
        <v>34</v>
      </c>
      <c r="D92" s="63"/>
      <c r="E92" s="63"/>
      <c r="F92" s="176" t="str">
        <f>IF(E20="","",E20)</f>
        <v/>
      </c>
      <c r="G92" s="63"/>
      <c r="H92" s="63"/>
      <c r="I92" s="173"/>
      <c r="J92" s="63"/>
      <c r="K92" s="63"/>
      <c r="L92" s="61"/>
    </row>
    <row r="93" spans="2:12" s="1" customFormat="1" ht="10.35" customHeight="1">
      <c r="B93" s="41"/>
      <c r="C93" s="63"/>
      <c r="D93" s="63"/>
      <c r="E93" s="63"/>
      <c r="F93" s="63"/>
      <c r="G93" s="63"/>
      <c r="H93" s="63"/>
      <c r="I93" s="173"/>
      <c r="J93" s="63"/>
      <c r="K93" s="63"/>
      <c r="L93" s="61"/>
    </row>
    <row r="94" spans="2:20" s="10" customFormat="1" ht="29.25" customHeight="1">
      <c r="B94" s="178"/>
      <c r="C94" s="179" t="s">
        <v>197</v>
      </c>
      <c r="D94" s="180" t="s">
        <v>62</v>
      </c>
      <c r="E94" s="180" t="s">
        <v>58</v>
      </c>
      <c r="F94" s="180" t="s">
        <v>198</v>
      </c>
      <c r="G94" s="180" t="s">
        <v>199</v>
      </c>
      <c r="H94" s="180" t="s">
        <v>200</v>
      </c>
      <c r="I94" s="181" t="s">
        <v>201</v>
      </c>
      <c r="J94" s="180" t="s">
        <v>180</v>
      </c>
      <c r="K94" s="182" t="s">
        <v>202</v>
      </c>
      <c r="L94" s="183"/>
      <c r="M94" s="81" t="s">
        <v>203</v>
      </c>
      <c r="N94" s="82" t="s">
        <v>47</v>
      </c>
      <c r="O94" s="82" t="s">
        <v>204</v>
      </c>
      <c r="P94" s="82" t="s">
        <v>205</v>
      </c>
      <c r="Q94" s="82" t="s">
        <v>206</v>
      </c>
      <c r="R94" s="82" t="s">
        <v>207</v>
      </c>
      <c r="S94" s="82" t="s">
        <v>208</v>
      </c>
      <c r="T94" s="83" t="s">
        <v>209</v>
      </c>
    </row>
    <row r="95" spans="2:63" s="1" customFormat="1" ht="29.25" customHeight="1">
      <c r="B95" s="41"/>
      <c r="C95" s="87" t="s">
        <v>181</v>
      </c>
      <c r="D95" s="63"/>
      <c r="E95" s="63"/>
      <c r="F95" s="63"/>
      <c r="G95" s="63"/>
      <c r="H95" s="63"/>
      <c r="I95" s="173"/>
      <c r="J95" s="184">
        <f>BK95</f>
        <v>0</v>
      </c>
      <c r="K95" s="63"/>
      <c r="L95" s="61"/>
      <c r="M95" s="84"/>
      <c r="N95" s="85"/>
      <c r="O95" s="85"/>
      <c r="P95" s="185">
        <f>P96</f>
        <v>0</v>
      </c>
      <c r="Q95" s="85"/>
      <c r="R95" s="185">
        <f>R96</f>
        <v>76.56334116</v>
      </c>
      <c r="S95" s="85"/>
      <c r="T95" s="186">
        <f>T96</f>
        <v>170.21099999999998</v>
      </c>
      <c r="AT95" s="24" t="s">
        <v>77</v>
      </c>
      <c r="AU95" s="24" t="s">
        <v>182</v>
      </c>
      <c r="BK95" s="187">
        <f>BK96</f>
        <v>0</v>
      </c>
    </row>
    <row r="96" spans="2:63" s="11" customFormat="1" ht="37.35" customHeight="1">
      <c r="B96" s="188"/>
      <c r="C96" s="189"/>
      <c r="D96" s="190" t="s">
        <v>77</v>
      </c>
      <c r="E96" s="191" t="s">
        <v>210</v>
      </c>
      <c r="F96" s="191" t="s">
        <v>211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P97+P185+P201+P210+P215+P238+P254+P353+P360+P362</f>
        <v>0</v>
      </c>
      <c r="Q96" s="196"/>
      <c r="R96" s="197">
        <f>R97+R185+R201+R210+R215+R238+R254+R353+R360+R362</f>
        <v>76.56334116</v>
      </c>
      <c r="S96" s="196"/>
      <c r="T96" s="198">
        <f>T97+T185+T201+T210+T215+T238+T254+T353+T360+T362</f>
        <v>170.21099999999998</v>
      </c>
      <c r="AR96" s="199" t="s">
        <v>85</v>
      </c>
      <c r="AT96" s="200" t="s">
        <v>77</v>
      </c>
      <c r="AU96" s="200" t="s">
        <v>78</v>
      </c>
      <c r="AY96" s="199" t="s">
        <v>212</v>
      </c>
      <c r="BK96" s="201">
        <f>BK97+BK185+BK201+BK210+BK215+BK238+BK254+BK353+BK360+BK362</f>
        <v>0</v>
      </c>
    </row>
    <row r="97" spans="2:63" s="11" customFormat="1" ht="19.9" customHeight="1">
      <c r="B97" s="188"/>
      <c r="C97" s="189"/>
      <c r="D97" s="190" t="s">
        <v>77</v>
      </c>
      <c r="E97" s="202" t="s">
        <v>85</v>
      </c>
      <c r="F97" s="202" t="s">
        <v>213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P98+SUM(P99:P148)</f>
        <v>0</v>
      </c>
      <c r="Q97" s="196"/>
      <c r="R97" s="197">
        <f>R98+SUM(R99:R148)</f>
        <v>6.6328949999999995</v>
      </c>
      <c r="S97" s="196"/>
      <c r="T97" s="198">
        <f>T98+SUM(T99:T148)</f>
        <v>0</v>
      </c>
      <c r="AR97" s="199" t="s">
        <v>85</v>
      </c>
      <c r="AT97" s="200" t="s">
        <v>77</v>
      </c>
      <c r="AU97" s="200" t="s">
        <v>85</v>
      </c>
      <c r="AY97" s="199" t="s">
        <v>212</v>
      </c>
      <c r="BK97" s="201">
        <f>BK98+SUM(BK99:BK148)</f>
        <v>0</v>
      </c>
    </row>
    <row r="98" spans="2:65" s="1" customFormat="1" ht="38.25" customHeight="1">
      <c r="B98" s="41"/>
      <c r="C98" s="204" t="s">
        <v>85</v>
      </c>
      <c r="D98" s="204" t="s">
        <v>214</v>
      </c>
      <c r="E98" s="205" t="s">
        <v>215</v>
      </c>
      <c r="F98" s="206" t="s">
        <v>216</v>
      </c>
      <c r="G98" s="207" t="s">
        <v>124</v>
      </c>
      <c r="H98" s="208">
        <v>29</v>
      </c>
      <c r="I98" s="209"/>
      <c r="J98" s="210">
        <f>ROUND(I98*H98,2)</f>
        <v>0</v>
      </c>
      <c r="K98" s="206" t="s">
        <v>217</v>
      </c>
      <c r="L98" s="61"/>
      <c r="M98" s="211" t="s">
        <v>76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218</v>
      </c>
      <c r="AT98" s="24" t="s">
        <v>214</v>
      </c>
      <c r="AU98" s="24" t="s">
        <v>87</v>
      </c>
      <c r="AY98" s="24" t="s">
        <v>212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85</v>
      </c>
      <c r="BK98" s="215">
        <f>ROUND(I98*H98,2)</f>
        <v>0</v>
      </c>
      <c r="BL98" s="24" t="s">
        <v>218</v>
      </c>
      <c r="BM98" s="24" t="s">
        <v>219</v>
      </c>
    </row>
    <row r="99" spans="2:47" s="1" customFormat="1" ht="27">
      <c r="B99" s="41"/>
      <c r="C99" s="63"/>
      <c r="D99" s="216" t="s">
        <v>220</v>
      </c>
      <c r="E99" s="63"/>
      <c r="F99" s="217" t="s">
        <v>221</v>
      </c>
      <c r="G99" s="63"/>
      <c r="H99" s="63"/>
      <c r="I99" s="173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220</v>
      </c>
      <c r="AU99" s="24" t="s">
        <v>87</v>
      </c>
    </row>
    <row r="100" spans="2:51" s="12" customFormat="1" ht="13.5">
      <c r="B100" s="219"/>
      <c r="C100" s="220"/>
      <c r="D100" s="216" t="s">
        <v>222</v>
      </c>
      <c r="E100" s="221" t="s">
        <v>76</v>
      </c>
      <c r="F100" s="222" t="s">
        <v>223</v>
      </c>
      <c r="G100" s="220"/>
      <c r="H100" s="221" t="s">
        <v>76</v>
      </c>
      <c r="I100" s="223"/>
      <c r="J100" s="220"/>
      <c r="K100" s="220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222</v>
      </c>
      <c r="AU100" s="228" t="s">
        <v>87</v>
      </c>
      <c r="AV100" s="12" t="s">
        <v>85</v>
      </c>
      <c r="AW100" s="12" t="s">
        <v>40</v>
      </c>
      <c r="AX100" s="12" t="s">
        <v>78</v>
      </c>
      <c r="AY100" s="228" t="s">
        <v>212</v>
      </c>
    </row>
    <row r="101" spans="2:51" s="13" customFormat="1" ht="13.5">
      <c r="B101" s="229"/>
      <c r="C101" s="230"/>
      <c r="D101" s="216" t="s">
        <v>222</v>
      </c>
      <c r="E101" s="231" t="s">
        <v>150</v>
      </c>
      <c r="F101" s="232" t="s">
        <v>224</v>
      </c>
      <c r="G101" s="230"/>
      <c r="H101" s="233">
        <v>29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222</v>
      </c>
      <c r="AU101" s="239" t="s">
        <v>87</v>
      </c>
      <c r="AV101" s="13" t="s">
        <v>87</v>
      </c>
      <c r="AW101" s="13" t="s">
        <v>40</v>
      </c>
      <c r="AX101" s="13" t="s">
        <v>78</v>
      </c>
      <c r="AY101" s="239" t="s">
        <v>212</v>
      </c>
    </row>
    <row r="102" spans="2:51" s="14" customFormat="1" ht="13.5">
      <c r="B102" s="240"/>
      <c r="C102" s="241"/>
      <c r="D102" s="216" t="s">
        <v>222</v>
      </c>
      <c r="E102" s="242" t="s">
        <v>76</v>
      </c>
      <c r="F102" s="243" t="s">
        <v>225</v>
      </c>
      <c r="G102" s="241"/>
      <c r="H102" s="244">
        <v>29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222</v>
      </c>
      <c r="AU102" s="250" t="s">
        <v>87</v>
      </c>
      <c r="AV102" s="14" t="s">
        <v>218</v>
      </c>
      <c r="AW102" s="14" t="s">
        <v>40</v>
      </c>
      <c r="AX102" s="14" t="s">
        <v>85</v>
      </c>
      <c r="AY102" s="250" t="s">
        <v>212</v>
      </c>
    </row>
    <row r="103" spans="2:65" s="1" customFormat="1" ht="38.25" customHeight="1">
      <c r="B103" s="41"/>
      <c r="C103" s="204" t="s">
        <v>87</v>
      </c>
      <c r="D103" s="204" t="s">
        <v>214</v>
      </c>
      <c r="E103" s="205" t="s">
        <v>226</v>
      </c>
      <c r="F103" s="206" t="s">
        <v>227</v>
      </c>
      <c r="G103" s="207" t="s">
        <v>124</v>
      </c>
      <c r="H103" s="208">
        <v>85</v>
      </c>
      <c r="I103" s="209"/>
      <c r="J103" s="210">
        <f>ROUND(I103*H103,2)</f>
        <v>0</v>
      </c>
      <c r="K103" s="206" t="s">
        <v>217</v>
      </c>
      <c r="L103" s="61"/>
      <c r="M103" s="211" t="s">
        <v>76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218</v>
      </c>
      <c r="AT103" s="24" t="s">
        <v>214</v>
      </c>
      <c r="AU103" s="24" t="s">
        <v>87</v>
      </c>
      <c r="AY103" s="24" t="s">
        <v>212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85</v>
      </c>
      <c r="BK103" s="215">
        <f>ROUND(I103*H103,2)</f>
        <v>0</v>
      </c>
      <c r="BL103" s="24" t="s">
        <v>218</v>
      </c>
      <c r="BM103" s="24" t="s">
        <v>228</v>
      </c>
    </row>
    <row r="104" spans="2:51" s="12" customFormat="1" ht="13.5">
      <c r="B104" s="219"/>
      <c r="C104" s="220"/>
      <c r="D104" s="216" t="s">
        <v>222</v>
      </c>
      <c r="E104" s="221" t="s">
        <v>76</v>
      </c>
      <c r="F104" s="222" t="s">
        <v>229</v>
      </c>
      <c r="G104" s="220"/>
      <c r="H104" s="221" t="s">
        <v>76</v>
      </c>
      <c r="I104" s="223"/>
      <c r="J104" s="220"/>
      <c r="K104" s="220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222</v>
      </c>
      <c r="AU104" s="228" t="s">
        <v>87</v>
      </c>
      <c r="AV104" s="12" t="s">
        <v>85</v>
      </c>
      <c r="AW104" s="12" t="s">
        <v>40</v>
      </c>
      <c r="AX104" s="12" t="s">
        <v>78</v>
      </c>
      <c r="AY104" s="228" t="s">
        <v>212</v>
      </c>
    </row>
    <row r="105" spans="2:51" s="13" customFormat="1" ht="13.5">
      <c r="B105" s="229"/>
      <c r="C105" s="230"/>
      <c r="D105" s="216" t="s">
        <v>222</v>
      </c>
      <c r="E105" s="231" t="s">
        <v>156</v>
      </c>
      <c r="F105" s="232" t="s">
        <v>158</v>
      </c>
      <c r="G105" s="230"/>
      <c r="H105" s="233">
        <v>85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222</v>
      </c>
      <c r="AU105" s="239" t="s">
        <v>87</v>
      </c>
      <c r="AV105" s="13" t="s">
        <v>87</v>
      </c>
      <c r="AW105" s="13" t="s">
        <v>40</v>
      </c>
      <c r="AX105" s="13" t="s">
        <v>78</v>
      </c>
      <c r="AY105" s="239" t="s">
        <v>212</v>
      </c>
    </row>
    <row r="106" spans="2:51" s="14" customFormat="1" ht="13.5">
      <c r="B106" s="240"/>
      <c r="C106" s="241"/>
      <c r="D106" s="216" t="s">
        <v>222</v>
      </c>
      <c r="E106" s="242" t="s">
        <v>76</v>
      </c>
      <c r="F106" s="243" t="s">
        <v>225</v>
      </c>
      <c r="G106" s="241"/>
      <c r="H106" s="244">
        <v>85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222</v>
      </c>
      <c r="AU106" s="250" t="s">
        <v>87</v>
      </c>
      <c r="AV106" s="14" t="s">
        <v>218</v>
      </c>
      <c r="AW106" s="14" t="s">
        <v>40</v>
      </c>
      <c r="AX106" s="14" t="s">
        <v>85</v>
      </c>
      <c r="AY106" s="250" t="s">
        <v>212</v>
      </c>
    </row>
    <row r="107" spans="2:65" s="1" customFormat="1" ht="38.25" customHeight="1">
      <c r="B107" s="41"/>
      <c r="C107" s="204" t="s">
        <v>172</v>
      </c>
      <c r="D107" s="204" t="s">
        <v>214</v>
      </c>
      <c r="E107" s="205" t="s">
        <v>230</v>
      </c>
      <c r="F107" s="206" t="s">
        <v>231</v>
      </c>
      <c r="G107" s="207" t="s">
        <v>124</v>
      </c>
      <c r="H107" s="208">
        <v>85</v>
      </c>
      <c r="I107" s="209"/>
      <c r="J107" s="210">
        <f>ROUND(I107*H107,2)</f>
        <v>0</v>
      </c>
      <c r="K107" s="206" t="s">
        <v>217</v>
      </c>
      <c r="L107" s="61"/>
      <c r="M107" s="211" t="s">
        <v>76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218</v>
      </c>
      <c r="AT107" s="24" t="s">
        <v>214</v>
      </c>
      <c r="AU107" s="24" t="s">
        <v>87</v>
      </c>
      <c r="AY107" s="24" t="s">
        <v>212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85</v>
      </c>
      <c r="BK107" s="215">
        <f>ROUND(I107*H107,2)</f>
        <v>0</v>
      </c>
      <c r="BL107" s="24" t="s">
        <v>218</v>
      </c>
      <c r="BM107" s="24" t="s">
        <v>232</v>
      </c>
    </row>
    <row r="108" spans="2:51" s="13" customFormat="1" ht="13.5">
      <c r="B108" s="229"/>
      <c r="C108" s="230"/>
      <c r="D108" s="216" t="s">
        <v>222</v>
      </c>
      <c r="E108" s="231" t="s">
        <v>76</v>
      </c>
      <c r="F108" s="232" t="s">
        <v>156</v>
      </c>
      <c r="G108" s="230"/>
      <c r="H108" s="233">
        <v>85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222</v>
      </c>
      <c r="AU108" s="239" t="s">
        <v>87</v>
      </c>
      <c r="AV108" s="13" t="s">
        <v>87</v>
      </c>
      <c r="AW108" s="13" t="s">
        <v>40</v>
      </c>
      <c r="AX108" s="13" t="s">
        <v>78</v>
      </c>
      <c r="AY108" s="239" t="s">
        <v>212</v>
      </c>
    </row>
    <row r="109" spans="2:51" s="14" customFormat="1" ht="13.5">
      <c r="B109" s="240"/>
      <c r="C109" s="241"/>
      <c r="D109" s="216" t="s">
        <v>222</v>
      </c>
      <c r="E109" s="242" t="s">
        <v>76</v>
      </c>
      <c r="F109" s="243" t="s">
        <v>225</v>
      </c>
      <c r="G109" s="241"/>
      <c r="H109" s="244">
        <v>85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222</v>
      </c>
      <c r="AU109" s="250" t="s">
        <v>87</v>
      </c>
      <c r="AV109" s="14" t="s">
        <v>218</v>
      </c>
      <c r="AW109" s="14" t="s">
        <v>40</v>
      </c>
      <c r="AX109" s="14" t="s">
        <v>85</v>
      </c>
      <c r="AY109" s="250" t="s">
        <v>212</v>
      </c>
    </row>
    <row r="110" spans="2:65" s="1" customFormat="1" ht="25.5" customHeight="1">
      <c r="B110" s="41"/>
      <c r="C110" s="204" t="s">
        <v>218</v>
      </c>
      <c r="D110" s="204" t="s">
        <v>214</v>
      </c>
      <c r="E110" s="205" t="s">
        <v>233</v>
      </c>
      <c r="F110" s="206" t="s">
        <v>234</v>
      </c>
      <c r="G110" s="207" t="s">
        <v>124</v>
      </c>
      <c r="H110" s="208">
        <v>2.94</v>
      </c>
      <c r="I110" s="209"/>
      <c r="J110" s="210">
        <f>ROUND(I110*H110,2)</f>
        <v>0</v>
      </c>
      <c r="K110" s="206" t="s">
        <v>217</v>
      </c>
      <c r="L110" s="61"/>
      <c r="M110" s="211" t="s">
        <v>76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218</v>
      </c>
      <c r="AT110" s="24" t="s">
        <v>214</v>
      </c>
      <c r="AU110" s="24" t="s">
        <v>87</v>
      </c>
      <c r="AY110" s="24" t="s">
        <v>212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85</v>
      </c>
      <c r="BK110" s="215">
        <f>ROUND(I110*H110,2)</f>
        <v>0</v>
      </c>
      <c r="BL110" s="24" t="s">
        <v>218</v>
      </c>
      <c r="BM110" s="24" t="s">
        <v>235</v>
      </c>
    </row>
    <row r="111" spans="2:51" s="12" customFormat="1" ht="13.5">
      <c r="B111" s="219"/>
      <c r="C111" s="220"/>
      <c r="D111" s="216" t="s">
        <v>222</v>
      </c>
      <c r="E111" s="221" t="s">
        <v>76</v>
      </c>
      <c r="F111" s="222" t="s">
        <v>236</v>
      </c>
      <c r="G111" s="220"/>
      <c r="H111" s="221" t="s">
        <v>76</v>
      </c>
      <c r="I111" s="223"/>
      <c r="J111" s="220"/>
      <c r="K111" s="220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222</v>
      </c>
      <c r="AU111" s="228" t="s">
        <v>87</v>
      </c>
      <c r="AV111" s="12" t="s">
        <v>85</v>
      </c>
      <c r="AW111" s="12" t="s">
        <v>40</v>
      </c>
      <c r="AX111" s="12" t="s">
        <v>78</v>
      </c>
      <c r="AY111" s="228" t="s">
        <v>212</v>
      </c>
    </row>
    <row r="112" spans="2:51" s="13" customFormat="1" ht="13.5">
      <c r="B112" s="229"/>
      <c r="C112" s="230"/>
      <c r="D112" s="216" t="s">
        <v>222</v>
      </c>
      <c r="E112" s="231" t="s">
        <v>122</v>
      </c>
      <c r="F112" s="232" t="s">
        <v>237</v>
      </c>
      <c r="G112" s="230"/>
      <c r="H112" s="233">
        <v>2.94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222</v>
      </c>
      <c r="AU112" s="239" t="s">
        <v>87</v>
      </c>
      <c r="AV112" s="13" t="s">
        <v>87</v>
      </c>
      <c r="AW112" s="13" t="s">
        <v>40</v>
      </c>
      <c r="AX112" s="13" t="s">
        <v>78</v>
      </c>
      <c r="AY112" s="239" t="s">
        <v>212</v>
      </c>
    </row>
    <row r="113" spans="2:51" s="14" customFormat="1" ht="13.5">
      <c r="B113" s="240"/>
      <c r="C113" s="241"/>
      <c r="D113" s="216" t="s">
        <v>222</v>
      </c>
      <c r="E113" s="242" t="s">
        <v>76</v>
      </c>
      <c r="F113" s="243" t="s">
        <v>225</v>
      </c>
      <c r="G113" s="241"/>
      <c r="H113" s="244">
        <v>2.94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222</v>
      </c>
      <c r="AU113" s="250" t="s">
        <v>87</v>
      </c>
      <c r="AV113" s="14" t="s">
        <v>218</v>
      </c>
      <c r="AW113" s="14" t="s">
        <v>40</v>
      </c>
      <c r="AX113" s="14" t="s">
        <v>85</v>
      </c>
      <c r="AY113" s="250" t="s">
        <v>212</v>
      </c>
    </row>
    <row r="114" spans="2:65" s="1" customFormat="1" ht="38.25" customHeight="1">
      <c r="B114" s="41"/>
      <c r="C114" s="204" t="s">
        <v>136</v>
      </c>
      <c r="D114" s="204" t="s">
        <v>214</v>
      </c>
      <c r="E114" s="205" t="s">
        <v>238</v>
      </c>
      <c r="F114" s="206" t="s">
        <v>239</v>
      </c>
      <c r="G114" s="207" t="s">
        <v>124</v>
      </c>
      <c r="H114" s="208">
        <v>2.94</v>
      </c>
      <c r="I114" s="209"/>
      <c r="J114" s="210">
        <f>ROUND(I114*H114,2)</f>
        <v>0</v>
      </c>
      <c r="K114" s="206" t="s">
        <v>217</v>
      </c>
      <c r="L114" s="61"/>
      <c r="M114" s="211" t="s">
        <v>76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218</v>
      </c>
      <c r="AT114" s="24" t="s">
        <v>214</v>
      </c>
      <c r="AU114" s="24" t="s">
        <v>87</v>
      </c>
      <c r="AY114" s="24" t="s">
        <v>212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85</v>
      </c>
      <c r="BK114" s="215">
        <f>ROUND(I114*H114,2)</f>
        <v>0</v>
      </c>
      <c r="BL114" s="24" t="s">
        <v>218</v>
      </c>
      <c r="BM114" s="24" t="s">
        <v>240</v>
      </c>
    </row>
    <row r="115" spans="2:51" s="13" customFormat="1" ht="13.5">
      <c r="B115" s="229"/>
      <c r="C115" s="230"/>
      <c r="D115" s="216" t="s">
        <v>222</v>
      </c>
      <c r="E115" s="231" t="s">
        <v>76</v>
      </c>
      <c r="F115" s="232" t="s">
        <v>122</v>
      </c>
      <c r="G115" s="230"/>
      <c r="H115" s="233">
        <v>2.94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222</v>
      </c>
      <c r="AU115" s="239" t="s">
        <v>87</v>
      </c>
      <c r="AV115" s="13" t="s">
        <v>87</v>
      </c>
      <c r="AW115" s="13" t="s">
        <v>40</v>
      </c>
      <c r="AX115" s="13" t="s">
        <v>78</v>
      </c>
      <c r="AY115" s="239" t="s">
        <v>212</v>
      </c>
    </row>
    <row r="116" spans="2:51" s="14" customFormat="1" ht="13.5">
      <c r="B116" s="240"/>
      <c r="C116" s="241"/>
      <c r="D116" s="216" t="s">
        <v>222</v>
      </c>
      <c r="E116" s="242" t="s">
        <v>76</v>
      </c>
      <c r="F116" s="243" t="s">
        <v>225</v>
      </c>
      <c r="G116" s="241"/>
      <c r="H116" s="244">
        <v>2.94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222</v>
      </c>
      <c r="AU116" s="250" t="s">
        <v>87</v>
      </c>
      <c r="AV116" s="14" t="s">
        <v>218</v>
      </c>
      <c r="AW116" s="14" t="s">
        <v>40</v>
      </c>
      <c r="AX116" s="14" t="s">
        <v>85</v>
      </c>
      <c r="AY116" s="250" t="s">
        <v>212</v>
      </c>
    </row>
    <row r="117" spans="2:65" s="1" customFormat="1" ht="38.25" customHeight="1">
      <c r="B117" s="41"/>
      <c r="C117" s="204" t="s">
        <v>241</v>
      </c>
      <c r="D117" s="204" t="s">
        <v>214</v>
      </c>
      <c r="E117" s="205" t="s">
        <v>242</v>
      </c>
      <c r="F117" s="206" t="s">
        <v>243</v>
      </c>
      <c r="G117" s="207" t="s">
        <v>124</v>
      </c>
      <c r="H117" s="208">
        <v>87.94</v>
      </c>
      <c r="I117" s="209"/>
      <c r="J117" s="210">
        <f>ROUND(I117*H117,2)</f>
        <v>0</v>
      </c>
      <c r="K117" s="206" t="s">
        <v>217</v>
      </c>
      <c r="L117" s="61"/>
      <c r="M117" s="211" t="s">
        <v>76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218</v>
      </c>
      <c r="AT117" s="24" t="s">
        <v>214</v>
      </c>
      <c r="AU117" s="24" t="s">
        <v>87</v>
      </c>
      <c r="AY117" s="24" t="s">
        <v>212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85</v>
      </c>
      <c r="BK117" s="215">
        <f>ROUND(I117*H117,2)</f>
        <v>0</v>
      </c>
      <c r="BL117" s="24" t="s">
        <v>218</v>
      </c>
      <c r="BM117" s="24" t="s">
        <v>244</v>
      </c>
    </row>
    <row r="118" spans="2:51" s="13" customFormat="1" ht="13.5">
      <c r="B118" s="229"/>
      <c r="C118" s="230"/>
      <c r="D118" s="216" t="s">
        <v>222</v>
      </c>
      <c r="E118" s="231" t="s">
        <v>76</v>
      </c>
      <c r="F118" s="232" t="s">
        <v>245</v>
      </c>
      <c r="G118" s="230"/>
      <c r="H118" s="233">
        <v>87.94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222</v>
      </c>
      <c r="AU118" s="239" t="s">
        <v>87</v>
      </c>
      <c r="AV118" s="13" t="s">
        <v>87</v>
      </c>
      <c r="AW118" s="13" t="s">
        <v>40</v>
      </c>
      <c r="AX118" s="13" t="s">
        <v>78</v>
      </c>
      <c r="AY118" s="239" t="s">
        <v>212</v>
      </c>
    </row>
    <row r="119" spans="2:51" s="14" customFormat="1" ht="13.5">
      <c r="B119" s="240"/>
      <c r="C119" s="241"/>
      <c r="D119" s="216" t="s">
        <v>222</v>
      </c>
      <c r="E119" s="242" t="s">
        <v>76</v>
      </c>
      <c r="F119" s="243" t="s">
        <v>225</v>
      </c>
      <c r="G119" s="241"/>
      <c r="H119" s="244">
        <v>87.94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222</v>
      </c>
      <c r="AU119" s="250" t="s">
        <v>87</v>
      </c>
      <c r="AV119" s="14" t="s">
        <v>218</v>
      </c>
      <c r="AW119" s="14" t="s">
        <v>40</v>
      </c>
      <c r="AX119" s="14" t="s">
        <v>85</v>
      </c>
      <c r="AY119" s="250" t="s">
        <v>212</v>
      </c>
    </row>
    <row r="120" spans="2:65" s="1" customFormat="1" ht="25.5" customHeight="1">
      <c r="B120" s="41"/>
      <c r="C120" s="204" t="s">
        <v>246</v>
      </c>
      <c r="D120" s="204" t="s">
        <v>214</v>
      </c>
      <c r="E120" s="205" t="s">
        <v>247</v>
      </c>
      <c r="F120" s="206" t="s">
        <v>248</v>
      </c>
      <c r="G120" s="207" t="s">
        <v>124</v>
      </c>
      <c r="H120" s="208">
        <v>10.2</v>
      </c>
      <c r="I120" s="209"/>
      <c r="J120" s="210">
        <f>ROUND(I120*H120,2)</f>
        <v>0</v>
      </c>
      <c r="K120" s="206" t="s">
        <v>217</v>
      </c>
      <c r="L120" s="61"/>
      <c r="M120" s="211" t="s">
        <v>76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218</v>
      </c>
      <c r="AT120" s="24" t="s">
        <v>214</v>
      </c>
      <c r="AU120" s="24" t="s">
        <v>87</v>
      </c>
      <c r="AY120" s="24" t="s">
        <v>212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85</v>
      </c>
      <c r="BK120" s="215">
        <f>ROUND(I120*H120,2)</f>
        <v>0</v>
      </c>
      <c r="BL120" s="24" t="s">
        <v>218</v>
      </c>
      <c r="BM120" s="24" t="s">
        <v>249</v>
      </c>
    </row>
    <row r="121" spans="2:51" s="13" customFormat="1" ht="13.5">
      <c r="B121" s="229"/>
      <c r="C121" s="230"/>
      <c r="D121" s="216" t="s">
        <v>222</v>
      </c>
      <c r="E121" s="231" t="s">
        <v>153</v>
      </c>
      <c r="F121" s="232" t="s">
        <v>250</v>
      </c>
      <c r="G121" s="230"/>
      <c r="H121" s="233">
        <v>10.2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222</v>
      </c>
      <c r="AU121" s="239" t="s">
        <v>87</v>
      </c>
      <c r="AV121" s="13" t="s">
        <v>87</v>
      </c>
      <c r="AW121" s="13" t="s">
        <v>40</v>
      </c>
      <c r="AX121" s="13" t="s">
        <v>78</v>
      </c>
      <c r="AY121" s="239" t="s">
        <v>212</v>
      </c>
    </row>
    <row r="122" spans="2:51" s="14" customFormat="1" ht="13.5">
      <c r="B122" s="240"/>
      <c r="C122" s="241"/>
      <c r="D122" s="216" t="s">
        <v>222</v>
      </c>
      <c r="E122" s="242" t="s">
        <v>76</v>
      </c>
      <c r="F122" s="243" t="s">
        <v>225</v>
      </c>
      <c r="G122" s="241"/>
      <c r="H122" s="244">
        <v>10.2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222</v>
      </c>
      <c r="AU122" s="250" t="s">
        <v>87</v>
      </c>
      <c r="AV122" s="14" t="s">
        <v>218</v>
      </c>
      <c r="AW122" s="14" t="s">
        <v>40</v>
      </c>
      <c r="AX122" s="14" t="s">
        <v>85</v>
      </c>
      <c r="AY122" s="250" t="s">
        <v>212</v>
      </c>
    </row>
    <row r="123" spans="2:65" s="1" customFormat="1" ht="38.25" customHeight="1">
      <c r="B123" s="41"/>
      <c r="C123" s="204" t="s">
        <v>251</v>
      </c>
      <c r="D123" s="204" t="s">
        <v>214</v>
      </c>
      <c r="E123" s="205" t="s">
        <v>252</v>
      </c>
      <c r="F123" s="206" t="s">
        <v>253</v>
      </c>
      <c r="G123" s="207" t="s">
        <v>124</v>
      </c>
      <c r="H123" s="208">
        <v>40.8</v>
      </c>
      <c r="I123" s="209"/>
      <c r="J123" s="210">
        <f>ROUND(I123*H123,2)</f>
        <v>0</v>
      </c>
      <c r="K123" s="206" t="s">
        <v>217</v>
      </c>
      <c r="L123" s="61"/>
      <c r="M123" s="211" t="s">
        <v>76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218</v>
      </c>
      <c r="AT123" s="24" t="s">
        <v>214</v>
      </c>
      <c r="AU123" s="24" t="s">
        <v>87</v>
      </c>
      <c r="AY123" s="24" t="s">
        <v>212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85</v>
      </c>
      <c r="BK123" s="215">
        <f>ROUND(I123*H123,2)</f>
        <v>0</v>
      </c>
      <c r="BL123" s="24" t="s">
        <v>218</v>
      </c>
      <c r="BM123" s="24" t="s">
        <v>254</v>
      </c>
    </row>
    <row r="124" spans="2:51" s="13" customFormat="1" ht="13.5">
      <c r="B124" s="229"/>
      <c r="C124" s="230"/>
      <c r="D124" s="216" t="s">
        <v>222</v>
      </c>
      <c r="E124" s="231" t="s">
        <v>76</v>
      </c>
      <c r="F124" s="232" t="s">
        <v>153</v>
      </c>
      <c r="G124" s="230"/>
      <c r="H124" s="233">
        <v>10.2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222</v>
      </c>
      <c r="AU124" s="239" t="s">
        <v>87</v>
      </c>
      <c r="AV124" s="13" t="s">
        <v>87</v>
      </c>
      <c r="AW124" s="13" t="s">
        <v>40</v>
      </c>
      <c r="AX124" s="13" t="s">
        <v>78</v>
      </c>
      <c r="AY124" s="239" t="s">
        <v>212</v>
      </c>
    </row>
    <row r="125" spans="2:51" s="14" customFormat="1" ht="13.5">
      <c r="B125" s="240"/>
      <c r="C125" s="241"/>
      <c r="D125" s="216" t="s">
        <v>222</v>
      </c>
      <c r="E125" s="242" t="s">
        <v>76</v>
      </c>
      <c r="F125" s="243" t="s">
        <v>225</v>
      </c>
      <c r="G125" s="241"/>
      <c r="H125" s="244">
        <v>10.2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222</v>
      </c>
      <c r="AU125" s="250" t="s">
        <v>87</v>
      </c>
      <c r="AV125" s="14" t="s">
        <v>218</v>
      </c>
      <c r="AW125" s="14" t="s">
        <v>40</v>
      </c>
      <c r="AX125" s="14" t="s">
        <v>85</v>
      </c>
      <c r="AY125" s="250" t="s">
        <v>212</v>
      </c>
    </row>
    <row r="126" spans="2:51" s="13" customFormat="1" ht="13.5">
      <c r="B126" s="229"/>
      <c r="C126" s="230"/>
      <c r="D126" s="216" t="s">
        <v>222</v>
      </c>
      <c r="E126" s="230"/>
      <c r="F126" s="232" t="s">
        <v>255</v>
      </c>
      <c r="G126" s="230"/>
      <c r="H126" s="233">
        <v>40.8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222</v>
      </c>
      <c r="AU126" s="239" t="s">
        <v>87</v>
      </c>
      <c r="AV126" s="13" t="s">
        <v>87</v>
      </c>
      <c r="AW126" s="13" t="s">
        <v>6</v>
      </c>
      <c r="AX126" s="13" t="s">
        <v>85</v>
      </c>
      <c r="AY126" s="239" t="s">
        <v>212</v>
      </c>
    </row>
    <row r="127" spans="2:65" s="1" customFormat="1" ht="16.5" customHeight="1">
      <c r="B127" s="41"/>
      <c r="C127" s="204" t="s">
        <v>256</v>
      </c>
      <c r="D127" s="204" t="s">
        <v>214</v>
      </c>
      <c r="E127" s="205" t="s">
        <v>257</v>
      </c>
      <c r="F127" s="206" t="s">
        <v>258</v>
      </c>
      <c r="G127" s="207" t="s">
        <v>124</v>
      </c>
      <c r="H127" s="208">
        <v>98.14</v>
      </c>
      <c r="I127" s="209"/>
      <c r="J127" s="210">
        <f>ROUND(I127*H127,2)</f>
        <v>0</v>
      </c>
      <c r="K127" s="206" t="s">
        <v>217</v>
      </c>
      <c r="L127" s="61"/>
      <c r="M127" s="211" t="s">
        <v>76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218</v>
      </c>
      <c r="AT127" s="24" t="s">
        <v>214</v>
      </c>
      <c r="AU127" s="24" t="s">
        <v>87</v>
      </c>
      <c r="AY127" s="24" t="s">
        <v>212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85</v>
      </c>
      <c r="BK127" s="215">
        <f>ROUND(I127*H127,2)</f>
        <v>0</v>
      </c>
      <c r="BL127" s="24" t="s">
        <v>218</v>
      </c>
      <c r="BM127" s="24" t="s">
        <v>259</v>
      </c>
    </row>
    <row r="128" spans="2:51" s="13" customFormat="1" ht="13.5">
      <c r="B128" s="229"/>
      <c r="C128" s="230"/>
      <c r="D128" s="216" t="s">
        <v>222</v>
      </c>
      <c r="E128" s="231" t="s">
        <v>76</v>
      </c>
      <c r="F128" s="232" t="s">
        <v>260</v>
      </c>
      <c r="G128" s="230"/>
      <c r="H128" s="233">
        <v>98.14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222</v>
      </c>
      <c r="AU128" s="239" t="s">
        <v>87</v>
      </c>
      <c r="AV128" s="13" t="s">
        <v>87</v>
      </c>
      <c r="AW128" s="13" t="s">
        <v>40</v>
      </c>
      <c r="AX128" s="13" t="s">
        <v>78</v>
      </c>
      <c r="AY128" s="239" t="s">
        <v>212</v>
      </c>
    </row>
    <row r="129" spans="2:51" s="14" customFormat="1" ht="13.5">
      <c r="B129" s="240"/>
      <c r="C129" s="241"/>
      <c r="D129" s="216" t="s">
        <v>222</v>
      </c>
      <c r="E129" s="242" t="s">
        <v>76</v>
      </c>
      <c r="F129" s="243" t="s">
        <v>225</v>
      </c>
      <c r="G129" s="241"/>
      <c r="H129" s="244">
        <v>98.14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222</v>
      </c>
      <c r="AU129" s="250" t="s">
        <v>87</v>
      </c>
      <c r="AV129" s="14" t="s">
        <v>218</v>
      </c>
      <c r="AW129" s="14" t="s">
        <v>40</v>
      </c>
      <c r="AX129" s="14" t="s">
        <v>85</v>
      </c>
      <c r="AY129" s="250" t="s">
        <v>212</v>
      </c>
    </row>
    <row r="130" spans="2:65" s="1" customFormat="1" ht="16.5" customHeight="1">
      <c r="B130" s="41"/>
      <c r="C130" s="204" t="s">
        <v>261</v>
      </c>
      <c r="D130" s="204" t="s">
        <v>214</v>
      </c>
      <c r="E130" s="205" t="s">
        <v>262</v>
      </c>
      <c r="F130" s="206" t="s">
        <v>263</v>
      </c>
      <c r="G130" s="207" t="s">
        <v>264</v>
      </c>
      <c r="H130" s="208">
        <v>176.652</v>
      </c>
      <c r="I130" s="209"/>
      <c r="J130" s="210">
        <f>ROUND(I130*H130,2)</f>
        <v>0</v>
      </c>
      <c r="K130" s="206" t="s">
        <v>217</v>
      </c>
      <c r="L130" s="61"/>
      <c r="M130" s="211" t="s">
        <v>76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218</v>
      </c>
      <c r="AT130" s="24" t="s">
        <v>214</v>
      </c>
      <c r="AU130" s="24" t="s">
        <v>87</v>
      </c>
      <c r="AY130" s="24" t="s">
        <v>212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85</v>
      </c>
      <c r="BK130" s="215">
        <f>ROUND(I130*H130,2)</f>
        <v>0</v>
      </c>
      <c r="BL130" s="24" t="s">
        <v>218</v>
      </c>
      <c r="BM130" s="24" t="s">
        <v>265</v>
      </c>
    </row>
    <row r="131" spans="2:51" s="13" customFormat="1" ht="13.5">
      <c r="B131" s="229"/>
      <c r="C131" s="230"/>
      <c r="D131" s="216" t="s">
        <v>222</v>
      </c>
      <c r="E131" s="231" t="s">
        <v>76</v>
      </c>
      <c r="F131" s="232" t="s">
        <v>266</v>
      </c>
      <c r="G131" s="230"/>
      <c r="H131" s="233">
        <v>176.652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222</v>
      </c>
      <c r="AU131" s="239" t="s">
        <v>87</v>
      </c>
      <c r="AV131" s="13" t="s">
        <v>87</v>
      </c>
      <c r="AW131" s="13" t="s">
        <v>40</v>
      </c>
      <c r="AX131" s="13" t="s">
        <v>78</v>
      </c>
      <c r="AY131" s="239" t="s">
        <v>212</v>
      </c>
    </row>
    <row r="132" spans="2:51" s="14" customFormat="1" ht="13.5">
      <c r="B132" s="240"/>
      <c r="C132" s="241"/>
      <c r="D132" s="216" t="s">
        <v>222</v>
      </c>
      <c r="E132" s="242" t="s">
        <v>76</v>
      </c>
      <c r="F132" s="243" t="s">
        <v>225</v>
      </c>
      <c r="G132" s="241"/>
      <c r="H132" s="244">
        <v>176.652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222</v>
      </c>
      <c r="AU132" s="250" t="s">
        <v>87</v>
      </c>
      <c r="AV132" s="14" t="s">
        <v>218</v>
      </c>
      <c r="AW132" s="14" t="s">
        <v>40</v>
      </c>
      <c r="AX132" s="14" t="s">
        <v>85</v>
      </c>
      <c r="AY132" s="250" t="s">
        <v>212</v>
      </c>
    </row>
    <row r="133" spans="2:65" s="1" customFormat="1" ht="25.5" customHeight="1">
      <c r="B133" s="41"/>
      <c r="C133" s="204" t="s">
        <v>267</v>
      </c>
      <c r="D133" s="204" t="s">
        <v>214</v>
      </c>
      <c r="E133" s="205" t="s">
        <v>268</v>
      </c>
      <c r="F133" s="206" t="s">
        <v>269</v>
      </c>
      <c r="G133" s="207" t="s">
        <v>124</v>
      </c>
      <c r="H133" s="208">
        <v>1.44</v>
      </c>
      <c r="I133" s="209"/>
      <c r="J133" s="210">
        <f>ROUND(I133*H133,2)</f>
        <v>0</v>
      </c>
      <c r="K133" s="206" t="s">
        <v>217</v>
      </c>
      <c r="L133" s="61"/>
      <c r="M133" s="211" t="s">
        <v>76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218</v>
      </c>
      <c r="AT133" s="24" t="s">
        <v>214</v>
      </c>
      <c r="AU133" s="24" t="s">
        <v>87</v>
      </c>
      <c r="AY133" s="24" t="s">
        <v>212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85</v>
      </c>
      <c r="BK133" s="215">
        <f>ROUND(I133*H133,2)</f>
        <v>0</v>
      </c>
      <c r="BL133" s="24" t="s">
        <v>218</v>
      </c>
      <c r="BM133" s="24" t="s">
        <v>270</v>
      </c>
    </row>
    <row r="134" spans="2:51" s="12" customFormat="1" ht="13.5">
      <c r="B134" s="219"/>
      <c r="C134" s="220"/>
      <c r="D134" s="216" t="s">
        <v>222</v>
      </c>
      <c r="E134" s="221" t="s">
        <v>76</v>
      </c>
      <c r="F134" s="222" t="s">
        <v>271</v>
      </c>
      <c r="G134" s="220"/>
      <c r="H134" s="221" t="s">
        <v>76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222</v>
      </c>
      <c r="AU134" s="228" t="s">
        <v>87</v>
      </c>
      <c r="AV134" s="12" t="s">
        <v>85</v>
      </c>
      <c r="AW134" s="12" t="s">
        <v>40</v>
      </c>
      <c r="AX134" s="12" t="s">
        <v>78</v>
      </c>
      <c r="AY134" s="228" t="s">
        <v>212</v>
      </c>
    </row>
    <row r="135" spans="2:51" s="13" customFormat="1" ht="13.5">
      <c r="B135" s="229"/>
      <c r="C135" s="230"/>
      <c r="D135" s="216" t="s">
        <v>222</v>
      </c>
      <c r="E135" s="231" t="s">
        <v>126</v>
      </c>
      <c r="F135" s="232" t="s">
        <v>272</v>
      </c>
      <c r="G135" s="230"/>
      <c r="H135" s="233">
        <v>1.44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222</v>
      </c>
      <c r="AU135" s="239" t="s">
        <v>87</v>
      </c>
      <c r="AV135" s="13" t="s">
        <v>87</v>
      </c>
      <c r="AW135" s="13" t="s">
        <v>40</v>
      </c>
      <c r="AX135" s="13" t="s">
        <v>78</v>
      </c>
      <c r="AY135" s="239" t="s">
        <v>212</v>
      </c>
    </row>
    <row r="136" spans="2:51" s="14" customFormat="1" ht="13.5">
      <c r="B136" s="240"/>
      <c r="C136" s="241"/>
      <c r="D136" s="216" t="s">
        <v>222</v>
      </c>
      <c r="E136" s="242" t="s">
        <v>76</v>
      </c>
      <c r="F136" s="243" t="s">
        <v>225</v>
      </c>
      <c r="G136" s="241"/>
      <c r="H136" s="244">
        <v>1.44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222</v>
      </c>
      <c r="AU136" s="250" t="s">
        <v>87</v>
      </c>
      <c r="AV136" s="14" t="s">
        <v>218</v>
      </c>
      <c r="AW136" s="14" t="s">
        <v>40</v>
      </c>
      <c r="AX136" s="14" t="s">
        <v>85</v>
      </c>
      <c r="AY136" s="250" t="s">
        <v>212</v>
      </c>
    </row>
    <row r="137" spans="2:65" s="1" customFormat="1" ht="38.25" customHeight="1">
      <c r="B137" s="41"/>
      <c r="C137" s="204" t="s">
        <v>273</v>
      </c>
      <c r="D137" s="204" t="s">
        <v>214</v>
      </c>
      <c r="E137" s="205" t="s">
        <v>274</v>
      </c>
      <c r="F137" s="206" t="s">
        <v>275</v>
      </c>
      <c r="G137" s="207" t="s">
        <v>124</v>
      </c>
      <c r="H137" s="208">
        <v>1.875</v>
      </c>
      <c r="I137" s="209"/>
      <c r="J137" s="210">
        <f>ROUND(I137*H137,2)</f>
        <v>0</v>
      </c>
      <c r="K137" s="206" t="s">
        <v>217</v>
      </c>
      <c r="L137" s="61"/>
      <c r="M137" s="211" t="s">
        <v>76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218</v>
      </c>
      <c r="AT137" s="24" t="s">
        <v>214</v>
      </c>
      <c r="AU137" s="24" t="s">
        <v>87</v>
      </c>
      <c r="AY137" s="24" t="s">
        <v>212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85</v>
      </c>
      <c r="BK137" s="215">
        <f>ROUND(I137*H137,2)</f>
        <v>0</v>
      </c>
      <c r="BL137" s="24" t="s">
        <v>218</v>
      </c>
      <c r="BM137" s="24" t="s">
        <v>276</v>
      </c>
    </row>
    <row r="138" spans="2:51" s="12" customFormat="1" ht="13.5">
      <c r="B138" s="219"/>
      <c r="C138" s="220"/>
      <c r="D138" s="216" t="s">
        <v>222</v>
      </c>
      <c r="E138" s="221" t="s">
        <v>76</v>
      </c>
      <c r="F138" s="222" t="s">
        <v>277</v>
      </c>
      <c r="G138" s="220"/>
      <c r="H138" s="221" t="s">
        <v>76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222</v>
      </c>
      <c r="AU138" s="228" t="s">
        <v>87</v>
      </c>
      <c r="AV138" s="12" t="s">
        <v>85</v>
      </c>
      <c r="AW138" s="12" t="s">
        <v>40</v>
      </c>
      <c r="AX138" s="12" t="s">
        <v>78</v>
      </c>
      <c r="AY138" s="228" t="s">
        <v>212</v>
      </c>
    </row>
    <row r="139" spans="2:51" s="13" customFormat="1" ht="13.5">
      <c r="B139" s="229"/>
      <c r="C139" s="230"/>
      <c r="D139" s="216" t="s">
        <v>222</v>
      </c>
      <c r="E139" s="231" t="s">
        <v>129</v>
      </c>
      <c r="F139" s="232" t="s">
        <v>278</v>
      </c>
      <c r="G139" s="230"/>
      <c r="H139" s="233">
        <v>1.875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222</v>
      </c>
      <c r="AU139" s="239" t="s">
        <v>87</v>
      </c>
      <c r="AV139" s="13" t="s">
        <v>87</v>
      </c>
      <c r="AW139" s="13" t="s">
        <v>40</v>
      </c>
      <c r="AX139" s="13" t="s">
        <v>78</v>
      </c>
      <c r="AY139" s="239" t="s">
        <v>212</v>
      </c>
    </row>
    <row r="140" spans="2:51" s="14" customFormat="1" ht="13.5">
      <c r="B140" s="240"/>
      <c r="C140" s="241"/>
      <c r="D140" s="216" t="s">
        <v>222</v>
      </c>
      <c r="E140" s="242" t="s">
        <v>76</v>
      </c>
      <c r="F140" s="243" t="s">
        <v>225</v>
      </c>
      <c r="G140" s="241"/>
      <c r="H140" s="244">
        <v>1.875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222</v>
      </c>
      <c r="AU140" s="250" t="s">
        <v>87</v>
      </c>
      <c r="AV140" s="14" t="s">
        <v>218</v>
      </c>
      <c r="AW140" s="14" t="s">
        <v>40</v>
      </c>
      <c r="AX140" s="14" t="s">
        <v>85</v>
      </c>
      <c r="AY140" s="250" t="s">
        <v>212</v>
      </c>
    </row>
    <row r="141" spans="2:65" s="1" customFormat="1" ht="16.5" customHeight="1">
      <c r="B141" s="41"/>
      <c r="C141" s="251" t="s">
        <v>279</v>
      </c>
      <c r="D141" s="251" t="s">
        <v>280</v>
      </c>
      <c r="E141" s="252" t="s">
        <v>281</v>
      </c>
      <c r="F141" s="253" t="s">
        <v>282</v>
      </c>
      <c r="G141" s="254" t="s">
        <v>264</v>
      </c>
      <c r="H141" s="255">
        <v>6.63</v>
      </c>
      <c r="I141" s="256"/>
      <c r="J141" s="257">
        <f>ROUND(I141*H141,2)</f>
        <v>0</v>
      </c>
      <c r="K141" s="253" t="s">
        <v>217</v>
      </c>
      <c r="L141" s="258"/>
      <c r="M141" s="259" t="s">
        <v>76</v>
      </c>
      <c r="N141" s="260" t="s">
        <v>48</v>
      </c>
      <c r="O141" s="42"/>
      <c r="P141" s="213">
        <f>O141*H141</f>
        <v>0</v>
      </c>
      <c r="Q141" s="213">
        <v>1</v>
      </c>
      <c r="R141" s="213">
        <f>Q141*H141</f>
        <v>6.63</v>
      </c>
      <c r="S141" s="213">
        <v>0</v>
      </c>
      <c r="T141" s="214">
        <f>S141*H141</f>
        <v>0</v>
      </c>
      <c r="AR141" s="24" t="s">
        <v>251</v>
      </c>
      <c r="AT141" s="24" t="s">
        <v>280</v>
      </c>
      <c r="AU141" s="24" t="s">
        <v>87</v>
      </c>
      <c r="AY141" s="24" t="s">
        <v>212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85</v>
      </c>
      <c r="BK141" s="215">
        <f>ROUND(I141*H141,2)</f>
        <v>0</v>
      </c>
      <c r="BL141" s="24" t="s">
        <v>218</v>
      </c>
      <c r="BM141" s="24" t="s">
        <v>283</v>
      </c>
    </row>
    <row r="142" spans="2:51" s="12" customFormat="1" ht="13.5">
      <c r="B142" s="219"/>
      <c r="C142" s="220"/>
      <c r="D142" s="216" t="s">
        <v>222</v>
      </c>
      <c r="E142" s="221" t="s">
        <v>76</v>
      </c>
      <c r="F142" s="222" t="s">
        <v>284</v>
      </c>
      <c r="G142" s="220"/>
      <c r="H142" s="221" t="s">
        <v>76</v>
      </c>
      <c r="I142" s="223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222</v>
      </c>
      <c r="AU142" s="228" t="s">
        <v>87</v>
      </c>
      <c r="AV142" s="12" t="s">
        <v>85</v>
      </c>
      <c r="AW142" s="12" t="s">
        <v>40</v>
      </c>
      <c r="AX142" s="12" t="s">
        <v>78</v>
      </c>
      <c r="AY142" s="228" t="s">
        <v>212</v>
      </c>
    </row>
    <row r="143" spans="2:51" s="13" customFormat="1" ht="13.5">
      <c r="B143" s="229"/>
      <c r="C143" s="230"/>
      <c r="D143" s="216" t="s">
        <v>222</v>
      </c>
      <c r="E143" s="231" t="s">
        <v>76</v>
      </c>
      <c r="F143" s="232" t="s">
        <v>285</v>
      </c>
      <c r="G143" s="230"/>
      <c r="H143" s="233">
        <v>6.63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222</v>
      </c>
      <c r="AU143" s="239" t="s">
        <v>87</v>
      </c>
      <c r="AV143" s="13" t="s">
        <v>87</v>
      </c>
      <c r="AW143" s="13" t="s">
        <v>40</v>
      </c>
      <c r="AX143" s="13" t="s">
        <v>78</v>
      </c>
      <c r="AY143" s="239" t="s">
        <v>212</v>
      </c>
    </row>
    <row r="144" spans="2:51" s="14" customFormat="1" ht="13.5">
      <c r="B144" s="240"/>
      <c r="C144" s="241"/>
      <c r="D144" s="216" t="s">
        <v>222</v>
      </c>
      <c r="E144" s="242" t="s">
        <v>76</v>
      </c>
      <c r="F144" s="243" t="s">
        <v>225</v>
      </c>
      <c r="G144" s="241"/>
      <c r="H144" s="244">
        <v>6.63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222</v>
      </c>
      <c r="AU144" s="250" t="s">
        <v>87</v>
      </c>
      <c r="AV144" s="14" t="s">
        <v>218</v>
      </c>
      <c r="AW144" s="14" t="s">
        <v>40</v>
      </c>
      <c r="AX144" s="14" t="s">
        <v>85</v>
      </c>
      <c r="AY144" s="250" t="s">
        <v>212</v>
      </c>
    </row>
    <row r="145" spans="2:65" s="1" customFormat="1" ht="25.5" customHeight="1">
      <c r="B145" s="41"/>
      <c r="C145" s="204" t="s">
        <v>286</v>
      </c>
      <c r="D145" s="204" t="s">
        <v>214</v>
      </c>
      <c r="E145" s="205" t="s">
        <v>287</v>
      </c>
      <c r="F145" s="206" t="s">
        <v>288</v>
      </c>
      <c r="G145" s="207" t="s">
        <v>113</v>
      </c>
      <c r="H145" s="208">
        <v>469.2</v>
      </c>
      <c r="I145" s="209"/>
      <c r="J145" s="210">
        <f>ROUND(I145*H145,2)</f>
        <v>0</v>
      </c>
      <c r="K145" s="206" t="s">
        <v>217</v>
      </c>
      <c r="L145" s="61"/>
      <c r="M145" s="211" t="s">
        <v>76</v>
      </c>
      <c r="N145" s="212" t="s">
        <v>48</v>
      </c>
      <c r="O145" s="4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4" t="s">
        <v>218</v>
      </c>
      <c r="AT145" s="24" t="s">
        <v>214</v>
      </c>
      <c r="AU145" s="24" t="s">
        <v>87</v>
      </c>
      <c r="AY145" s="24" t="s">
        <v>212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85</v>
      </c>
      <c r="BK145" s="215">
        <f>ROUND(I145*H145,2)</f>
        <v>0</v>
      </c>
      <c r="BL145" s="24" t="s">
        <v>218</v>
      </c>
      <c r="BM145" s="24" t="s">
        <v>289</v>
      </c>
    </row>
    <row r="146" spans="2:51" s="13" customFormat="1" ht="13.5">
      <c r="B146" s="229"/>
      <c r="C146" s="230"/>
      <c r="D146" s="216" t="s">
        <v>222</v>
      </c>
      <c r="E146" s="231" t="s">
        <v>76</v>
      </c>
      <c r="F146" s="232" t="s">
        <v>290</v>
      </c>
      <c r="G146" s="230"/>
      <c r="H146" s="233">
        <v>469.2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222</v>
      </c>
      <c r="AU146" s="239" t="s">
        <v>87</v>
      </c>
      <c r="AV146" s="13" t="s">
        <v>87</v>
      </c>
      <c r="AW146" s="13" t="s">
        <v>40</v>
      </c>
      <c r="AX146" s="13" t="s">
        <v>78</v>
      </c>
      <c r="AY146" s="239" t="s">
        <v>212</v>
      </c>
    </row>
    <row r="147" spans="2:51" s="14" customFormat="1" ht="13.5">
      <c r="B147" s="240"/>
      <c r="C147" s="241"/>
      <c r="D147" s="216" t="s">
        <v>222</v>
      </c>
      <c r="E147" s="242" t="s">
        <v>76</v>
      </c>
      <c r="F147" s="243" t="s">
        <v>225</v>
      </c>
      <c r="G147" s="241"/>
      <c r="H147" s="244">
        <v>469.2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222</v>
      </c>
      <c r="AU147" s="250" t="s">
        <v>87</v>
      </c>
      <c r="AV147" s="14" t="s">
        <v>218</v>
      </c>
      <c r="AW147" s="14" t="s">
        <v>40</v>
      </c>
      <c r="AX147" s="14" t="s">
        <v>85</v>
      </c>
      <c r="AY147" s="250" t="s">
        <v>212</v>
      </c>
    </row>
    <row r="148" spans="2:63" s="11" customFormat="1" ht="22.35" customHeight="1">
      <c r="B148" s="188"/>
      <c r="C148" s="189"/>
      <c r="D148" s="190" t="s">
        <v>77</v>
      </c>
      <c r="E148" s="202" t="s">
        <v>291</v>
      </c>
      <c r="F148" s="202" t="s">
        <v>292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SUM(P149:P184)</f>
        <v>0</v>
      </c>
      <c r="Q148" s="196"/>
      <c r="R148" s="197">
        <f>SUM(R149:R184)</f>
        <v>0.002895</v>
      </c>
      <c r="S148" s="196"/>
      <c r="T148" s="198">
        <f>SUM(T149:T184)</f>
        <v>0</v>
      </c>
      <c r="AR148" s="199" t="s">
        <v>85</v>
      </c>
      <c r="AT148" s="200" t="s">
        <v>77</v>
      </c>
      <c r="AU148" s="200" t="s">
        <v>87</v>
      </c>
      <c r="AY148" s="199" t="s">
        <v>212</v>
      </c>
      <c r="BK148" s="201">
        <f>SUM(BK149:BK184)</f>
        <v>0</v>
      </c>
    </row>
    <row r="149" spans="2:65" s="1" customFormat="1" ht="25.5" customHeight="1">
      <c r="B149" s="41"/>
      <c r="C149" s="204" t="s">
        <v>10</v>
      </c>
      <c r="D149" s="204" t="s">
        <v>214</v>
      </c>
      <c r="E149" s="205" t="s">
        <v>293</v>
      </c>
      <c r="F149" s="206" t="s">
        <v>294</v>
      </c>
      <c r="G149" s="207" t="s">
        <v>124</v>
      </c>
      <c r="H149" s="208">
        <v>18.8</v>
      </c>
      <c r="I149" s="209"/>
      <c r="J149" s="210">
        <f>ROUND(I149*H149,2)</f>
        <v>0</v>
      </c>
      <c r="K149" s="206" t="s">
        <v>217</v>
      </c>
      <c r="L149" s="61"/>
      <c r="M149" s="211" t="s">
        <v>76</v>
      </c>
      <c r="N149" s="212" t="s">
        <v>48</v>
      </c>
      <c r="O149" s="4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4" t="s">
        <v>218</v>
      </c>
      <c r="AT149" s="24" t="s">
        <v>214</v>
      </c>
      <c r="AU149" s="24" t="s">
        <v>172</v>
      </c>
      <c r="AY149" s="24" t="s">
        <v>212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4" t="s">
        <v>85</v>
      </c>
      <c r="BK149" s="215">
        <f>ROUND(I149*H149,2)</f>
        <v>0</v>
      </c>
      <c r="BL149" s="24" t="s">
        <v>218</v>
      </c>
      <c r="BM149" s="24" t="s">
        <v>295</v>
      </c>
    </row>
    <row r="150" spans="2:51" s="13" customFormat="1" ht="13.5">
      <c r="B150" s="229"/>
      <c r="C150" s="230"/>
      <c r="D150" s="216" t="s">
        <v>222</v>
      </c>
      <c r="E150" s="231" t="s">
        <v>76</v>
      </c>
      <c r="F150" s="232" t="s">
        <v>296</v>
      </c>
      <c r="G150" s="230"/>
      <c r="H150" s="233">
        <v>18.8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222</v>
      </c>
      <c r="AU150" s="239" t="s">
        <v>172</v>
      </c>
      <c r="AV150" s="13" t="s">
        <v>87</v>
      </c>
      <c r="AW150" s="13" t="s">
        <v>40</v>
      </c>
      <c r="AX150" s="13" t="s">
        <v>78</v>
      </c>
      <c r="AY150" s="239" t="s">
        <v>212</v>
      </c>
    </row>
    <row r="151" spans="2:51" s="14" customFormat="1" ht="13.5">
      <c r="B151" s="240"/>
      <c r="C151" s="241"/>
      <c r="D151" s="216" t="s">
        <v>222</v>
      </c>
      <c r="E151" s="242" t="s">
        <v>76</v>
      </c>
      <c r="F151" s="243" t="s">
        <v>225</v>
      </c>
      <c r="G151" s="241"/>
      <c r="H151" s="244">
        <v>18.8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222</v>
      </c>
      <c r="AU151" s="250" t="s">
        <v>172</v>
      </c>
      <c r="AV151" s="14" t="s">
        <v>218</v>
      </c>
      <c r="AW151" s="14" t="s">
        <v>40</v>
      </c>
      <c r="AX151" s="14" t="s">
        <v>85</v>
      </c>
      <c r="AY151" s="250" t="s">
        <v>212</v>
      </c>
    </row>
    <row r="152" spans="2:65" s="1" customFormat="1" ht="16.5" customHeight="1">
      <c r="B152" s="41"/>
      <c r="C152" s="204" t="s">
        <v>297</v>
      </c>
      <c r="D152" s="204" t="s">
        <v>214</v>
      </c>
      <c r="E152" s="205" t="s">
        <v>298</v>
      </c>
      <c r="F152" s="206" t="s">
        <v>299</v>
      </c>
      <c r="G152" s="207" t="s">
        <v>124</v>
      </c>
      <c r="H152" s="208">
        <v>18.8</v>
      </c>
      <c r="I152" s="209"/>
      <c r="J152" s="210">
        <f>ROUND(I152*H152,2)</f>
        <v>0</v>
      </c>
      <c r="K152" s="206" t="s">
        <v>217</v>
      </c>
      <c r="L152" s="61"/>
      <c r="M152" s="211" t="s">
        <v>76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218</v>
      </c>
      <c r="AT152" s="24" t="s">
        <v>214</v>
      </c>
      <c r="AU152" s="24" t="s">
        <v>172</v>
      </c>
      <c r="AY152" s="24" t="s">
        <v>212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85</v>
      </c>
      <c r="BK152" s="215">
        <f>ROUND(I152*H152,2)</f>
        <v>0</v>
      </c>
      <c r="BL152" s="24" t="s">
        <v>218</v>
      </c>
      <c r="BM152" s="24" t="s">
        <v>300</v>
      </c>
    </row>
    <row r="153" spans="2:51" s="13" customFormat="1" ht="13.5">
      <c r="B153" s="229"/>
      <c r="C153" s="230"/>
      <c r="D153" s="216" t="s">
        <v>222</v>
      </c>
      <c r="E153" s="231" t="s">
        <v>76</v>
      </c>
      <c r="F153" s="232" t="s">
        <v>296</v>
      </c>
      <c r="G153" s="230"/>
      <c r="H153" s="233">
        <v>18.8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222</v>
      </c>
      <c r="AU153" s="239" t="s">
        <v>172</v>
      </c>
      <c r="AV153" s="13" t="s">
        <v>87</v>
      </c>
      <c r="AW153" s="13" t="s">
        <v>40</v>
      </c>
      <c r="AX153" s="13" t="s">
        <v>78</v>
      </c>
      <c r="AY153" s="239" t="s">
        <v>212</v>
      </c>
    </row>
    <row r="154" spans="2:51" s="14" customFormat="1" ht="13.5">
      <c r="B154" s="240"/>
      <c r="C154" s="241"/>
      <c r="D154" s="216" t="s">
        <v>222</v>
      </c>
      <c r="E154" s="242" t="s">
        <v>76</v>
      </c>
      <c r="F154" s="243" t="s">
        <v>225</v>
      </c>
      <c r="G154" s="241"/>
      <c r="H154" s="244">
        <v>18.8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222</v>
      </c>
      <c r="AU154" s="250" t="s">
        <v>172</v>
      </c>
      <c r="AV154" s="14" t="s">
        <v>218</v>
      </c>
      <c r="AW154" s="14" t="s">
        <v>40</v>
      </c>
      <c r="AX154" s="14" t="s">
        <v>85</v>
      </c>
      <c r="AY154" s="250" t="s">
        <v>212</v>
      </c>
    </row>
    <row r="155" spans="2:65" s="1" customFormat="1" ht="25.5" customHeight="1">
      <c r="B155" s="41"/>
      <c r="C155" s="204" t="s">
        <v>301</v>
      </c>
      <c r="D155" s="204" t="s">
        <v>214</v>
      </c>
      <c r="E155" s="205" t="s">
        <v>302</v>
      </c>
      <c r="F155" s="206" t="s">
        <v>303</v>
      </c>
      <c r="G155" s="207" t="s">
        <v>113</v>
      </c>
      <c r="H155" s="208">
        <v>188</v>
      </c>
      <c r="I155" s="209"/>
      <c r="J155" s="210">
        <f>ROUND(I155*H155,2)</f>
        <v>0</v>
      </c>
      <c r="K155" s="206" t="s">
        <v>217</v>
      </c>
      <c r="L155" s="61"/>
      <c r="M155" s="211" t="s">
        <v>76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218</v>
      </c>
      <c r="AT155" s="24" t="s">
        <v>214</v>
      </c>
      <c r="AU155" s="24" t="s">
        <v>172</v>
      </c>
      <c r="AY155" s="24" t="s">
        <v>212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85</v>
      </c>
      <c r="BK155" s="215">
        <f>ROUND(I155*H155,2)</f>
        <v>0</v>
      </c>
      <c r="BL155" s="24" t="s">
        <v>218</v>
      </c>
      <c r="BM155" s="24" t="s">
        <v>304</v>
      </c>
    </row>
    <row r="156" spans="2:51" s="12" customFormat="1" ht="13.5">
      <c r="B156" s="219"/>
      <c r="C156" s="220"/>
      <c r="D156" s="216" t="s">
        <v>222</v>
      </c>
      <c r="E156" s="221" t="s">
        <v>76</v>
      </c>
      <c r="F156" s="222" t="s">
        <v>305</v>
      </c>
      <c r="G156" s="220"/>
      <c r="H156" s="221" t="s">
        <v>76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222</v>
      </c>
      <c r="AU156" s="228" t="s">
        <v>172</v>
      </c>
      <c r="AV156" s="12" t="s">
        <v>85</v>
      </c>
      <c r="AW156" s="12" t="s">
        <v>40</v>
      </c>
      <c r="AX156" s="12" t="s">
        <v>78</v>
      </c>
      <c r="AY156" s="228" t="s">
        <v>212</v>
      </c>
    </row>
    <row r="157" spans="2:51" s="13" customFormat="1" ht="13.5">
      <c r="B157" s="229"/>
      <c r="C157" s="230"/>
      <c r="D157" s="216" t="s">
        <v>222</v>
      </c>
      <c r="E157" s="231" t="s">
        <v>162</v>
      </c>
      <c r="F157" s="232" t="s">
        <v>163</v>
      </c>
      <c r="G157" s="230"/>
      <c r="H157" s="233">
        <v>188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222</v>
      </c>
      <c r="AU157" s="239" t="s">
        <v>172</v>
      </c>
      <c r="AV157" s="13" t="s">
        <v>87</v>
      </c>
      <c r="AW157" s="13" t="s">
        <v>40</v>
      </c>
      <c r="AX157" s="13" t="s">
        <v>78</v>
      </c>
      <c r="AY157" s="239" t="s">
        <v>212</v>
      </c>
    </row>
    <row r="158" spans="2:51" s="14" customFormat="1" ht="13.5">
      <c r="B158" s="240"/>
      <c r="C158" s="241"/>
      <c r="D158" s="216" t="s">
        <v>222</v>
      </c>
      <c r="E158" s="242" t="s">
        <v>76</v>
      </c>
      <c r="F158" s="243" t="s">
        <v>225</v>
      </c>
      <c r="G158" s="241"/>
      <c r="H158" s="244">
        <v>188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222</v>
      </c>
      <c r="AU158" s="250" t="s">
        <v>172</v>
      </c>
      <c r="AV158" s="14" t="s">
        <v>218</v>
      </c>
      <c r="AW158" s="14" t="s">
        <v>40</v>
      </c>
      <c r="AX158" s="14" t="s">
        <v>85</v>
      </c>
      <c r="AY158" s="250" t="s">
        <v>212</v>
      </c>
    </row>
    <row r="159" spans="2:65" s="1" customFormat="1" ht="25.5" customHeight="1">
      <c r="B159" s="41"/>
      <c r="C159" s="204" t="s">
        <v>291</v>
      </c>
      <c r="D159" s="204" t="s">
        <v>214</v>
      </c>
      <c r="E159" s="205" t="s">
        <v>306</v>
      </c>
      <c r="F159" s="206" t="s">
        <v>307</v>
      </c>
      <c r="G159" s="207" t="s">
        <v>113</v>
      </c>
      <c r="H159" s="208">
        <v>188</v>
      </c>
      <c r="I159" s="209"/>
      <c r="J159" s="210">
        <f>ROUND(I159*H159,2)</f>
        <v>0</v>
      </c>
      <c r="K159" s="206" t="s">
        <v>217</v>
      </c>
      <c r="L159" s="61"/>
      <c r="M159" s="211" t="s">
        <v>76</v>
      </c>
      <c r="N159" s="212" t="s">
        <v>48</v>
      </c>
      <c r="O159" s="4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4" t="s">
        <v>218</v>
      </c>
      <c r="AT159" s="24" t="s">
        <v>214</v>
      </c>
      <c r="AU159" s="24" t="s">
        <v>172</v>
      </c>
      <c r="AY159" s="24" t="s">
        <v>212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85</v>
      </c>
      <c r="BK159" s="215">
        <f>ROUND(I159*H159,2)</f>
        <v>0</v>
      </c>
      <c r="BL159" s="24" t="s">
        <v>218</v>
      </c>
      <c r="BM159" s="24" t="s">
        <v>308</v>
      </c>
    </row>
    <row r="160" spans="2:51" s="13" customFormat="1" ht="13.5">
      <c r="B160" s="229"/>
      <c r="C160" s="230"/>
      <c r="D160" s="216" t="s">
        <v>222</v>
      </c>
      <c r="E160" s="231" t="s">
        <v>76</v>
      </c>
      <c r="F160" s="232" t="s">
        <v>162</v>
      </c>
      <c r="G160" s="230"/>
      <c r="H160" s="233">
        <v>188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222</v>
      </c>
      <c r="AU160" s="239" t="s">
        <v>172</v>
      </c>
      <c r="AV160" s="13" t="s">
        <v>87</v>
      </c>
      <c r="AW160" s="13" t="s">
        <v>40</v>
      </c>
      <c r="AX160" s="13" t="s">
        <v>78</v>
      </c>
      <c r="AY160" s="239" t="s">
        <v>212</v>
      </c>
    </row>
    <row r="161" spans="2:51" s="14" customFormat="1" ht="13.5">
      <c r="B161" s="240"/>
      <c r="C161" s="241"/>
      <c r="D161" s="216" t="s">
        <v>222</v>
      </c>
      <c r="E161" s="242" t="s">
        <v>76</v>
      </c>
      <c r="F161" s="243" t="s">
        <v>225</v>
      </c>
      <c r="G161" s="241"/>
      <c r="H161" s="244">
        <v>188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222</v>
      </c>
      <c r="AU161" s="250" t="s">
        <v>172</v>
      </c>
      <c r="AV161" s="14" t="s">
        <v>218</v>
      </c>
      <c r="AW161" s="14" t="s">
        <v>40</v>
      </c>
      <c r="AX161" s="14" t="s">
        <v>85</v>
      </c>
      <c r="AY161" s="250" t="s">
        <v>212</v>
      </c>
    </row>
    <row r="162" spans="2:65" s="1" customFormat="1" ht="16.5" customHeight="1">
      <c r="B162" s="41"/>
      <c r="C162" s="251" t="s">
        <v>309</v>
      </c>
      <c r="D162" s="251" t="s">
        <v>280</v>
      </c>
      <c r="E162" s="252" t="s">
        <v>310</v>
      </c>
      <c r="F162" s="253" t="s">
        <v>311</v>
      </c>
      <c r="G162" s="254" t="s">
        <v>312</v>
      </c>
      <c r="H162" s="255">
        <v>2.82</v>
      </c>
      <c r="I162" s="256"/>
      <c r="J162" s="257">
        <f>ROUND(I162*H162,2)</f>
        <v>0</v>
      </c>
      <c r="K162" s="253" t="s">
        <v>217</v>
      </c>
      <c r="L162" s="258"/>
      <c r="M162" s="259" t="s">
        <v>76</v>
      </c>
      <c r="N162" s="260" t="s">
        <v>48</v>
      </c>
      <c r="O162" s="42"/>
      <c r="P162" s="213">
        <f>O162*H162</f>
        <v>0</v>
      </c>
      <c r="Q162" s="213">
        <v>0.001</v>
      </c>
      <c r="R162" s="213">
        <f>Q162*H162</f>
        <v>0.00282</v>
      </c>
      <c r="S162" s="213">
        <v>0</v>
      </c>
      <c r="T162" s="214">
        <f>S162*H162</f>
        <v>0</v>
      </c>
      <c r="AR162" s="24" t="s">
        <v>251</v>
      </c>
      <c r="AT162" s="24" t="s">
        <v>280</v>
      </c>
      <c r="AU162" s="24" t="s">
        <v>172</v>
      </c>
      <c r="AY162" s="24" t="s">
        <v>212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85</v>
      </c>
      <c r="BK162" s="215">
        <f>ROUND(I162*H162,2)</f>
        <v>0</v>
      </c>
      <c r="BL162" s="24" t="s">
        <v>218</v>
      </c>
      <c r="BM162" s="24" t="s">
        <v>313</v>
      </c>
    </row>
    <row r="163" spans="2:51" s="13" customFormat="1" ht="13.5">
      <c r="B163" s="229"/>
      <c r="C163" s="230"/>
      <c r="D163" s="216" t="s">
        <v>222</v>
      </c>
      <c r="E163" s="231" t="s">
        <v>76</v>
      </c>
      <c r="F163" s="232" t="s">
        <v>162</v>
      </c>
      <c r="G163" s="230"/>
      <c r="H163" s="233">
        <v>188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222</v>
      </c>
      <c r="AU163" s="239" t="s">
        <v>172</v>
      </c>
      <c r="AV163" s="13" t="s">
        <v>87</v>
      </c>
      <c r="AW163" s="13" t="s">
        <v>40</v>
      </c>
      <c r="AX163" s="13" t="s">
        <v>78</v>
      </c>
      <c r="AY163" s="239" t="s">
        <v>212</v>
      </c>
    </row>
    <row r="164" spans="2:51" s="14" customFormat="1" ht="13.5">
      <c r="B164" s="240"/>
      <c r="C164" s="241"/>
      <c r="D164" s="216" t="s">
        <v>222</v>
      </c>
      <c r="E164" s="242" t="s">
        <v>76</v>
      </c>
      <c r="F164" s="243" t="s">
        <v>225</v>
      </c>
      <c r="G164" s="241"/>
      <c r="H164" s="244">
        <v>188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222</v>
      </c>
      <c r="AU164" s="250" t="s">
        <v>172</v>
      </c>
      <c r="AV164" s="14" t="s">
        <v>218</v>
      </c>
      <c r="AW164" s="14" t="s">
        <v>40</v>
      </c>
      <c r="AX164" s="14" t="s">
        <v>85</v>
      </c>
      <c r="AY164" s="250" t="s">
        <v>212</v>
      </c>
    </row>
    <row r="165" spans="2:51" s="13" customFormat="1" ht="13.5">
      <c r="B165" s="229"/>
      <c r="C165" s="230"/>
      <c r="D165" s="216" t="s">
        <v>222</v>
      </c>
      <c r="E165" s="230"/>
      <c r="F165" s="232" t="s">
        <v>314</v>
      </c>
      <c r="G165" s="230"/>
      <c r="H165" s="233">
        <v>2.82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222</v>
      </c>
      <c r="AU165" s="239" t="s">
        <v>172</v>
      </c>
      <c r="AV165" s="13" t="s">
        <v>87</v>
      </c>
      <c r="AW165" s="13" t="s">
        <v>6</v>
      </c>
      <c r="AX165" s="13" t="s">
        <v>85</v>
      </c>
      <c r="AY165" s="239" t="s">
        <v>212</v>
      </c>
    </row>
    <row r="166" spans="2:65" s="1" customFormat="1" ht="38.25" customHeight="1">
      <c r="B166" s="41"/>
      <c r="C166" s="204" t="s">
        <v>315</v>
      </c>
      <c r="D166" s="204" t="s">
        <v>214</v>
      </c>
      <c r="E166" s="205" t="s">
        <v>316</v>
      </c>
      <c r="F166" s="206" t="s">
        <v>317</v>
      </c>
      <c r="G166" s="207" t="s">
        <v>113</v>
      </c>
      <c r="H166" s="208">
        <v>188</v>
      </c>
      <c r="I166" s="209"/>
      <c r="J166" s="210">
        <f>ROUND(I166*H166,2)</f>
        <v>0</v>
      </c>
      <c r="K166" s="206" t="s">
        <v>217</v>
      </c>
      <c r="L166" s="61"/>
      <c r="M166" s="211" t="s">
        <v>76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218</v>
      </c>
      <c r="AT166" s="24" t="s">
        <v>214</v>
      </c>
      <c r="AU166" s="24" t="s">
        <v>172</v>
      </c>
      <c r="AY166" s="24" t="s">
        <v>212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85</v>
      </c>
      <c r="BK166" s="215">
        <f>ROUND(I166*H166,2)</f>
        <v>0</v>
      </c>
      <c r="BL166" s="24" t="s">
        <v>218</v>
      </c>
      <c r="BM166" s="24" t="s">
        <v>318</v>
      </c>
    </row>
    <row r="167" spans="2:51" s="13" customFormat="1" ht="13.5">
      <c r="B167" s="229"/>
      <c r="C167" s="230"/>
      <c r="D167" s="216" t="s">
        <v>222</v>
      </c>
      <c r="E167" s="231" t="s">
        <v>76</v>
      </c>
      <c r="F167" s="232" t="s">
        <v>162</v>
      </c>
      <c r="G167" s="230"/>
      <c r="H167" s="233">
        <v>188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222</v>
      </c>
      <c r="AU167" s="239" t="s">
        <v>172</v>
      </c>
      <c r="AV167" s="13" t="s">
        <v>87</v>
      </c>
      <c r="AW167" s="13" t="s">
        <v>40</v>
      </c>
      <c r="AX167" s="13" t="s">
        <v>78</v>
      </c>
      <c r="AY167" s="239" t="s">
        <v>212</v>
      </c>
    </row>
    <row r="168" spans="2:51" s="14" customFormat="1" ht="13.5">
      <c r="B168" s="240"/>
      <c r="C168" s="241"/>
      <c r="D168" s="216" t="s">
        <v>222</v>
      </c>
      <c r="E168" s="242" t="s">
        <v>76</v>
      </c>
      <c r="F168" s="243" t="s">
        <v>225</v>
      </c>
      <c r="G168" s="241"/>
      <c r="H168" s="244">
        <v>188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222</v>
      </c>
      <c r="AU168" s="250" t="s">
        <v>172</v>
      </c>
      <c r="AV168" s="14" t="s">
        <v>218</v>
      </c>
      <c r="AW168" s="14" t="s">
        <v>40</v>
      </c>
      <c r="AX168" s="14" t="s">
        <v>85</v>
      </c>
      <c r="AY168" s="250" t="s">
        <v>212</v>
      </c>
    </row>
    <row r="169" spans="2:65" s="1" customFormat="1" ht="16.5" customHeight="1">
      <c r="B169" s="41"/>
      <c r="C169" s="251" t="s">
        <v>9</v>
      </c>
      <c r="D169" s="251" t="s">
        <v>280</v>
      </c>
      <c r="E169" s="252" t="s">
        <v>319</v>
      </c>
      <c r="F169" s="253" t="s">
        <v>320</v>
      </c>
      <c r="G169" s="254" t="s">
        <v>321</v>
      </c>
      <c r="H169" s="255">
        <v>0.075</v>
      </c>
      <c r="I169" s="256"/>
      <c r="J169" s="257">
        <f>ROUND(I169*H169,2)</f>
        <v>0</v>
      </c>
      <c r="K169" s="253" t="s">
        <v>217</v>
      </c>
      <c r="L169" s="258"/>
      <c r="M169" s="259" t="s">
        <v>76</v>
      </c>
      <c r="N169" s="260" t="s">
        <v>48</v>
      </c>
      <c r="O169" s="42"/>
      <c r="P169" s="213">
        <f>O169*H169</f>
        <v>0</v>
      </c>
      <c r="Q169" s="213">
        <v>0.001</v>
      </c>
      <c r="R169" s="213">
        <f>Q169*H169</f>
        <v>7.5E-05</v>
      </c>
      <c r="S169" s="213">
        <v>0</v>
      </c>
      <c r="T169" s="214">
        <f>S169*H169</f>
        <v>0</v>
      </c>
      <c r="AR169" s="24" t="s">
        <v>251</v>
      </c>
      <c r="AT169" s="24" t="s">
        <v>280</v>
      </c>
      <c r="AU169" s="24" t="s">
        <v>172</v>
      </c>
      <c r="AY169" s="24" t="s">
        <v>212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85</v>
      </c>
      <c r="BK169" s="215">
        <f>ROUND(I169*H169,2)</f>
        <v>0</v>
      </c>
      <c r="BL169" s="24" t="s">
        <v>218</v>
      </c>
      <c r="BM169" s="24" t="s">
        <v>322</v>
      </c>
    </row>
    <row r="170" spans="2:51" s="13" customFormat="1" ht="13.5">
      <c r="B170" s="229"/>
      <c r="C170" s="230"/>
      <c r="D170" s="216" t="s">
        <v>222</v>
      </c>
      <c r="E170" s="231" t="s">
        <v>76</v>
      </c>
      <c r="F170" s="232" t="s">
        <v>323</v>
      </c>
      <c r="G170" s="230"/>
      <c r="H170" s="233">
        <v>0.075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222</v>
      </c>
      <c r="AU170" s="239" t="s">
        <v>172</v>
      </c>
      <c r="AV170" s="13" t="s">
        <v>87</v>
      </c>
      <c r="AW170" s="13" t="s">
        <v>40</v>
      </c>
      <c r="AX170" s="13" t="s">
        <v>78</v>
      </c>
      <c r="AY170" s="239" t="s">
        <v>212</v>
      </c>
    </row>
    <row r="171" spans="2:51" s="14" customFormat="1" ht="13.5">
      <c r="B171" s="240"/>
      <c r="C171" s="241"/>
      <c r="D171" s="216" t="s">
        <v>222</v>
      </c>
      <c r="E171" s="242" t="s">
        <v>76</v>
      </c>
      <c r="F171" s="243" t="s">
        <v>225</v>
      </c>
      <c r="G171" s="241"/>
      <c r="H171" s="244">
        <v>0.075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222</v>
      </c>
      <c r="AU171" s="250" t="s">
        <v>172</v>
      </c>
      <c r="AV171" s="14" t="s">
        <v>218</v>
      </c>
      <c r="AW171" s="14" t="s">
        <v>40</v>
      </c>
      <c r="AX171" s="14" t="s">
        <v>85</v>
      </c>
      <c r="AY171" s="250" t="s">
        <v>212</v>
      </c>
    </row>
    <row r="172" spans="2:65" s="1" customFormat="1" ht="25.5" customHeight="1">
      <c r="B172" s="41"/>
      <c r="C172" s="204" t="s">
        <v>324</v>
      </c>
      <c r="D172" s="204" t="s">
        <v>214</v>
      </c>
      <c r="E172" s="205" t="s">
        <v>325</v>
      </c>
      <c r="F172" s="206" t="s">
        <v>326</v>
      </c>
      <c r="G172" s="207" t="s">
        <v>264</v>
      </c>
      <c r="H172" s="208">
        <v>0.002</v>
      </c>
      <c r="I172" s="209"/>
      <c r="J172" s="210">
        <f>ROUND(I172*H172,2)</f>
        <v>0</v>
      </c>
      <c r="K172" s="206" t="s">
        <v>217</v>
      </c>
      <c r="L172" s="61"/>
      <c r="M172" s="211" t="s">
        <v>76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218</v>
      </c>
      <c r="AT172" s="24" t="s">
        <v>214</v>
      </c>
      <c r="AU172" s="24" t="s">
        <v>172</v>
      </c>
      <c r="AY172" s="24" t="s">
        <v>212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85</v>
      </c>
      <c r="BK172" s="215">
        <f>ROUND(I172*H172,2)</f>
        <v>0</v>
      </c>
      <c r="BL172" s="24" t="s">
        <v>218</v>
      </c>
      <c r="BM172" s="24" t="s">
        <v>327</v>
      </c>
    </row>
    <row r="173" spans="2:47" s="1" customFormat="1" ht="27">
      <c r="B173" s="41"/>
      <c r="C173" s="63"/>
      <c r="D173" s="216" t="s">
        <v>220</v>
      </c>
      <c r="E173" s="63"/>
      <c r="F173" s="217" t="s">
        <v>328</v>
      </c>
      <c r="G173" s="63"/>
      <c r="H173" s="63"/>
      <c r="I173" s="173"/>
      <c r="J173" s="63"/>
      <c r="K173" s="63"/>
      <c r="L173" s="61"/>
      <c r="M173" s="218"/>
      <c r="N173" s="42"/>
      <c r="O173" s="42"/>
      <c r="P173" s="42"/>
      <c r="Q173" s="42"/>
      <c r="R173" s="42"/>
      <c r="S173" s="42"/>
      <c r="T173" s="78"/>
      <c r="AT173" s="24" t="s">
        <v>220</v>
      </c>
      <c r="AU173" s="24" t="s">
        <v>172</v>
      </c>
    </row>
    <row r="174" spans="2:51" s="12" customFormat="1" ht="13.5">
      <c r="B174" s="219"/>
      <c r="C174" s="220"/>
      <c r="D174" s="216" t="s">
        <v>222</v>
      </c>
      <c r="E174" s="221" t="s">
        <v>76</v>
      </c>
      <c r="F174" s="222" t="s">
        <v>329</v>
      </c>
      <c r="G174" s="220"/>
      <c r="H174" s="221" t="s">
        <v>76</v>
      </c>
      <c r="I174" s="223"/>
      <c r="J174" s="220"/>
      <c r="K174" s="220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222</v>
      </c>
      <c r="AU174" s="228" t="s">
        <v>172</v>
      </c>
      <c r="AV174" s="12" t="s">
        <v>85</v>
      </c>
      <c r="AW174" s="12" t="s">
        <v>40</v>
      </c>
      <c r="AX174" s="12" t="s">
        <v>78</v>
      </c>
      <c r="AY174" s="228" t="s">
        <v>212</v>
      </c>
    </row>
    <row r="175" spans="2:51" s="13" customFormat="1" ht="13.5">
      <c r="B175" s="229"/>
      <c r="C175" s="230"/>
      <c r="D175" s="216" t="s">
        <v>222</v>
      </c>
      <c r="E175" s="231" t="s">
        <v>76</v>
      </c>
      <c r="F175" s="232" t="s">
        <v>330</v>
      </c>
      <c r="G175" s="230"/>
      <c r="H175" s="233">
        <v>0.002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222</v>
      </c>
      <c r="AU175" s="239" t="s">
        <v>172</v>
      </c>
      <c r="AV175" s="13" t="s">
        <v>87</v>
      </c>
      <c r="AW175" s="13" t="s">
        <v>40</v>
      </c>
      <c r="AX175" s="13" t="s">
        <v>78</v>
      </c>
      <c r="AY175" s="239" t="s">
        <v>212</v>
      </c>
    </row>
    <row r="176" spans="2:51" s="14" customFormat="1" ht="13.5">
      <c r="B176" s="240"/>
      <c r="C176" s="241"/>
      <c r="D176" s="216" t="s">
        <v>222</v>
      </c>
      <c r="E176" s="242" t="s">
        <v>76</v>
      </c>
      <c r="F176" s="243" t="s">
        <v>225</v>
      </c>
      <c r="G176" s="241"/>
      <c r="H176" s="244">
        <v>0.002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222</v>
      </c>
      <c r="AU176" s="250" t="s">
        <v>172</v>
      </c>
      <c r="AV176" s="14" t="s">
        <v>218</v>
      </c>
      <c r="AW176" s="14" t="s">
        <v>40</v>
      </c>
      <c r="AX176" s="14" t="s">
        <v>85</v>
      </c>
      <c r="AY176" s="250" t="s">
        <v>212</v>
      </c>
    </row>
    <row r="177" spans="2:65" s="1" customFormat="1" ht="16.5" customHeight="1">
      <c r="B177" s="41"/>
      <c r="C177" s="204" t="s">
        <v>331</v>
      </c>
      <c r="D177" s="204" t="s">
        <v>214</v>
      </c>
      <c r="E177" s="205" t="s">
        <v>332</v>
      </c>
      <c r="F177" s="206" t="s">
        <v>333</v>
      </c>
      <c r="G177" s="207" t="s">
        <v>113</v>
      </c>
      <c r="H177" s="208">
        <v>188</v>
      </c>
      <c r="I177" s="209"/>
      <c r="J177" s="210">
        <f>ROUND(I177*H177,2)</f>
        <v>0</v>
      </c>
      <c r="K177" s="206" t="s">
        <v>217</v>
      </c>
      <c r="L177" s="61"/>
      <c r="M177" s="211" t="s">
        <v>76</v>
      </c>
      <c r="N177" s="212" t="s">
        <v>48</v>
      </c>
      <c r="O177" s="4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4" t="s">
        <v>218</v>
      </c>
      <c r="AT177" s="24" t="s">
        <v>214</v>
      </c>
      <c r="AU177" s="24" t="s">
        <v>172</v>
      </c>
      <c r="AY177" s="24" t="s">
        <v>212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85</v>
      </c>
      <c r="BK177" s="215">
        <f>ROUND(I177*H177,2)</f>
        <v>0</v>
      </c>
      <c r="BL177" s="24" t="s">
        <v>218</v>
      </c>
      <c r="BM177" s="24" t="s">
        <v>334</v>
      </c>
    </row>
    <row r="178" spans="2:51" s="13" customFormat="1" ht="13.5">
      <c r="B178" s="229"/>
      <c r="C178" s="230"/>
      <c r="D178" s="216" t="s">
        <v>222</v>
      </c>
      <c r="E178" s="231" t="s">
        <v>76</v>
      </c>
      <c r="F178" s="232" t="s">
        <v>162</v>
      </c>
      <c r="G178" s="230"/>
      <c r="H178" s="233">
        <v>188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222</v>
      </c>
      <c r="AU178" s="239" t="s">
        <v>172</v>
      </c>
      <c r="AV178" s="13" t="s">
        <v>87</v>
      </c>
      <c r="AW178" s="13" t="s">
        <v>40</v>
      </c>
      <c r="AX178" s="13" t="s">
        <v>78</v>
      </c>
      <c r="AY178" s="239" t="s">
        <v>212</v>
      </c>
    </row>
    <row r="179" spans="2:51" s="14" customFormat="1" ht="13.5">
      <c r="B179" s="240"/>
      <c r="C179" s="241"/>
      <c r="D179" s="216" t="s">
        <v>222</v>
      </c>
      <c r="E179" s="242" t="s">
        <v>76</v>
      </c>
      <c r="F179" s="243" t="s">
        <v>225</v>
      </c>
      <c r="G179" s="241"/>
      <c r="H179" s="244">
        <v>188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222</v>
      </c>
      <c r="AU179" s="250" t="s">
        <v>172</v>
      </c>
      <c r="AV179" s="14" t="s">
        <v>218</v>
      </c>
      <c r="AW179" s="14" t="s">
        <v>40</v>
      </c>
      <c r="AX179" s="14" t="s">
        <v>85</v>
      </c>
      <c r="AY179" s="250" t="s">
        <v>212</v>
      </c>
    </row>
    <row r="180" spans="2:65" s="1" customFormat="1" ht="16.5" customHeight="1">
      <c r="B180" s="41"/>
      <c r="C180" s="204" t="s">
        <v>335</v>
      </c>
      <c r="D180" s="204" t="s">
        <v>214</v>
      </c>
      <c r="E180" s="205" t="s">
        <v>336</v>
      </c>
      <c r="F180" s="206" t="s">
        <v>337</v>
      </c>
      <c r="G180" s="207" t="s">
        <v>124</v>
      </c>
      <c r="H180" s="208">
        <v>9.4</v>
      </c>
      <c r="I180" s="209"/>
      <c r="J180" s="210">
        <f>ROUND(I180*H180,2)</f>
        <v>0</v>
      </c>
      <c r="K180" s="206" t="s">
        <v>217</v>
      </c>
      <c r="L180" s="61"/>
      <c r="M180" s="211" t="s">
        <v>76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218</v>
      </c>
      <c r="AT180" s="24" t="s">
        <v>214</v>
      </c>
      <c r="AU180" s="24" t="s">
        <v>172</v>
      </c>
      <c r="AY180" s="24" t="s">
        <v>212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85</v>
      </c>
      <c r="BK180" s="215">
        <f>ROUND(I180*H180,2)</f>
        <v>0</v>
      </c>
      <c r="BL180" s="24" t="s">
        <v>218</v>
      </c>
      <c r="BM180" s="24" t="s">
        <v>338</v>
      </c>
    </row>
    <row r="181" spans="2:47" s="1" customFormat="1" ht="27">
      <c r="B181" s="41"/>
      <c r="C181" s="63"/>
      <c r="D181" s="216" t="s">
        <v>220</v>
      </c>
      <c r="E181" s="63"/>
      <c r="F181" s="217" t="s">
        <v>339</v>
      </c>
      <c r="G181" s="63"/>
      <c r="H181" s="63"/>
      <c r="I181" s="173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220</v>
      </c>
      <c r="AU181" s="24" t="s">
        <v>172</v>
      </c>
    </row>
    <row r="182" spans="2:51" s="12" customFormat="1" ht="13.5">
      <c r="B182" s="219"/>
      <c r="C182" s="220"/>
      <c r="D182" s="216" t="s">
        <v>222</v>
      </c>
      <c r="E182" s="221" t="s">
        <v>76</v>
      </c>
      <c r="F182" s="222" t="s">
        <v>340</v>
      </c>
      <c r="G182" s="220"/>
      <c r="H182" s="221" t="s">
        <v>76</v>
      </c>
      <c r="I182" s="223"/>
      <c r="J182" s="220"/>
      <c r="K182" s="220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222</v>
      </c>
      <c r="AU182" s="228" t="s">
        <v>172</v>
      </c>
      <c r="AV182" s="12" t="s">
        <v>85</v>
      </c>
      <c r="AW182" s="12" t="s">
        <v>40</v>
      </c>
      <c r="AX182" s="12" t="s">
        <v>78</v>
      </c>
      <c r="AY182" s="228" t="s">
        <v>212</v>
      </c>
    </row>
    <row r="183" spans="2:51" s="13" customFormat="1" ht="13.5">
      <c r="B183" s="229"/>
      <c r="C183" s="230"/>
      <c r="D183" s="216" t="s">
        <v>222</v>
      </c>
      <c r="E183" s="231" t="s">
        <v>76</v>
      </c>
      <c r="F183" s="232" t="s">
        <v>341</v>
      </c>
      <c r="G183" s="230"/>
      <c r="H183" s="233">
        <v>9.4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222</v>
      </c>
      <c r="AU183" s="239" t="s">
        <v>172</v>
      </c>
      <c r="AV183" s="13" t="s">
        <v>87</v>
      </c>
      <c r="AW183" s="13" t="s">
        <v>40</v>
      </c>
      <c r="AX183" s="13" t="s">
        <v>78</v>
      </c>
      <c r="AY183" s="239" t="s">
        <v>212</v>
      </c>
    </row>
    <row r="184" spans="2:51" s="14" customFormat="1" ht="13.5">
      <c r="B184" s="240"/>
      <c r="C184" s="241"/>
      <c r="D184" s="216" t="s">
        <v>222</v>
      </c>
      <c r="E184" s="242" t="s">
        <v>76</v>
      </c>
      <c r="F184" s="243" t="s">
        <v>225</v>
      </c>
      <c r="G184" s="241"/>
      <c r="H184" s="244">
        <v>9.4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222</v>
      </c>
      <c r="AU184" s="250" t="s">
        <v>172</v>
      </c>
      <c r="AV184" s="14" t="s">
        <v>218</v>
      </c>
      <c r="AW184" s="14" t="s">
        <v>40</v>
      </c>
      <c r="AX184" s="14" t="s">
        <v>85</v>
      </c>
      <c r="AY184" s="250" t="s">
        <v>212</v>
      </c>
    </row>
    <row r="185" spans="2:63" s="11" customFormat="1" ht="29.85" customHeight="1">
      <c r="B185" s="188"/>
      <c r="C185" s="189"/>
      <c r="D185" s="190" t="s">
        <v>77</v>
      </c>
      <c r="E185" s="202" t="s">
        <v>87</v>
      </c>
      <c r="F185" s="202" t="s">
        <v>342</v>
      </c>
      <c r="G185" s="189"/>
      <c r="H185" s="189"/>
      <c r="I185" s="192"/>
      <c r="J185" s="203">
        <f>BK185</f>
        <v>0</v>
      </c>
      <c r="K185" s="189"/>
      <c r="L185" s="194"/>
      <c r="M185" s="195"/>
      <c r="N185" s="196"/>
      <c r="O185" s="196"/>
      <c r="P185" s="197">
        <f>SUM(P186:P200)</f>
        <v>0</v>
      </c>
      <c r="Q185" s="196"/>
      <c r="R185" s="197">
        <f>SUM(R186:R200)</f>
        <v>0.6377024499999999</v>
      </c>
      <c r="S185" s="196"/>
      <c r="T185" s="198">
        <f>SUM(T186:T200)</f>
        <v>0</v>
      </c>
      <c r="AR185" s="199" t="s">
        <v>85</v>
      </c>
      <c r="AT185" s="200" t="s">
        <v>77</v>
      </c>
      <c r="AU185" s="200" t="s">
        <v>85</v>
      </c>
      <c r="AY185" s="199" t="s">
        <v>212</v>
      </c>
      <c r="BK185" s="201">
        <f>SUM(BK186:BK200)</f>
        <v>0</v>
      </c>
    </row>
    <row r="186" spans="2:65" s="1" customFormat="1" ht="25.5" customHeight="1">
      <c r="B186" s="41"/>
      <c r="C186" s="204" t="s">
        <v>343</v>
      </c>
      <c r="D186" s="204" t="s">
        <v>214</v>
      </c>
      <c r="E186" s="205" t="s">
        <v>344</v>
      </c>
      <c r="F186" s="206" t="s">
        <v>345</v>
      </c>
      <c r="G186" s="207" t="s">
        <v>124</v>
      </c>
      <c r="H186" s="208">
        <v>0.248</v>
      </c>
      <c r="I186" s="209"/>
      <c r="J186" s="210">
        <f>ROUND(I186*H186,2)</f>
        <v>0</v>
      </c>
      <c r="K186" s="206" t="s">
        <v>217</v>
      </c>
      <c r="L186" s="61"/>
      <c r="M186" s="211" t="s">
        <v>76</v>
      </c>
      <c r="N186" s="212" t="s">
        <v>48</v>
      </c>
      <c r="O186" s="42"/>
      <c r="P186" s="213">
        <f>O186*H186</f>
        <v>0</v>
      </c>
      <c r="Q186" s="213">
        <v>2.45329</v>
      </c>
      <c r="R186" s="213">
        <f>Q186*H186</f>
        <v>0.60841592</v>
      </c>
      <c r="S186" s="213">
        <v>0</v>
      </c>
      <c r="T186" s="214">
        <f>S186*H186</f>
        <v>0</v>
      </c>
      <c r="AR186" s="24" t="s">
        <v>218</v>
      </c>
      <c r="AT186" s="24" t="s">
        <v>214</v>
      </c>
      <c r="AU186" s="24" t="s">
        <v>87</v>
      </c>
      <c r="AY186" s="24" t="s">
        <v>212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4" t="s">
        <v>85</v>
      </c>
      <c r="BK186" s="215">
        <f>ROUND(I186*H186,2)</f>
        <v>0</v>
      </c>
      <c r="BL186" s="24" t="s">
        <v>218</v>
      </c>
      <c r="BM186" s="24" t="s">
        <v>346</v>
      </c>
    </row>
    <row r="187" spans="2:51" s="12" customFormat="1" ht="13.5">
      <c r="B187" s="219"/>
      <c r="C187" s="220"/>
      <c r="D187" s="216" t="s">
        <v>222</v>
      </c>
      <c r="E187" s="221" t="s">
        <v>76</v>
      </c>
      <c r="F187" s="222" t="s">
        <v>347</v>
      </c>
      <c r="G187" s="220"/>
      <c r="H187" s="221" t="s">
        <v>76</v>
      </c>
      <c r="I187" s="223"/>
      <c r="J187" s="220"/>
      <c r="K187" s="220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222</v>
      </c>
      <c r="AU187" s="228" t="s">
        <v>87</v>
      </c>
      <c r="AV187" s="12" t="s">
        <v>85</v>
      </c>
      <c r="AW187" s="12" t="s">
        <v>40</v>
      </c>
      <c r="AX187" s="12" t="s">
        <v>78</v>
      </c>
      <c r="AY187" s="228" t="s">
        <v>212</v>
      </c>
    </row>
    <row r="188" spans="2:51" s="13" customFormat="1" ht="13.5">
      <c r="B188" s="229"/>
      <c r="C188" s="230"/>
      <c r="D188" s="216" t="s">
        <v>222</v>
      </c>
      <c r="E188" s="231" t="s">
        <v>76</v>
      </c>
      <c r="F188" s="232" t="s">
        <v>348</v>
      </c>
      <c r="G188" s="230"/>
      <c r="H188" s="233">
        <v>0.248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222</v>
      </c>
      <c r="AU188" s="239" t="s">
        <v>87</v>
      </c>
      <c r="AV188" s="13" t="s">
        <v>87</v>
      </c>
      <c r="AW188" s="13" t="s">
        <v>40</v>
      </c>
      <c r="AX188" s="13" t="s">
        <v>78</v>
      </c>
      <c r="AY188" s="239" t="s">
        <v>212</v>
      </c>
    </row>
    <row r="189" spans="2:51" s="14" customFormat="1" ht="13.5">
      <c r="B189" s="240"/>
      <c r="C189" s="241"/>
      <c r="D189" s="216" t="s">
        <v>222</v>
      </c>
      <c r="E189" s="242" t="s">
        <v>76</v>
      </c>
      <c r="F189" s="243" t="s">
        <v>225</v>
      </c>
      <c r="G189" s="241"/>
      <c r="H189" s="244">
        <v>0.248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222</v>
      </c>
      <c r="AU189" s="250" t="s">
        <v>87</v>
      </c>
      <c r="AV189" s="14" t="s">
        <v>218</v>
      </c>
      <c r="AW189" s="14" t="s">
        <v>40</v>
      </c>
      <c r="AX189" s="14" t="s">
        <v>85</v>
      </c>
      <c r="AY189" s="250" t="s">
        <v>212</v>
      </c>
    </row>
    <row r="190" spans="2:65" s="1" customFormat="1" ht="16.5" customHeight="1">
      <c r="B190" s="41"/>
      <c r="C190" s="204" t="s">
        <v>349</v>
      </c>
      <c r="D190" s="204" t="s">
        <v>214</v>
      </c>
      <c r="E190" s="205" t="s">
        <v>350</v>
      </c>
      <c r="F190" s="206" t="s">
        <v>351</v>
      </c>
      <c r="G190" s="207" t="s">
        <v>113</v>
      </c>
      <c r="H190" s="208">
        <v>0.777</v>
      </c>
      <c r="I190" s="209"/>
      <c r="J190" s="210">
        <f>ROUND(I190*H190,2)</f>
        <v>0</v>
      </c>
      <c r="K190" s="206" t="s">
        <v>217</v>
      </c>
      <c r="L190" s="61"/>
      <c r="M190" s="211" t="s">
        <v>76</v>
      </c>
      <c r="N190" s="212" t="s">
        <v>48</v>
      </c>
      <c r="O190" s="42"/>
      <c r="P190" s="213">
        <f>O190*H190</f>
        <v>0</v>
      </c>
      <c r="Q190" s="213">
        <v>0.00247</v>
      </c>
      <c r="R190" s="213">
        <f>Q190*H190</f>
        <v>0.00191919</v>
      </c>
      <c r="S190" s="213">
        <v>0</v>
      </c>
      <c r="T190" s="214">
        <f>S190*H190</f>
        <v>0</v>
      </c>
      <c r="AR190" s="24" t="s">
        <v>218</v>
      </c>
      <c r="AT190" s="24" t="s">
        <v>214</v>
      </c>
      <c r="AU190" s="24" t="s">
        <v>87</v>
      </c>
      <c r="AY190" s="24" t="s">
        <v>212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4" t="s">
        <v>85</v>
      </c>
      <c r="BK190" s="215">
        <f>ROUND(I190*H190,2)</f>
        <v>0</v>
      </c>
      <c r="BL190" s="24" t="s">
        <v>218</v>
      </c>
      <c r="BM190" s="24" t="s">
        <v>352</v>
      </c>
    </row>
    <row r="191" spans="2:51" s="12" customFormat="1" ht="13.5">
      <c r="B191" s="219"/>
      <c r="C191" s="220"/>
      <c r="D191" s="216" t="s">
        <v>222</v>
      </c>
      <c r="E191" s="221" t="s">
        <v>76</v>
      </c>
      <c r="F191" s="222" t="s">
        <v>353</v>
      </c>
      <c r="G191" s="220"/>
      <c r="H191" s="221" t="s">
        <v>76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222</v>
      </c>
      <c r="AU191" s="228" t="s">
        <v>87</v>
      </c>
      <c r="AV191" s="12" t="s">
        <v>85</v>
      </c>
      <c r="AW191" s="12" t="s">
        <v>40</v>
      </c>
      <c r="AX191" s="12" t="s">
        <v>78</v>
      </c>
      <c r="AY191" s="228" t="s">
        <v>212</v>
      </c>
    </row>
    <row r="192" spans="2:51" s="13" customFormat="1" ht="13.5">
      <c r="B192" s="229"/>
      <c r="C192" s="230"/>
      <c r="D192" s="216" t="s">
        <v>222</v>
      </c>
      <c r="E192" s="231" t="s">
        <v>175</v>
      </c>
      <c r="F192" s="232" t="s">
        <v>354</v>
      </c>
      <c r="G192" s="230"/>
      <c r="H192" s="233">
        <v>0.777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222</v>
      </c>
      <c r="AU192" s="239" t="s">
        <v>87</v>
      </c>
      <c r="AV192" s="13" t="s">
        <v>87</v>
      </c>
      <c r="AW192" s="13" t="s">
        <v>40</v>
      </c>
      <c r="AX192" s="13" t="s">
        <v>78</v>
      </c>
      <c r="AY192" s="239" t="s">
        <v>212</v>
      </c>
    </row>
    <row r="193" spans="2:51" s="14" customFormat="1" ht="13.5">
      <c r="B193" s="240"/>
      <c r="C193" s="241"/>
      <c r="D193" s="216" t="s">
        <v>222</v>
      </c>
      <c r="E193" s="242" t="s">
        <v>76</v>
      </c>
      <c r="F193" s="243" t="s">
        <v>225</v>
      </c>
      <c r="G193" s="241"/>
      <c r="H193" s="244">
        <v>0.777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222</v>
      </c>
      <c r="AU193" s="250" t="s">
        <v>87</v>
      </c>
      <c r="AV193" s="14" t="s">
        <v>218</v>
      </c>
      <c r="AW193" s="14" t="s">
        <v>40</v>
      </c>
      <c r="AX193" s="14" t="s">
        <v>85</v>
      </c>
      <c r="AY193" s="250" t="s">
        <v>212</v>
      </c>
    </row>
    <row r="194" spans="2:65" s="1" customFormat="1" ht="16.5" customHeight="1">
      <c r="B194" s="41"/>
      <c r="C194" s="204" t="s">
        <v>355</v>
      </c>
      <c r="D194" s="204" t="s">
        <v>214</v>
      </c>
      <c r="E194" s="205" t="s">
        <v>356</v>
      </c>
      <c r="F194" s="206" t="s">
        <v>357</v>
      </c>
      <c r="G194" s="207" t="s">
        <v>113</v>
      </c>
      <c r="H194" s="208">
        <v>0.777</v>
      </c>
      <c r="I194" s="209"/>
      <c r="J194" s="210">
        <f>ROUND(I194*H194,2)</f>
        <v>0</v>
      </c>
      <c r="K194" s="206" t="s">
        <v>217</v>
      </c>
      <c r="L194" s="61"/>
      <c r="M194" s="211" t="s">
        <v>76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218</v>
      </c>
      <c r="AT194" s="24" t="s">
        <v>214</v>
      </c>
      <c r="AU194" s="24" t="s">
        <v>87</v>
      </c>
      <c r="AY194" s="24" t="s">
        <v>212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85</v>
      </c>
      <c r="BK194" s="215">
        <f>ROUND(I194*H194,2)</f>
        <v>0</v>
      </c>
      <c r="BL194" s="24" t="s">
        <v>218</v>
      </c>
      <c r="BM194" s="24" t="s">
        <v>358</v>
      </c>
    </row>
    <row r="195" spans="2:51" s="13" customFormat="1" ht="13.5">
      <c r="B195" s="229"/>
      <c r="C195" s="230"/>
      <c r="D195" s="216" t="s">
        <v>222</v>
      </c>
      <c r="E195" s="231" t="s">
        <v>76</v>
      </c>
      <c r="F195" s="232" t="s">
        <v>175</v>
      </c>
      <c r="G195" s="230"/>
      <c r="H195" s="233">
        <v>0.777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222</v>
      </c>
      <c r="AU195" s="239" t="s">
        <v>87</v>
      </c>
      <c r="AV195" s="13" t="s">
        <v>87</v>
      </c>
      <c r="AW195" s="13" t="s">
        <v>40</v>
      </c>
      <c r="AX195" s="13" t="s">
        <v>78</v>
      </c>
      <c r="AY195" s="239" t="s">
        <v>212</v>
      </c>
    </row>
    <row r="196" spans="2:51" s="14" customFormat="1" ht="13.5">
      <c r="B196" s="240"/>
      <c r="C196" s="241"/>
      <c r="D196" s="216" t="s">
        <v>222</v>
      </c>
      <c r="E196" s="242" t="s">
        <v>76</v>
      </c>
      <c r="F196" s="243" t="s">
        <v>225</v>
      </c>
      <c r="G196" s="241"/>
      <c r="H196" s="244">
        <v>0.777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222</v>
      </c>
      <c r="AU196" s="250" t="s">
        <v>87</v>
      </c>
      <c r="AV196" s="14" t="s">
        <v>218</v>
      </c>
      <c r="AW196" s="14" t="s">
        <v>40</v>
      </c>
      <c r="AX196" s="14" t="s">
        <v>85</v>
      </c>
      <c r="AY196" s="250" t="s">
        <v>212</v>
      </c>
    </row>
    <row r="197" spans="2:65" s="1" customFormat="1" ht="16.5" customHeight="1">
      <c r="B197" s="41"/>
      <c r="C197" s="204" t="s">
        <v>359</v>
      </c>
      <c r="D197" s="204" t="s">
        <v>214</v>
      </c>
      <c r="E197" s="205" t="s">
        <v>360</v>
      </c>
      <c r="F197" s="206" t="s">
        <v>361</v>
      </c>
      <c r="G197" s="207" t="s">
        <v>264</v>
      </c>
      <c r="H197" s="208">
        <v>0.026</v>
      </c>
      <c r="I197" s="209"/>
      <c r="J197" s="210">
        <f>ROUND(I197*H197,2)</f>
        <v>0</v>
      </c>
      <c r="K197" s="206" t="s">
        <v>217</v>
      </c>
      <c r="L197" s="61"/>
      <c r="M197" s="211" t="s">
        <v>76</v>
      </c>
      <c r="N197" s="212" t="s">
        <v>48</v>
      </c>
      <c r="O197" s="42"/>
      <c r="P197" s="213">
        <f>O197*H197</f>
        <v>0</v>
      </c>
      <c r="Q197" s="213">
        <v>1.05259</v>
      </c>
      <c r="R197" s="213">
        <f>Q197*H197</f>
        <v>0.027367339999999997</v>
      </c>
      <c r="S197" s="213">
        <v>0</v>
      </c>
      <c r="T197" s="214">
        <f>S197*H197</f>
        <v>0</v>
      </c>
      <c r="AR197" s="24" t="s">
        <v>218</v>
      </c>
      <c r="AT197" s="24" t="s">
        <v>214</v>
      </c>
      <c r="AU197" s="24" t="s">
        <v>87</v>
      </c>
      <c r="AY197" s="24" t="s">
        <v>212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85</v>
      </c>
      <c r="BK197" s="215">
        <f>ROUND(I197*H197,2)</f>
        <v>0</v>
      </c>
      <c r="BL197" s="24" t="s">
        <v>218</v>
      </c>
      <c r="BM197" s="24" t="s">
        <v>362</v>
      </c>
    </row>
    <row r="198" spans="2:51" s="12" customFormat="1" ht="13.5">
      <c r="B198" s="219"/>
      <c r="C198" s="220"/>
      <c r="D198" s="216" t="s">
        <v>222</v>
      </c>
      <c r="E198" s="221" t="s">
        <v>76</v>
      </c>
      <c r="F198" s="222" t="s">
        <v>363</v>
      </c>
      <c r="G198" s="220"/>
      <c r="H198" s="221" t="s">
        <v>76</v>
      </c>
      <c r="I198" s="223"/>
      <c r="J198" s="220"/>
      <c r="K198" s="220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222</v>
      </c>
      <c r="AU198" s="228" t="s">
        <v>87</v>
      </c>
      <c r="AV198" s="12" t="s">
        <v>85</v>
      </c>
      <c r="AW198" s="12" t="s">
        <v>40</v>
      </c>
      <c r="AX198" s="12" t="s">
        <v>78</v>
      </c>
      <c r="AY198" s="228" t="s">
        <v>212</v>
      </c>
    </row>
    <row r="199" spans="2:51" s="13" customFormat="1" ht="13.5">
      <c r="B199" s="229"/>
      <c r="C199" s="230"/>
      <c r="D199" s="216" t="s">
        <v>222</v>
      </c>
      <c r="E199" s="231" t="s">
        <v>76</v>
      </c>
      <c r="F199" s="232" t="s">
        <v>364</v>
      </c>
      <c r="G199" s="230"/>
      <c r="H199" s="233">
        <v>0.026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222</v>
      </c>
      <c r="AU199" s="239" t="s">
        <v>87</v>
      </c>
      <c r="AV199" s="13" t="s">
        <v>87</v>
      </c>
      <c r="AW199" s="13" t="s">
        <v>40</v>
      </c>
      <c r="AX199" s="13" t="s">
        <v>78</v>
      </c>
      <c r="AY199" s="239" t="s">
        <v>212</v>
      </c>
    </row>
    <row r="200" spans="2:51" s="14" customFormat="1" ht="13.5">
      <c r="B200" s="240"/>
      <c r="C200" s="241"/>
      <c r="D200" s="216" t="s">
        <v>222</v>
      </c>
      <c r="E200" s="242" t="s">
        <v>76</v>
      </c>
      <c r="F200" s="243" t="s">
        <v>225</v>
      </c>
      <c r="G200" s="241"/>
      <c r="H200" s="244">
        <v>0.026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222</v>
      </c>
      <c r="AU200" s="250" t="s">
        <v>87</v>
      </c>
      <c r="AV200" s="14" t="s">
        <v>218</v>
      </c>
      <c r="AW200" s="14" t="s">
        <v>40</v>
      </c>
      <c r="AX200" s="14" t="s">
        <v>85</v>
      </c>
      <c r="AY200" s="250" t="s">
        <v>212</v>
      </c>
    </row>
    <row r="201" spans="2:63" s="11" customFormat="1" ht="29.85" customHeight="1">
      <c r="B201" s="188"/>
      <c r="C201" s="189"/>
      <c r="D201" s="190" t="s">
        <v>77</v>
      </c>
      <c r="E201" s="202" t="s">
        <v>172</v>
      </c>
      <c r="F201" s="202" t="s">
        <v>365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SUM(P202:P209)</f>
        <v>0</v>
      </c>
      <c r="Q201" s="196"/>
      <c r="R201" s="197">
        <f>SUM(R202:R209)</f>
        <v>0</v>
      </c>
      <c r="S201" s="196"/>
      <c r="T201" s="198">
        <f>SUM(T202:T209)</f>
        <v>0</v>
      </c>
      <c r="AR201" s="199" t="s">
        <v>85</v>
      </c>
      <c r="AT201" s="200" t="s">
        <v>77</v>
      </c>
      <c r="AU201" s="200" t="s">
        <v>85</v>
      </c>
      <c r="AY201" s="199" t="s">
        <v>212</v>
      </c>
      <c r="BK201" s="201">
        <f>SUM(BK202:BK209)</f>
        <v>0</v>
      </c>
    </row>
    <row r="202" spans="2:65" s="1" customFormat="1" ht="16.5" customHeight="1">
      <c r="B202" s="41"/>
      <c r="C202" s="204" t="s">
        <v>152</v>
      </c>
      <c r="D202" s="204" t="s">
        <v>214</v>
      </c>
      <c r="E202" s="205" t="s">
        <v>366</v>
      </c>
      <c r="F202" s="206" t="s">
        <v>367</v>
      </c>
      <c r="G202" s="207" t="s">
        <v>135</v>
      </c>
      <c r="H202" s="208">
        <v>1</v>
      </c>
      <c r="I202" s="209"/>
      <c r="J202" s="210">
        <f>ROUND(I202*H202,2)</f>
        <v>0</v>
      </c>
      <c r="K202" s="206" t="s">
        <v>217</v>
      </c>
      <c r="L202" s="61"/>
      <c r="M202" s="211" t="s">
        <v>76</v>
      </c>
      <c r="N202" s="212" t="s">
        <v>48</v>
      </c>
      <c r="O202" s="4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24" t="s">
        <v>218</v>
      </c>
      <c r="AT202" s="24" t="s">
        <v>214</v>
      </c>
      <c r="AU202" s="24" t="s">
        <v>87</v>
      </c>
      <c r="AY202" s="24" t="s">
        <v>212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85</v>
      </c>
      <c r="BK202" s="215">
        <f>ROUND(I202*H202,2)</f>
        <v>0</v>
      </c>
      <c r="BL202" s="24" t="s">
        <v>218</v>
      </c>
      <c r="BM202" s="24" t="s">
        <v>368</v>
      </c>
    </row>
    <row r="203" spans="2:51" s="12" customFormat="1" ht="13.5">
      <c r="B203" s="219"/>
      <c r="C203" s="220"/>
      <c r="D203" s="216" t="s">
        <v>222</v>
      </c>
      <c r="E203" s="221" t="s">
        <v>76</v>
      </c>
      <c r="F203" s="222" t="s">
        <v>369</v>
      </c>
      <c r="G203" s="220"/>
      <c r="H203" s="221" t="s">
        <v>76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222</v>
      </c>
      <c r="AU203" s="228" t="s">
        <v>87</v>
      </c>
      <c r="AV203" s="12" t="s">
        <v>85</v>
      </c>
      <c r="AW203" s="12" t="s">
        <v>40</v>
      </c>
      <c r="AX203" s="12" t="s">
        <v>78</v>
      </c>
      <c r="AY203" s="228" t="s">
        <v>212</v>
      </c>
    </row>
    <row r="204" spans="2:51" s="13" customFormat="1" ht="13.5">
      <c r="B204" s="229"/>
      <c r="C204" s="230"/>
      <c r="D204" s="216" t="s">
        <v>222</v>
      </c>
      <c r="E204" s="231" t="s">
        <v>173</v>
      </c>
      <c r="F204" s="232" t="s">
        <v>85</v>
      </c>
      <c r="G204" s="230"/>
      <c r="H204" s="233">
        <v>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222</v>
      </c>
      <c r="AU204" s="239" t="s">
        <v>87</v>
      </c>
      <c r="AV204" s="13" t="s">
        <v>87</v>
      </c>
      <c r="AW204" s="13" t="s">
        <v>40</v>
      </c>
      <c r="AX204" s="13" t="s">
        <v>78</v>
      </c>
      <c r="AY204" s="239" t="s">
        <v>212</v>
      </c>
    </row>
    <row r="205" spans="2:51" s="14" customFormat="1" ht="13.5">
      <c r="B205" s="240"/>
      <c r="C205" s="241"/>
      <c r="D205" s="216" t="s">
        <v>222</v>
      </c>
      <c r="E205" s="242" t="s">
        <v>76</v>
      </c>
      <c r="F205" s="243" t="s">
        <v>225</v>
      </c>
      <c r="G205" s="241"/>
      <c r="H205" s="244">
        <v>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222</v>
      </c>
      <c r="AU205" s="250" t="s">
        <v>87</v>
      </c>
      <c r="AV205" s="14" t="s">
        <v>218</v>
      </c>
      <c r="AW205" s="14" t="s">
        <v>40</v>
      </c>
      <c r="AX205" s="14" t="s">
        <v>85</v>
      </c>
      <c r="AY205" s="250" t="s">
        <v>212</v>
      </c>
    </row>
    <row r="206" spans="2:65" s="1" customFormat="1" ht="38.25" customHeight="1">
      <c r="B206" s="41"/>
      <c r="C206" s="251" t="s">
        <v>370</v>
      </c>
      <c r="D206" s="251" t="s">
        <v>280</v>
      </c>
      <c r="E206" s="252" t="s">
        <v>371</v>
      </c>
      <c r="F206" s="253" t="s">
        <v>372</v>
      </c>
      <c r="G206" s="254" t="s">
        <v>135</v>
      </c>
      <c r="H206" s="255">
        <v>1</v>
      </c>
      <c r="I206" s="256"/>
      <c r="J206" s="257">
        <f>ROUND(I206*H206,2)</f>
        <v>0</v>
      </c>
      <c r="K206" s="253" t="s">
        <v>76</v>
      </c>
      <c r="L206" s="258"/>
      <c r="M206" s="259" t="s">
        <v>76</v>
      </c>
      <c r="N206" s="260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251</v>
      </c>
      <c r="AT206" s="24" t="s">
        <v>280</v>
      </c>
      <c r="AU206" s="24" t="s">
        <v>87</v>
      </c>
      <c r="AY206" s="24" t="s">
        <v>212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85</v>
      </c>
      <c r="BK206" s="215">
        <f>ROUND(I206*H206,2)</f>
        <v>0</v>
      </c>
      <c r="BL206" s="24" t="s">
        <v>218</v>
      </c>
      <c r="BM206" s="24" t="s">
        <v>373</v>
      </c>
    </row>
    <row r="207" spans="2:47" s="1" customFormat="1" ht="54">
      <c r="B207" s="41"/>
      <c r="C207" s="63"/>
      <c r="D207" s="216" t="s">
        <v>220</v>
      </c>
      <c r="E207" s="63"/>
      <c r="F207" s="217" t="s">
        <v>374</v>
      </c>
      <c r="G207" s="63"/>
      <c r="H207" s="63"/>
      <c r="I207" s="173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220</v>
      </c>
      <c r="AU207" s="24" t="s">
        <v>87</v>
      </c>
    </row>
    <row r="208" spans="2:51" s="13" customFormat="1" ht="13.5">
      <c r="B208" s="229"/>
      <c r="C208" s="230"/>
      <c r="D208" s="216" t="s">
        <v>222</v>
      </c>
      <c r="E208" s="231" t="s">
        <v>76</v>
      </c>
      <c r="F208" s="232" t="s">
        <v>173</v>
      </c>
      <c r="G208" s="230"/>
      <c r="H208" s="233">
        <v>1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222</v>
      </c>
      <c r="AU208" s="239" t="s">
        <v>87</v>
      </c>
      <c r="AV208" s="13" t="s">
        <v>87</v>
      </c>
      <c r="AW208" s="13" t="s">
        <v>40</v>
      </c>
      <c r="AX208" s="13" t="s">
        <v>78</v>
      </c>
      <c r="AY208" s="239" t="s">
        <v>212</v>
      </c>
    </row>
    <row r="209" spans="2:51" s="14" customFormat="1" ht="13.5">
      <c r="B209" s="240"/>
      <c r="C209" s="241"/>
      <c r="D209" s="216" t="s">
        <v>222</v>
      </c>
      <c r="E209" s="242" t="s">
        <v>76</v>
      </c>
      <c r="F209" s="243" t="s">
        <v>225</v>
      </c>
      <c r="G209" s="241"/>
      <c r="H209" s="244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222</v>
      </c>
      <c r="AU209" s="250" t="s">
        <v>87</v>
      </c>
      <c r="AV209" s="14" t="s">
        <v>218</v>
      </c>
      <c r="AW209" s="14" t="s">
        <v>40</v>
      </c>
      <c r="AX209" s="14" t="s">
        <v>85</v>
      </c>
      <c r="AY209" s="250" t="s">
        <v>212</v>
      </c>
    </row>
    <row r="210" spans="2:63" s="11" customFormat="1" ht="29.85" customHeight="1">
      <c r="B210" s="188"/>
      <c r="C210" s="189"/>
      <c r="D210" s="190" t="s">
        <v>77</v>
      </c>
      <c r="E210" s="202" t="s">
        <v>218</v>
      </c>
      <c r="F210" s="202" t="s">
        <v>375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SUM(P211:P214)</f>
        <v>0</v>
      </c>
      <c r="Q210" s="196"/>
      <c r="R210" s="197">
        <f>SUM(R211:R214)</f>
        <v>0.42542325000000003</v>
      </c>
      <c r="S210" s="196"/>
      <c r="T210" s="198">
        <f>SUM(T211:T214)</f>
        <v>0</v>
      </c>
      <c r="AR210" s="199" t="s">
        <v>85</v>
      </c>
      <c r="AT210" s="200" t="s">
        <v>77</v>
      </c>
      <c r="AU210" s="200" t="s">
        <v>85</v>
      </c>
      <c r="AY210" s="199" t="s">
        <v>212</v>
      </c>
      <c r="BK210" s="201">
        <f>SUM(BK211:BK214)</f>
        <v>0</v>
      </c>
    </row>
    <row r="211" spans="2:65" s="1" customFormat="1" ht="25.5" customHeight="1">
      <c r="B211" s="41"/>
      <c r="C211" s="204" t="s">
        <v>376</v>
      </c>
      <c r="D211" s="204" t="s">
        <v>214</v>
      </c>
      <c r="E211" s="205" t="s">
        <v>377</v>
      </c>
      <c r="F211" s="206" t="s">
        <v>378</v>
      </c>
      <c r="G211" s="207" t="s">
        <v>124</v>
      </c>
      <c r="H211" s="208">
        <v>0.225</v>
      </c>
      <c r="I211" s="209"/>
      <c r="J211" s="210">
        <f>ROUND(I211*H211,2)</f>
        <v>0</v>
      </c>
      <c r="K211" s="206" t="s">
        <v>217</v>
      </c>
      <c r="L211" s="61"/>
      <c r="M211" s="211" t="s">
        <v>76</v>
      </c>
      <c r="N211" s="212" t="s">
        <v>48</v>
      </c>
      <c r="O211" s="42"/>
      <c r="P211" s="213">
        <f>O211*H211</f>
        <v>0</v>
      </c>
      <c r="Q211" s="213">
        <v>1.89077</v>
      </c>
      <c r="R211" s="213">
        <f>Q211*H211</f>
        <v>0.42542325000000003</v>
      </c>
      <c r="S211" s="213">
        <v>0</v>
      </c>
      <c r="T211" s="214">
        <f>S211*H211</f>
        <v>0</v>
      </c>
      <c r="AR211" s="24" t="s">
        <v>218</v>
      </c>
      <c r="AT211" s="24" t="s">
        <v>214</v>
      </c>
      <c r="AU211" s="24" t="s">
        <v>87</v>
      </c>
      <c r="AY211" s="24" t="s">
        <v>212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85</v>
      </c>
      <c r="BK211" s="215">
        <f>ROUND(I211*H211,2)</f>
        <v>0</v>
      </c>
      <c r="BL211" s="24" t="s">
        <v>218</v>
      </c>
      <c r="BM211" s="24" t="s">
        <v>379</v>
      </c>
    </row>
    <row r="212" spans="2:51" s="12" customFormat="1" ht="13.5">
      <c r="B212" s="219"/>
      <c r="C212" s="220"/>
      <c r="D212" s="216" t="s">
        <v>222</v>
      </c>
      <c r="E212" s="221" t="s">
        <v>76</v>
      </c>
      <c r="F212" s="222" t="s">
        <v>277</v>
      </c>
      <c r="G212" s="220"/>
      <c r="H212" s="221" t="s">
        <v>76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222</v>
      </c>
      <c r="AU212" s="228" t="s">
        <v>87</v>
      </c>
      <c r="AV212" s="12" t="s">
        <v>85</v>
      </c>
      <c r="AW212" s="12" t="s">
        <v>40</v>
      </c>
      <c r="AX212" s="12" t="s">
        <v>78</v>
      </c>
      <c r="AY212" s="228" t="s">
        <v>212</v>
      </c>
    </row>
    <row r="213" spans="2:51" s="13" customFormat="1" ht="13.5">
      <c r="B213" s="229"/>
      <c r="C213" s="230"/>
      <c r="D213" s="216" t="s">
        <v>222</v>
      </c>
      <c r="E213" s="231" t="s">
        <v>76</v>
      </c>
      <c r="F213" s="232" t="s">
        <v>380</v>
      </c>
      <c r="G213" s="230"/>
      <c r="H213" s="233">
        <v>0.225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222</v>
      </c>
      <c r="AU213" s="239" t="s">
        <v>87</v>
      </c>
      <c r="AV213" s="13" t="s">
        <v>87</v>
      </c>
      <c r="AW213" s="13" t="s">
        <v>40</v>
      </c>
      <c r="AX213" s="13" t="s">
        <v>78</v>
      </c>
      <c r="AY213" s="239" t="s">
        <v>212</v>
      </c>
    </row>
    <row r="214" spans="2:51" s="14" customFormat="1" ht="13.5">
      <c r="B214" s="240"/>
      <c r="C214" s="241"/>
      <c r="D214" s="216" t="s">
        <v>222</v>
      </c>
      <c r="E214" s="242" t="s">
        <v>76</v>
      </c>
      <c r="F214" s="243" t="s">
        <v>225</v>
      </c>
      <c r="G214" s="241"/>
      <c r="H214" s="244">
        <v>0.225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222</v>
      </c>
      <c r="AU214" s="250" t="s">
        <v>87</v>
      </c>
      <c r="AV214" s="14" t="s">
        <v>218</v>
      </c>
      <c r="AW214" s="14" t="s">
        <v>40</v>
      </c>
      <c r="AX214" s="14" t="s">
        <v>85</v>
      </c>
      <c r="AY214" s="250" t="s">
        <v>212</v>
      </c>
    </row>
    <row r="215" spans="2:63" s="11" customFormat="1" ht="29.85" customHeight="1">
      <c r="B215" s="188"/>
      <c r="C215" s="189"/>
      <c r="D215" s="190" t="s">
        <v>77</v>
      </c>
      <c r="E215" s="202" t="s">
        <v>136</v>
      </c>
      <c r="F215" s="202" t="s">
        <v>381</v>
      </c>
      <c r="G215" s="189"/>
      <c r="H215" s="189"/>
      <c r="I215" s="192"/>
      <c r="J215" s="203">
        <f>BK215</f>
        <v>0</v>
      </c>
      <c r="K215" s="189"/>
      <c r="L215" s="194"/>
      <c r="M215" s="195"/>
      <c r="N215" s="196"/>
      <c r="O215" s="196"/>
      <c r="P215" s="197">
        <f>SUM(P216:P237)</f>
        <v>0</v>
      </c>
      <c r="Q215" s="196"/>
      <c r="R215" s="197">
        <f>SUM(R216:R237)</f>
        <v>0.13406976</v>
      </c>
      <c r="S215" s="196"/>
      <c r="T215" s="198">
        <f>SUM(T216:T237)</f>
        <v>0</v>
      </c>
      <c r="AR215" s="199" t="s">
        <v>85</v>
      </c>
      <c r="AT215" s="200" t="s">
        <v>77</v>
      </c>
      <c r="AU215" s="200" t="s">
        <v>85</v>
      </c>
      <c r="AY215" s="199" t="s">
        <v>212</v>
      </c>
      <c r="BK215" s="201">
        <f>SUM(BK216:BK237)</f>
        <v>0</v>
      </c>
    </row>
    <row r="216" spans="2:65" s="1" customFormat="1" ht="25.5" customHeight="1">
      <c r="B216" s="41"/>
      <c r="C216" s="204" t="s">
        <v>382</v>
      </c>
      <c r="D216" s="204" t="s">
        <v>214</v>
      </c>
      <c r="E216" s="205" t="s">
        <v>383</v>
      </c>
      <c r="F216" s="206" t="s">
        <v>384</v>
      </c>
      <c r="G216" s="207" t="s">
        <v>113</v>
      </c>
      <c r="H216" s="208">
        <v>1.656</v>
      </c>
      <c r="I216" s="209"/>
      <c r="J216" s="210">
        <f>ROUND(I216*H216,2)</f>
        <v>0</v>
      </c>
      <c r="K216" s="206" t="s">
        <v>217</v>
      </c>
      <c r="L216" s="61"/>
      <c r="M216" s="211" t="s">
        <v>76</v>
      </c>
      <c r="N216" s="212" t="s">
        <v>48</v>
      </c>
      <c r="O216" s="42"/>
      <c r="P216" s="213">
        <f>O216*H216</f>
        <v>0</v>
      </c>
      <c r="Q216" s="213">
        <v>0.08096</v>
      </c>
      <c r="R216" s="213">
        <f>Q216*H216</f>
        <v>0.13406976</v>
      </c>
      <c r="S216" s="213">
        <v>0</v>
      </c>
      <c r="T216" s="214">
        <f>S216*H216</f>
        <v>0</v>
      </c>
      <c r="AR216" s="24" t="s">
        <v>218</v>
      </c>
      <c r="AT216" s="24" t="s">
        <v>214</v>
      </c>
      <c r="AU216" s="24" t="s">
        <v>87</v>
      </c>
      <c r="AY216" s="24" t="s">
        <v>212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85</v>
      </c>
      <c r="BK216" s="215">
        <f>ROUND(I216*H216,2)</f>
        <v>0</v>
      </c>
      <c r="BL216" s="24" t="s">
        <v>218</v>
      </c>
      <c r="BM216" s="24" t="s">
        <v>385</v>
      </c>
    </row>
    <row r="217" spans="2:51" s="12" customFormat="1" ht="13.5">
      <c r="B217" s="219"/>
      <c r="C217" s="220"/>
      <c r="D217" s="216" t="s">
        <v>222</v>
      </c>
      <c r="E217" s="221" t="s">
        <v>76</v>
      </c>
      <c r="F217" s="222" t="s">
        <v>386</v>
      </c>
      <c r="G217" s="220"/>
      <c r="H217" s="221" t="s">
        <v>76</v>
      </c>
      <c r="I217" s="223"/>
      <c r="J217" s="220"/>
      <c r="K217" s="220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222</v>
      </c>
      <c r="AU217" s="228" t="s">
        <v>87</v>
      </c>
      <c r="AV217" s="12" t="s">
        <v>85</v>
      </c>
      <c r="AW217" s="12" t="s">
        <v>40</v>
      </c>
      <c r="AX217" s="12" t="s">
        <v>78</v>
      </c>
      <c r="AY217" s="228" t="s">
        <v>212</v>
      </c>
    </row>
    <row r="218" spans="2:51" s="13" customFormat="1" ht="13.5">
      <c r="B218" s="229"/>
      <c r="C218" s="230"/>
      <c r="D218" s="216" t="s">
        <v>222</v>
      </c>
      <c r="E218" s="231" t="s">
        <v>387</v>
      </c>
      <c r="F218" s="232" t="s">
        <v>388</v>
      </c>
      <c r="G218" s="230"/>
      <c r="H218" s="233">
        <v>1.656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222</v>
      </c>
      <c r="AU218" s="239" t="s">
        <v>87</v>
      </c>
      <c r="AV218" s="13" t="s">
        <v>87</v>
      </c>
      <c r="AW218" s="13" t="s">
        <v>40</v>
      </c>
      <c r="AX218" s="13" t="s">
        <v>78</v>
      </c>
      <c r="AY218" s="239" t="s">
        <v>212</v>
      </c>
    </row>
    <row r="219" spans="2:51" s="14" customFormat="1" ht="13.5">
      <c r="B219" s="240"/>
      <c r="C219" s="241"/>
      <c r="D219" s="216" t="s">
        <v>222</v>
      </c>
      <c r="E219" s="242" t="s">
        <v>76</v>
      </c>
      <c r="F219" s="243" t="s">
        <v>225</v>
      </c>
      <c r="G219" s="241"/>
      <c r="H219" s="244">
        <v>1.656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222</v>
      </c>
      <c r="AU219" s="250" t="s">
        <v>87</v>
      </c>
      <c r="AV219" s="14" t="s">
        <v>218</v>
      </c>
      <c r="AW219" s="14" t="s">
        <v>40</v>
      </c>
      <c r="AX219" s="14" t="s">
        <v>85</v>
      </c>
      <c r="AY219" s="250" t="s">
        <v>212</v>
      </c>
    </row>
    <row r="220" spans="2:65" s="1" customFormat="1" ht="25.5" customHeight="1">
      <c r="B220" s="41"/>
      <c r="C220" s="204" t="s">
        <v>389</v>
      </c>
      <c r="D220" s="204" t="s">
        <v>214</v>
      </c>
      <c r="E220" s="205" t="s">
        <v>390</v>
      </c>
      <c r="F220" s="206" t="s">
        <v>391</v>
      </c>
      <c r="G220" s="207" t="s">
        <v>113</v>
      </c>
      <c r="H220" s="208">
        <v>877.2</v>
      </c>
      <c r="I220" s="209"/>
      <c r="J220" s="210">
        <f>ROUND(I220*H220,2)</f>
        <v>0</v>
      </c>
      <c r="K220" s="206" t="s">
        <v>217</v>
      </c>
      <c r="L220" s="61"/>
      <c r="M220" s="211" t="s">
        <v>76</v>
      </c>
      <c r="N220" s="212" t="s">
        <v>48</v>
      </c>
      <c r="O220" s="42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4" t="s">
        <v>218</v>
      </c>
      <c r="AT220" s="24" t="s">
        <v>214</v>
      </c>
      <c r="AU220" s="24" t="s">
        <v>87</v>
      </c>
      <c r="AY220" s="24" t="s">
        <v>212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85</v>
      </c>
      <c r="BK220" s="215">
        <f>ROUND(I220*H220,2)</f>
        <v>0</v>
      </c>
      <c r="BL220" s="24" t="s">
        <v>218</v>
      </c>
      <c r="BM220" s="24" t="s">
        <v>392</v>
      </c>
    </row>
    <row r="221" spans="2:51" s="13" customFormat="1" ht="13.5">
      <c r="B221" s="229"/>
      <c r="C221" s="230"/>
      <c r="D221" s="216" t="s">
        <v>222</v>
      </c>
      <c r="E221" s="231" t="s">
        <v>76</v>
      </c>
      <c r="F221" s="232" t="s">
        <v>393</v>
      </c>
      <c r="G221" s="230"/>
      <c r="H221" s="233">
        <v>408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222</v>
      </c>
      <c r="AU221" s="239" t="s">
        <v>87</v>
      </c>
      <c r="AV221" s="13" t="s">
        <v>87</v>
      </c>
      <c r="AW221" s="13" t="s">
        <v>40</v>
      </c>
      <c r="AX221" s="13" t="s">
        <v>78</v>
      </c>
      <c r="AY221" s="239" t="s">
        <v>212</v>
      </c>
    </row>
    <row r="222" spans="2:51" s="13" customFormat="1" ht="13.5">
      <c r="B222" s="229"/>
      <c r="C222" s="230"/>
      <c r="D222" s="216" t="s">
        <v>222</v>
      </c>
      <c r="E222" s="231" t="s">
        <v>76</v>
      </c>
      <c r="F222" s="232" t="s">
        <v>394</v>
      </c>
      <c r="G222" s="230"/>
      <c r="H222" s="233">
        <v>469.2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222</v>
      </c>
      <c r="AU222" s="239" t="s">
        <v>87</v>
      </c>
      <c r="AV222" s="13" t="s">
        <v>87</v>
      </c>
      <c r="AW222" s="13" t="s">
        <v>40</v>
      </c>
      <c r="AX222" s="13" t="s">
        <v>78</v>
      </c>
      <c r="AY222" s="239" t="s">
        <v>212</v>
      </c>
    </row>
    <row r="223" spans="2:51" s="14" customFormat="1" ht="13.5">
      <c r="B223" s="240"/>
      <c r="C223" s="241"/>
      <c r="D223" s="216" t="s">
        <v>222</v>
      </c>
      <c r="E223" s="242" t="s">
        <v>76</v>
      </c>
      <c r="F223" s="243" t="s">
        <v>225</v>
      </c>
      <c r="G223" s="241"/>
      <c r="H223" s="244">
        <v>877.2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222</v>
      </c>
      <c r="AU223" s="250" t="s">
        <v>87</v>
      </c>
      <c r="AV223" s="14" t="s">
        <v>218</v>
      </c>
      <c r="AW223" s="14" t="s">
        <v>40</v>
      </c>
      <c r="AX223" s="14" t="s">
        <v>85</v>
      </c>
      <c r="AY223" s="250" t="s">
        <v>212</v>
      </c>
    </row>
    <row r="224" spans="2:65" s="1" customFormat="1" ht="38.25" customHeight="1">
      <c r="B224" s="41"/>
      <c r="C224" s="204" t="s">
        <v>395</v>
      </c>
      <c r="D224" s="204" t="s">
        <v>214</v>
      </c>
      <c r="E224" s="205" t="s">
        <v>396</v>
      </c>
      <c r="F224" s="206" t="s">
        <v>397</v>
      </c>
      <c r="G224" s="207" t="s">
        <v>113</v>
      </c>
      <c r="H224" s="208">
        <v>408</v>
      </c>
      <c r="I224" s="209"/>
      <c r="J224" s="210">
        <f>ROUND(I224*H224,2)</f>
        <v>0</v>
      </c>
      <c r="K224" s="206" t="s">
        <v>217</v>
      </c>
      <c r="L224" s="61"/>
      <c r="M224" s="211" t="s">
        <v>76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218</v>
      </c>
      <c r="AT224" s="24" t="s">
        <v>214</v>
      </c>
      <c r="AU224" s="24" t="s">
        <v>87</v>
      </c>
      <c r="AY224" s="24" t="s">
        <v>212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85</v>
      </c>
      <c r="BK224" s="215">
        <f>ROUND(I224*H224,2)</f>
        <v>0</v>
      </c>
      <c r="BL224" s="24" t="s">
        <v>218</v>
      </c>
      <c r="BM224" s="24" t="s">
        <v>398</v>
      </c>
    </row>
    <row r="225" spans="2:51" s="13" customFormat="1" ht="13.5">
      <c r="B225" s="229"/>
      <c r="C225" s="230"/>
      <c r="D225" s="216" t="s">
        <v>222</v>
      </c>
      <c r="E225" s="231" t="s">
        <v>76</v>
      </c>
      <c r="F225" s="232" t="s">
        <v>111</v>
      </c>
      <c r="G225" s="230"/>
      <c r="H225" s="233">
        <v>408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222</v>
      </c>
      <c r="AU225" s="239" t="s">
        <v>87</v>
      </c>
      <c r="AV225" s="13" t="s">
        <v>87</v>
      </c>
      <c r="AW225" s="13" t="s">
        <v>40</v>
      </c>
      <c r="AX225" s="13" t="s">
        <v>78</v>
      </c>
      <c r="AY225" s="239" t="s">
        <v>212</v>
      </c>
    </row>
    <row r="226" spans="2:51" s="14" customFormat="1" ht="13.5">
      <c r="B226" s="240"/>
      <c r="C226" s="241"/>
      <c r="D226" s="216" t="s">
        <v>222</v>
      </c>
      <c r="E226" s="242" t="s">
        <v>76</v>
      </c>
      <c r="F226" s="243" t="s">
        <v>225</v>
      </c>
      <c r="G226" s="241"/>
      <c r="H226" s="244">
        <v>408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222</v>
      </c>
      <c r="AU226" s="250" t="s">
        <v>87</v>
      </c>
      <c r="AV226" s="14" t="s">
        <v>218</v>
      </c>
      <c r="AW226" s="14" t="s">
        <v>40</v>
      </c>
      <c r="AX226" s="14" t="s">
        <v>85</v>
      </c>
      <c r="AY226" s="250" t="s">
        <v>212</v>
      </c>
    </row>
    <row r="227" spans="2:65" s="1" customFormat="1" ht="25.5" customHeight="1">
      <c r="B227" s="41"/>
      <c r="C227" s="204" t="s">
        <v>399</v>
      </c>
      <c r="D227" s="204" t="s">
        <v>214</v>
      </c>
      <c r="E227" s="205" t="s">
        <v>400</v>
      </c>
      <c r="F227" s="206" t="s">
        <v>401</v>
      </c>
      <c r="G227" s="207" t="s">
        <v>113</v>
      </c>
      <c r="H227" s="208">
        <v>408</v>
      </c>
      <c r="I227" s="209"/>
      <c r="J227" s="210">
        <f>ROUND(I227*H227,2)</f>
        <v>0</v>
      </c>
      <c r="K227" s="206" t="s">
        <v>217</v>
      </c>
      <c r="L227" s="61"/>
      <c r="M227" s="211" t="s">
        <v>76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218</v>
      </c>
      <c r="AT227" s="24" t="s">
        <v>214</v>
      </c>
      <c r="AU227" s="24" t="s">
        <v>87</v>
      </c>
      <c r="AY227" s="24" t="s">
        <v>212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85</v>
      </c>
      <c r="BK227" s="215">
        <f>ROUND(I227*H227,2)</f>
        <v>0</v>
      </c>
      <c r="BL227" s="24" t="s">
        <v>218</v>
      </c>
      <c r="BM227" s="24" t="s">
        <v>402</v>
      </c>
    </row>
    <row r="228" spans="2:47" s="1" customFormat="1" ht="27">
      <c r="B228" s="41"/>
      <c r="C228" s="63"/>
      <c r="D228" s="216" t="s">
        <v>220</v>
      </c>
      <c r="E228" s="63"/>
      <c r="F228" s="217" t="s">
        <v>403</v>
      </c>
      <c r="G228" s="63"/>
      <c r="H228" s="63"/>
      <c r="I228" s="173"/>
      <c r="J228" s="63"/>
      <c r="K228" s="63"/>
      <c r="L228" s="61"/>
      <c r="M228" s="218"/>
      <c r="N228" s="42"/>
      <c r="O228" s="42"/>
      <c r="P228" s="42"/>
      <c r="Q228" s="42"/>
      <c r="R228" s="42"/>
      <c r="S228" s="42"/>
      <c r="T228" s="78"/>
      <c r="AT228" s="24" t="s">
        <v>220</v>
      </c>
      <c r="AU228" s="24" t="s">
        <v>87</v>
      </c>
    </row>
    <row r="229" spans="2:51" s="13" customFormat="1" ht="13.5">
      <c r="B229" s="229"/>
      <c r="C229" s="230"/>
      <c r="D229" s="216" t="s">
        <v>222</v>
      </c>
      <c r="E229" s="231" t="s">
        <v>76</v>
      </c>
      <c r="F229" s="232" t="s">
        <v>111</v>
      </c>
      <c r="G229" s="230"/>
      <c r="H229" s="233">
        <v>408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222</v>
      </c>
      <c r="AU229" s="239" t="s">
        <v>87</v>
      </c>
      <c r="AV229" s="13" t="s">
        <v>87</v>
      </c>
      <c r="AW229" s="13" t="s">
        <v>40</v>
      </c>
      <c r="AX229" s="13" t="s">
        <v>78</v>
      </c>
      <c r="AY229" s="239" t="s">
        <v>212</v>
      </c>
    </row>
    <row r="230" spans="2:51" s="14" customFormat="1" ht="13.5">
      <c r="B230" s="240"/>
      <c r="C230" s="241"/>
      <c r="D230" s="216" t="s">
        <v>222</v>
      </c>
      <c r="E230" s="242" t="s">
        <v>76</v>
      </c>
      <c r="F230" s="243" t="s">
        <v>225</v>
      </c>
      <c r="G230" s="241"/>
      <c r="H230" s="244">
        <v>408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222</v>
      </c>
      <c r="AU230" s="250" t="s">
        <v>87</v>
      </c>
      <c r="AV230" s="14" t="s">
        <v>218</v>
      </c>
      <c r="AW230" s="14" t="s">
        <v>40</v>
      </c>
      <c r="AX230" s="14" t="s">
        <v>85</v>
      </c>
      <c r="AY230" s="250" t="s">
        <v>212</v>
      </c>
    </row>
    <row r="231" spans="2:65" s="1" customFormat="1" ht="25.5" customHeight="1">
      <c r="B231" s="41"/>
      <c r="C231" s="204" t="s">
        <v>404</v>
      </c>
      <c r="D231" s="204" t="s">
        <v>214</v>
      </c>
      <c r="E231" s="205" t="s">
        <v>405</v>
      </c>
      <c r="F231" s="206" t="s">
        <v>406</v>
      </c>
      <c r="G231" s="207" t="s">
        <v>113</v>
      </c>
      <c r="H231" s="208">
        <v>408</v>
      </c>
      <c r="I231" s="209"/>
      <c r="J231" s="210">
        <f>ROUND(I231*H231,2)</f>
        <v>0</v>
      </c>
      <c r="K231" s="206" t="s">
        <v>217</v>
      </c>
      <c r="L231" s="61"/>
      <c r="M231" s="211" t="s">
        <v>76</v>
      </c>
      <c r="N231" s="212" t="s">
        <v>48</v>
      </c>
      <c r="O231" s="4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4" t="s">
        <v>218</v>
      </c>
      <c r="AT231" s="24" t="s">
        <v>214</v>
      </c>
      <c r="AU231" s="24" t="s">
        <v>87</v>
      </c>
      <c r="AY231" s="24" t="s">
        <v>212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85</v>
      </c>
      <c r="BK231" s="215">
        <f>ROUND(I231*H231,2)</f>
        <v>0</v>
      </c>
      <c r="BL231" s="24" t="s">
        <v>218</v>
      </c>
      <c r="BM231" s="24" t="s">
        <v>407</v>
      </c>
    </row>
    <row r="232" spans="2:51" s="13" customFormat="1" ht="13.5">
      <c r="B232" s="229"/>
      <c r="C232" s="230"/>
      <c r="D232" s="216" t="s">
        <v>222</v>
      </c>
      <c r="E232" s="231" t="s">
        <v>76</v>
      </c>
      <c r="F232" s="232" t="s">
        <v>111</v>
      </c>
      <c r="G232" s="230"/>
      <c r="H232" s="233">
        <v>408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222</v>
      </c>
      <c r="AU232" s="239" t="s">
        <v>87</v>
      </c>
      <c r="AV232" s="13" t="s">
        <v>87</v>
      </c>
      <c r="AW232" s="13" t="s">
        <v>40</v>
      </c>
      <c r="AX232" s="13" t="s">
        <v>78</v>
      </c>
      <c r="AY232" s="239" t="s">
        <v>212</v>
      </c>
    </row>
    <row r="233" spans="2:51" s="14" customFormat="1" ht="13.5">
      <c r="B233" s="240"/>
      <c r="C233" s="241"/>
      <c r="D233" s="216" t="s">
        <v>222</v>
      </c>
      <c r="E233" s="242" t="s">
        <v>76</v>
      </c>
      <c r="F233" s="243" t="s">
        <v>225</v>
      </c>
      <c r="G233" s="241"/>
      <c r="H233" s="244">
        <v>408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222</v>
      </c>
      <c r="AU233" s="250" t="s">
        <v>87</v>
      </c>
      <c r="AV233" s="14" t="s">
        <v>218</v>
      </c>
      <c r="AW233" s="14" t="s">
        <v>40</v>
      </c>
      <c r="AX233" s="14" t="s">
        <v>85</v>
      </c>
      <c r="AY233" s="250" t="s">
        <v>212</v>
      </c>
    </row>
    <row r="234" spans="2:65" s="1" customFormat="1" ht="38.25" customHeight="1">
      <c r="B234" s="41"/>
      <c r="C234" s="204" t="s">
        <v>408</v>
      </c>
      <c r="D234" s="204" t="s">
        <v>214</v>
      </c>
      <c r="E234" s="205" t="s">
        <v>409</v>
      </c>
      <c r="F234" s="206" t="s">
        <v>410</v>
      </c>
      <c r="G234" s="207" t="s">
        <v>113</v>
      </c>
      <c r="H234" s="208">
        <v>408</v>
      </c>
      <c r="I234" s="209"/>
      <c r="J234" s="210">
        <f>ROUND(I234*H234,2)</f>
        <v>0</v>
      </c>
      <c r="K234" s="206" t="s">
        <v>217</v>
      </c>
      <c r="L234" s="61"/>
      <c r="M234" s="211" t="s">
        <v>76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218</v>
      </c>
      <c r="AT234" s="24" t="s">
        <v>214</v>
      </c>
      <c r="AU234" s="24" t="s">
        <v>87</v>
      </c>
      <c r="AY234" s="24" t="s">
        <v>212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85</v>
      </c>
      <c r="BK234" s="215">
        <f>ROUND(I234*H234,2)</f>
        <v>0</v>
      </c>
      <c r="BL234" s="24" t="s">
        <v>218</v>
      </c>
      <c r="BM234" s="24" t="s">
        <v>411</v>
      </c>
    </row>
    <row r="235" spans="2:51" s="12" customFormat="1" ht="13.5">
      <c r="B235" s="219"/>
      <c r="C235" s="220"/>
      <c r="D235" s="216" t="s">
        <v>222</v>
      </c>
      <c r="E235" s="221" t="s">
        <v>76</v>
      </c>
      <c r="F235" s="222" t="s">
        <v>305</v>
      </c>
      <c r="G235" s="220"/>
      <c r="H235" s="221" t="s">
        <v>76</v>
      </c>
      <c r="I235" s="223"/>
      <c r="J235" s="220"/>
      <c r="K235" s="220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222</v>
      </c>
      <c r="AU235" s="228" t="s">
        <v>87</v>
      </c>
      <c r="AV235" s="12" t="s">
        <v>85</v>
      </c>
      <c r="AW235" s="12" t="s">
        <v>40</v>
      </c>
      <c r="AX235" s="12" t="s">
        <v>78</v>
      </c>
      <c r="AY235" s="228" t="s">
        <v>212</v>
      </c>
    </row>
    <row r="236" spans="2:51" s="13" customFormat="1" ht="13.5">
      <c r="B236" s="229"/>
      <c r="C236" s="230"/>
      <c r="D236" s="216" t="s">
        <v>222</v>
      </c>
      <c r="E236" s="231" t="s">
        <v>111</v>
      </c>
      <c r="F236" s="232" t="s">
        <v>114</v>
      </c>
      <c r="G236" s="230"/>
      <c r="H236" s="233">
        <v>408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222</v>
      </c>
      <c r="AU236" s="239" t="s">
        <v>87</v>
      </c>
      <c r="AV236" s="13" t="s">
        <v>87</v>
      </c>
      <c r="AW236" s="13" t="s">
        <v>40</v>
      </c>
      <c r="AX236" s="13" t="s">
        <v>78</v>
      </c>
      <c r="AY236" s="239" t="s">
        <v>212</v>
      </c>
    </row>
    <row r="237" spans="2:51" s="14" customFormat="1" ht="13.5">
      <c r="B237" s="240"/>
      <c r="C237" s="241"/>
      <c r="D237" s="216" t="s">
        <v>222</v>
      </c>
      <c r="E237" s="242" t="s">
        <v>76</v>
      </c>
      <c r="F237" s="243" t="s">
        <v>225</v>
      </c>
      <c r="G237" s="241"/>
      <c r="H237" s="244">
        <v>408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222</v>
      </c>
      <c r="AU237" s="250" t="s">
        <v>87</v>
      </c>
      <c r="AV237" s="14" t="s">
        <v>218</v>
      </c>
      <c r="AW237" s="14" t="s">
        <v>40</v>
      </c>
      <c r="AX237" s="14" t="s">
        <v>85</v>
      </c>
      <c r="AY237" s="250" t="s">
        <v>212</v>
      </c>
    </row>
    <row r="238" spans="2:63" s="11" customFormat="1" ht="29.85" customHeight="1">
      <c r="B238" s="188"/>
      <c r="C238" s="189"/>
      <c r="D238" s="190" t="s">
        <v>77</v>
      </c>
      <c r="E238" s="202" t="s">
        <v>251</v>
      </c>
      <c r="F238" s="202" t="s">
        <v>412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SUM(P239:P253)</f>
        <v>0</v>
      </c>
      <c r="Q238" s="196"/>
      <c r="R238" s="197">
        <f>SUM(R239:R253)</f>
        <v>0.009340000000000001</v>
      </c>
      <c r="S238" s="196"/>
      <c r="T238" s="198">
        <f>SUM(T239:T253)</f>
        <v>0</v>
      </c>
      <c r="AR238" s="199" t="s">
        <v>85</v>
      </c>
      <c r="AT238" s="200" t="s">
        <v>77</v>
      </c>
      <c r="AU238" s="200" t="s">
        <v>85</v>
      </c>
      <c r="AY238" s="199" t="s">
        <v>212</v>
      </c>
      <c r="BK238" s="201">
        <f>SUM(BK239:BK253)</f>
        <v>0</v>
      </c>
    </row>
    <row r="239" spans="2:65" s="1" customFormat="1" ht="25.5" customHeight="1">
      <c r="B239" s="41"/>
      <c r="C239" s="204" t="s">
        <v>413</v>
      </c>
      <c r="D239" s="204" t="s">
        <v>214</v>
      </c>
      <c r="E239" s="205" t="s">
        <v>414</v>
      </c>
      <c r="F239" s="206" t="s">
        <v>415</v>
      </c>
      <c r="G239" s="207" t="s">
        <v>117</v>
      </c>
      <c r="H239" s="208">
        <v>2.5</v>
      </c>
      <c r="I239" s="209"/>
      <c r="J239" s="210">
        <f>ROUND(I239*H239,2)</f>
        <v>0</v>
      </c>
      <c r="K239" s="206" t="s">
        <v>217</v>
      </c>
      <c r="L239" s="61"/>
      <c r="M239" s="211" t="s">
        <v>76</v>
      </c>
      <c r="N239" s="212" t="s">
        <v>48</v>
      </c>
      <c r="O239" s="42"/>
      <c r="P239" s="213">
        <f>O239*H239</f>
        <v>0</v>
      </c>
      <c r="Q239" s="213">
        <v>0.00268</v>
      </c>
      <c r="R239" s="213">
        <f>Q239*H239</f>
        <v>0.0067</v>
      </c>
      <c r="S239" s="213">
        <v>0</v>
      </c>
      <c r="T239" s="214">
        <f>S239*H239</f>
        <v>0</v>
      </c>
      <c r="AR239" s="24" t="s">
        <v>218</v>
      </c>
      <c r="AT239" s="24" t="s">
        <v>214</v>
      </c>
      <c r="AU239" s="24" t="s">
        <v>87</v>
      </c>
      <c r="AY239" s="24" t="s">
        <v>212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4" t="s">
        <v>85</v>
      </c>
      <c r="BK239" s="215">
        <f>ROUND(I239*H239,2)</f>
        <v>0</v>
      </c>
      <c r="BL239" s="24" t="s">
        <v>218</v>
      </c>
      <c r="BM239" s="24" t="s">
        <v>416</v>
      </c>
    </row>
    <row r="240" spans="2:51" s="12" customFormat="1" ht="13.5">
      <c r="B240" s="219"/>
      <c r="C240" s="220"/>
      <c r="D240" s="216" t="s">
        <v>222</v>
      </c>
      <c r="E240" s="221" t="s">
        <v>76</v>
      </c>
      <c r="F240" s="222" t="s">
        <v>417</v>
      </c>
      <c r="G240" s="220"/>
      <c r="H240" s="221" t="s">
        <v>76</v>
      </c>
      <c r="I240" s="223"/>
      <c r="J240" s="220"/>
      <c r="K240" s="220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222</v>
      </c>
      <c r="AU240" s="228" t="s">
        <v>87</v>
      </c>
      <c r="AV240" s="12" t="s">
        <v>85</v>
      </c>
      <c r="AW240" s="12" t="s">
        <v>40</v>
      </c>
      <c r="AX240" s="12" t="s">
        <v>78</v>
      </c>
      <c r="AY240" s="228" t="s">
        <v>212</v>
      </c>
    </row>
    <row r="241" spans="2:51" s="13" customFormat="1" ht="13.5">
      <c r="B241" s="229"/>
      <c r="C241" s="230"/>
      <c r="D241" s="216" t="s">
        <v>222</v>
      </c>
      <c r="E241" s="231" t="s">
        <v>167</v>
      </c>
      <c r="F241" s="232" t="s">
        <v>169</v>
      </c>
      <c r="G241" s="230"/>
      <c r="H241" s="233">
        <v>2.5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222</v>
      </c>
      <c r="AU241" s="239" t="s">
        <v>87</v>
      </c>
      <c r="AV241" s="13" t="s">
        <v>87</v>
      </c>
      <c r="AW241" s="13" t="s">
        <v>40</v>
      </c>
      <c r="AX241" s="13" t="s">
        <v>78</v>
      </c>
      <c r="AY241" s="239" t="s">
        <v>212</v>
      </c>
    </row>
    <row r="242" spans="2:51" s="14" customFormat="1" ht="13.5">
      <c r="B242" s="240"/>
      <c r="C242" s="241"/>
      <c r="D242" s="216" t="s">
        <v>222</v>
      </c>
      <c r="E242" s="242" t="s">
        <v>76</v>
      </c>
      <c r="F242" s="243" t="s">
        <v>225</v>
      </c>
      <c r="G242" s="241"/>
      <c r="H242" s="244">
        <v>2.5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222</v>
      </c>
      <c r="AU242" s="250" t="s">
        <v>87</v>
      </c>
      <c r="AV242" s="14" t="s">
        <v>218</v>
      </c>
      <c r="AW242" s="14" t="s">
        <v>40</v>
      </c>
      <c r="AX242" s="14" t="s">
        <v>85</v>
      </c>
      <c r="AY242" s="250" t="s">
        <v>212</v>
      </c>
    </row>
    <row r="243" spans="2:65" s="1" customFormat="1" ht="25.5" customHeight="1">
      <c r="B243" s="41"/>
      <c r="C243" s="204" t="s">
        <v>418</v>
      </c>
      <c r="D243" s="204" t="s">
        <v>214</v>
      </c>
      <c r="E243" s="205" t="s">
        <v>419</v>
      </c>
      <c r="F243" s="206" t="s">
        <v>420</v>
      </c>
      <c r="G243" s="207" t="s">
        <v>135</v>
      </c>
      <c r="H243" s="208">
        <v>3</v>
      </c>
      <c r="I243" s="209"/>
      <c r="J243" s="210">
        <f>ROUND(I243*H243,2)</f>
        <v>0</v>
      </c>
      <c r="K243" s="206" t="s">
        <v>217</v>
      </c>
      <c r="L243" s="61"/>
      <c r="M243" s="211" t="s">
        <v>76</v>
      </c>
      <c r="N243" s="212" t="s">
        <v>48</v>
      </c>
      <c r="O243" s="42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4" t="s">
        <v>218</v>
      </c>
      <c r="AT243" s="24" t="s">
        <v>214</v>
      </c>
      <c r="AU243" s="24" t="s">
        <v>87</v>
      </c>
      <c r="AY243" s="24" t="s">
        <v>212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4" t="s">
        <v>85</v>
      </c>
      <c r="BK243" s="215">
        <f>ROUND(I243*H243,2)</f>
        <v>0</v>
      </c>
      <c r="BL243" s="24" t="s">
        <v>218</v>
      </c>
      <c r="BM243" s="24" t="s">
        <v>421</v>
      </c>
    </row>
    <row r="244" spans="2:51" s="12" customFormat="1" ht="13.5">
      <c r="B244" s="219"/>
      <c r="C244" s="220"/>
      <c r="D244" s="216" t="s">
        <v>222</v>
      </c>
      <c r="E244" s="221" t="s">
        <v>76</v>
      </c>
      <c r="F244" s="222" t="s">
        <v>369</v>
      </c>
      <c r="G244" s="220"/>
      <c r="H244" s="221" t="s">
        <v>76</v>
      </c>
      <c r="I244" s="223"/>
      <c r="J244" s="220"/>
      <c r="K244" s="220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222</v>
      </c>
      <c r="AU244" s="228" t="s">
        <v>87</v>
      </c>
      <c r="AV244" s="12" t="s">
        <v>85</v>
      </c>
      <c r="AW244" s="12" t="s">
        <v>40</v>
      </c>
      <c r="AX244" s="12" t="s">
        <v>78</v>
      </c>
      <c r="AY244" s="228" t="s">
        <v>212</v>
      </c>
    </row>
    <row r="245" spans="2:51" s="13" customFormat="1" ht="13.5">
      <c r="B245" s="229"/>
      <c r="C245" s="230"/>
      <c r="D245" s="216" t="s">
        <v>222</v>
      </c>
      <c r="E245" s="231" t="s">
        <v>170</v>
      </c>
      <c r="F245" s="232" t="s">
        <v>422</v>
      </c>
      <c r="G245" s="230"/>
      <c r="H245" s="233">
        <v>3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222</v>
      </c>
      <c r="AU245" s="239" t="s">
        <v>87</v>
      </c>
      <c r="AV245" s="13" t="s">
        <v>87</v>
      </c>
      <c r="AW245" s="13" t="s">
        <v>40</v>
      </c>
      <c r="AX245" s="13" t="s">
        <v>78</v>
      </c>
      <c r="AY245" s="239" t="s">
        <v>212</v>
      </c>
    </row>
    <row r="246" spans="2:51" s="14" customFormat="1" ht="13.5">
      <c r="B246" s="240"/>
      <c r="C246" s="241"/>
      <c r="D246" s="216" t="s">
        <v>222</v>
      </c>
      <c r="E246" s="242" t="s">
        <v>76</v>
      </c>
      <c r="F246" s="243" t="s">
        <v>225</v>
      </c>
      <c r="G246" s="241"/>
      <c r="H246" s="244">
        <v>3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222</v>
      </c>
      <c r="AU246" s="250" t="s">
        <v>87</v>
      </c>
      <c r="AV246" s="14" t="s">
        <v>218</v>
      </c>
      <c r="AW246" s="14" t="s">
        <v>40</v>
      </c>
      <c r="AX246" s="14" t="s">
        <v>85</v>
      </c>
      <c r="AY246" s="250" t="s">
        <v>212</v>
      </c>
    </row>
    <row r="247" spans="2:65" s="1" customFormat="1" ht="16.5" customHeight="1">
      <c r="B247" s="41"/>
      <c r="C247" s="251" t="s">
        <v>423</v>
      </c>
      <c r="D247" s="251" t="s">
        <v>280</v>
      </c>
      <c r="E247" s="252" t="s">
        <v>424</v>
      </c>
      <c r="F247" s="253" t="s">
        <v>425</v>
      </c>
      <c r="G247" s="254" t="s">
        <v>135</v>
      </c>
      <c r="H247" s="255">
        <v>3</v>
      </c>
      <c r="I247" s="256"/>
      <c r="J247" s="257">
        <f>ROUND(I247*H247,2)</f>
        <v>0</v>
      </c>
      <c r="K247" s="253" t="s">
        <v>217</v>
      </c>
      <c r="L247" s="258"/>
      <c r="M247" s="259" t="s">
        <v>76</v>
      </c>
      <c r="N247" s="260" t="s">
        <v>48</v>
      </c>
      <c r="O247" s="42"/>
      <c r="P247" s="213">
        <f>O247*H247</f>
        <v>0</v>
      </c>
      <c r="Q247" s="213">
        <v>0.00088</v>
      </c>
      <c r="R247" s="213">
        <f>Q247*H247</f>
        <v>0.00264</v>
      </c>
      <c r="S247" s="213">
        <v>0</v>
      </c>
      <c r="T247" s="214">
        <f>S247*H247</f>
        <v>0</v>
      </c>
      <c r="AR247" s="24" t="s">
        <v>251</v>
      </c>
      <c r="AT247" s="24" t="s">
        <v>280</v>
      </c>
      <c r="AU247" s="24" t="s">
        <v>87</v>
      </c>
      <c r="AY247" s="24" t="s">
        <v>212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4" t="s">
        <v>85</v>
      </c>
      <c r="BK247" s="215">
        <f>ROUND(I247*H247,2)</f>
        <v>0</v>
      </c>
      <c r="BL247" s="24" t="s">
        <v>218</v>
      </c>
      <c r="BM247" s="24" t="s">
        <v>426</v>
      </c>
    </row>
    <row r="248" spans="2:51" s="13" customFormat="1" ht="13.5">
      <c r="B248" s="229"/>
      <c r="C248" s="230"/>
      <c r="D248" s="216" t="s">
        <v>222</v>
      </c>
      <c r="E248" s="231" t="s">
        <v>76</v>
      </c>
      <c r="F248" s="232" t="s">
        <v>170</v>
      </c>
      <c r="G248" s="230"/>
      <c r="H248" s="233">
        <v>3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222</v>
      </c>
      <c r="AU248" s="239" t="s">
        <v>87</v>
      </c>
      <c r="AV248" s="13" t="s">
        <v>87</v>
      </c>
      <c r="AW248" s="13" t="s">
        <v>40</v>
      </c>
      <c r="AX248" s="13" t="s">
        <v>78</v>
      </c>
      <c r="AY248" s="239" t="s">
        <v>212</v>
      </c>
    </row>
    <row r="249" spans="2:51" s="14" customFormat="1" ht="13.5">
      <c r="B249" s="240"/>
      <c r="C249" s="241"/>
      <c r="D249" s="216" t="s">
        <v>222</v>
      </c>
      <c r="E249" s="242" t="s">
        <v>76</v>
      </c>
      <c r="F249" s="243" t="s">
        <v>225</v>
      </c>
      <c r="G249" s="241"/>
      <c r="H249" s="244">
        <v>3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222</v>
      </c>
      <c r="AU249" s="250" t="s">
        <v>87</v>
      </c>
      <c r="AV249" s="14" t="s">
        <v>218</v>
      </c>
      <c r="AW249" s="14" t="s">
        <v>40</v>
      </c>
      <c r="AX249" s="14" t="s">
        <v>85</v>
      </c>
      <c r="AY249" s="250" t="s">
        <v>212</v>
      </c>
    </row>
    <row r="250" spans="2:65" s="1" customFormat="1" ht="25.5" customHeight="1">
      <c r="B250" s="41"/>
      <c r="C250" s="204" t="s">
        <v>427</v>
      </c>
      <c r="D250" s="204" t="s">
        <v>214</v>
      </c>
      <c r="E250" s="205" t="s">
        <v>428</v>
      </c>
      <c r="F250" s="206" t="s">
        <v>429</v>
      </c>
      <c r="G250" s="207" t="s">
        <v>135</v>
      </c>
      <c r="H250" s="208">
        <v>1</v>
      </c>
      <c r="I250" s="209"/>
      <c r="J250" s="210">
        <f>ROUND(I250*H250,2)</f>
        <v>0</v>
      </c>
      <c r="K250" s="206" t="s">
        <v>76</v>
      </c>
      <c r="L250" s="61"/>
      <c r="M250" s="211" t="s">
        <v>76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218</v>
      </c>
      <c r="AT250" s="24" t="s">
        <v>214</v>
      </c>
      <c r="AU250" s="24" t="s">
        <v>87</v>
      </c>
      <c r="AY250" s="24" t="s">
        <v>212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85</v>
      </c>
      <c r="BK250" s="215">
        <f>ROUND(I250*H250,2)</f>
        <v>0</v>
      </c>
      <c r="BL250" s="24" t="s">
        <v>218</v>
      </c>
      <c r="BM250" s="24" t="s">
        <v>430</v>
      </c>
    </row>
    <row r="251" spans="2:51" s="12" customFormat="1" ht="13.5">
      <c r="B251" s="219"/>
      <c r="C251" s="220"/>
      <c r="D251" s="216" t="s">
        <v>222</v>
      </c>
      <c r="E251" s="221" t="s">
        <v>76</v>
      </c>
      <c r="F251" s="222" t="s">
        <v>369</v>
      </c>
      <c r="G251" s="220"/>
      <c r="H251" s="221" t="s">
        <v>76</v>
      </c>
      <c r="I251" s="223"/>
      <c r="J251" s="220"/>
      <c r="K251" s="220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222</v>
      </c>
      <c r="AU251" s="228" t="s">
        <v>87</v>
      </c>
      <c r="AV251" s="12" t="s">
        <v>85</v>
      </c>
      <c r="AW251" s="12" t="s">
        <v>40</v>
      </c>
      <c r="AX251" s="12" t="s">
        <v>78</v>
      </c>
      <c r="AY251" s="228" t="s">
        <v>212</v>
      </c>
    </row>
    <row r="252" spans="2:51" s="13" customFormat="1" ht="13.5">
      <c r="B252" s="229"/>
      <c r="C252" s="230"/>
      <c r="D252" s="216" t="s">
        <v>222</v>
      </c>
      <c r="E252" s="231" t="s">
        <v>76</v>
      </c>
      <c r="F252" s="232" t="s">
        <v>85</v>
      </c>
      <c r="G252" s="230"/>
      <c r="H252" s="233">
        <v>1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222</v>
      </c>
      <c r="AU252" s="239" t="s">
        <v>87</v>
      </c>
      <c r="AV252" s="13" t="s">
        <v>87</v>
      </c>
      <c r="AW252" s="13" t="s">
        <v>40</v>
      </c>
      <c r="AX252" s="13" t="s">
        <v>78</v>
      </c>
      <c r="AY252" s="239" t="s">
        <v>212</v>
      </c>
    </row>
    <row r="253" spans="2:51" s="14" customFormat="1" ht="13.5">
      <c r="B253" s="240"/>
      <c r="C253" s="241"/>
      <c r="D253" s="216" t="s">
        <v>222</v>
      </c>
      <c r="E253" s="242" t="s">
        <v>76</v>
      </c>
      <c r="F253" s="243" t="s">
        <v>225</v>
      </c>
      <c r="G253" s="241"/>
      <c r="H253" s="244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222</v>
      </c>
      <c r="AU253" s="250" t="s">
        <v>87</v>
      </c>
      <c r="AV253" s="14" t="s">
        <v>218</v>
      </c>
      <c r="AW253" s="14" t="s">
        <v>40</v>
      </c>
      <c r="AX253" s="14" t="s">
        <v>85</v>
      </c>
      <c r="AY253" s="250" t="s">
        <v>212</v>
      </c>
    </row>
    <row r="254" spans="2:63" s="11" customFormat="1" ht="29.85" customHeight="1">
      <c r="B254" s="188"/>
      <c r="C254" s="189"/>
      <c r="D254" s="190" t="s">
        <v>77</v>
      </c>
      <c r="E254" s="202" t="s">
        <v>256</v>
      </c>
      <c r="F254" s="202" t="s">
        <v>431</v>
      </c>
      <c r="G254" s="189"/>
      <c r="H254" s="189"/>
      <c r="I254" s="192"/>
      <c r="J254" s="203">
        <f>BK254</f>
        <v>0</v>
      </c>
      <c r="K254" s="189"/>
      <c r="L254" s="194"/>
      <c r="M254" s="195"/>
      <c r="N254" s="196"/>
      <c r="O254" s="196"/>
      <c r="P254" s="197">
        <f>P255+SUM(P256:P333)</f>
        <v>0</v>
      </c>
      <c r="Q254" s="196"/>
      <c r="R254" s="197">
        <f>R255+SUM(R256:R333)</f>
        <v>22.6484707</v>
      </c>
      <c r="S254" s="196"/>
      <c r="T254" s="198">
        <f>T255+SUM(T256:T333)</f>
        <v>170.21099999999998</v>
      </c>
      <c r="AR254" s="199" t="s">
        <v>85</v>
      </c>
      <c r="AT254" s="200" t="s">
        <v>77</v>
      </c>
      <c r="AU254" s="200" t="s">
        <v>85</v>
      </c>
      <c r="AY254" s="199" t="s">
        <v>212</v>
      </c>
      <c r="BK254" s="201">
        <f>BK255+SUM(BK256:BK333)</f>
        <v>0</v>
      </c>
    </row>
    <row r="255" spans="2:65" s="1" customFormat="1" ht="25.5" customHeight="1">
      <c r="B255" s="41"/>
      <c r="C255" s="204" t="s">
        <v>432</v>
      </c>
      <c r="D255" s="204" t="s">
        <v>214</v>
      </c>
      <c r="E255" s="205" t="s">
        <v>433</v>
      </c>
      <c r="F255" s="206" t="s">
        <v>434</v>
      </c>
      <c r="G255" s="207" t="s">
        <v>135</v>
      </c>
      <c r="H255" s="208">
        <v>7</v>
      </c>
      <c r="I255" s="209"/>
      <c r="J255" s="210">
        <f>ROUND(I255*H255,2)</f>
        <v>0</v>
      </c>
      <c r="K255" s="206" t="s">
        <v>217</v>
      </c>
      <c r="L255" s="61"/>
      <c r="M255" s="211" t="s">
        <v>76</v>
      </c>
      <c r="N255" s="212" t="s">
        <v>48</v>
      </c>
      <c r="O255" s="42"/>
      <c r="P255" s="213">
        <f>O255*H255</f>
        <v>0</v>
      </c>
      <c r="Q255" s="213">
        <v>0.0007</v>
      </c>
      <c r="R255" s="213">
        <f>Q255*H255</f>
        <v>0.0049</v>
      </c>
      <c r="S255" s="213">
        <v>0</v>
      </c>
      <c r="T255" s="214">
        <f>S255*H255</f>
        <v>0</v>
      </c>
      <c r="AR255" s="24" t="s">
        <v>218</v>
      </c>
      <c r="AT255" s="24" t="s">
        <v>214</v>
      </c>
      <c r="AU255" s="24" t="s">
        <v>87</v>
      </c>
      <c r="AY255" s="24" t="s">
        <v>212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4" t="s">
        <v>85</v>
      </c>
      <c r="BK255" s="215">
        <f>ROUND(I255*H255,2)</f>
        <v>0</v>
      </c>
      <c r="BL255" s="24" t="s">
        <v>218</v>
      </c>
      <c r="BM255" s="24" t="s">
        <v>435</v>
      </c>
    </row>
    <row r="256" spans="2:51" s="12" customFormat="1" ht="13.5">
      <c r="B256" s="219"/>
      <c r="C256" s="220"/>
      <c r="D256" s="216" t="s">
        <v>222</v>
      </c>
      <c r="E256" s="221" t="s">
        <v>76</v>
      </c>
      <c r="F256" s="222" t="s">
        <v>369</v>
      </c>
      <c r="G256" s="220"/>
      <c r="H256" s="221" t="s">
        <v>76</v>
      </c>
      <c r="I256" s="223"/>
      <c r="J256" s="220"/>
      <c r="K256" s="220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222</v>
      </c>
      <c r="AU256" s="228" t="s">
        <v>87</v>
      </c>
      <c r="AV256" s="12" t="s">
        <v>85</v>
      </c>
      <c r="AW256" s="12" t="s">
        <v>40</v>
      </c>
      <c r="AX256" s="12" t="s">
        <v>78</v>
      </c>
      <c r="AY256" s="228" t="s">
        <v>212</v>
      </c>
    </row>
    <row r="257" spans="2:51" s="13" customFormat="1" ht="13.5">
      <c r="B257" s="229"/>
      <c r="C257" s="230"/>
      <c r="D257" s="216" t="s">
        <v>222</v>
      </c>
      <c r="E257" s="231" t="s">
        <v>76</v>
      </c>
      <c r="F257" s="232" t="s">
        <v>246</v>
      </c>
      <c r="G257" s="230"/>
      <c r="H257" s="233">
        <v>7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222</v>
      </c>
      <c r="AU257" s="239" t="s">
        <v>87</v>
      </c>
      <c r="AV257" s="13" t="s">
        <v>87</v>
      </c>
      <c r="AW257" s="13" t="s">
        <v>40</v>
      </c>
      <c r="AX257" s="13" t="s">
        <v>78</v>
      </c>
      <c r="AY257" s="239" t="s">
        <v>212</v>
      </c>
    </row>
    <row r="258" spans="2:51" s="14" customFormat="1" ht="13.5">
      <c r="B258" s="240"/>
      <c r="C258" s="241"/>
      <c r="D258" s="216" t="s">
        <v>222</v>
      </c>
      <c r="E258" s="242" t="s">
        <v>76</v>
      </c>
      <c r="F258" s="243" t="s">
        <v>225</v>
      </c>
      <c r="G258" s="241"/>
      <c r="H258" s="244">
        <v>7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222</v>
      </c>
      <c r="AU258" s="250" t="s">
        <v>87</v>
      </c>
      <c r="AV258" s="14" t="s">
        <v>218</v>
      </c>
      <c r="AW258" s="14" t="s">
        <v>40</v>
      </c>
      <c r="AX258" s="14" t="s">
        <v>85</v>
      </c>
      <c r="AY258" s="250" t="s">
        <v>212</v>
      </c>
    </row>
    <row r="259" spans="2:65" s="1" customFormat="1" ht="16.5" customHeight="1">
      <c r="B259" s="41"/>
      <c r="C259" s="251" t="s">
        <v>436</v>
      </c>
      <c r="D259" s="251" t="s">
        <v>280</v>
      </c>
      <c r="E259" s="252" t="s">
        <v>437</v>
      </c>
      <c r="F259" s="253" t="s">
        <v>438</v>
      </c>
      <c r="G259" s="254" t="s">
        <v>135</v>
      </c>
      <c r="H259" s="255">
        <v>2</v>
      </c>
      <c r="I259" s="256"/>
      <c r="J259" s="257">
        <f>ROUND(I259*H259,2)</f>
        <v>0</v>
      </c>
      <c r="K259" s="253" t="s">
        <v>217</v>
      </c>
      <c r="L259" s="258"/>
      <c r="M259" s="259" t="s">
        <v>76</v>
      </c>
      <c r="N259" s="260" t="s">
        <v>48</v>
      </c>
      <c r="O259" s="42"/>
      <c r="P259" s="213">
        <f>O259*H259</f>
        <v>0</v>
      </c>
      <c r="Q259" s="213">
        <v>0.0031</v>
      </c>
      <c r="R259" s="213">
        <f>Q259*H259</f>
        <v>0.0062</v>
      </c>
      <c r="S259" s="213">
        <v>0</v>
      </c>
      <c r="T259" s="214">
        <f>S259*H259</f>
        <v>0</v>
      </c>
      <c r="AR259" s="24" t="s">
        <v>251</v>
      </c>
      <c r="AT259" s="24" t="s">
        <v>280</v>
      </c>
      <c r="AU259" s="24" t="s">
        <v>87</v>
      </c>
      <c r="AY259" s="24" t="s">
        <v>212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4" t="s">
        <v>85</v>
      </c>
      <c r="BK259" s="215">
        <f>ROUND(I259*H259,2)</f>
        <v>0</v>
      </c>
      <c r="BL259" s="24" t="s">
        <v>218</v>
      </c>
      <c r="BM259" s="24" t="s">
        <v>439</v>
      </c>
    </row>
    <row r="260" spans="2:51" s="12" customFormat="1" ht="13.5">
      <c r="B260" s="219"/>
      <c r="C260" s="220"/>
      <c r="D260" s="216" t="s">
        <v>222</v>
      </c>
      <c r="E260" s="221" t="s">
        <v>76</v>
      </c>
      <c r="F260" s="222" t="s">
        <v>369</v>
      </c>
      <c r="G260" s="220"/>
      <c r="H260" s="221" t="s">
        <v>76</v>
      </c>
      <c r="I260" s="223"/>
      <c r="J260" s="220"/>
      <c r="K260" s="220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222</v>
      </c>
      <c r="AU260" s="228" t="s">
        <v>87</v>
      </c>
      <c r="AV260" s="12" t="s">
        <v>85</v>
      </c>
      <c r="AW260" s="12" t="s">
        <v>40</v>
      </c>
      <c r="AX260" s="12" t="s">
        <v>78</v>
      </c>
      <c r="AY260" s="228" t="s">
        <v>212</v>
      </c>
    </row>
    <row r="261" spans="2:51" s="13" customFormat="1" ht="13.5">
      <c r="B261" s="229"/>
      <c r="C261" s="230"/>
      <c r="D261" s="216" t="s">
        <v>222</v>
      </c>
      <c r="E261" s="231" t="s">
        <v>76</v>
      </c>
      <c r="F261" s="232" t="s">
        <v>87</v>
      </c>
      <c r="G261" s="230"/>
      <c r="H261" s="233">
        <v>2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222</v>
      </c>
      <c r="AU261" s="239" t="s">
        <v>87</v>
      </c>
      <c r="AV261" s="13" t="s">
        <v>87</v>
      </c>
      <c r="AW261" s="13" t="s">
        <v>40</v>
      </c>
      <c r="AX261" s="13" t="s">
        <v>78</v>
      </c>
      <c r="AY261" s="239" t="s">
        <v>212</v>
      </c>
    </row>
    <row r="262" spans="2:51" s="14" customFormat="1" ht="13.5">
      <c r="B262" s="240"/>
      <c r="C262" s="241"/>
      <c r="D262" s="216" t="s">
        <v>222</v>
      </c>
      <c r="E262" s="242" t="s">
        <v>76</v>
      </c>
      <c r="F262" s="243" t="s">
        <v>225</v>
      </c>
      <c r="G262" s="241"/>
      <c r="H262" s="244">
        <v>2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222</v>
      </c>
      <c r="AU262" s="250" t="s">
        <v>87</v>
      </c>
      <c r="AV262" s="14" t="s">
        <v>218</v>
      </c>
      <c r="AW262" s="14" t="s">
        <v>40</v>
      </c>
      <c r="AX262" s="14" t="s">
        <v>85</v>
      </c>
      <c r="AY262" s="250" t="s">
        <v>212</v>
      </c>
    </row>
    <row r="263" spans="2:65" s="1" customFormat="1" ht="16.5" customHeight="1">
      <c r="B263" s="41"/>
      <c r="C263" s="251" t="s">
        <v>440</v>
      </c>
      <c r="D263" s="251" t="s">
        <v>280</v>
      </c>
      <c r="E263" s="252" t="s">
        <v>441</v>
      </c>
      <c r="F263" s="253" t="s">
        <v>442</v>
      </c>
      <c r="G263" s="254" t="s">
        <v>135</v>
      </c>
      <c r="H263" s="255">
        <v>3</v>
      </c>
      <c r="I263" s="256"/>
      <c r="J263" s="257">
        <f>ROUND(I263*H263,2)</f>
        <v>0</v>
      </c>
      <c r="K263" s="253" t="s">
        <v>217</v>
      </c>
      <c r="L263" s="258"/>
      <c r="M263" s="259" t="s">
        <v>76</v>
      </c>
      <c r="N263" s="260" t="s">
        <v>48</v>
      </c>
      <c r="O263" s="42"/>
      <c r="P263" s="213">
        <f>O263*H263</f>
        <v>0</v>
      </c>
      <c r="Q263" s="213">
        <v>0.002</v>
      </c>
      <c r="R263" s="213">
        <f>Q263*H263</f>
        <v>0.006</v>
      </c>
      <c r="S263" s="213">
        <v>0</v>
      </c>
      <c r="T263" s="214">
        <f>S263*H263</f>
        <v>0</v>
      </c>
      <c r="AR263" s="24" t="s">
        <v>251</v>
      </c>
      <c r="AT263" s="24" t="s">
        <v>280</v>
      </c>
      <c r="AU263" s="24" t="s">
        <v>87</v>
      </c>
      <c r="AY263" s="24" t="s">
        <v>212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4" t="s">
        <v>85</v>
      </c>
      <c r="BK263" s="215">
        <f>ROUND(I263*H263,2)</f>
        <v>0</v>
      </c>
      <c r="BL263" s="24" t="s">
        <v>218</v>
      </c>
      <c r="BM263" s="24" t="s">
        <v>443</v>
      </c>
    </row>
    <row r="264" spans="2:51" s="12" customFormat="1" ht="13.5">
      <c r="B264" s="219"/>
      <c r="C264" s="220"/>
      <c r="D264" s="216" t="s">
        <v>222</v>
      </c>
      <c r="E264" s="221" t="s">
        <v>76</v>
      </c>
      <c r="F264" s="222" t="s">
        <v>369</v>
      </c>
      <c r="G264" s="220"/>
      <c r="H264" s="221" t="s">
        <v>76</v>
      </c>
      <c r="I264" s="223"/>
      <c r="J264" s="220"/>
      <c r="K264" s="220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222</v>
      </c>
      <c r="AU264" s="228" t="s">
        <v>87</v>
      </c>
      <c r="AV264" s="12" t="s">
        <v>85</v>
      </c>
      <c r="AW264" s="12" t="s">
        <v>40</v>
      </c>
      <c r="AX264" s="12" t="s">
        <v>78</v>
      </c>
      <c r="AY264" s="228" t="s">
        <v>212</v>
      </c>
    </row>
    <row r="265" spans="2:51" s="13" customFormat="1" ht="13.5">
      <c r="B265" s="229"/>
      <c r="C265" s="230"/>
      <c r="D265" s="216" t="s">
        <v>222</v>
      </c>
      <c r="E265" s="231" t="s">
        <v>76</v>
      </c>
      <c r="F265" s="232" t="s">
        <v>172</v>
      </c>
      <c r="G265" s="230"/>
      <c r="H265" s="233">
        <v>3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222</v>
      </c>
      <c r="AU265" s="239" t="s">
        <v>87</v>
      </c>
      <c r="AV265" s="13" t="s">
        <v>87</v>
      </c>
      <c r="AW265" s="13" t="s">
        <v>40</v>
      </c>
      <c r="AX265" s="13" t="s">
        <v>78</v>
      </c>
      <c r="AY265" s="239" t="s">
        <v>212</v>
      </c>
    </row>
    <row r="266" spans="2:51" s="14" customFormat="1" ht="13.5">
      <c r="B266" s="240"/>
      <c r="C266" s="241"/>
      <c r="D266" s="216" t="s">
        <v>222</v>
      </c>
      <c r="E266" s="242" t="s">
        <v>76</v>
      </c>
      <c r="F266" s="243" t="s">
        <v>225</v>
      </c>
      <c r="G266" s="241"/>
      <c r="H266" s="244">
        <v>3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222</v>
      </c>
      <c r="AU266" s="250" t="s">
        <v>87</v>
      </c>
      <c r="AV266" s="14" t="s">
        <v>218</v>
      </c>
      <c r="AW266" s="14" t="s">
        <v>40</v>
      </c>
      <c r="AX266" s="14" t="s">
        <v>85</v>
      </c>
      <c r="AY266" s="250" t="s">
        <v>212</v>
      </c>
    </row>
    <row r="267" spans="2:65" s="1" customFormat="1" ht="16.5" customHeight="1">
      <c r="B267" s="41"/>
      <c r="C267" s="251" t="s">
        <v>444</v>
      </c>
      <c r="D267" s="251" t="s">
        <v>280</v>
      </c>
      <c r="E267" s="252" t="s">
        <v>445</v>
      </c>
      <c r="F267" s="253" t="s">
        <v>446</v>
      </c>
      <c r="G267" s="254" t="s">
        <v>135</v>
      </c>
      <c r="H267" s="255">
        <v>1</v>
      </c>
      <c r="I267" s="256"/>
      <c r="J267" s="257">
        <f>ROUND(I267*H267,2)</f>
        <v>0</v>
      </c>
      <c r="K267" s="253" t="s">
        <v>217</v>
      </c>
      <c r="L267" s="258"/>
      <c r="M267" s="259" t="s">
        <v>76</v>
      </c>
      <c r="N267" s="260" t="s">
        <v>48</v>
      </c>
      <c r="O267" s="42"/>
      <c r="P267" s="213">
        <f>O267*H267</f>
        <v>0</v>
      </c>
      <c r="Q267" s="213">
        <v>0.0031</v>
      </c>
      <c r="R267" s="213">
        <f>Q267*H267</f>
        <v>0.0031</v>
      </c>
      <c r="S267" s="213">
        <v>0</v>
      </c>
      <c r="T267" s="214">
        <f>S267*H267</f>
        <v>0</v>
      </c>
      <c r="AR267" s="24" t="s">
        <v>251</v>
      </c>
      <c r="AT267" s="24" t="s">
        <v>280</v>
      </c>
      <c r="AU267" s="24" t="s">
        <v>87</v>
      </c>
      <c r="AY267" s="24" t="s">
        <v>212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4" t="s">
        <v>85</v>
      </c>
      <c r="BK267" s="215">
        <f>ROUND(I267*H267,2)</f>
        <v>0</v>
      </c>
      <c r="BL267" s="24" t="s">
        <v>218</v>
      </c>
      <c r="BM267" s="24" t="s">
        <v>447</v>
      </c>
    </row>
    <row r="268" spans="2:51" s="12" customFormat="1" ht="13.5">
      <c r="B268" s="219"/>
      <c r="C268" s="220"/>
      <c r="D268" s="216" t="s">
        <v>222</v>
      </c>
      <c r="E268" s="221" t="s">
        <v>76</v>
      </c>
      <c r="F268" s="222" t="s">
        <v>369</v>
      </c>
      <c r="G268" s="220"/>
      <c r="H268" s="221" t="s">
        <v>76</v>
      </c>
      <c r="I268" s="223"/>
      <c r="J268" s="220"/>
      <c r="K268" s="220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222</v>
      </c>
      <c r="AU268" s="228" t="s">
        <v>87</v>
      </c>
      <c r="AV268" s="12" t="s">
        <v>85</v>
      </c>
      <c r="AW268" s="12" t="s">
        <v>40</v>
      </c>
      <c r="AX268" s="12" t="s">
        <v>78</v>
      </c>
      <c r="AY268" s="228" t="s">
        <v>212</v>
      </c>
    </row>
    <row r="269" spans="2:51" s="13" customFormat="1" ht="13.5">
      <c r="B269" s="229"/>
      <c r="C269" s="230"/>
      <c r="D269" s="216" t="s">
        <v>222</v>
      </c>
      <c r="E269" s="231" t="s">
        <v>76</v>
      </c>
      <c r="F269" s="232" t="s">
        <v>85</v>
      </c>
      <c r="G269" s="230"/>
      <c r="H269" s="233">
        <v>1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222</v>
      </c>
      <c r="AU269" s="239" t="s">
        <v>87</v>
      </c>
      <c r="AV269" s="13" t="s">
        <v>87</v>
      </c>
      <c r="AW269" s="13" t="s">
        <v>40</v>
      </c>
      <c r="AX269" s="13" t="s">
        <v>78</v>
      </c>
      <c r="AY269" s="239" t="s">
        <v>212</v>
      </c>
    </row>
    <row r="270" spans="2:51" s="14" customFormat="1" ht="13.5">
      <c r="B270" s="240"/>
      <c r="C270" s="241"/>
      <c r="D270" s="216" t="s">
        <v>222</v>
      </c>
      <c r="E270" s="242" t="s">
        <v>76</v>
      </c>
      <c r="F270" s="243" t="s">
        <v>225</v>
      </c>
      <c r="G270" s="241"/>
      <c r="H270" s="244">
        <v>1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222</v>
      </c>
      <c r="AU270" s="250" t="s">
        <v>87</v>
      </c>
      <c r="AV270" s="14" t="s">
        <v>218</v>
      </c>
      <c r="AW270" s="14" t="s">
        <v>40</v>
      </c>
      <c r="AX270" s="14" t="s">
        <v>85</v>
      </c>
      <c r="AY270" s="250" t="s">
        <v>212</v>
      </c>
    </row>
    <row r="271" spans="2:65" s="1" customFormat="1" ht="16.5" customHeight="1">
      <c r="B271" s="41"/>
      <c r="C271" s="251" t="s">
        <v>448</v>
      </c>
      <c r="D271" s="251" t="s">
        <v>280</v>
      </c>
      <c r="E271" s="252" t="s">
        <v>449</v>
      </c>
      <c r="F271" s="253" t="s">
        <v>450</v>
      </c>
      <c r="G271" s="254" t="s">
        <v>135</v>
      </c>
      <c r="H271" s="255">
        <v>1</v>
      </c>
      <c r="I271" s="256"/>
      <c r="J271" s="257">
        <f>ROUND(I271*H271,2)</f>
        <v>0</v>
      </c>
      <c r="K271" s="253" t="s">
        <v>217</v>
      </c>
      <c r="L271" s="258"/>
      <c r="M271" s="259" t="s">
        <v>76</v>
      </c>
      <c r="N271" s="260" t="s">
        <v>48</v>
      </c>
      <c r="O271" s="42"/>
      <c r="P271" s="213">
        <f>O271*H271</f>
        <v>0</v>
      </c>
      <c r="Q271" s="213">
        <v>0.003</v>
      </c>
      <c r="R271" s="213">
        <f>Q271*H271</f>
        <v>0.003</v>
      </c>
      <c r="S271" s="213">
        <v>0</v>
      </c>
      <c r="T271" s="214">
        <f>S271*H271</f>
        <v>0</v>
      </c>
      <c r="AR271" s="24" t="s">
        <v>251</v>
      </c>
      <c r="AT271" s="24" t="s">
        <v>280</v>
      </c>
      <c r="AU271" s="24" t="s">
        <v>87</v>
      </c>
      <c r="AY271" s="24" t="s">
        <v>212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4" t="s">
        <v>85</v>
      </c>
      <c r="BK271" s="215">
        <f>ROUND(I271*H271,2)</f>
        <v>0</v>
      </c>
      <c r="BL271" s="24" t="s">
        <v>218</v>
      </c>
      <c r="BM271" s="24" t="s">
        <v>451</v>
      </c>
    </row>
    <row r="272" spans="2:51" s="12" customFormat="1" ht="13.5">
      <c r="B272" s="219"/>
      <c r="C272" s="220"/>
      <c r="D272" s="216" t="s">
        <v>222</v>
      </c>
      <c r="E272" s="221" t="s">
        <v>76</v>
      </c>
      <c r="F272" s="222" t="s">
        <v>369</v>
      </c>
      <c r="G272" s="220"/>
      <c r="H272" s="221" t="s">
        <v>76</v>
      </c>
      <c r="I272" s="223"/>
      <c r="J272" s="220"/>
      <c r="K272" s="220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222</v>
      </c>
      <c r="AU272" s="228" t="s">
        <v>87</v>
      </c>
      <c r="AV272" s="12" t="s">
        <v>85</v>
      </c>
      <c r="AW272" s="12" t="s">
        <v>40</v>
      </c>
      <c r="AX272" s="12" t="s">
        <v>78</v>
      </c>
      <c r="AY272" s="228" t="s">
        <v>212</v>
      </c>
    </row>
    <row r="273" spans="2:51" s="13" customFormat="1" ht="13.5">
      <c r="B273" s="229"/>
      <c r="C273" s="230"/>
      <c r="D273" s="216" t="s">
        <v>222</v>
      </c>
      <c r="E273" s="231" t="s">
        <v>76</v>
      </c>
      <c r="F273" s="232" t="s">
        <v>85</v>
      </c>
      <c r="G273" s="230"/>
      <c r="H273" s="233">
        <v>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222</v>
      </c>
      <c r="AU273" s="239" t="s">
        <v>87</v>
      </c>
      <c r="AV273" s="13" t="s">
        <v>87</v>
      </c>
      <c r="AW273" s="13" t="s">
        <v>40</v>
      </c>
      <c r="AX273" s="13" t="s">
        <v>78</v>
      </c>
      <c r="AY273" s="239" t="s">
        <v>212</v>
      </c>
    </row>
    <row r="274" spans="2:51" s="14" customFormat="1" ht="13.5">
      <c r="B274" s="240"/>
      <c r="C274" s="241"/>
      <c r="D274" s="216" t="s">
        <v>222</v>
      </c>
      <c r="E274" s="242" t="s">
        <v>76</v>
      </c>
      <c r="F274" s="243" t="s">
        <v>225</v>
      </c>
      <c r="G274" s="241"/>
      <c r="H274" s="244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222</v>
      </c>
      <c r="AU274" s="250" t="s">
        <v>87</v>
      </c>
      <c r="AV274" s="14" t="s">
        <v>218</v>
      </c>
      <c r="AW274" s="14" t="s">
        <v>40</v>
      </c>
      <c r="AX274" s="14" t="s">
        <v>85</v>
      </c>
      <c r="AY274" s="250" t="s">
        <v>212</v>
      </c>
    </row>
    <row r="275" spans="2:65" s="1" customFormat="1" ht="16.5" customHeight="1">
      <c r="B275" s="41"/>
      <c r="C275" s="204" t="s">
        <v>452</v>
      </c>
      <c r="D275" s="204" t="s">
        <v>214</v>
      </c>
      <c r="E275" s="205" t="s">
        <v>453</v>
      </c>
      <c r="F275" s="206" t="s">
        <v>454</v>
      </c>
      <c r="G275" s="207" t="s">
        <v>135</v>
      </c>
      <c r="H275" s="208">
        <v>5</v>
      </c>
      <c r="I275" s="209"/>
      <c r="J275" s="210">
        <f>ROUND(I275*H275,2)</f>
        <v>0</v>
      </c>
      <c r="K275" s="206" t="s">
        <v>217</v>
      </c>
      <c r="L275" s="61"/>
      <c r="M275" s="211" t="s">
        <v>76</v>
      </c>
      <c r="N275" s="212" t="s">
        <v>48</v>
      </c>
      <c r="O275" s="42"/>
      <c r="P275" s="213">
        <f>O275*H275</f>
        <v>0</v>
      </c>
      <c r="Q275" s="213">
        <v>0.10941</v>
      </c>
      <c r="R275" s="213">
        <f>Q275*H275</f>
        <v>0.5470499999999999</v>
      </c>
      <c r="S275" s="213">
        <v>0</v>
      </c>
      <c r="T275" s="214">
        <f>S275*H275</f>
        <v>0</v>
      </c>
      <c r="AR275" s="24" t="s">
        <v>218</v>
      </c>
      <c r="AT275" s="24" t="s">
        <v>214</v>
      </c>
      <c r="AU275" s="24" t="s">
        <v>87</v>
      </c>
      <c r="AY275" s="24" t="s">
        <v>212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85</v>
      </c>
      <c r="BK275" s="215">
        <f>ROUND(I275*H275,2)</f>
        <v>0</v>
      </c>
      <c r="BL275" s="24" t="s">
        <v>218</v>
      </c>
      <c r="BM275" s="24" t="s">
        <v>455</v>
      </c>
    </row>
    <row r="276" spans="2:51" s="12" customFormat="1" ht="13.5">
      <c r="B276" s="219"/>
      <c r="C276" s="220"/>
      <c r="D276" s="216" t="s">
        <v>222</v>
      </c>
      <c r="E276" s="221" t="s">
        <v>76</v>
      </c>
      <c r="F276" s="222" t="s">
        <v>369</v>
      </c>
      <c r="G276" s="220"/>
      <c r="H276" s="221" t="s">
        <v>76</v>
      </c>
      <c r="I276" s="223"/>
      <c r="J276" s="220"/>
      <c r="K276" s="220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222</v>
      </c>
      <c r="AU276" s="228" t="s">
        <v>87</v>
      </c>
      <c r="AV276" s="12" t="s">
        <v>85</v>
      </c>
      <c r="AW276" s="12" t="s">
        <v>40</v>
      </c>
      <c r="AX276" s="12" t="s">
        <v>78</v>
      </c>
      <c r="AY276" s="228" t="s">
        <v>212</v>
      </c>
    </row>
    <row r="277" spans="2:51" s="13" customFormat="1" ht="13.5">
      <c r="B277" s="229"/>
      <c r="C277" s="230"/>
      <c r="D277" s="216" t="s">
        <v>222</v>
      </c>
      <c r="E277" s="231" t="s">
        <v>133</v>
      </c>
      <c r="F277" s="232" t="s">
        <v>136</v>
      </c>
      <c r="G277" s="230"/>
      <c r="H277" s="233">
        <v>5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222</v>
      </c>
      <c r="AU277" s="239" t="s">
        <v>87</v>
      </c>
      <c r="AV277" s="13" t="s">
        <v>87</v>
      </c>
      <c r="AW277" s="13" t="s">
        <v>40</v>
      </c>
      <c r="AX277" s="13" t="s">
        <v>78</v>
      </c>
      <c r="AY277" s="239" t="s">
        <v>212</v>
      </c>
    </row>
    <row r="278" spans="2:51" s="14" customFormat="1" ht="13.5">
      <c r="B278" s="240"/>
      <c r="C278" s="241"/>
      <c r="D278" s="216" t="s">
        <v>222</v>
      </c>
      <c r="E278" s="242" t="s">
        <v>76</v>
      </c>
      <c r="F278" s="243" t="s">
        <v>225</v>
      </c>
      <c r="G278" s="241"/>
      <c r="H278" s="244">
        <v>5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222</v>
      </c>
      <c r="AU278" s="250" t="s">
        <v>87</v>
      </c>
      <c r="AV278" s="14" t="s">
        <v>218</v>
      </c>
      <c r="AW278" s="14" t="s">
        <v>40</v>
      </c>
      <c r="AX278" s="14" t="s">
        <v>85</v>
      </c>
      <c r="AY278" s="250" t="s">
        <v>212</v>
      </c>
    </row>
    <row r="279" spans="2:65" s="1" customFormat="1" ht="16.5" customHeight="1">
      <c r="B279" s="41"/>
      <c r="C279" s="251" t="s">
        <v>456</v>
      </c>
      <c r="D279" s="251" t="s">
        <v>280</v>
      </c>
      <c r="E279" s="252" t="s">
        <v>457</v>
      </c>
      <c r="F279" s="253" t="s">
        <v>458</v>
      </c>
      <c r="G279" s="254" t="s">
        <v>135</v>
      </c>
      <c r="H279" s="255">
        <v>5</v>
      </c>
      <c r="I279" s="256"/>
      <c r="J279" s="257">
        <f>ROUND(I279*H279,2)</f>
        <v>0</v>
      </c>
      <c r="K279" s="253" t="s">
        <v>217</v>
      </c>
      <c r="L279" s="258"/>
      <c r="M279" s="259" t="s">
        <v>76</v>
      </c>
      <c r="N279" s="260" t="s">
        <v>48</v>
      </c>
      <c r="O279" s="42"/>
      <c r="P279" s="213">
        <f>O279*H279</f>
        <v>0</v>
      </c>
      <c r="Q279" s="213">
        <v>0.0061</v>
      </c>
      <c r="R279" s="213">
        <f>Q279*H279</f>
        <v>0.030500000000000003</v>
      </c>
      <c r="S279" s="213">
        <v>0</v>
      </c>
      <c r="T279" s="214">
        <f>S279*H279</f>
        <v>0</v>
      </c>
      <c r="AR279" s="24" t="s">
        <v>251</v>
      </c>
      <c r="AT279" s="24" t="s">
        <v>280</v>
      </c>
      <c r="AU279" s="24" t="s">
        <v>87</v>
      </c>
      <c r="AY279" s="24" t="s">
        <v>212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4" t="s">
        <v>85</v>
      </c>
      <c r="BK279" s="215">
        <f>ROUND(I279*H279,2)</f>
        <v>0</v>
      </c>
      <c r="BL279" s="24" t="s">
        <v>218</v>
      </c>
      <c r="BM279" s="24" t="s">
        <v>459</v>
      </c>
    </row>
    <row r="280" spans="2:51" s="13" customFormat="1" ht="13.5">
      <c r="B280" s="229"/>
      <c r="C280" s="230"/>
      <c r="D280" s="216" t="s">
        <v>222</v>
      </c>
      <c r="E280" s="231" t="s">
        <v>76</v>
      </c>
      <c r="F280" s="232" t="s">
        <v>133</v>
      </c>
      <c r="G280" s="230"/>
      <c r="H280" s="233">
        <v>5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222</v>
      </c>
      <c r="AU280" s="239" t="s">
        <v>87</v>
      </c>
      <c r="AV280" s="13" t="s">
        <v>87</v>
      </c>
      <c r="AW280" s="13" t="s">
        <v>40</v>
      </c>
      <c r="AX280" s="13" t="s">
        <v>78</v>
      </c>
      <c r="AY280" s="239" t="s">
        <v>212</v>
      </c>
    </row>
    <row r="281" spans="2:51" s="14" customFormat="1" ht="13.5">
      <c r="B281" s="240"/>
      <c r="C281" s="241"/>
      <c r="D281" s="216" t="s">
        <v>222</v>
      </c>
      <c r="E281" s="242" t="s">
        <v>76</v>
      </c>
      <c r="F281" s="243" t="s">
        <v>225</v>
      </c>
      <c r="G281" s="241"/>
      <c r="H281" s="244">
        <v>5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222</v>
      </c>
      <c r="AU281" s="250" t="s">
        <v>87</v>
      </c>
      <c r="AV281" s="14" t="s">
        <v>218</v>
      </c>
      <c r="AW281" s="14" t="s">
        <v>40</v>
      </c>
      <c r="AX281" s="14" t="s">
        <v>85</v>
      </c>
      <c r="AY281" s="250" t="s">
        <v>212</v>
      </c>
    </row>
    <row r="282" spans="2:65" s="1" customFormat="1" ht="16.5" customHeight="1">
      <c r="B282" s="41"/>
      <c r="C282" s="251" t="s">
        <v>460</v>
      </c>
      <c r="D282" s="251" t="s">
        <v>280</v>
      </c>
      <c r="E282" s="252" t="s">
        <v>461</v>
      </c>
      <c r="F282" s="253" t="s">
        <v>462</v>
      </c>
      <c r="G282" s="254" t="s">
        <v>135</v>
      </c>
      <c r="H282" s="255">
        <v>5</v>
      </c>
      <c r="I282" s="256"/>
      <c r="J282" s="257">
        <f>ROUND(I282*H282,2)</f>
        <v>0</v>
      </c>
      <c r="K282" s="253" t="s">
        <v>217</v>
      </c>
      <c r="L282" s="258"/>
      <c r="M282" s="259" t="s">
        <v>76</v>
      </c>
      <c r="N282" s="260" t="s">
        <v>48</v>
      </c>
      <c r="O282" s="42"/>
      <c r="P282" s="213">
        <f>O282*H282</f>
        <v>0</v>
      </c>
      <c r="Q282" s="213">
        <v>0.0001</v>
      </c>
      <c r="R282" s="213">
        <f>Q282*H282</f>
        <v>0.0005</v>
      </c>
      <c r="S282" s="213">
        <v>0</v>
      </c>
      <c r="T282" s="214">
        <f>S282*H282</f>
        <v>0</v>
      </c>
      <c r="AR282" s="24" t="s">
        <v>251</v>
      </c>
      <c r="AT282" s="24" t="s">
        <v>280</v>
      </c>
      <c r="AU282" s="24" t="s">
        <v>87</v>
      </c>
      <c r="AY282" s="24" t="s">
        <v>212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4" t="s">
        <v>85</v>
      </c>
      <c r="BK282" s="215">
        <f>ROUND(I282*H282,2)</f>
        <v>0</v>
      </c>
      <c r="BL282" s="24" t="s">
        <v>218</v>
      </c>
      <c r="BM282" s="24" t="s">
        <v>463</v>
      </c>
    </row>
    <row r="283" spans="2:51" s="13" customFormat="1" ht="13.5">
      <c r="B283" s="229"/>
      <c r="C283" s="230"/>
      <c r="D283" s="216" t="s">
        <v>222</v>
      </c>
      <c r="E283" s="231" t="s">
        <v>76</v>
      </c>
      <c r="F283" s="232" t="s">
        <v>133</v>
      </c>
      <c r="G283" s="230"/>
      <c r="H283" s="233">
        <v>5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222</v>
      </c>
      <c r="AU283" s="239" t="s">
        <v>87</v>
      </c>
      <c r="AV283" s="13" t="s">
        <v>87</v>
      </c>
      <c r="AW283" s="13" t="s">
        <v>40</v>
      </c>
      <c r="AX283" s="13" t="s">
        <v>78</v>
      </c>
      <c r="AY283" s="239" t="s">
        <v>212</v>
      </c>
    </row>
    <row r="284" spans="2:51" s="14" customFormat="1" ht="13.5">
      <c r="B284" s="240"/>
      <c r="C284" s="241"/>
      <c r="D284" s="216" t="s">
        <v>222</v>
      </c>
      <c r="E284" s="242" t="s">
        <v>76</v>
      </c>
      <c r="F284" s="243" t="s">
        <v>225</v>
      </c>
      <c r="G284" s="241"/>
      <c r="H284" s="244">
        <v>5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222</v>
      </c>
      <c r="AU284" s="250" t="s">
        <v>87</v>
      </c>
      <c r="AV284" s="14" t="s">
        <v>218</v>
      </c>
      <c r="AW284" s="14" t="s">
        <v>40</v>
      </c>
      <c r="AX284" s="14" t="s">
        <v>85</v>
      </c>
      <c r="AY284" s="250" t="s">
        <v>212</v>
      </c>
    </row>
    <row r="285" spans="2:65" s="1" customFormat="1" ht="16.5" customHeight="1">
      <c r="B285" s="41"/>
      <c r="C285" s="251" t="s">
        <v>464</v>
      </c>
      <c r="D285" s="251" t="s">
        <v>280</v>
      </c>
      <c r="E285" s="252" t="s">
        <v>465</v>
      </c>
      <c r="F285" s="253" t="s">
        <v>466</v>
      </c>
      <c r="G285" s="254" t="s">
        <v>135</v>
      </c>
      <c r="H285" s="255">
        <v>5</v>
      </c>
      <c r="I285" s="256"/>
      <c r="J285" s="257">
        <f>ROUND(I285*H285,2)</f>
        <v>0</v>
      </c>
      <c r="K285" s="253" t="s">
        <v>217</v>
      </c>
      <c r="L285" s="258"/>
      <c r="M285" s="259" t="s">
        <v>76</v>
      </c>
      <c r="N285" s="260" t="s">
        <v>48</v>
      </c>
      <c r="O285" s="42"/>
      <c r="P285" s="213">
        <f>O285*H285</f>
        <v>0</v>
      </c>
      <c r="Q285" s="213">
        <v>0.00035</v>
      </c>
      <c r="R285" s="213">
        <f>Q285*H285</f>
        <v>0.00175</v>
      </c>
      <c r="S285" s="213">
        <v>0</v>
      </c>
      <c r="T285" s="214">
        <f>S285*H285</f>
        <v>0</v>
      </c>
      <c r="AR285" s="24" t="s">
        <v>251</v>
      </c>
      <c r="AT285" s="24" t="s">
        <v>280</v>
      </c>
      <c r="AU285" s="24" t="s">
        <v>87</v>
      </c>
      <c r="AY285" s="24" t="s">
        <v>212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4" t="s">
        <v>85</v>
      </c>
      <c r="BK285" s="215">
        <f>ROUND(I285*H285,2)</f>
        <v>0</v>
      </c>
      <c r="BL285" s="24" t="s">
        <v>218</v>
      </c>
      <c r="BM285" s="24" t="s">
        <v>467</v>
      </c>
    </row>
    <row r="286" spans="2:51" s="13" customFormat="1" ht="13.5">
      <c r="B286" s="229"/>
      <c r="C286" s="230"/>
      <c r="D286" s="216" t="s">
        <v>222</v>
      </c>
      <c r="E286" s="231" t="s">
        <v>76</v>
      </c>
      <c r="F286" s="232" t="s">
        <v>133</v>
      </c>
      <c r="G286" s="230"/>
      <c r="H286" s="233">
        <v>5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222</v>
      </c>
      <c r="AU286" s="239" t="s">
        <v>87</v>
      </c>
      <c r="AV286" s="13" t="s">
        <v>87</v>
      </c>
      <c r="AW286" s="13" t="s">
        <v>40</v>
      </c>
      <c r="AX286" s="13" t="s">
        <v>78</v>
      </c>
      <c r="AY286" s="239" t="s">
        <v>212</v>
      </c>
    </row>
    <row r="287" spans="2:51" s="14" customFormat="1" ht="13.5">
      <c r="B287" s="240"/>
      <c r="C287" s="241"/>
      <c r="D287" s="216" t="s">
        <v>222</v>
      </c>
      <c r="E287" s="242" t="s">
        <v>76</v>
      </c>
      <c r="F287" s="243" t="s">
        <v>225</v>
      </c>
      <c r="G287" s="241"/>
      <c r="H287" s="244">
        <v>5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222</v>
      </c>
      <c r="AU287" s="250" t="s">
        <v>87</v>
      </c>
      <c r="AV287" s="14" t="s">
        <v>218</v>
      </c>
      <c r="AW287" s="14" t="s">
        <v>40</v>
      </c>
      <c r="AX287" s="14" t="s">
        <v>85</v>
      </c>
      <c r="AY287" s="250" t="s">
        <v>212</v>
      </c>
    </row>
    <row r="288" spans="2:65" s="1" customFormat="1" ht="25.5" customHeight="1">
      <c r="B288" s="41"/>
      <c r="C288" s="204" t="s">
        <v>468</v>
      </c>
      <c r="D288" s="204" t="s">
        <v>214</v>
      </c>
      <c r="E288" s="205" t="s">
        <v>469</v>
      </c>
      <c r="F288" s="206" t="s">
        <v>470</v>
      </c>
      <c r="G288" s="207" t="s">
        <v>117</v>
      </c>
      <c r="H288" s="208">
        <v>70.59</v>
      </c>
      <c r="I288" s="209"/>
      <c r="J288" s="210">
        <f>ROUND(I288*H288,2)</f>
        <v>0</v>
      </c>
      <c r="K288" s="206" t="s">
        <v>217</v>
      </c>
      <c r="L288" s="61"/>
      <c r="M288" s="211" t="s">
        <v>76</v>
      </c>
      <c r="N288" s="212" t="s">
        <v>48</v>
      </c>
      <c r="O288" s="42"/>
      <c r="P288" s="213">
        <f>O288*H288</f>
        <v>0</v>
      </c>
      <c r="Q288" s="213">
        <v>0.0002</v>
      </c>
      <c r="R288" s="213">
        <f>Q288*H288</f>
        <v>0.014118000000000002</v>
      </c>
      <c r="S288" s="213">
        <v>0</v>
      </c>
      <c r="T288" s="214">
        <f>S288*H288</f>
        <v>0</v>
      </c>
      <c r="AR288" s="24" t="s">
        <v>218</v>
      </c>
      <c r="AT288" s="24" t="s">
        <v>214</v>
      </c>
      <c r="AU288" s="24" t="s">
        <v>87</v>
      </c>
      <c r="AY288" s="24" t="s">
        <v>212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4" t="s">
        <v>85</v>
      </c>
      <c r="BK288" s="215">
        <f>ROUND(I288*H288,2)</f>
        <v>0</v>
      </c>
      <c r="BL288" s="24" t="s">
        <v>218</v>
      </c>
      <c r="BM288" s="24" t="s">
        <v>471</v>
      </c>
    </row>
    <row r="289" spans="2:51" s="12" customFormat="1" ht="13.5">
      <c r="B289" s="219"/>
      <c r="C289" s="220"/>
      <c r="D289" s="216" t="s">
        <v>222</v>
      </c>
      <c r="E289" s="221" t="s">
        <v>76</v>
      </c>
      <c r="F289" s="222" t="s">
        <v>417</v>
      </c>
      <c r="G289" s="220"/>
      <c r="H289" s="221" t="s">
        <v>76</v>
      </c>
      <c r="I289" s="223"/>
      <c r="J289" s="220"/>
      <c r="K289" s="220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222</v>
      </c>
      <c r="AU289" s="228" t="s">
        <v>87</v>
      </c>
      <c r="AV289" s="12" t="s">
        <v>85</v>
      </c>
      <c r="AW289" s="12" t="s">
        <v>40</v>
      </c>
      <c r="AX289" s="12" t="s">
        <v>78</v>
      </c>
      <c r="AY289" s="228" t="s">
        <v>212</v>
      </c>
    </row>
    <row r="290" spans="2:51" s="13" customFormat="1" ht="13.5">
      <c r="B290" s="229"/>
      <c r="C290" s="230"/>
      <c r="D290" s="216" t="s">
        <v>222</v>
      </c>
      <c r="E290" s="231" t="s">
        <v>138</v>
      </c>
      <c r="F290" s="232" t="s">
        <v>472</v>
      </c>
      <c r="G290" s="230"/>
      <c r="H290" s="233">
        <v>70.59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222</v>
      </c>
      <c r="AU290" s="239" t="s">
        <v>87</v>
      </c>
      <c r="AV290" s="13" t="s">
        <v>87</v>
      </c>
      <c r="AW290" s="13" t="s">
        <v>40</v>
      </c>
      <c r="AX290" s="13" t="s">
        <v>78</v>
      </c>
      <c r="AY290" s="239" t="s">
        <v>212</v>
      </c>
    </row>
    <row r="291" spans="2:51" s="14" customFormat="1" ht="13.5">
      <c r="B291" s="240"/>
      <c r="C291" s="241"/>
      <c r="D291" s="216" t="s">
        <v>222</v>
      </c>
      <c r="E291" s="242" t="s">
        <v>76</v>
      </c>
      <c r="F291" s="243" t="s">
        <v>225</v>
      </c>
      <c r="G291" s="241"/>
      <c r="H291" s="244">
        <v>70.59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AT291" s="250" t="s">
        <v>222</v>
      </c>
      <c r="AU291" s="250" t="s">
        <v>87</v>
      </c>
      <c r="AV291" s="14" t="s">
        <v>218</v>
      </c>
      <c r="AW291" s="14" t="s">
        <v>40</v>
      </c>
      <c r="AX291" s="14" t="s">
        <v>85</v>
      </c>
      <c r="AY291" s="250" t="s">
        <v>212</v>
      </c>
    </row>
    <row r="292" spans="2:65" s="1" customFormat="1" ht="25.5" customHeight="1">
      <c r="B292" s="41"/>
      <c r="C292" s="204" t="s">
        <v>473</v>
      </c>
      <c r="D292" s="204" t="s">
        <v>214</v>
      </c>
      <c r="E292" s="205" t="s">
        <v>474</v>
      </c>
      <c r="F292" s="206" t="s">
        <v>475</v>
      </c>
      <c r="G292" s="207" t="s">
        <v>113</v>
      </c>
      <c r="H292" s="208">
        <v>1</v>
      </c>
      <c r="I292" s="209"/>
      <c r="J292" s="210">
        <f>ROUND(I292*H292,2)</f>
        <v>0</v>
      </c>
      <c r="K292" s="206" t="s">
        <v>217</v>
      </c>
      <c r="L292" s="61"/>
      <c r="M292" s="211" t="s">
        <v>76</v>
      </c>
      <c r="N292" s="212" t="s">
        <v>48</v>
      </c>
      <c r="O292" s="42"/>
      <c r="P292" s="213">
        <f>O292*H292</f>
        <v>0</v>
      </c>
      <c r="Q292" s="213">
        <v>0.0016</v>
      </c>
      <c r="R292" s="213">
        <f>Q292*H292</f>
        <v>0.0016</v>
      </c>
      <c r="S292" s="213">
        <v>0</v>
      </c>
      <c r="T292" s="214">
        <f>S292*H292</f>
        <v>0</v>
      </c>
      <c r="AR292" s="24" t="s">
        <v>218</v>
      </c>
      <c r="AT292" s="24" t="s">
        <v>214</v>
      </c>
      <c r="AU292" s="24" t="s">
        <v>87</v>
      </c>
      <c r="AY292" s="24" t="s">
        <v>212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85</v>
      </c>
      <c r="BK292" s="215">
        <f>ROUND(I292*H292,2)</f>
        <v>0</v>
      </c>
      <c r="BL292" s="24" t="s">
        <v>218</v>
      </c>
      <c r="BM292" s="24" t="s">
        <v>476</v>
      </c>
    </row>
    <row r="293" spans="2:51" s="12" customFormat="1" ht="13.5">
      <c r="B293" s="219"/>
      <c r="C293" s="220"/>
      <c r="D293" s="216" t="s">
        <v>222</v>
      </c>
      <c r="E293" s="221" t="s">
        <v>76</v>
      </c>
      <c r="F293" s="222" t="s">
        <v>305</v>
      </c>
      <c r="G293" s="220"/>
      <c r="H293" s="221" t="s">
        <v>76</v>
      </c>
      <c r="I293" s="223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222</v>
      </c>
      <c r="AU293" s="228" t="s">
        <v>87</v>
      </c>
      <c r="AV293" s="12" t="s">
        <v>85</v>
      </c>
      <c r="AW293" s="12" t="s">
        <v>40</v>
      </c>
      <c r="AX293" s="12" t="s">
        <v>78</v>
      </c>
      <c r="AY293" s="228" t="s">
        <v>212</v>
      </c>
    </row>
    <row r="294" spans="2:51" s="13" customFormat="1" ht="13.5">
      <c r="B294" s="229"/>
      <c r="C294" s="230"/>
      <c r="D294" s="216" t="s">
        <v>222</v>
      </c>
      <c r="E294" s="231" t="s">
        <v>142</v>
      </c>
      <c r="F294" s="232" t="s">
        <v>85</v>
      </c>
      <c r="G294" s="230"/>
      <c r="H294" s="233">
        <v>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222</v>
      </c>
      <c r="AU294" s="239" t="s">
        <v>87</v>
      </c>
      <c r="AV294" s="13" t="s">
        <v>87</v>
      </c>
      <c r="AW294" s="13" t="s">
        <v>40</v>
      </c>
      <c r="AX294" s="13" t="s">
        <v>78</v>
      </c>
      <c r="AY294" s="239" t="s">
        <v>212</v>
      </c>
    </row>
    <row r="295" spans="2:51" s="14" customFormat="1" ht="13.5">
      <c r="B295" s="240"/>
      <c r="C295" s="241"/>
      <c r="D295" s="216" t="s">
        <v>222</v>
      </c>
      <c r="E295" s="242" t="s">
        <v>76</v>
      </c>
      <c r="F295" s="243" t="s">
        <v>225</v>
      </c>
      <c r="G295" s="241"/>
      <c r="H295" s="244">
        <v>1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222</v>
      </c>
      <c r="AU295" s="250" t="s">
        <v>87</v>
      </c>
      <c r="AV295" s="14" t="s">
        <v>218</v>
      </c>
      <c r="AW295" s="14" t="s">
        <v>40</v>
      </c>
      <c r="AX295" s="14" t="s">
        <v>85</v>
      </c>
      <c r="AY295" s="250" t="s">
        <v>212</v>
      </c>
    </row>
    <row r="296" spans="2:65" s="1" customFormat="1" ht="25.5" customHeight="1">
      <c r="B296" s="41"/>
      <c r="C296" s="204" t="s">
        <v>477</v>
      </c>
      <c r="D296" s="204" t="s">
        <v>214</v>
      </c>
      <c r="E296" s="205" t="s">
        <v>478</v>
      </c>
      <c r="F296" s="206" t="s">
        <v>479</v>
      </c>
      <c r="G296" s="207" t="s">
        <v>117</v>
      </c>
      <c r="H296" s="208">
        <v>70.59</v>
      </c>
      <c r="I296" s="209"/>
      <c r="J296" s="210">
        <f>ROUND(I296*H296,2)</f>
        <v>0</v>
      </c>
      <c r="K296" s="206" t="s">
        <v>217</v>
      </c>
      <c r="L296" s="61"/>
      <c r="M296" s="211" t="s">
        <v>76</v>
      </c>
      <c r="N296" s="212" t="s">
        <v>48</v>
      </c>
      <c r="O296" s="42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4" t="s">
        <v>218</v>
      </c>
      <c r="AT296" s="24" t="s">
        <v>214</v>
      </c>
      <c r="AU296" s="24" t="s">
        <v>87</v>
      </c>
      <c r="AY296" s="24" t="s">
        <v>212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4" t="s">
        <v>85</v>
      </c>
      <c r="BK296" s="215">
        <f>ROUND(I296*H296,2)</f>
        <v>0</v>
      </c>
      <c r="BL296" s="24" t="s">
        <v>218</v>
      </c>
      <c r="BM296" s="24" t="s">
        <v>480</v>
      </c>
    </row>
    <row r="297" spans="2:51" s="13" customFormat="1" ht="13.5">
      <c r="B297" s="229"/>
      <c r="C297" s="230"/>
      <c r="D297" s="216" t="s">
        <v>222</v>
      </c>
      <c r="E297" s="231" t="s">
        <v>76</v>
      </c>
      <c r="F297" s="232" t="s">
        <v>138</v>
      </c>
      <c r="G297" s="230"/>
      <c r="H297" s="233">
        <v>70.59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222</v>
      </c>
      <c r="AU297" s="239" t="s">
        <v>87</v>
      </c>
      <c r="AV297" s="13" t="s">
        <v>87</v>
      </c>
      <c r="AW297" s="13" t="s">
        <v>40</v>
      </c>
      <c r="AX297" s="13" t="s">
        <v>78</v>
      </c>
      <c r="AY297" s="239" t="s">
        <v>212</v>
      </c>
    </row>
    <row r="298" spans="2:51" s="14" customFormat="1" ht="13.5">
      <c r="B298" s="240"/>
      <c r="C298" s="241"/>
      <c r="D298" s="216" t="s">
        <v>222</v>
      </c>
      <c r="E298" s="242" t="s">
        <v>76</v>
      </c>
      <c r="F298" s="243" t="s">
        <v>225</v>
      </c>
      <c r="G298" s="241"/>
      <c r="H298" s="244">
        <v>70.59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222</v>
      </c>
      <c r="AU298" s="250" t="s">
        <v>87</v>
      </c>
      <c r="AV298" s="14" t="s">
        <v>218</v>
      </c>
      <c r="AW298" s="14" t="s">
        <v>40</v>
      </c>
      <c r="AX298" s="14" t="s">
        <v>85</v>
      </c>
      <c r="AY298" s="250" t="s">
        <v>212</v>
      </c>
    </row>
    <row r="299" spans="2:65" s="1" customFormat="1" ht="25.5" customHeight="1">
      <c r="B299" s="41"/>
      <c r="C299" s="204" t="s">
        <v>481</v>
      </c>
      <c r="D299" s="204" t="s">
        <v>214</v>
      </c>
      <c r="E299" s="205" t="s">
        <v>482</v>
      </c>
      <c r="F299" s="206" t="s">
        <v>483</v>
      </c>
      <c r="G299" s="207" t="s">
        <v>113</v>
      </c>
      <c r="H299" s="208">
        <v>1</v>
      </c>
      <c r="I299" s="209"/>
      <c r="J299" s="210">
        <f>ROUND(I299*H299,2)</f>
        <v>0</v>
      </c>
      <c r="K299" s="206" t="s">
        <v>217</v>
      </c>
      <c r="L299" s="61"/>
      <c r="M299" s="211" t="s">
        <v>76</v>
      </c>
      <c r="N299" s="212" t="s">
        <v>48</v>
      </c>
      <c r="O299" s="42"/>
      <c r="P299" s="213">
        <f>O299*H299</f>
        <v>0</v>
      </c>
      <c r="Q299" s="213">
        <v>1E-05</v>
      </c>
      <c r="R299" s="213">
        <f>Q299*H299</f>
        <v>1E-05</v>
      </c>
      <c r="S299" s="213">
        <v>0</v>
      </c>
      <c r="T299" s="214">
        <f>S299*H299</f>
        <v>0</v>
      </c>
      <c r="AR299" s="24" t="s">
        <v>218</v>
      </c>
      <c r="AT299" s="24" t="s">
        <v>214</v>
      </c>
      <c r="AU299" s="24" t="s">
        <v>87</v>
      </c>
      <c r="AY299" s="24" t="s">
        <v>212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85</v>
      </c>
      <c r="BK299" s="215">
        <f>ROUND(I299*H299,2)</f>
        <v>0</v>
      </c>
      <c r="BL299" s="24" t="s">
        <v>218</v>
      </c>
      <c r="BM299" s="24" t="s">
        <v>484</v>
      </c>
    </row>
    <row r="300" spans="2:51" s="13" customFormat="1" ht="13.5">
      <c r="B300" s="229"/>
      <c r="C300" s="230"/>
      <c r="D300" s="216" t="s">
        <v>222</v>
      </c>
      <c r="E300" s="231" t="s">
        <v>76</v>
      </c>
      <c r="F300" s="232" t="s">
        <v>142</v>
      </c>
      <c r="G300" s="230"/>
      <c r="H300" s="233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222</v>
      </c>
      <c r="AU300" s="239" t="s">
        <v>87</v>
      </c>
      <c r="AV300" s="13" t="s">
        <v>87</v>
      </c>
      <c r="AW300" s="13" t="s">
        <v>40</v>
      </c>
      <c r="AX300" s="13" t="s">
        <v>78</v>
      </c>
      <c r="AY300" s="239" t="s">
        <v>212</v>
      </c>
    </row>
    <row r="301" spans="2:51" s="14" customFormat="1" ht="13.5">
      <c r="B301" s="240"/>
      <c r="C301" s="241"/>
      <c r="D301" s="216" t="s">
        <v>222</v>
      </c>
      <c r="E301" s="242" t="s">
        <v>76</v>
      </c>
      <c r="F301" s="243" t="s">
        <v>225</v>
      </c>
      <c r="G301" s="241"/>
      <c r="H301" s="244">
        <v>1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AT301" s="250" t="s">
        <v>222</v>
      </c>
      <c r="AU301" s="250" t="s">
        <v>87</v>
      </c>
      <c r="AV301" s="14" t="s">
        <v>218</v>
      </c>
      <c r="AW301" s="14" t="s">
        <v>40</v>
      </c>
      <c r="AX301" s="14" t="s">
        <v>85</v>
      </c>
      <c r="AY301" s="250" t="s">
        <v>212</v>
      </c>
    </row>
    <row r="302" spans="2:65" s="1" customFormat="1" ht="38.25" customHeight="1">
      <c r="B302" s="41"/>
      <c r="C302" s="204" t="s">
        <v>485</v>
      </c>
      <c r="D302" s="204" t="s">
        <v>214</v>
      </c>
      <c r="E302" s="205" t="s">
        <v>486</v>
      </c>
      <c r="F302" s="206" t="s">
        <v>487</v>
      </c>
      <c r="G302" s="207" t="s">
        <v>117</v>
      </c>
      <c r="H302" s="208">
        <v>65.7</v>
      </c>
      <c r="I302" s="209"/>
      <c r="J302" s="210">
        <f>ROUND(I302*H302,2)</f>
        <v>0</v>
      </c>
      <c r="K302" s="206" t="s">
        <v>217</v>
      </c>
      <c r="L302" s="61"/>
      <c r="M302" s="211" t="s">
        <v>76</v>
      </c>
      <c r="N302" s="212" t="s">
        <v>48</v>
      </c>
      <c r="O302" s="42"/>
      <c r="P302" s="213">
        <f>O302*H302</f>
        <v>0</v>
      </c>
      <c r="Q302" s="213">
        <v>0.1554</v>
      </c>
      <c r="R302" s="213">
        <f>Q302*H302</f>
        <v>10.20978</v>
      </c>
      <c r="S302" s="213">
        <v>0</v>
      </c>
      <c r="T302" s="214">
        <f>S302*H302</f>
        <v>0</v>
      </c>
      <c r="AR302" s="24" t="s">
        <v>218</v>
      </c>
      <c r="AT302" s="24" t="s">
        <v>214</v>
      </c>
      <c r="AU302" s="24" t="s">
        <v>87</v>
      </c>
      <c r="AY302" s="24" t="s">
        <v>212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4" t="s">
        <v>85</v>
      </c>
      <c r="BK302" s="215">
        <f>ROUND(I302*H302,2)</f>
        <v>0</v>
      </c>
      <c r="BL302" s="24" t="s">
        <v>218</v>
      </c>
      <c r="BM302" s="24" t="s">
        <v>488</v>
      </c>
    </row>
    <row r="303" spans="2:51" s="12" customFormat="1" ht="13.5">
      <c r="B303" s="219"/>
      <c r="C303" s="220"/>
      <c r="D303" s="216" t="s">
        <v>222</v>
      </c>
      <c r="E303" s="221" t="s">
        <v>76</v>
      </c>
      <c r="F303" s="222" t="s">
        <v>417</v>
      </c>
      <c r="G303" s="220"/>
      <c r="H303" s="221" t="s">
        <v>76</v>
      </c>
      <c r="I303" s="223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222</v>
      </c>
      <c r="AU303" s="228" t="s">
        <v>87</v>
      </c>
      <c r="AV303" s="12" t="s">
        <v>85</v>
      </c>
      <c r="AW303" s="12" t="s">
        <v>40</v>
      </c>
      <c r="AX303" s="12" t="s">
        <v>78</v>
      </c>
      <c r="AY303" s="228" t="s">
        <v>212</v>
      </c>
    </row>
    <row r="304" spans="2:51" s="13" customFormat="1" ht="13.5">
      <c r="B304" s="229"/>
      <c r="C304" s="230"/>
      <c r="D304" s="216" t="s">
        <v>222</v>
      </c>
      <c r="E304" s="231" t="s">
        <v>144</v>
      </c>
      <c r="F304" s="232" t="s">
        <v>489</v>
      </c>
      <c r="G304" s="230"/>
      <c r="H304" s="233">
        <v>60.87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222</v>
      </c>
      <c r="AU304" s="239" t="s">
        <v>87</v>
      </c>
      <c r="AV304" s="13" t="s">
        <v>87</v>
      </c>
      <c r="AW304" s="13" t="s">
        <v>40</v>
      </c>
      <c r="AX304" s="13" t="s">
        <v>78</v>
      </c>
      <c r="AY304" s="239" t="s">
        <v>212</v>
      </c>
    </row>
    <row r="305" spans="2:51" s="13" customFormat="1" ht="13.5">
      <c r="B305" s="229"/>
      <c r="C305" s="230"/>
      <c r="D305" s="216" t="s">
        <v>222</v>
      </c>
      <c r="E305" s="231" t="s">
        <v>159</v>
      </c>
      <c r="F305" s="232" t="s">
        <v>490</v>
      </c>
      <c r="G305" s="230"/>
      <c r="H305" s="233">
        <v>1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222</v>
      </c>
      <c r="AU305" s="239" t="s">
        <v>87</v>
      </c>
      <c r="AV305" s="13" t="s">
        <v>87</v>
      </c>
      <c r="AW305" s="13" t="s">
        <v>40</v>
      </c>
      <c r="AX305" s="13" t="s">
        <v>78</v>
      </c>
      <c r="AY305" s="239" t="s">
        <v>212</v>
      </c>
    </row>
    <row r="306" spans="2:51" s="13" customFormat="1" ht="13.5">
      <c r="B306" s="229"/>
      <c r="C306" s="230"/>
      <c r="D306" s="216" t="s">
        <v>222</v>
      </c>
      <c r="E306" s="231" t="s">
        <v>160</v>
      </c>
      <c r="F306" s="232" t="s">
        <v>491</v>
      </c>
      <c r="G306" s="230"/>
      <c r="H306" s="233">
        <v>3.83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222</v>
      </c>
      <c r="AU306" s="239" t="s">
        <v>87</v>
      </c>
      <c r="AV306" s="13" t="s">
        <v>87</v>
      </c>
      <c r="AW306" s="13" t="s">
        <v>40</v>
      </c>
      <c r="AX306" s="13" t="s">
        <v>78</v>
      </c>
      <c r="AY306" s="239" t="s">
        <v>212</v>
      </c>
    </row>
    <row r="307" spans="2:51" s="14" customFormat="1" ht="13.5">
      <c r="B307" s="240"/>
      <c r="C307" s="241"/>
      <c r="D307" s="216" t="s">
        <v>222</v>
      </c>
      <c r="E307" s="242" t="s">
        <v>76</v>
      </c>
      <c r="F307" s="243" t="s">
        <v>225</v>
      </c>
      <c r="G307" s="241"/>
      <c r="H307" s="244">
        <v>65.7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222</v>
      </c>
      <c r="AU307" s="250" t="s">
        <v>87</v>
      </c>
      <c r="AV307" s="14" t="s">
        <v>218</v>
      </c>
      <c r="AW307" s="14" t="s">
        <v>40</v>
      </c>
      <c r="AX307" s="14" t="s">
        <v>85</v>
      </c>
      <c r="AY307" s="250" t="s">
        <v>212</v>
      </c>
    </row>
    <row r="308" spans="2:65" s="1" customFormat="1" ht="16.5" customHeight="1">
      <c r="B308" s="41"/>
      <c r="C308" s="251" t="s">
        <v>492</v>
      </c>
      <c r="D308" s="251" t="s">
        <v>280</v>
      </c>
      <c r="E308" s="252" t="s">
        <v>493</v>
      </c>
      <c r="F308" s="253" t="s">
        <v>494</v>
      </c>
      <c r="G308" s="254" t="s">
        <v>135</v>
      </c>
      <c r="H308" s="255">
        <v>63.914</v>
      </c>
      <c r="I308" s="256"/>
      <c r="J308" s="257">
        <f>ROUND(I308*H308,2)</f>
        <v>0</v>
      </c>
      <c r="K308" s="253" t="s">
        <v>217</v>
      </c>
      <c r="L308" s="258"/>
      <c r="M308" s="259" t="s">
        <v>76</v>
      </c>
      <c r="N308" s="260" t="s">
        <v>48</v>
      </c>
      <c r="O308" s="42"/>
      <c r="P308" s="213">
        <f>O308*H308</f>
        <v>0</v>
      </c>
      <c r="Q308" s="213">
        <v>0.0821</v>
      </c>
      <c r="R308" s="213">
        <f>Q308*H308</f>
        <v>5.2473394</v>
      </c>
      <c r="S308" s="213">
        <v>0</v>
      </c>
      <c r="T308" s="214">
        <f>S308*H308</f>
        <v>0</v>
      </c>
      <c r="AR308" s="24" t="s">
        <v>251</v>
      </c>
      <c r="AT308" s="24" t="s">
        <v>280</v>
      </c>
      <c r="AU308" s="24" t="s">
        <v>87</v>
      </c>
      <c r="AY308" s="24" t="s">
        <v>212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4" t="s">
        <v>85</v>
      </c>
      <c r="BK308" s="215">
        <f>ROUND(I308*H308,2)</f>
        <v>0</v>
      </c>
      <c r="BL308" s="24" t="s">
        <v>218</v>
      </c>
      <c r="BM308" s="24" t="s">
        <v>495</v>
      </c>
    </row>
    <row r="309" spans="2:51" s="13" customFormat="1" ht="13.5">
      <c r="B309" s="229"/>
      <c r="C309" s="230"/>
      <c r="D309" s="216" t="s">
        <v>222</v>
      </c>
      <c r="E309" s="231" t="s">
        <v>76</v>
      </c>
      <c r="F309" s="232" t="s">
        <v>144</v>
      </c>
      <c r="G309" s="230"/>
      <c r="H309" s="233">
        <v>60.87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222</v>
      </c>
      <c r="AU309" s="239" t="s">
        <v>87</v>
      </c>
      <c r="AV309" s="13" t="s">
        <v>87</v>
      </c>
      <c r="AW309" s="13" t="s">
        <v>40</v>
      </c>
      <c r="AX309" s="13" t="s">
        <v>78</v>
      </c>
      <c r="AY309" s="239" t="s">
        <v>212</v>
      </c>
    </row>
    <row r="310" spans="2:51" s="14" customFormat="1" ht="13.5">
      <c r="B310" s="240"/>
      <c r="C310" s="241"/>
      <c r="D310" s="216" t="s">
        <v>222</v>
      </c>
      <c r="E310" s="242" t="s">
        <v>76</v>
      </c>
      <c r="F310" s="243" t="s">
        <v>225</v>
      </c>
      <c r="G310" s="241"/>
      <c r="H310" s="244">
        <v>60.87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222</v>
      </c>
      <c r="AU310" s="250" t="s">
        <v>87</v>
      </c>
      <c r="AV310" s="14" t="s">
        <v>218</v>
      </c>
      <c r="AW310" s="14" t="s">
        <v>40</v>
      </c>
      <c r="AX310" s="14" t="s">
        <v>85</v>
      </c>
      <c r="AY310" s="250" t="s">
        <v>212</v>
      </c>
    </row>
    <row r="311" spans="2:51" s="13" customFormat="1" ht="13.5">
      <c r="B311" s="229"/>
      <c r="C311" s="230"/>
      <c r="D311" s="216" t="s">
        <v>222</v>
      </c>
      <c r="E311" s="230"/>
      <c r="F311" s="232" t="s">
        <v>496</v>
      </c>
      <c r="G311" s="230"/>
      <c r="H311" s="233">
        <v>63.914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222</v>
      </c>
      <c r="AU311" s="239" t="s">
        <v>87</v>
      </c>
      <c r="AV311" s="13" t="s">
        <v>87</v>
      </c>
      <c r="AW311" s="13" t="s">
        <v>6</v>
      </c>
      <c r="AX311" s="13" t="s">
        <v>85</v>
      </c>
      <c r="AY311" s="239" t="s">
        <v>212</v>
      </c>
    </row>
    <row r="312" spans="2:65" s="1" customFormat="1" ht="16.5" customHeight="1">
      <c r="B312" s="41"/>
      <c r="C312" s="251" t="s">
        <v>497</v>
      </c>
      <c r="D312" s="251" t="s">
        <v>280</v>
      </c>
      <c r="E312" s="252" t="s">
        <v>498</v>
      </c>
      <c r="F312" s="253" t="s">
        <v>499</v>
      </c>
      <c r="G312" s="254" t="s">
        <v>135</v>
      </c>
      <c r="H312" s="255">
        <v>1</v>
      </c>
      <c r="I312" s="256"/>
      <c r="J312" s="257">
        <f>ROUND(I312*H312,2)</f>
        <v>0</v>
      </c>
      <c r="K312" s="253" t="s">
        <v>217</v>
      </c>
      <c r="L312" s="258"/>
      <c r="M312" s="259" t="s">
        <v>76</v>
      </c>
      <c r="N312" s="260" t="s">
        <v>48</v>
      </c>
      <c r="O312" s="42"/>
      <c r="P312" s="213">
        <f>O312*H312</f>
        <v>0</v>
      </c>
      <c r="Q312" s="213">
        <v>0.064</v>
      </c>
      <c r="R312" s="213">
        <f>Q312*H312</f>
        <v>0.064</v>
      </c>
      <c r="S312" s="213">
        <v>0</v>
      </c>
      <c r="T312" s="214">
        <f>S312*H312</f>
        <v>0</v>
      </c>
      <c r="AR312" s="24" t="s">
        <v>251</v>
      </c>
      <c r="AT312" s="24" t="s">
        <v>280</v>
      </c>
      <c r="AU312" s="24" t="s">
        <v>87</v>
      </c>
      <c r="AY312" s="24" t="s">
        <v>212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24" t="s">
        <v>85</v>
      </c>
      <c r="BK312" s="215">
        <f>ROUND(I312*H312,2)</f>
        <v>0</v>
      </c>
      <c r="BL312" s="24" t="s">
        <v>218</v>
      </c>
      <c r="BM312" s="24" t="s">
        <v>500</v>
      </c>
    </row>
    <row r="313" spans="2:51" s="13" customFormat="1" ht="13.5">
      <c r="B313" s="229"/>
      <c r="C313" s="230"/>
      <c r="D313" s="216" t="s">
        <v>222</v>
      </c>
      <c r="E313" s="231" t="s">
        <v>76</v>
      </c>
      <c r="F313" s="232" t="s">
        <v>159</v>
      </c>
      <c r="G313" s="230"/>
      <c r="H313" s="233">
        <v>1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222</v>
      </c>
      <c r="AU313" s="239" t="s">
        <v>87</v>
      </c>
      <c r="AV313" s="13" t="s">
        <v>87</v>
      </c>
      <c r="AW313" s="13" t="s">
        <v>40</v>
      </c>
      <c r="AX313" s="13" t="s">
        <v>78</v>
      </c>
      <c r="AY313" s="239" t="s">
        <v>212</v>
      </c>
    </row>
    <row r="314" spans="2:51" s="14" customFormat="1" ht="13.5">
      <c r="B314" s="240"/>
      <c r="C314" s="241"/>
      <c r="D314" s="216" t="s">
        <v>222</v>
      </c>
      <c r="E314" s="242" t="s">
        <v>76</v>
      </c>
      <c r="F314" s="243" t="s">
        <v>225</v>
      </c>
      <c r="G314" s="241"/>
      <c r="H314" s="244">
        <v>1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222</v>
      </c>
      <c r="AU314" s="250" t="s">
        <v>87</v>
      </c>
      <c r="AV314" s="14" t="s">
        <v>218</v>
      </c>
      <c r="AW314" s="14" t="s">
        <v>40</v>
      </c>
      <c r="AX314" s="14" t="s">
        <v>85</v>
      </c>
      <c r="AY314" s="250" t="s">
        <v>212</v>
      </c>
    </row>
    <row r="315" spans="2:65" s="1" customFormat="1" ht="16.5" customHeight="1">
      <c r="B315" s="41"/>
      <c r="C315" s="251" t="s">
        <v>501</v>
      </c>
      <c r="D315" s="251" t="s">
        <v>280</v>
      </c>
      <c r="E315" s="252" t="s">
        <v>502</v>
      </c>
      <c r="F315" s="253" t="s">
        <v>503</v>
      </c>
      <c r="G315" s="254" t="s">
        <v>135</v>
      </c>
      <c r="H315" s="255">
        <v>5</v>
      </c>
      <c r="I315" s="256"/>
      <c r="J315" s="257">
        <f>ROUND(I315*H315,2)</f>
        <v>0</v>
      </c>
      <c r="K315" s="253" t="s">
        <v>217</v>
      </c>
      <c r="L315" s="258"/>
      <c r="M315" s="259" t="s">
        <v>76</v>
      </c>
      <c r="N315" s="260" t="s">
        <v>48</v>
      </c>
      <c r="O315" s="42"/>
      <c r="P315" s="213">
        <f>O315*H315</f>
        <v>0</v>
      </c>
      <c r="Q315" s="213">
        <v>0.0585</v>
      </c>
      <c r="R315" s="213">
        <f>Q315*H315</f>
        <v>0.29250000000000004</v>
      </c>
      <c r="S315" s="213">
        <v>0</v>
      </c>
      <c r="T315" s="214">
        <f>S315*H315</f>
        <v>0</v>
      </c>
      <c r="AR315" s="24" t="s">
        <v>251</v>
      </c>
      <c r="AT315" s="24" t="s">
        <v>280</v>
      </c>
      <c r="AU315" s="24" t="s">
        <v>87</v>
      </c>
      <c r="AY315" s="24" t="s">
        <v>212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4" t="s">
        <v>85</v>
      </c>
      <c r="BK315" s="215">
        <f>ROUND(I315*H315,2)</f>
        <v>0</v>
      </c>
      <c r="BL315" s="24" t="s">
        <v>218</v>
      </c>
      <c r="BM315" s="24" t="s">
        <v>504</v>
      </c>
    </row>
    <row r="316" spans="2:51" s="13" customFormat="1" ht="13.5">
      <c r="B316" s="229"/>
      <c r="C316" s="230"/>
      <c r="D316" s="216" t="s">
        <v>222</v>
      </c>
      <c r="E316" s="231" t="s">
        <v>76</v>
      </c>
      <c r="F316" s="232" t="s">
        <v>505</v>
      </c>
      <c r="G316" s="230"/>
      <c r="H316" s="233">
        <v>4.91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222</v>
      </c>
      <c r="AU316" s="239" t="s">
        <v>87</v>
      </c>
      <c r="AV316" s="13" t="s">
        <v>87</v>
      </c>
      <c r="AW316" s="13" t="s">
        <v>40</v>
      </c>
      <c r="AX316" s="13" t="s">
        <v>78</v>
      </c>
      <c r="AY316" s="239" t="s">
        <v>212</v>
      </c>
    </row>
    <row r="317" spans="2:51" s="14" customFormat="1" ht="13.5">
      <c r="B317" s="240"/>
      <c r="C317" s="241"/>
      <c r="D317" s="216" t="s">
        <v>222</v>
      </c>
      <c r="E317" s="242" t="s">
        <v>76</v>
      </c>
      <c r="F317" s="243" t="s">
        <v>225</v>
      </c>
      <c r="G317" s="241"/>
      <c r="H317" s="244">
        <v>4.91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222</v>
      </c>
      <c r="AU317" s="250" t="s">
        <v>87</v>
      </c>
      <c r="AV317" s="14" t="s">
        <v>218</v>
      </c>
      <c r="AW317" s="14" t="s">
        <v>40</v>
      </c>
      <c r="AX317" s="14" t="s">
        <v>85</v>
      </c>
      <c r="AY317" s="250" t="s">
        <v>212</v>
      </c>
    </row>
    <row r="318" spans="2:51" s="13" customFormat="1" ht="13.5">
      <c r="B318" s="229"/>
      <c r="C318" s="230"/>
      <c r="D318" s="216" t="s">
        <v>222</v>
      </c>
      <c r="E318" s="230"/>
      <c r="F318" s="232" t="s">
        <v>506</v>
      </c>
      <c r="G318" s="230"/>
      <c r="H318" s="233">
        <v>5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222</v>
      </c>
      <c r="AU318" s="239" t="s">
        <v>87</v>
      </c>
      <c r="AV318" s="13" t="s">
        <v>87</v>
      </c>
      <c r="AW318" s="13" t="s">
        <v>6</v>
      </c>
      <c r="AX318" s="13" t="s">
        <v>85</v>
      </c>
      <c r="AY318" s="239" t="s">
        <v>212</v>
      </c>
    </row>
    <row r="319" spans="2:65" s="1" customFormat="1" ht="25.5" customHeight="1">
      <c r="B319" s="41"/>
      <c r="C319" s="204" t="s">
        <v>507</v>
      </c>
      <c r="D319" s="204" t="s">
        <v>214</v>
      </c>
      <c r="E319" s="205" t="s">
        <v>508</v>
      </c>
      <c r="F319" s="206" t="s">
        <v>509</v>
      </c>
      <c r="G319" s="207" t="s">
        <v>117</v>
      </c>
      <c r="H319" s="208">
        <v>37.75</v>
      </c>
      <c r="I319" s="209"/>
      <c r="J319" s="210">
        <f>ROUND(I319*H319,2)</f>
        <v>0</v>
      </c>
      <c r="K319" s="206" t="s">
        <v>217</v>
      </c>
      <c r="L319" s="61"/>
      <c r="M319" s="211" t="s">
        <v>76</v>
      </c>
      <c r="N319" s="212" t="s">
        <v>48</v>
      </c>
      <c r="O319" s="42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4" t="s">
        <v>218</v>
      </c>
      <c r="AT319" s="24" t="s">
        <v>214</v>
      </c>
      <c r="AU319" s="24" t="s">
        <v>87</v>
      </c>
      <c r="AY319" s="24" t="s">
        <v>212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4" t="s">
        <v>85</v>
      </c>
      <c r="BK319" s="215">
        <f>ROUND(I319*H319,2)</f>
        <v>0</v>
      </c>
      <c r="BL319" s="24" t="s">
        <v>218</v>
      </c>
      <c r="BM319" s="24" t="s">
        <v>510</v>
      </c>
    </row>
    <row r="320" spans="2:51" s="13" customFormat="1" ht="13.5">
      <c r="B320" s="229"/>
      <c r="C320" s="230"/>
      <c r="D320" s="216" t="s">
        <v>222</v>
      </c>
      <c r="E320" s="231" t="s">
        <v>76</v>
      </c>
      <c r="F320" s="232" t="s">
        <v>119</v>
      </c>
      <c r="G320" s="230"/>
      <c r="H320" s="233">
        <v>37.75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222</v>
      </c>
      <c r="AU320" s="239" t="s">
        <v>87</v>
      </c>
      <c r="AV320" s="13" t="s">
        <v>87</v>
      </c>
      <c r="AW320" s="13" t="s">
        <v>40</v>
      </c>
      <c r="AX320" s="13" t="s">
        <v>78</v>
      </c>
      <c r="AY320" s="239" t="s">
        <v>212</v>
      </c>
    </row>
    <row r="321" spans="2:51" s="14" customFormat="1" ht="13.5">
      <c r="B321" s="240"/>
      <c r="C321" s="241"/>
      <c r="D321" s="216" t="s">
        <v>222</v>
      </c>
      <c r="E321" s="242" t="s">
        <v>76</v>
      </c>
      <c r="F321" s="243" t="s">
        <v>225</v>
      </c>
      <c r="G321" s="241"/>
      <c r="H321" s="244">
        <v>37.75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222</v>
      </c>
      <c r="AU321" s="250" t="s">
        <v>87</v>
      </c>
      <c r="AV321" s="14" t="s">
        <v>218</v>
      </c>
      <c r="AW321" s="14" t="s">
        <v>40</v>
      </c>
      <c r="AX321" s="14" t="s">
        <v>85</v>
      </c>
      <c r="AY321" s="250" t="s">
        <v>212</v>
      </c>
    </row>
    <row r="322" spans="2:65" s="1" customFormat="1" ht="38.25" customHeight="1">
      <c r="B322" s="41"/>
      <c r="C322" s="204" t="s">
        <v>511</v>
      </c>
      <c r="D322" s="204" t="s">
        <v>214</v>
      </c>
      <c r="E322" s="205" t="s">
        <v>512</v>
      </c>
      <c r="F322" s="206" t="s">
        <v>513</v>
      </c>
      <c r="G322" s="207" t="s">
        <v>117</v>
      </c>
      <c r="H322" s="208">
        <v>37.75</v>
      </c>
      <c r="I322" s="209"/>
      <c r="J322" s="210">
        <f>ROUND(I322*H322,2)</f>
        <v>0</v>
      </c>
      <c r="K322" s="206" t="s">
        <v>217</v>
      </c>
      <c r="L322" s="61"/>
      <c r="M322" s="211" t="s">
        <v>76</v>
      </c>
      <c r="N322" s="212" t="s">
        <v>48</v>
      </c>
      <c r="O322" s="42"/>
      <c r="P322" s="213">
        <f>O322*H322</f>
        <v>0</v>
      </c>
      <c r="Q322" s="213">
        <v>0.0006</v>
      </c>
      <c r="R322" s="213">
        <f>Q322*H322</f>
        <v>0.022649999999999997</v>
      </c>
      <c r="S322" s="213">
        <v>0</v>
      </c>
      <c r="T322" s="214">
        <f>S322*H322</f>
        <v>0</v>
      </c>
      <c r="AR322" s="24" t="s">
        <v>218</v>
      </c>
      <c r="AT322" s="24" t="s">
        <v>214</v>
      </c>
      <c r="AU322" s="24" t="s">
        <v>87</v>
      </c>
      <c r="AY322" s="24" t="s">
        <v>212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4" t="s">
        <v>85</v>
      </c>
      <c r="BK322" s="215">
        <f>ROUND(I322*H322,2)</f>
        <v>0</v>
      </c>
      <c r="BL322" s="24" t="s">
        <v>218</v>
      </c>
      <c r="BM322" s="24" t="s">
        <v>514</v>
      </c>
    </row>
    <row r="323" spans="2:51" s="13" customFormat="1" ht="13.5">
      <c r="B323" s="229"/>
      <c r="C323" s="230"/>
      <c r="D323" s="216" t="s">
        <v>222</v>
      </c>
      <c r="E323" s="231" t="s">
        <v>76</v>
      </c>
      <c r="F323" s="232" t="s">
        <v>119</v>
      </c>
      <c r="G323" s="230"/>
      <c r="H323" s="233">
        <v>37.75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222</v>
      </c>
      <c r="AU323" s="239" t="s">
        <v>87</v>
      </c>
      <c r="AV323" s="13" t="s">
        <v>87</v>
      </c>
      <c r="AW323" s="13" t="s">
        <v>40</v>
      </c>
      <c r="AX323" s="13" t="s">
        <v>78</v>
      </c>
      <c r="AY323" s="239" t="s">
        <v>212</v>
      </c>
    </row>
    <row r="324" spans="2:51" s="14" customFormat="1" ht="13.5">
      <c r="B324" s="240"/>
      <c r="C324" s="241"/>
      <c r="D324" s="216" t="s">
        <v>222</v>
      </c>
      <c r="E324" s="242" t="s">
        <v>76</v>
      </c>
      <c r="F324" s="243" t="s">
        <v>225</v>
      </c>
      <c r="G324" s="241"/>
      <c r="H324" s="244">
        <v>37.75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222</v>
      </c>
      <c r="AU324" s="250" t="s">
        <v>87</v>
      </c>
      <c r="AV324" s="14" t="s">
        <v>218</v>
      </c>
      <c r="AW324" s="14" t="s">
        <v>40</v>
      </c>
      <c r="AX324" s="14" t="s">
        <v>85</v>
      </c>
      <c r="AY324" s="250" t="s">
        <v>212</v>
      </c>
    </row>
    <row r="325" spans="2:65" s="1" customFormat="1" ht="25.5" customHeight="1">
      <c r="B325" s="41"/>
      <c r="C325" s="204" t="s">
        <v>515</v>
      </c>
      <c r="D325" s="204" t="s">
        <v>214</v>
      </c>
      <c r="E325" s="205" t="s">
        <v>516</v>
      </c>
      <c r="F325" s="206" t="s">
        <v>517</v>
      </c>
      <c r="G325" s="207" t="s">
        <v>117</v>
      </c>
      <c r="H325" s="208">
        <v>37.75</v>
      </c>
      <c r="I325" s="209"/>
      <c r="J325" s="210">
        <f>ROUND(I325*H325,2)</f>
        <v>0</v>
      </c>
      <c r="K325" s="206" t="s">
        <v>217</v>
      </c>
      <c r="L325" s="61"/>
      <c r="M325" s="211" t="s">
        <v>76</v>
      </c>
      <c r="N325" s="212" t="s">
        <v>48</v>
      </c>
      <c r="O325" s="42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4" t="s">
        <v>218</v>
      </c>
      <c r="AT325" s="24" t="s">
        <v>214</v>
      </c>
      <c r="AU325" s="24" t="s">
        <v>87</v>
      </c>
      <c r="AY325" s="24" t="s">
        <v>212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4" t="s">
        <v>85</v>
      </c>
      <c r="BK325" s="215">
        <f>ROUND(I325*H325,2)</f>
        <v>0</v>
      </c>
      <c r="BL325" s="24" t="s">
        <v>218</v>
      </c>
      <c r="BM325" s="24" t="s">
        <v>518</v>
      </c>
    </row>
    <row r="326" spans="2:51" s="12" customFormat="1" ht="13.5">
      <c r="B326" s="219"/>
      <c r="C326" s="220"/>
      <c r="D326" s="216" t="s">
        <v>222</v>
      </c>
      <c r="E326" s="221" t="s">
        <v>76</v>
      </c>
      <c r="F326" s="222" t="s">
        <v>417</v>
      </c>
      <c r="G326" s="220"/>
      <c r="H326" s="221" t="s">
        <v>76</v>
      </c>
      <c r="I326" s="223"/>
      <c r="J326" s="220"/>
      <c r="K326" s="220"/>
      <c r="L326" s="224"/>
      <c r="M326" s="225"/>
      <c r="N326" s="226"/>
      <c r="O326" s="226"/>
      <c r="P326" s="226"/>
      <c r="Q326" s="226"/>
      <c r="R326" s="226"/>
      <c r="S326" s="226"/>
      <c r="T326" s="227"/>
      <c r="AT326" s="228" t="s">
        <v>222</v>
      </c>
      <c r="AU326" s="228" t="s">
        <v>87</v>
      </c>
      <c r="AV326" s="12" t="s">
        <v>85</v>
      </c>
      <c r="AW326" s="12" t="s">
        <v>40</v>
      </c>
      <c r="AX326" s="12" t="s">
        <v>78</v>
      </c>
      <c r="AY326" s="228" t="s">
        <v>212</v>
      </c>
    </row>
    <row r="327" spans="2:51" s="13" customFormat="1" ht="13.5">
      <c r="B327" s="229"/>
      <c r="C327" s="230"/>
      <c r="D327" s="216" t="s">
        <v>222</v>
      </c>
      <c r="E327" s="231" t="s">
        <v>119</v>
      </c>
      <c r="F327" s="232" t="s">
        <v>519</v>
      </c>
      <c r="G327" s="230"/>
      <c r="H327" s="233">
        <v>37.75</v>
      </c>
      <c r="I327" s="234"/>
      <c r="J327" s="230"/>
      <c r="K327" s="230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222</v>
      </c>
      <c r="AU327" s="239" t="s">
        <v>87</v>
      </c>
      <c r="AV327" s="13" t="s">
        <v>87</v>
      </c>
      <c r="AW327" s="13" t="s">
        <v>40</v>
      </c>
      <c r="AX327" s="13" t="s">
        <v>78</v>
      </c>
      <c r="AY327" s="239" t="s">
        <v>212</v>
      </c>
    </row>
    <row r="328" spans="2:51" s="14" customFormat="1" ht="13.5">
      <c r="B328" s="240"/>
      <c r="C328" s="241"/>
      <c r="D328" s="216" t="s">
        <v>222</v>
      </c>
      <c r="E328" s="242" t="s">
        <v>76</v>
      </c>
      <c r="F328" s="243" t="s">
        <v>225</v>
      </c>
      <c r="G328" s="241"/>
      <c r="H328" s="244">
        <v>37.75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222</v>
      </c>
      <c r="AU328" s="250" t="s">
        <v>87</v>
      </c>
      <c r="AV328" s="14" t="s">
        <v>218</v>
      </c>
      <c r="AW328" s="14" t="s">
        <v>40</v>
      </c>
      <c r="AX328" s="14" t="s">
        <v>85</v>
      </c>
      <c r="AY328" s="250" t="s">
        <v>212</v>
      </c>
    </row>
    <row r="329" spans="2:65" s="1" customFormat="1" ht="38.25" customHeight="1">
      <c r="B329" s="41"/>
      <c r="C329" s="204" t="s">
        <v>520</v>
      </c>
      <c r="D329" s="204" t="s">
        <v>214</v>
      </c>
      <c r="E329" s="205" t="s">
        <v>521</v>
      </c>
      <c r="F329" s="206" t="s">
        <v>522</v>
      </c>
      <c r="G329" s="207" t="s">
        <v>117</v>
      </c>
      <c r="H329" s="208">
        <v>68.985</v>
      </c>
      <c r="I329" s="209"/>
      <c r="J329" s="210">
        <f>ROUND(I329*H329,2)</f>
        <v>0</v>
      </c>
      <c r="K329" s="206" t="s">
        <v>76</v>
      </c>
      <c r="L329" s="61"/>
      <c r="M329" s="211" t="s">
        <v>76</v>
      </c>
      <c r="N329" s="212" t="s">
        <v>48</v>
      </c>
      <c r="O329" s="42"/>
      <c r="P329" s="213">
        <f>O329*H329</f>
        <v>0</v>
      </c>
      <c r="Q329" s="213">
        <v>0.08978</v>
      </c>
      <c r="R329" s="213">
        <f>Q329*H329</f>
        <v>6.1934733</v>
      </c>
      <c r="S329" s="213">
        <v>0</v>
      </c>
      <c r="T329" s="214">
        <f>S329*H329</f>
        <v>0</v>
      </c>
      <c r="AR329" s="24" t="s">
        <v>218</v>
      </c>
      <c r="AT329" s="24" t="s">
        <v>214</v>
      </c>
      <c r="AU329" s="24" t="s">
        <v>87</v>
      </c>
      <c r="AY329" s="24" t="s">
        <v>212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85</v>
      </c>
      <c r="BK329" s="215">
        <f>ROUND(I329*H329,2)</f>
        <v>0</v>
      </c>
      <c r="BL329" s="24" t="s">
        <v>218</v>
      </c>
      <c r="BM329" s="24" t="s">
        <v>523</v>
      </c>
    </row>
    <row r="330" spans="2:51" s="13" customFormat="1" ht="13.5">
      <c r="B330" s="229"/>
      <c r="C330" s="230"/>
      <c r="D330" s="216" t="s">
        <v>222</v>
      </c>
      <c r="E330" s="231" t="s">
        <v>76</v>
      </c>
      <c r="F330" s="232" t="s">
        <v>524</v>
      </c>
      <c r="G330" s="230"/>
      <c r="H330" s="233">
        <v>65.7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222</v>
      </c>
      <c r="AU330" s="239" t="s">
        <v>87</v>
      </c>
      <c r="AV330" s="13" t="s">
        <v>87</v>
      </c>
      <c r="AW330" s="13" t="s">
        <v>40</v>
      </c>
      <c r="AX330" s="13" t="s">
        <v>78</v>
      </c>
      <c r="AY330" s="239" t="s">
        <v>212</v>
      </c>
    </row>
    <row r="331" spans="2:51" s="14" customFormat="1" ht="13.5">
      <c r="B331" s="240"/>
      <c r="C331" s="241"/>
      <c r="D331" s="216" t="s">
        <v>222</v>
      </c>
      <c r="E331" s="242" t="s">
        <v>76</v>
      </c>
      <c r="F331" s="243" t="s">
        <v>225</v>
      </c>
      <c r="G331" s="241"/>
      <c r="H331" s="244">
        <v>65.7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222</v>
      </c>
      <c r="AU331" s="250" t="s">
        <v>87</v>
      </c>
      <c r="AV331" s="14" t="s">
        <v>218</v>
      </c>
      <c r="AW331" s="14" t="s">
        <v>40</v>
      </c>
      <c r="AX331" s="14" t="s">
        <v>85</v>
      </c>
      <c r="AY331" s="250" t="s">
        <v>212</v>
      </c>
    </row>
    <row r="332" spans="2:51" s="13" customFormat="1" ht="13.5">
      <c r="B332" s="229"/>
      <c r="C332" s="230"/>
      <c r="D332" s="216" t="s">
        <v>222</v>
      </c>
      <c r="E332" s="230"/>
      <c r="F332" s="232" t="s">
        <v>525</v>
      </c>
      <c r="G332" s="230"/>
      <c r="H332" s="233">
        <v>68.985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222</v>
      </c>
      <c r="AU332" s="239" t="s">
        <v>87</v>
      </c>
      <c r="AV332" s="13" t="s">
        <v>87</v>
      </c>
      <c r="AW332" s="13" t="s">
        <v>6</v>
      </c>
      <c r="AX332" s="13" t="s">
        <v>85</v>
      </c>
      <c r="AY332" s="239" t="s">
        <v>212</v>
      </c>
    </row>
    <row r="333" spans="2:63" s="11" customFormat="1" ht="22.35" customHeight="1">
      <c r="B333" s="188"/>
      <c r="C333" s="189"/>
      <c r="D333" s="190" t="s">
        <v>77</v>
      </c>
      <c r="E333" s="202" t="s">
        <v>526</v>
      </c>
      <c r="F333" s="202" t="s">
        <v>527</v>
      </c>
      <c r="G333" s="189"/>
      <c r="H333" s="189"/>
      <c r="I333" s="192"/>
      <c r="J333" s="203">
        <f>BK333</f>
        <v>0</v>
      </c>
      <c r="K333" s="189"/>
      <c r="L333" s="194"/>
      <c r="M333" s="195"/>
      <c r="N333" s="196"/>
      <c r="O333" s="196"/>
      <c r="P333" s="197">
        <f>SUM(P334:P352)</f>
        <v>0</v>
      </c>
      <c r="Q333" s="196"/>
      <c r="R333" s="197">
        <f>SUM(R334:R352)</f>
        <v>0</v>
      </c>
      <c r="S333" s="196"/>
      <c r="T333" s="198">
        <f>SUM(T334:T352)</f>
        <v>170.21099999999998</v>
      </c>
      <c r="AR333" s="199" t="s">
        <v>85</v>
      </c>
      <c r="AT333" s="200" t="s">
        <v>77</v>
      </c>
      <c r="AU333" s="200" t="s">
        <v>87</v>
      </c>
      <c r="AY333" s="199" t="s">
        <v>212</v>
      </c>
      <c r="BK333" s="201">
        <f>SUM(BK334:BK352)</f>
        <v>0</v>
      </c>
    </row>
    <row r="334" spans="2:65" s="1" customFormat="1" ht="51" customHeight="1">
      <c r="B334" s="41"/>
      <c r="C334" s="204" t="s">
        <v>528</v>
      </c>
      <c r="D334" s="204" t="s">
        <v>214</v>
      </c>
      <c r="E334" s="205" t="s">
        <v>529</v>
      </c>
      <c r="F334" s="206" t="s">
        <v>530</v>
      </c>
      <c r="G334" s="207" t="s">
        <v>113</v>
      </c>
      <c r="H334" s="208">
        <v>240</v>
      </c>
      <c r="I334" s="209"/>
      <c r="J334" s="210">
        <f>ROUND(I334*H334,2)</f>
        <v>0</v>
      </c>
      <c r="K334" s="206" t="s">
        <v>217</v>
      </c>
      <c r="L334" s="61"/>
      <c r="M334" s="211" t="s">
        <v>76</v>
      </c>
      <c r="N334" s="212" t="s">
        <v>48</v>
      </c>
      <c r="O334" s="42"/>
      <c r="P334" s="213">
        <f>O334*H334</f>
        <v>0</v>
      </c>
      <c r="Q334" s="213">
        <v>0</v>
      </c>
      <c r="R334" s="213">
        <f>Q334*H334</f>
        <v>0</v>
      </c>
      <c r="S334" s="213">
        <v>0.44</v>
      </c>
      <c r="T334" s="214">
        <f>S334*H334</f>
        <v>105.6</v>
      </c>
      <c r="AR334" s="24" t="s">
        <v>218</v>
      </c>
      <c r="AT334" s="24" t="s">
        <v>214</v>
      </c>
      <c r="AU334" s="24" t="s">
        <v>172</v>
      </c>
      <c r="AY334" s="24" t="s">
        <v>212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4" t="s">
        <v>85</v>
      </c>
      <c r="BK334" s="215">
        <f>ROUND(I334*H334,2)</f>
        <v>0</v>
      </c>
      <c r="BL334" s="24" t="s">
        <v>218</v>
      </c>
      <c r="BM334" s="24" t="s">
        <v>531</v>
      </c>
    </row>
    <row r="335" spans="2:51" s="13" customFormat="1" ht="13.5">
      <c r="B335" s="229"/>
      <c r="C335" s="230"/>
      <c r="D335" s="216" t="s">
        <v>222</v>
      </c>
      <c r="E335" s="231" t="s">
        <v>76</v>
      </c>
      <c r="F335" s="232" t="s">
        <v>147</v>
      </c>
      <c r="G335" s="230"/>
      <c r="H335" s="233">
        <v>240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222</v>
      </c>
      <c r="AU335" s="239" t="s">
        <v>172</v>
      </c>
      <c r="AV335" s="13" t="s">
        <v>87</v>
      </c>
      <c r="AW335" s="13" t="s">
        <v>40</v>
      </c>
      <c r="AX335" s="13" t="s">
        <v>78</v>
      </c>
      <c r="AY335" s="239" t="s">
        <v>212</v>
      </c>
    </row>
    <row r="336" spans="2:51" s="14" customFormat="1" ht="13.5">
      <c r="B336" s="240"/>
      <c r="C336" s="241"/>
      <c r="D336" s="216" t="s">
        <v>222</v>
      </c>
      <c r="E336" s="242" t="s">
        <v>76</v>
      </c>
      <c r="F336" s="243" t="s">
        <v>225</v>
      </c>
      <c r="G336" s="241"/>
      <c r="H336" s="244">
        <v>240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222</v>
      </c>
      <c r="AU336" s="250" t="s">
        <v>172</v>
      </c>
      <c r="AV336" s="14" t="s">
        <v>218</v>
      </c>
      <c r="AW336" s="14" t="s">
        <v>40</v>
      </c>
      <c r="AX336" s="14" t="s">
        <v>85</v>
      </c>
      <c r="AY336" s="250" t="s">
        <v>212</v>
      </c>
    </row>
    <row r="337" spans="2:65" s="1" customFormat="1" ht="38.25" customHeight="1">
      <c r="B337" s="41"/>
      <c r="C337" s="204" t="s">
        <v>532</v>
      </c>
      <c r="D337" s="204" t="s">
        <v>214</v>
      </c>
      <c r="E337" s="205" t="s">
        <v>533</v>
      </c>
      <c r="F337" s="206" t="s">
        <v>534</v>
      </c>
      <c r="G337" s="207" t="s">
        <v>113</v>
      </c>
      <c r="H337" s="208">
        <v>240</v>
      </c>
      <c r="I337" s="209"/>
      <c r="J337" s="210">
        <f>ROUND(I337*H337,2)</f>
        <v>0</v>
      </c>
      <c r="K337" s="206" t="s">
        <v>217</v>
      </c>
      <c r="L337" s="61"/>
      <c r="M337" s="211" t="s">
        <v>76</v>
      </c>
      <c r="N337" s="212" t="s">
        <v>48</v>
      </c>
      <c r="O337" s="42"/>
      <c r="P337" s="213">
        <f>O337*H337</f>
        <v>0</v>
      </c>
      <c r="Q337" s="213">
        <v>0</v>
      </c>
      <c r="R337" s="213">
        <f>Q337*H337</f>
        <v>0</v>
      </c>
      <c r="S337" s="213">
        <v>0.22</v>
      </c>
      <c r="T337" s="214">
        <f>S337*H337</f>
        <v>52.8</v>
      </c>
      <c r="AR337" s="24" t="s">
        <v>218</v>
      </c>
      <c r="AT337" s="24" t="s">
        <v>214</v>
      </c>
      <c r="AU337" s="24" t="s">
        <v>172</v>
      </c>
      <c r="AY337" s="24" t="s">
        <v>212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24" t="s">
        <v>85</v>
      </c>
      <c r="BK337" s="215">
        <f>ROUND(I337*H337,2)</f>
        <v>0</v>
      </c>
      <c r="BL337" s="24" t="s">
        <v>218</v>
      </c>
      <c r="BM337" s="24" t="s">
        <v>535</v>
      </c>
    </row>
    <row r="338" spans="2:51" s="12" customFormat="1" ht="13.5">
      <c r="B338" s="219"/>
      <c r="C338" s="220"/>
      <c r="D338" s="216" t="s">
        <v>222</v>
      </c>
      <c r="E338" s="221" t="s">
        <v>76</v>
      </c>
      <c r="F338" s="222" t="s">
        <v>305</v>
      </c>
      <c r="G338" s="220"/>
      <c r="H338" s="221" t="s">
        <v>76</v>
      </c>
      <c r="I338" s="223"/>
      <c r="J338" s="220"/>
      <c r="K338" s="220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222</v>
      </c>
      <c r="AU338" s="228" t="s">
        <v>172</v>
      </c>
      <c r="AV338" s="12" t="s">
        <v>85</v>
      </c>
      <c r="AW338" s="12" t="s">
        <v>40</v>
      </c>
      <c r="AX338" s="12" t="s">
        <v>78</v>
      </c>
      <c r="AY338" s="228" t="s">
        <v>212</v>
      </c>
    </row>
    <row r="339" spans="2:51" s="13" customFormat="1" ht="13.5">
      <c r="B339" s="229"/>
      <c r="C339" s="230"/>
      <c r="D339" s="216" t="s">
        <v>222</v>
      </c>
      <c r="E339" s="231" t="s">
        <v>147</v>
      </c>
      <c r="F339" s="232" t="s">
        <v>536</v>
      </c>
      <c r="G339" s="230"/>
      <c r="H339" s="233">
        <v>240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222</v>
      </c>
      <c r="AU339" s="239" t="s">
        <v>172</v>
      </c>
      <c r="AV339" s="13" t="s">
        <v>87</v>
      </c>
      <c r="AW339" s="13" t="s">
        <v>40</v>
      </c>
      <c r="AX339" s="13" t="s">
        <v>78</v>
      </c>
      <c r="AY339" s="239" t="s">
        <v>212</v>
      </c>
    </row>
    <row r="340" spans="2:51" s="14" customFormat="1" ht="13.5">
      <c r="B340" s="240"/>
      <c r="C340" s="241"/>
      <c r="D340" s="216" t="s">
        <v>222</v>
      </c>
      <c r="E340" s="242" t="s">
        <v>76</v>
      </c>
      <c r="F340" s="243" t="s">
        <v>225</v>
      </c>
      <c r="G340" s="241"/>
      <c r="H340" s="244">
        <v>240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222</v>
      </c>
      <c r="AU340" s="250" t="s">
        <v>172</v>
      </c>
      <c r="AV340" s="14" t="s">
        <v>218</v>
      </c>
      <c r="AW340" s="14" t="s">
        <v>40</v>
      </c>
      <c r="AX340" s="14" t="s">
        <v>85</v>
      </c>
      <c r="AY340" s="250" t="s">
        <v>212</v>
      </c>
    </row>
    <row r="341" spans="2:65" s="1" customFormat="1" ht="38.25" customHeight="1">
      <c r="B341" s="41"/>
      <c r="C341" s="204" t="s">
        <v>537</v>
      </c>
      <c r="D341" s="204" t="s">
        <v>214</v>
      </c>
      <c r="E341" s="205" t="s">
        <v>538</v>
      </c>
      <c r="F341" s="206" t="s">
        <v>539</v>
      </c>
      <c r="G341" s="207" t="s">
        <v>117</v>
      </c>
      <c r="H341" s="208">
        <v>57</v>
      </c>
      <c r="I341" s="209"/>
      <c r="J341" s="210">
        <f>ROUND(I341*H341,2)</f>
        <v>0</v>
      </c>
      <c r="K341" s="206" t="s">
        <v>217</v>
      </c>
      <c r="L341" s="61"/>
      <c r="M341" s="211" t="s">
        <v>76</v>
      </c>
      <c r="N341" s="212" t="s">
        <v>48</v>
      </c>
      <c r="O341" s="42"/>
      <c r="P341" s="213">
        <f>O341*H341</f>
        <v>0</v>
      </c>
      <c r="Q341" s="213">
        <v>0</v>
      </c>
      <c r="R341" s="213">
        <f>Q341*H341</f>
        <v>0</v>
      </c>
      <c r="S341" s="213">
        <v>0.205</v>
      </c>
      <c r="T341" s="214">
        <f>S341*H341</f>
        <v>11.684999999999999</v>
      </c>
      <c r="AR341" s="24" t="s">
        <v>218</v>
      </c>
      <c r="AT341" s="24" t="s">
        <v>214</v>
      </c>
      <c r="AU341" s="24" t="s">
        <v>172</v>
      </c>
      <c r="AY341" s="24" t="s">
        <v>212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4" t="s">
        <v>85</v>
      </c>
      <c r="BK341" s="215">
        <f>ROUND(I341*H341,2)</f>
        <v>0</v>
      </c>
      <c r="BL341" s="24" t="s">
        <v>218</v>
      </c>
      <c r="BM341" s="24" t="s">
        <v>540</v>
      </c>
    </row>
    <row r="342" spans="2:51" s="12" customFormat="1" ht="13.5">
      <c r="B342" s="219"/>
      <c r="C342" s="220"/>
      <c r="D342" s="216" t="s">
        <v>222</v>
      </c>
      <c r="E342" s="221" t="s">
        <v>76</v>
      </c>
      <c r="F342" s="222" t="s">
        <v>417</v>
      </c>
      <c r="G342" s="220"/>
      <c r="H342" s="221" t="s">
        <v>76</v>
      </c>
      <c r="I342" s="223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222</v>
      </c>
      <c r="AU342" s="228" t="s">
        <v>172</v>
      </c>
      <c r="AV342" s="12" t="s">
        <v>85</v>
      </c>
      <c r="AW342" s="12" t="s">
        <v>40</v>
      </c>
      <c r="AX342" s="12" t="s">
        <v>78</v>
      </c>
      <c r="AY342" s="228" t="s">
        <v>212</v>
      </c>
    </row>
    <row r="343" spans="2:51" s="13" customFormat="1" ht="13.5">
      <c r="B343" s="229"/>
      <c r="C343" s="230"/>
      <c r="D343" s="216" t="s">
        <v>222</v>
      </c>
      <c r="E343" s="231" t="s">
        <v>76</v>
      </c>
      <c r="F343" s="232" t="s">
        <v>497</v>
      </c>
      <c r="G343" s="230"/>
      <c r="H343" s="233">
        <v>57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222</v>
      </c>
      <c r="AU343" s="239" t="s">
        <v>172</v>
      </c>
      <c r="AV343" s="13" t="s">
        <v>87</v>
      </c>
      <c r="AW343" s="13" t="s">
        <v>40</v>
      </c>
      <c r="AX343" s="13" t="s">
        <v>78</v>
      </c>
      <c r="AY343" s="239" t="s">
        <v>212</v>
      </c>
    </row>
    <row r="344" spans="2:51" s="14" customFormat="1" ht="13.5">
      <c r="B344" s="240"/>
      <c r="C344" s="241"/>
      <c r="D344" s="216" t="s">
        <v>222</v>
      </c>
      <c r="E344" s="242" t="s">
        <v>76</v>
      </c>
      <c r="F344" s="243" t="s">
        <v>225</v>
      </c>
      <c r="G344" s="241"/>
      <c r="H344" s="244">
        <v>57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222</v>
      </c>
      <c r="AU344" s="250" t="s">
        <v>172</v>
      </c>
      <c r="AV344" s="14" t="s">
        <v>218</v>
      </c>
      <c r="AW344" s="14" t="s">
        <v>40</v>
      </c>
      <c r="AX344" s="14" t="s">
        <v>85</v>
      </c>
      <c r="AY344" s="250" t="s">
        <v>212</v>
      </c>
    </row>
    <row r="345" spans="2:65" s="1" customFormat="1" ht="16.5" customHeight="1">
      <c r="B345" s="41"/>
      <c r="C345" s="204" t="s">
        <v>541</v>
      </c>
      <c r="D345" s="204" t="s">
        <v>214</v>
      </c>
      <c r="E345" s="205" t="s">
        <v>542</v>
      </c>
      <c r="F345" s="206" t="s">
        <v>543</v>
      </c>
      <c r="G345" s="207" t="s">
        <v>117</v>
      </c>
      <c r="H345" s="208">
        <v>2</v>
      </c>
      <c r="I345" s="209"/>
      <c r="J345" s="210">
        <f>ROUND(I345*H345,2)</f>
        <v>0</v>
      </c>
      <c r="K345" s="206" t="s">
        <v>217</v>
      </c>
      <c r="L345" s="61"/>
      <c r="M345" s="211" t="s">
        <v>76</v>
      </c>
      <c r="N345" s="212" t="s">
        <v>48</v>
      </c>
      <c r="O345" s="42"/>
      <c r="P345" s="213">
        <f>O345*H345</f>
        <v>0</v>
      </c>
      <c r="Q345" s="213">
        <v>0</v>
      </c>
      <c r="R345" s="213">
        <f>Q345*H345</f>
        <v>0</v>
      </c>
      <c r="S345" s="213">
        <v>0.063</v>
      </c>
      <c r="T345" s="214">
        <f>S345*H345</f>
        <v>0.126</v>
      </c>
      <c r="AR345" s="24" t="s">
        <v>218</v>
      </c>
      <c r="AT345" s="24" t="s">
        <v>214</v>
      </c>
      <c r="AU345" s="24" t="s">
        <v>172</v>
      </c>
      <c r="AY345" s="24" t="s">
        <v>212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4" t="s">
        <v>85</v>
      </c>
      <c r="BK345" s="215">
        <f>ROUND(I345*H345,2)</f>
        <v>0</v>
      </c>
      <c r="BL345" s="24" t="s">
        <v>218</v>
      </c>
      <c r="BM345" s="24" t="s">
        <v>544</v>
      </c>
    </row>
    <row r="346" spans="2:51" s="12" customFormat="1" ht="13.5">
      <c r="B346" s="219"/>
      <c r="C346" s="220"/>
      <c r="D346" s="216" t="s">
        <v>222</v>
      </c>
      <c r="E346" s="221" t="s">
        <v>76</v>
      </c>
      <c r="F346" s="222" t="s">
        <v>417</v>
      </c>
      <c r="G346" s="220"/>
      <c r="H346" s="221" t="s">
        <v>76</v>
      </c>
      <c r="I346" s="223"/>
      <c r="J346" s="220"/>
      <c r="K346" s="220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222</v>
      </c>
      <c r="AU346" s="228" t="s">
        <v>172</v>
      </c>
      <c r="AV346" s="12" t="s">
        <v>85</v>
      </c>
      <c r="AW346" s="12" t="s">
        <v>40</v>
      </c>
      <c r="AX346" s="12" t="s">
        <v>78</v>
      </c>
      <c r="AY346" s="228" t="s">
        <v>212</v>
      </c>
    </row>
    <row r="347" spans="2:51" s="13" customFormat="1" ht="13.5">
      <c r="B347" s="229"/>
      <c r="C347" s="230"/>
      <c r="D347" s="216" t="s">
        <v>222</v>
      </c>
      <c r="E347" s="231" t="s">
        <v>115</v>
      </c>
      <c r="F347" s="232" t="s">
        <v>87</v>
      </c>
      <c r="G347" s="230"/>
      <c r="H347" s="233">
        <v>2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222</v>
      </c>
      <c r="AU347" s="239" t="s">
        <v>172</v>
      </c>
      <c r="AV347" s="13" t="s">
        <v>87</v>
      </c>
      <c r="AW347" s="13" t="s">
        <v>40</v>
      </c>
      <c r="AX347" s="13" t="s">
        <v>78</v>
      </c>
      <c r="AY347" s="239" t="s">
        <v>212</v>
      </c>
    </row>
    <row r="348" spans="2:51" s="14" customFormat="1" ht="13.5">
      <c r="B348" s="240"/>
      <c r="C348" s="241"/>
      <c r="D348" s="216" t="s">
        <v>222</v>
      </c>
      <c r="E348" s="242" t="s">
        <v>76</v>
      </c>
      <c r="F348" s="243" t="s">
        <v>225</v>
      </c>
      <c r="G348" s="241"/>
      <c r="H348" s="244">
        <v>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222</v>
      </c>
      <c r="AU348" s="250" t="s">
        <v>172</v>
      </c>
      <c r="AV348" s="14" t="s">
        <v>218</v>
      </c>
      <c r="AW348" s="14" t="s">
        <v>40</v>
      </c>
      <c r="AX348" s="14" t="s">
        <v>85</v>
      </c>
      <c r="AY348" s="250" t="s">
        <v>212</v>
      </c>
    </row>
    <row r="349" spans="2:65" s="1" customFormat="1" ht="16.5" customHeight="1">
      <c r="B349" s="41"/>
      <c r="C349" s="204" t="s">
        <v>545</v>
      </c>
      <c r="D349" s="204" t="s">
        <v>214</v>
      </c>
      <c r="E349" s="205" t="s">
        <v>546</v>
      </c>
      <c r="F349" s="206" t="s">
        <v>547</v>
      </c>
      <c r="G349" s="207" t="s">
        <v>135</v>
      </c>
      <c r="H349" s="208">
        <v>1</v>
      </c>
      <c r="I349" s="209"/>
      <c r="J349" s="210">
        <f>ROUND(I349*H349,2)</f>
        <v>0</v>
      </c>
      <c r="K349" s="206" t="s">
        <v>76</v>
      </c>
      <c r="L349" s="61"/>
      <c r="M349" s="211" t="s">
        <v>76</v>
      </c>
      <c r="N349" s="212" t="s">
        <v>48</v>
      </c>
      <c r="O349" s="4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4" t="s">
        <v>218</v>
      </c>
      <c r="AT349" s="24" t="s">
        <v>214</v>
      </c>
      <c r="AU349" s="24" t="s">
        <v>172</v>
      </c>
      <c r="AY349" s="24" t="s">
        <v>212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4" t="s">
        <v>85</v>
      </c>
      <c r="BK349" s="215">
        <f>ROUND(I349*H349,2)</f>
        <v>0</v>
      </c>
      <c r="BL349" s="24" t="s">
        <v>218</v>
      </c>
      <c r="BM349" s="24" t="s">
        <v>548</v>
      </c>
    </row>
    <row r="350" spans="2:51" s="12" customFormat="1" ht="13.5">
      <c r="B350" s="219"/>
      <c r="C350" s="220"/>
      <c r="D350" s="216" t="s">
        <v>222</v>
      </c>
      <c r="E350" s="221" t="s">
        <v>76</v>
      </c>
      <c r="F350" s="222" t="s">
        <v>369</v>
      </c>
      <c r="G350" s="220"/>
      <c r="H350" s="221" t="s">
        <v>76</v>
      </c>
      <c r="I350" s="223"/>
      <c r="J350" s="220"/>
      <c r="K350" s="220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222</v>
      </c>
      <c r="AU350" s="228" t="s">
        <v>172</v>
      </c>
      <c r="AV350" s="12" t="s">
        <v>85</v>
      </c>
      <c r="AW350" s="12" t="s">
        <v>40</v>
      </c>
      <c r="AX350" s="12" t="s">
        <v>78</v>
      </c>
      <c r="AY350" s="228" t="s">
        <v>212</v>
      </c>
    </row>
    <row r="351" spans="2:51" s="13" customFormat="1" ht="13.5">
      <c r="B351" s="229"/>
      <c r="C351" s="230"/>
      <c r="D351" s="216" t="s">
        <v>222</v>
      </c>
      <c r="E351" s="231" t="s">
        <v>76</v>
      </c>
      <c r="F351" s="232" t="s">
        <v>85</v>
      </c>
      <c r="G351" s="230"/>
      <c r="H351" s="233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222</v>
      </c>
      <c r="AU351" s="239" t="s">
        <v>172</v>
      </c>
      <c r="AV351" s="13" t="s">
        <v>87</v>
      </c>
      <c r="AW351" s="13" t="s">
        <v>40</v>
      </c>
      <c r="AX351" s="13" t="s">
        <v>78</v>
      </c>
      <c r="AY351" s="239" t="s">
        <v>212</v>
      </c>
    </row>
    <row r="352" spans="2:51" s="14" customFormat="1" ht="13.5">
      <c r="B352" s="240"/>
      <c r="C352" s="241"/>
      <c r="D352" s="216" t="s">
        <v>222</v>
      </c>
      <c r="E352" s="242" t="s">
        <v>76</v>
      </c>
      <c r="F352" s="243" t="s">
        <v>225</v>
      </c>
      <c r="G352" s="241"/>
      <c r="H352" s="244">
        <v>1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222</v>
      </c>
      <c r="AU352" s="250" t="s">
        <v>172</v>
      </c>
      <c r="AV352" s="14" t="s">
        <v>218</v>
      </c>
      <c r="AW352" s="14" t="s">
        <v>40</v>
      </c>
      <c r="AX352" s="14" t="s">
        <v>85</v>
      </c>
      <c r="AY352" s="250" t="s">
        <v>212</v>
      </c>
    </row>
    <row r="353" spans="2:63" s="11" customFormat="1" ht="29.85" customHeight="1">
      <c r="B353" s="188"/>
      <c r="C353" s="189"/>
      <c r="D353" s="190" t="s">
        <v>77</v>
      </c>
      <c r="E353" s="202" t="s">
        <v>549</v>
      </c>
      <c r="F353" s="202" t="s">
        <v>550</v>
      </c>
      <c r="G353" s="189"/>
      <c r="H353" s="189"/>
      <c r="I353" s="192"/>
      <c r="J353" s="203">
        <f>BK353</f>
        <v>0</v>
      </c>
      <c r="K353" s="189"/>
      <c r="L353" s="194"/>
      <c r="M353" s="195"/>
      <c r="N353" s="196"/>
      <c r="O353" s="196"/>
      <c r="P353" s="197">
        <f>SUM(P354:P359)</f>
        <v>0</v>
      </c>
      <c r="Q353" s="196"/>
      <c r="R353" s="197">
        <f>SUM(R354:R359)</f>
        <v>0</v>
      </c>
      <c r="S353" s="196"/>
      <c r="T353" s="198">
        <f>SUM(T354:T359)</f>
        <v>0</v>
      </c>
      <c r="AR353" s="199" t="s">
        <v>85</v>
      </c>
      <c r="AT353" s="200" t="s">
        <v>77</v>
      </c>
      <c r="AU353" s="200" t="s">
        <v>85</v>
      </c>
      <c r="AY353" s="199" t="s">
        <v>212</v>
      </c>
      <c r="BK353" s="201">
        <f>SUM(BK354:BK359)</f>
        <v>0</v>
      </c>
    </row>
    <row r="354" spans="2:65" s="1" customFormat="1" ht="25.5" customHeight="1">
      <c r="B354" s="41"/>
      <c r="C354" s="204" t="s">
        <v>551</v>
      </c>
      <c r="D354" s="204" t="s">
        <v>214</v>
      </c>
      <c r="E354" s="205" t="s">
        <v>552</v>
      </c>
      <c r="F354" s="206" t="s">
        <v>553</v>
      </c>
      <c r="G354" s="207" t="s">
        <v>264</v>
      </c>
      <c r="H354" s="208">
        <v>170.211</v>
      </c>
      <c r="I354" s="209"/>
      <c r="J354" s="210">
        <f>ROUND(I354*H354,2)</f>
        <v>0</v>
      </c>
      <c r="K354" s="206" t="s">
        <v>217</v>
      </c>
      <c r="L354" s="61"/>
      <c r="M354" s="211" t="s">
        <v>76</v>
      </c>
      <c r="N354" s="212" t="s">
        <v>48</v>
      </c>
      <c r="O354" s="42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AR354" s="24" t="s">
        <v>218</v>
      </c>
      <c r="AT354" s="24" t="s">
        <v>214</v>
      </c>
      <c r="AU354" s="24" t="s">
        <v>87</v>
      </c>
      <c r="AY354" s="24" t="s">
        <v>212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4" t="s">
        <v>85</v>
      </c>
      <c r="BK354" s="215">
        <f>ROUND(I354*H354,2)</f>
        <v>0</v>
      </c>
      <c r="BL354" s="24" t="s">
        <v>218</v>
      </c>
      <c r="BM354" s="24" t="s">
        <v>554</v>
      </c>
    </row>
    <row r="355" spans="2:65" s="1" customFormat="1" ht="25.5" customHeight="1">
      <c r="B355" s="41"/>
      <c r="C355" s="204" t="s">
        <v>555</v>
      </c>
      <c r="D355" s="204" t="s">
        <v>214</v>
      </c>
      <c r="E355" s="205" t="s">
        <v>556</v>
      </c>
      <c r="F355" s="206" t="s">
        <v>557</v>
      </c>
      <c r="G355" s="207" t="s">
        <v>264</v>
      </c>
      <c r="H355" s="208">
        <v>1531.899</v>
      </c>
      <c r="I355" s="209"/>
      <c r="J355" s="210">
        <f>ROUND(I355*H355,2)</f>
        <v>0</v>
      </c>
      <c r="K355" s="206" t="s">
        <v>217</v>
      </c>
      <c r="L355" s="61"/>
      <c r="M355" s="211" t="s">
        <v>76</v>
      </c>
      <c r="N355" s="212" t="s">
        <v>48</v>
      </c>
      <c r="O355" s="42"/>
      <c r="P355" s="213">
        <f>O355*H355</f>
        <v>0</v>
      </c>
      <c r="Q355" s="213">
        <v>0</v>
      </c>
      <c r="R355" s="213">
        <f>Q355*H355</f>
        <v>0</v>
      </c>
      <c r="S355" s="213">
        <v>0</v>
      </c>
      <c r="T355" s="214">
        <f>S355*H355</f>
        <v>0</v>
      </c>
      <c r="AR355" s="24" t="s">
        <v>218</v>
      </c>
      <c r="AT355" s="24" t="s">
        <v>214</v>
      </c>
      <c r="AU355" s="24" t="s">
        <v>87</v>
      </c>
      <c r="AY355" s="24" t="s">
        <v>212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4" t="s">
        <v>85</v>
      </c>
      <c r="BK355" s="215">
        <f>ROUND(I355*H355,2)</f>
        <v>0</v>
      </c>
      <c r="BL355" s="24" t="s">
        <v>218</v>
      </c>
      <c r="BM355" s="24" t="s">
        <v>558</v>
      </c>
    </row>
    <row r="356" spans="2:51" s="13" customFormat="1" ht="13.5">
      <c r="B356" s="229"/>
      <c r="C356" s="230"/>
      <c r="D356" s="216" t="s">
        <v>222</v>
      </c>
      <c r="E356" s="230"/>
      <c r="F356" s="232" t="s">
        <v>559</v>
      </c>
      <c r="G356" s="230"/>
      <c r="H356" s="233">
        <v>1531.899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222</v>
      </c>
      <c r="AU356" s="239" t="s">
        <v>87</v>
      </c>
      <c r="AV356" s="13" t="s">
        <v>87</v>
      </c>
      <c r="AW356" s="13" t="s">
        <v>6</v>
      </c>
      <c r="AX356" s="13" t="s">
        <v>85</v>
      </c>
      <c r="AY356" s="239" t="s">
        <v>212</v>
      </c>
    </row>
    <row r="357" spans="2:65" s="1" customFormat="1" ht="16.5" customHeight="1">
      <c r="B357" s="41"/>
      <c r="C357" s="204" t="s">
        <v>560</v>
      </c>
      <c r="D357" s="204" t="s">
        <v>214</v>
      </c>
      <c r="E357" s="205" t="s">
        <v>561</v>
      </c>
      <c r="F357" s="206" t="s">
        <v>562</v>
      </c>
      <c r="G357" s="207" t="s">
        <v>264</v>
      </c>
      <c r="H357" s="208">
        <v>11.811</v>
      </c>
      <c r="I357" s="209"/>
      <c r="J357" s="210">
        <f>ROUND(I357*H357,2)</f>
        <v>0</v>
      </c>
      <c r="K357" s="206" t="s">
        <v>217</v>
      </c>
      <c r="L357" s="61"/>
      <c r="M357" s="211" t="s">
        <v>76</v>
      </c>
      <c r="N357" s="212" t="s">
        <v>48</v>
      </c>
      <c r="O357" s="42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4" t="s">
        <v>218</v>
      </c>
      <c r="AT357" s="24" t="s">
        <v>214</v>
      </c>
      <c r="AU357" s="24" t="s">
        <v>87</v>
      </c>
      <c r="AY357" s="24" t="s">
        <v>212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4" t="s">
        <v>85</v>
      </c>
      <c r="BK357" s="215">
        <f>ROUND(I357*H357,2)</f>
        <v>0</v>
      </c>
      <c r="BL357" s="24" t="s">
        <v>218</v>
      </c>
      <c r="BM357" s="24" t="s">
        <v>563</v>
      </c>
    </row>
    <row r="358" spans="2:65" s="1" customFormat="1" ht="25.5" customHeight="1">
      <c r="B358" s="41"/>
      <c r="C358" s="204" t="s">
        <v>564</v>
      </c>
      <c r="D358" s="204" t="s">
        <v>214</v>
      </c>
      <c r="E358" s="205" t="s">
        <v>565</v>
      </c>
      <c r="F358" s="206" t="s">
        <v>566</v>
      </c>
      <c r="G358" s="207" t="s">
        <v>264</v>
      </c>
      <c r="H358" s="208">
        <v>52.8</v>
      </c>
      <c r="I358" s="209"/>
      <c r="J358" s="210">
        <f>ROUND(I358*H358,2)</f>
        <v>0</v>
      </c>
      <c r="K358" s="206" t="s">
        <v>217</v>
      </c>
      <c r="L358" s="61"/>
      <c r="M358" s="211" t="s">
        <v>76</v>
      </c>
      <c r="N358" s="212" t="s">
        <v>48</v>
      </c>
      <c r="O358" s="42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AR358" s="24" t="s">
        <v>218</v>
      </c>
      <c r="AT358" s="24" t="s">
        <v>214</v>
      </c>
      <c r="AU358" s="24" t="s">
        <v>87</v>
      </c>
      <c r="AY358" s="24" t="s">
        <v>212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4" t="s">
        <v>85</v>
      </c>
      <c r="BK358" s="215">
        <f>ROUND(I358*H358,2)</f>
        <v>0</v>
      </c>
      <c r="BL358" s="24" t="s">
        <v>218</v>
      </c>
      <c r="BM358" s="24" t="s">
        <v>567</v>
      </c>
    </row>
    <row r="359" spans="2:65" s="1" customFormat="1" ht="25.5" customHeight="1">
      <c r="B359" s="41"/>
      <c r="C359" s="204" t="s">
        <v>568</v>
      </c>
      <c r="D359" s="204" t="s">
        <v>214</v>
      </c>
      <c r="E359" s="205" t="s">
        <v>569</v>
      </c>
      <c r="F359" s="206" t="s">
        <v>570</v>
      </c>
      <c r="G359" s="207" t="s">
        <v>264</v>
      </c>
      <c r="H359" s="208">
        <v>105.6</v>
      </c>
      <c r="I359" s="209"/>
      <c r="J359" s="210">
        <f>ROUND(I359*H359,2)</f>
        <v>0</v>
      </c>
      <c r="K359" s="206" t="s">
        <v>217</v>
      </c>
      <c r="L359" s="61"/>
      <c r="M359" s="211" t="s">
        <v>76</v>
      </c>
      <c r="N359" s="212" t="s">
        <v>48</v>
      </c>
      <c r="O359" s="4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24" t="s">
        <v>218</v>
      </c>
      <c r="AT359" s="24" t="s">
        <v>214</v>
      </c>
      <c r="AU359" s="24" t="s">
        <v>87</v>
      </c>
      <c r="AY359" s="24" t="s">
        <v>212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4" t="s">
        <v>85</v>
      </c>
      <c r="BK359" s="215">
        <f>ROUND(I359*H359,2)</f>
        <v>0</v>
      </c>
      <c r="BL359" s="24" t="s">
        <v>218</v>
      </c>
      <c r="BM359" s="24" t="s">
        <v>571</v>
      </c>
    </row>
    <row r="360" spans="2:63" s="11" customFormat="1" ht="29.85" customHeight="1">
      <c r="B360" s="188"/>
      <c r="C360" s="189"/>
      <c r="D360" s="190" t="s">
        <v>77</v>
      </c>
      <c r="E360" s="202" t="s">
        <v>572</v>
      </c>
      <c r="F360" s="202" t="s">
        <v>573</v>
      </c>
      <c r="G360" s="189"/>
      <c r="H360" s="189"/>
      <c r="I360" s="192"/>
      <c r="J360" s="203">
        <f>BK360</f>
        <v>0</v>
      </c>
      <c r="K360" s="189"/>
      <c r="L360" s="194"/>
      <c r="M360" s="195"/>
      <c r="N360" s="196"/>
      <c r="O360" s="196"/>
      <c r="P360" s="197">
        <f>P361</f>
        <v>0</v>
      </c>
      <c r="Q360" s="196"/>
      <c r="R360" s="197">
        <f>R361</f>
        <v>0</v>
      </c>
      <c r="S360" s="196"/>
      <c r="T360" s="198">
        <f>T361</f>
        <v>0</v>
      </c>
      <c r="AR360" s="199" t="s">
        <v>85</v>
      </c>
      <c r="AT360" s="200" t="s">
        <v>77</v>
      </c>
      <c r="AU360" s="200" t="s">
        <v>85</v>
      </c>
      <c r="AY360" s="199" t="s">
        <v>212</v>
      </c>
      <c r="BK360" s="201">
        <f>BK361</f>
        <v>0</v>
      </c>
    </row>
    <row r="361" spans="2:65" s="1" customFormat="1" ht="25.5" customHeight="1">
      <c r="B361" s="41"/>
      <c r="C361" s="204" t="s">
        <v>574</v>
      </c>
      <c r="D361" s="204" t="s">
        <v>214</v>
      </c>
      <c r="E361" s="205" t="s">
        <v>575</v>
      </c>
      <c r="F361" s="206" t="s">
        <v>576</v>
      </c>
      <c r="G361" s="207" t="s">
        <v>264</v>
      </c>
      <c r="H361" s="208">
        <v>76.563</v>
      </c>
      <c r="I361" s="209"/>
      <c r="J361" s="210">
        <f>ROUND(I361*H361,2)</f>
        <v>0</v>
      </c>
      <c r="K361" s="206" t="s">
        <v>217</v>
      </c>
      <c r="L361" s="61"/>
      <c r="M361" s="211" t="s">
        <v>76</v>
      </c>
      <c r="N361" s="212" t="s">
        <v>48</v>
      </c>
      <c r="O361" s="42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24" t="s">
        <v>218</v>
      </c>
      <c r="AT361" s="24" t="s">
        <v>214</v>
      </c>
      <c r="AU361" s="24" t="s">
        <v>87</v>
      </c>
      <c r="AY361" s="24" t="s">
        <v>212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4" t="s">
        <v>85</v>
      </c>
      <c r="BK361" s="215">
        <f>ROUND(I361*H361,2)</f>
        <v>0</v>
      </c>
      <c r="BL361" s="24" t="s">
        <v>218</v>
      </c>
      <c r="BM361" s="24" t="s">
        <v>577</v>
      </c>
    </row>
    <row r="362" spans="2:63" s="11" customFormat="1" ht="29.85" customHeight="1">
      <c r="B362" s="188"/>
      <c r="C362" s="189"/>
      <c r="D362" s="190" t="s">
        <v>77</v>
      </c>
      <c r="E362" s="202" t="s">
        <v>578</v>
      </c>
      <c r="F362" s="202" t="s">
        <v>579</v>
      </c>
      <c r="G362" s="189"/>
      <c r="H362" s="189"/>
      <c r="I362" s="192"/>
      <c r="J362" s="203">
        <f>BK362</f>
        <v>0</v>
      </c>
      <c r="K362" s="189"/>
      <c r="L362" s="194"/>
      <c r="M362" s="195"/>
      <c r="N362" s="196"/>
      <c r="O362" s="196"/>
      <c r="P362" s="197">
        <f>SUM(P363:P386)</f>
        <v>0</v>
      </c>
      <c r="Q362" s="196"/>
      <c r="R362" s="197">
        <f>SUM(R363:R386)</f>
        <v>46.07543999999999</v>
      </c>
      <c r="S362" s="196"/>
      <c r="T362" s="198">
        <f>SUM(T363:T386)</f>
        <v>0</v>
      </c>
      <c r="AR362" s="199" t="s">
        <v>85</v>
      </c>
      <c r="AT362" s="200" t="s">
        <v>77</v>
      </c>
      <c r="AU362" s="200" t="s">
        <v>85</v>
      </c>
      <c r="AY362" s="199" t="s">
        <v>212</v>
      </c>
      <c r="BK362" s="201">
        <f>SUM(BK363:BK386)</f>
        <v>0</v>
      </c>
    </row>
    <row r="363" spans="2:65" s="1" customFormat="1" ht="25.5" customHeight="1">
      <c r="B363" s="41"/>
      <c r="C363" s="204" t="s">
        <v>580</v>
      </c>
      <c r="D363" s="204" t="s">
        <v>214</v>
      </c>
      <c r="E363" s="205" t="s">
        <v>581</v>
      </c>
      <c r="F363" s="206" t="s">
        <v>582</v>
      </c>
      <c r="G363" s="207" t="s">
        <v>583</v>
      </c>
      <c r="H363" s="208">
        <v>1</v>
      </c>
      <c r="I363" s="209"/>
      <c r="J363" s="210">
        <f>ROUND(I363*H363,2)</f>
        <v>0</v>
      </c>
      <c r="K363" s="206" t="s">
        <v>76</v>
      </c>
      <c r="L363" s="61"/>
      <c r="M363" s="211" t="s">
        <v>76</v>
      </c>
      <c r="N363" s="212" t="s">
        <v>48</v>
      </c>
      <c r="O363" s="42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4" t="s">
        <v>218</v>
      </c>
      <c r="AT363" s="24" t="s">
        <v>214</v>
      </c>
      <c r="AU363" s="24" t="s">
        <v>87</v>
      </c>
      <c r="AY363" s="24" t="s">
        <v>212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4" t="s">
        <v>85</v>
      </c>
      <c r="BK363" s="215">
        <f>ROUND(I363*H363,2)</f>
        <v>0</v>
      </c>
      <c r="BL363" s="24" t="s">
        <v>218</v>
      </c>
      <c r="BM363" s="24" t="s">
        <v>584</v>
      </c>
    </row>
    <row r="364" spans="2:47" s="1" customFormat="1" ht="54">
      <c r="B364" s="41"/>
      <c r="C364" s="63"/>
      <c r="D364" s="216" t="s">
        <v>220</v>
      </c>
      <c r="E364" s="63"/>
      <c r="F364" s="217" t="s">
        <v>585</v>
      </c>
      <c r="G364" s="63"/>
      <c r="H364" s="63"/>
      <c r="I364" s="173"/>
      <c r="J364" s="63"/>
      <c r="K364" s="63"/>
      <c r="L364" s="61"/>
      <c r="M364" s="218"/>
      <c r="N364" s="42"/>
      <c r="O364" s="42"/>
      <c r="P364" s="42"/>
      <c r="Q364" s="42"/>
      <c r="R364" s="42"/>
      <c r="S364" s="42"/>
      <c r="T364" s="78"/>
      <c r="AT364" s="24" t="s">
        <v>220</v>
      </c>
      <c r="AU364" s="24" t="s">
        <v>87</v>
      </c>
    </row>
    <row r="365" spans="2:65" s="1" customFormat="1" ht="38.25" customHeight="1">
      <c r="B365" s="41"/>
      <c r="C365" s="204" t="s">
        <v>586</v>
      </c>
      <c r="D365" s="204" t="s">
        <v>214</v>
      </c>
      <c r="E365" s="205" t="s">
        <v>587</v>
      </c>
      <c r="F365" s="206" t="s">
        <v>588</v>
      </c>
      <c r="G365" s="207" t="s">
        <v>124</v>
      </c>
      <c r="H365" s="208">
        <v>140.76</v>
      </c>
      <c r="I365" s="209"/>
      <c r="J365" s="210">
        <f>ROUND(I365*H365,2)</f>
        <v>0</v>
      </c>
      <c r="K365" s="206" t="s">
        <v>217</v>
      </c>
      <c r="L365" s="61"/>
      <c r="M365" s="211" t="s">
        <v>76</v>
      </c>
      <c r="N365" s="212" t="s">
        <v>48</v>
      </c>
      <c r="O365" s="4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AR365" s="24" t="s">
        <v>218</v>
      </c>
      <c r="AT365" s="24" t="s">
        <v>214</v>
      </c>
      <c r="AU365" s="24" t="s">
        <v>87</v>
      </c>
      <c r="AY365" s="24" t="s">
        <v>212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4" t="s">
        <v>85</v>
      </c>
      <c r="BK365" s="215">
        <f>ROUND(I365*H365,2)</f>
        <v>0</v>
      </c>
      <c r="BL365" s="24" t="s">
        <v>218</v>
      </c>
      <c r="BM365" s="24" t="s">
        <v>589</v>
      </c>
    </row>
    <row r="366" spans="2:51" s="13" customFormat="1" ht="13.5">
      <c r="B366" s="229"/>
      <c r="C366" s="230"/>
      <c r="D366" s="216" t="s">
        <v>222</v>
      </c>
      <c r="E366" s="231" t="s">
        <v>76</v>
      </c>
      <c r="F366" s="232" t="s">
        <v>590</v>
      </c>
      <c r="G366" s="230"/>
      <c r="H366" s="233">
        <v>140.76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222</v>
      </c>
      <c r="AU366" s="239" t="s">
        <v>87</v>
      </c>
      <c r="AV366" s="13" t="s">
        <v>87</v>
      </c>
      <c r="AW366" s="13" t="s">
        <v>40</v>
      </c>
      <c r="AX366" s="13" t="s">
        <v>78</v>
      </c>
      <c r="AY366" s="239" t="s">
        <v>212</v>
      </c>
    </row>
    <row r="367" spans="2:51" s="14" customFormat="1" ht="13.5">
      <c r="B367" s="240"/>
      <c r="C367" s="241"/>
      <c r="D367" s="216" t="s">
        <v>222</v>
      </c>
      <c r="E367" s="242" t="s">
        <v>76</v>
      </c>
      <c r="F367" s="243" t="s">
        <v>225</v>
      </c>
      <c r="G367" s="241"/>
      <c r="H367" s="244">
        <v>140.76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222</v>
      </c>
      <c r="AU367" s="250" t="s">
        <v>87</v>
      </c>
      <c r="AV367" s="14" t="s">
        <v>218</v>
      </c>
      <c r="AW367" s="14" t="s">
        <v>40</v>
      </c>
      <c r="AX367" s="14" t="s">
        <v>85</v>
      </c>
      <c r="AY367" s="250" t="s">
        <v>212</v>
      </c>
    </row>
    <row r="368" spans="2:65" s="1" customFormat="1" ht="38.25" customHeight="1">
      <c r="B368" s="41"/>
      <c r="C368" s="204" t="s">
        <v>591</v>
      </c>
      <c r="D368" s="204" t="s">
        <v>214</v>
      </c>
      <c r="E368" s="205" t="s">
        <v>230</v>
      </c>
      <c r="F368" s="206" t="s">
        <v>231</v>
      </c>
      <c r="G368" s="207" t="s">
        <v>124</v>
      </c>
      <c r="H368" s="208">
        <v>140.76</v>
      </c>
      <c r="I368" s="209"/>
      <c r="J368" s="210">
        <f>ROUND(I368*H368,2)</f>
        <v>0</v>
      </c>
      <c r="K368" s="206" t="s">
        <v>217</v>
      </c>
      <c r="L368" s="61"/>
      <c r="M368" s="211" t="s">
        <v>76</v>
      </c>
      <c r="N368" s="212" t="s">
        <v>48</v>
      </c>
      <c r="O368" s="42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4" t="s">
        <v>218</v>
      </c>
      <c r="AT368" s="24" t="s">
        <v>214</v>
      </c>
      <c r="AU368" s="24" t="s">
        <v>87</v>
      </c>
      <c r="AY368" s="24" t="s">
        <v>212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4" t="s">
        <v>85</v>
      </c>
      <c r="BK368" s="215">
        <f>ROUND(I368*H368,2)</f>
        <v>0</v>
      </c>
      <c r="BL368" s="24" t="s">
        <v>218</v>
      </c>
      <c r="BM368" s="24" t="s">
        <v>592</v>
      </c>
    </row>
    <row r="369" spans="2:51" s="13" customFormat="1" ht="13.5">
      <c r="B369" s="229"/>
      <c r="C369" s="230"/>
      <c r="D369" s="216" t="s">
        <v>222</v>
      </c>
      <c r="E369" s="231" t="s">
        <v>76</v>
      </c>
      <c r="F369" s="232" t="s">
        <v>590</v>
      </c>
      <c r="G369" s="230"/>
      <c r="H369" s="233">
        <v>140.76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222</v>
      </c>
      <c r="AU369" s="239" t="s">
        <v>87</v>
      </c>
      <c r="AV369" s="13" t="s">
        <v>87</v>
      </c>
      <c r="AW369" s="13" t="s">
        <v>40</v>
      </c>
      <c r="AX369" s="13" t="s">
        <v>78</v>
      </c>
      <c r="AY369" s="239" t="s">
        <v>212</v>
      </c>
    </row>
    <row r="370" spans="2:51" s="14" customFormat="1" ht="13.5">
      <c r="B370" s="240"/>
      <c r="C370" s="241"/>
      <c r="D370" s="216" t="s">
        <v>222</v>
      </c>
      <c r="E370" s="242" t="s">
        <v>76</v>
      </c>
      <c r="F370" s="243" t="s">
        <v>225</v>
      </c>
      <c r="G370" s="241"/>
      <c r="H370" s="244">
        <v>140.76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222</v>
      </c>
      <c r="AU370" s="250" t="s">
        <v>87</v>
      </c>
      <c r="AV370" s="14" t="s">
        <v>218</v>
      </c>
      <c r="AW370" s="14" t="s">
        <v>40</v>
      </c>
      <c r="AX370" s="14" t="s">
        <v>85</v>
      </c>
      <c r="AY370" s="250" t="s">
        <v>212</v>
      </c>
    </row>
    <row r="371" spans="2:65" s="1" customFormat="1" ht="38.25" customHeight="1">
      <c r="B371" s="41"/>
      <c r="C371" s="204" t="s">
        <v>593</v>
      </c>
      <c r="D371" s="204" t="s">
        <v>214</v>
      </c>
      <c r="E371" s="205" t="s">
        <v>242</v>
      </c>
      <c r="F371" s="206" t="s">
        <v>243</v>
      </c>
      <c r="G371" s="207" t="s">
        <v>124</v>
      </c>
      <c r="H371" s="208">
        <v>140.76</v>
      </c>
      <c r="I371" s="209"/>
      <c r="J371" s="210">
        <f>ROUND(I371*H371,2)</f>
        <v>0</v>
      </c>
      <c r="K371" s="206" t="s">
        <v>217</v>
      </c>
      <c r="L371" s="61"/>
      <c r="M371" s="211" t="s">
        <v>76</v>
      </c>
      <c r="N371" s="212" t="s">
        <v>48</v>
      </c>
      <c r="O371" s="42"/>
      <c r="P371" s="213">
        <f>O371*H371</f>
        <v>0</v>
      </c>
      <c r="Q371" s="213">
        <v>0</v>
      </c>
      <c r="R371" s="213">
        <f>Q371*H371</f>
        <v>0</v>
      </c>
      <c r="S371" s="213">
        <v>0</v>
      </c>
      <c r="T371" s="214">
        <f>S371*H371</f>
        <v>0</v>
      </c>
      <c r="AR371" s="24" t="s">
        <v>218</v>
      </c>
      <c r="AT371" s="24" t="s">
        <v>214</v>
      </c>
      <c r="AU371" s="24" t="s">
        <v>87</v>
      </c>
      <c r="AY371" s="24" t="s">
        <v>212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4" t="s">
        <v>85</v>
      </c>
      <c r="BK371" s="215">
        <f>ROUND(I371*H371,2)</f>
        <v>0</v>
      </c>
      <c r="BL371" s="24" t="s">
        <v>218</v>
      </c>
      <c r="BM371" s="24" t="s">
        <v>594</v>
      </c>
    </row>
    <row r="372" spans="2:51" s="13" customFormat="1" ht="13.5">
      <c r="B372" s="229"/>
      <c r="C372" s="230"/>
      <c r="D372" s="216" t="s">
        <v>222</v>
      </c>
      <c r="E372" s="231" t="s">
        <v>76</v>
      </c>
      <c r="F372" s="232" t="s">
        <v>590</v>
      </c>
      <c r="G372" s="230"/>
      <c r="H372" s="233">
        <v>140.76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222</v>
      </c>
      <c r="AU372" s="239" t="s">
        <v>87</v>
      </c>
      <c r="AV372" s="13" t="s">
        <v>87</v>
      </c>
      <c r="AW372" s="13" t="s">
        <v>40</v>
      </c>
      <c r="AX372" s="13" t="s">
        <v>78</v>
      </c>
      <c r="AY372" s="239" t="s">
        <v>212</v>
      </c>
    </row>
    <row r="373" spans="2:51" s="14" customFormat="1" ht="13.5">
      <c r="B373" s="240"/>
      <c r="C373" s="241"/>
      <c r="D373" s="216" t="s">
        <v>222</v>
      </c>
      <c r="E373" s="242" t="s">
        <v>76</v>
      </c>
      <c r="F373" s="243" t="s">
        <v>225</v>
      </c>
      <c r="G373" s="241"/>
      <c r="H373" s="244">
        <v>140.76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222</v>
      </c>
      <c r="AU373" s="250" t="s">
        <v>87</v>
      </c>
      <c r="AV373" s="14" t="s">
        <v>218</v>
      </c>
      <c r="AW373" s="14" t="s">
        <v>40</v>
      </c>
      <c r="AX373" s="14" t="s">
        <v>85</v>
      </c>
      <c r="AY373" s="250" t="s">
        <v>212</v>
      </c>
    </row>
    <row r="374" spans="2:65" s="1" customFormat="1" ht="16.5" customHeight="1">
      <c r="B374" s="41"/>
      <c r="C374" s="204" t="s">
        <v>595</v>
      </c>
      <c r="D374" s="204" t="s">
        <v>214</v>
      </c>
      <c r="E374" s="205" t="s">
        <v>257</v>
      </c>
      <c r="F374" s="206" t="s">
        <v>258</v>
      </c>
      <c r="G374" s="207" t="s">
        <v>124</v>
      </c>
      <c r="H374" s="208">
        <v>140.76</v>
      </c>
      <c r="I374" s="209"/>
      <c r="J374" s="210">
        <f>ROUND(I374*H374,2)</f>
        <v>0</v>
      </c>
      <c r="K374" s="206" t="s">
        <v>217</v>
      </c>
      <c r="L374" s="61"/>
      <c r="M374" s="211" t="s">
        <v>76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218</v>
      </c>
      <c r="AT374" s="24" t="s">
        <v>214</v>
      </c>
      <c r="AU374" s="24" t="s">
        <v>87</v>
      </c>
      <c r="AY374" s="24" t="s">
        <v>212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85</v>
      </c>
      <c r="BK374" s="215">
        <f>ROUND(I374*H374,2)</f>
        <v>0</v>
      </c>
      <c r="BL374" s="24" t="s">
        <v>218</v>
      </c>
      <c r="BM374" s="24" t="s">
        <v>596</v>
      </c>
    </row>
    <row r="375" spans="2:51" s="13" customFormat="1" ht="13.5">
      <c r="B375" s="229"/>
      <c r="C375" s="230"/>
      <c r="D375" s="216" t="s">
        <v>222</v>
      </c>
      <c r="E375" s="231" t="s">
        <v>76</v>
      </c>
      <c r="F375" s="232" t="s">
        <v>590</v>
      </c>
      <c r="G375" s="230"/>
      <c r="H375" s="233">
        <v>140.76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222</v>
      </c>
      <c r="AU375" s="239" t="s">
        <v>87</v>
      </c>
      <c r="AV375" s="13" t="s">
        <v>87</v>
      </c>
      <c r="AW375" s="13" t="s">
        <v>40</v>
      </c>
      <c r="AX375" s="13" t="s">
        <v>78</v>
      </c>
      <c r="AY375" s="239" t="s">
        <v>212</v>
      </c>
    </row>
    <row r="376" spans="2:51" s="14" customFormat="1" ht="13.5">
      <c r="B376" s="240"/>
      <c r="C376" s="241"/>
      <c r="D376" s="216" t="s">
        <v>222</v>
      </c>
      <c r="E376" s="242" t="s">
        <v>76</v>
      </c>
      <c r="F376" s="243" t="s">
        <v>225</v>
      </c>
      <c r="G376" s="241"/>
      <c r="H376" s="244">
        <v>140.76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AT376" s="250" t="s">
        <v>222</v>
      </c>
      <c r="AU376" s="250" t="s">
        <v>87</v>
      </c>
      <c r="AV376" s="14" t="s">
        <v>218</v>
      </c>
      <c r="AW376" s="14" t="s">
        <v>40</v>
      </c>
      <c r="AX376" s="14" t="s">
        <v>85</v>
      </c>
      <c r="AY376" s="250" t="s">
        <v>212</v>
      </c>
    </row>
    <row r="377" spans="2:65" s="1" customFormat="1" ht="16.5" customHeight="1">
      <c r="B377" s="41"/>
      <c r="C377" s="204" t="s">
        <v>597</v>
      </c>
      <c r="D377" s="204" t="s">
        <v>214</v>
      </c>
      <c r="E377" s="205" t="s">
        <v>262</v>
      </c>
      <c r="F377" s="206" t="s">
        <v>263</v>
      </c>
      <c r="G377" s="207" t="s">
        <v>264</v>
      </c>
      <c r="H377" s="208">
        <v>253.368</v>
      </c>
      <c r="I377" s="209"/>
      <c r="J377" s="210">
        <f>ROUND(I377*H377,2)</f>
        <v>0</v>
      </c>
      <c r="K377" s="206" t="s">
        <v>217</v>
      </c>
      <c r="L377" s="61"/>
      <c r="M377" s="211" t="s">
        <v>76</v>
      </c>
      <c r="N377" s="212" t="s">
        <v>48</v>
      </c>
      <c r="O377" s="42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4" t="s">
        <v>218</v>
      </c>
      <c r="AT377" s="24" t="s">
        <v>214</v>
      </c>
      <c r="AU377" s="24" t="s">
        <v>87</v>
      </c>
      <c r="AY377" s="24" t="s">
        <v>212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4" t="s">
        <v>85</v>
      </c>
      <c r="BK377" s="215">
        <f>ROUND(I377*H377,2)</f>
        <v>0</v>
      </c>
      <c r="BL377" s="24" t="s">
        <v>218</v>
      </c>
      <c r="BM377" s="24" t="s">
        <v>598</v>
      </c>
    </row>
    <row r="378" spans="2:51" s="13" customFormat="1" ht="13.5">
      <c r="B378" s="229"/>
      <c r="C378" s="230"/>
      <c r="D378" s="216" t="s">
        <v>222</v>
      </c>
      <c r="E378" s="231" t="s">
        <v>76</v>
      </c>
      <c r="F378" s="232" t="s">
        <v>599</v>
      </c>
      <c r="G378" s="230"/>
      <c r="H378" s="233">
        <v>253.368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222</v>
      </c>
      <c r="AU378" s="239" t="s">
        <v>87</v>
      </c>
      <c r="AV378" s="13" t="s">
        <v>87</v>
      </c>
      <c r="AW378" s="13" t="s">
        <v>40</v>
      </c>
      <c r="AX378" s="13" t="s">
        <v>78</v>
      </c>
      <c r="AY378" s="239" t="s">
        <v>212</v>
      </c>
    </row>
    <row r="379" spans="2:51" s="14" customFormat="1" ht="13.5">
      <c r="B379" s="240"/>
      <c r="C379" s="241"/>
      <c r="D379" s="216" t="s">
        <v>222</v>
      </c>
      <c r="E379" s="242" t="s">
        <v>76</v>
      </c>
      <c r="F379" s="243" t="s">
        <v>225</v>
      </c>
      <c r="G379" s="241"/>
      <c r="H379" s="244">
        <v>253.368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222</v>
      </c>
      <c r="AU379" s="250" t="s">
        <v>87</v>
      </c>
      <c r="AV379" s="14" t="s">
        <v>218</v>
      </c>
      <c r="AW379" s="14" t="s">
        <v>40</v>
      </c>
      <c r="AX379" s="14" t="s">
        <v>85</v>
      </c>
      <c r="AY379" s="250" t="s">
        <v>212</v>
      </c>
    </row>
    <row r="380" spans="2:65" s="1" customFormat="1" ht="25.5" customHeight="1">
      <c r="B380" s="41"/>
      <c r="C380" s="204" t="s">
        <v>600</v>
      </c>
      <c r="D380" s="204" t="s">
        <v>214</v>
      </c>
      <c r="E380" s="205" t="s">
        <v>601</v>
      </c>
      <c r="F380" s="206" t="s">
        <v>602</v>
      </c>
      <c r="G380" s="207" t="s">
        <v>113</v>
      </c>
      <c r="H380" s="208">
        <v>469.2</v>
      </c>
      <c r="I380" s="209"/>
      <c r="J380" s="210">
        <f>ROUND(I380*H380,2)</f>
        <v>0</v>
      </c>
      <c r="K380" s="206" t="s">
        <v>217</v>
      </c>
      <c r="L380" s="61"/>
      <c r="M380" s="211" t="s">
        <v>76</v>
      </c>
      <c r="N380" s="212" t="s">
        <v>48</v>
      </c>
      <c r="O380" s="42"/>
      <c r="P380" s="213">
        <f>O380*H380</f>
        <v>0</v>
      </c>
      <c r="Q380" s="213">
        <v>0</v>
      </c>
      <c r="R380" s="213">
        <f>Q380*H380</f>
        <v>0</v>
      </c>
      <c r="S380" s="213">
        <v>0</v>
      </c>
      <c r="T380" s="214">
        <f>S380*H380</f>
        <v>0</v>
      </c>
      <c r="AR380" s="24" t="s">
        <v>218</v>
      </c>
      <c r="AT380" s="24" t="s">
        <v>214</v>
      </c>
      <c r="AU380" s="24" t="s">
        <v>87</v>
      </c>
      <c r="AY380" s="24" t="s">
        <v>212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4" t="s">
        <v>85</v>
      </c>
      <c r="BK380" s="215">
        <f>ROUND(I380*H380,2)</f>
        <v>0</v>
      </c>
      <c r="BL380" s="24" t="s">
        <v>218</v>
      </c>
      <c r="BM380" s="24" t="s">
        <v>603</v>
      </c>
    </row>
    <row r="381" spans="2:47" s="1" customFormat="1" ht="81">
      <c r="B381" s="41"/>
      <c r="C381" s="63"/>
      <c r="D381" s="216" t="s">
        <v>220</v>
      </c>
      <c r="E381" s="63"/>
      <c r="F381" s="217" t="s">
        <v>604</v>
      </c>
      <c r="G381" s="63"/>
      <c r="H381" s="63"/>
      <c r="I381" s="173"/>
      <c r="J381" s="63"/>
      <c r="K381" s="63"/>
      <c r="L381" s="61"/>
      <c r="M381" s="218"/>
      <c r="N381" s="42"/>
      <c r="O381" s="42"/>
      <c r="P381" s="42"/>
      <c r="Q381" s="42"/>
      <c r="R381" s="42"/>
      <c r="S381" s="42"/>
      <c r="T381" s="78"/>
      <c r="AT381" s="24" t="s">
        <v>220</v>
      </c>
      <c r="AU381" s="24" t="s">
        <v>87</v>
      </c>
    </row>
    <row r="382" spans="2:51" s="13" customFormat="1" ht="13.5">
      <c r="B382" s="229"/>
      <c r="C382" s="230"/>
      <c r="D382" s="216" t="s">
        <v>222</v>
      </c>
      <c r="E382" s="231" t="s">
        <v>164</v>
      </c>
      <c r="F382" s="232" t="s">
        <v>605</v>
      </c>
      <c r="G382" s="230"/>
      <c r="H382" s="233">
        <v>469.2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222</v>
      </c>
      <c r="AU382" s="239" t="s">
        <v>87</v>
      </c>
      <c r="AV382" s="13" t="s">
        <v>87</v>
      </c>
      <c r="AW382" s="13" t="s">
        <v>40</v>
      </c>
      <c r="AX382" s="13" t="s">
        <v>78</v>
      </c>
      <c r="AY382" s="239" t="s">
        <v>212</v>
      </c>
    </row>
    <row r="383" spans="2:51" s="14" customFormat="1" ht="13.5">
      <c r="B383" s="240"/>
      <c r="C383" s="241"/>
      <c r="D383" s="216" t="s">
        <v>222</v>
      </c>
      <c r="E383" s="242" t="s">
        <v>76</v>
      </c>
      <c r="F383" s="243" t="s">
        <v>225</v>
      </c>
      <c r="G383" s="241"/>
      <c r="H383" s="244">
        <v>469.2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222</v>
      </c>
      <c r="AU383" s="250" t="s">
        <v>87</v>
      </c>
      <c r="AV383" s="14" t="s">
        <v>218</v>
      </c>
      <c r="AW383" s="14" t="s">
        <v>40</v>
      </c>
      <c r="AX383" s="14" t="s">
        <v>85</v>
      </c>
      <c r="AY383" s="250" t="s">
        <v>212</v>
      </c>
    </row>
    <row r="384" spans="2:65" s="1" customFormat="1" ht="25.5" customHeight="1">
      <c r="B384" s="41"/>
      <c r="C384" s="204" t="s">
        <v>606</v>
      </c>
      <c r="D384" s="204" t="s">
        <v>214</v>
      </c>
      <c r="E384" s="205" t="s">
        <v>607</v>
      </c>
      <c r="F384" s="206" t="s">
        <v>608</v>
      </c>
      <c r="G384" s="207" t="s">
        <v>113</v>
      </c>
      <c r="H384" s="208">
        <v>469.2</v>
      </c>
      <c r="I384" s="209"/>
      <c r="J384" s="210">
        <f>ROUND(I384*H384,2)</f>
        <v>0</v>
      </c>
      <c r="K384" s="206" t="s">
        <v>217</v>
      </c>
      <c r="L384" s="61"/>
      <c r="M384" s="211" t="s">
        <v>76</v>
      </c>
      <c r="N384" s="212" t="s">
        <v>48</v>
      </c>
      <c r="O384" s="42"/>
      <c r="P384" s="213">
        <f>O384*H384</f>
        <v>0</v>
      </c>
      <c r="Q384" s="213">
        <v>0.0982</v>
      </c>
      <c r="R384" s="213">
        <f>Q384*H384</f>
        <v>46.07543999999999</v>
      </c>
      <c r="S384" s="213">
        <v>0</v>
      </c>
      <c r="T384" s="214">
        <f>S384*H384</f>
        <v>0</v>
      </c>
      <c r="AR384" s="24" t="s">
        <v>218</v>
      </c>
      <c r="AT384" s="24" t="s">
        <v>214</v>
      </c>
      <c r="AU384" s="24" t="s">
        <v>87</v>
      </c>
      <c r="AY384" s="24" t="s">
        <v>212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4" t="s">
        <v>85</v>
      </c>
      <c r="BK384" s="215">
        <f>ROUND(I384*H384,2)</f>
        <v>0</v>
      </c>
      <c r="BL384" s="24" t="s">
        <v>218</v>
      </c>
      <c r="BM384" s="24" t="s">
        <v>609</v>
      </c>
    </row>
    <row r="385" spans="2:51" s="13" customFormat="1" ht="13.5">
      <c r="B385" s="229"/>
      <c r="C385" s="230"/>
      <c r="D385" s="216" t="s">
        <v>222</v>
      </c>
      <c r="E385" s="231" t="s">
        <v>76</v>
      </c>
      <c r="F385" s="232" t="s">
        <v>610</v>
      </c>
      <c r="G385" s="230"/>
      <c r="H385" s="233">
        <v>469.2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222</v>
      </c>
      <c r="AU385" s="239" t="s">
        <v>87</v>
      </c>
      <c r="AV385" s="13" t="s">
        <v>87</v>
      </c>
      <c r="AW385" s="13" t="s">
        <v>40</v>
      </c>
      <c r="AX385" s="13" t="s">
        <v>78</v>
      </c>
      <c r="AY385" s="239" t="s">
        <v>212</v>
      </c>
    </row>
    <row r="386" spans="2:51" s="14" customFormat="1" ht="13.5">
      <c r="B386" s="240"/>
      <c r="C386" s="241"/>
      <c r="D386" s="216" t="s">
        <v>222</v>
      </c>
      <c r="E386" s="242" t="s">
        <v>76</v>
      </c>
      <c r="F386" s="243" t="s">
        <v>225</v>
      </c>
      <c r="G386" s="241"/>
      <c r="H386" s="244">
        <v>469.2</v>
      </c>
      <c r="I386" s="245"/>
      <c r="J386" s="241"/>
      <c r="K386" s="241"/>
      <c r="L386" s="246"/>
      <c r="M386" s="261"/>
      <c r="N386" s="262"/>
      <c r="O386" s="262"/>
      <c r="P386" s="262"/>
      <c r="Q386" s="262"/>
      <c r="R386" s="262"/>
      <c r="S386" s="262"/>
      <c r="T386" s="263"/>
      <c r="AT386" s="250" t="s">
        <v>222</v>
      </c>
      <c r="AU386" s="250" t="s">
        <v>87</v>
      </c>
      <c r="AV386" s="14" t="s">
        <v>218</v>
      </c>
      <c r="AW386" s="14" t="s">
        <v>40</v>
      </c>
      <c r="AX386" s="14" t="s">
        <v>85</v>
      </c>
      <c r="AY386" s="250" t="s">
        <v>212</v>
      </c>
    </row>
    <row r="387" spans="2:12" s="1" customFormat="1" ht="6.95" customHeight="1">
      <c r="B387" s="56"/>
      <c r="C387" s="57"/>
      <c r="D387" s="57"/>
      <c r="E387" s="57"/>
      <c r="F387" s="57"/>
      <c r="G387" s="57"/>
      <c r="H387" s="57"/>
      <c r="I387" s="149"/>
      <c r="J387" s="57"/>
      <c r="K387" s="57"/>
      <c r="L387" s="61"/>
    </row>
  </sheetData>
  <sheetProtection algorithmName="SHA-512" hashValue="fICjkjjfGKqLKHVzVVoGDC3G008Ifc3gZTQxQnx9i0kbXyW8xaqXhAwbtHk+lwQNgBvzwJ+PtSN3HNkWXylHmg==" saltValue="xpcKWoAypAeL6fWF1OlOyV/JlPJ8DatuTX51ldYFzST5tbt4ZTywVPG7pLlxLHFvPJBuZ5eIM6F/ypswp4/W3A==" spinCount="100000" sheet="1" objects="1" scenarios="1" formatColumns="0" formatRows="0" autoFilter="0"/>
  <autoFilter ref="C94:K386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99</v>
      </c>
      <c r="AZ2" s="125" t="s">
        <v>611</v>
      </c>
      <c r="BA2" s="125" t="s">
        <v>612</v>
      </c>
      <c r="BB2" s="125" t="s">
        <v>76</v>
      </c>
      <c r="BC2" s="125" t="s">
        <v>485</v>
      </c>
      <c r="BD2" s="125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613</v>
      </c>
      <c r="BA3" s="125" t="s">
        <v>614</v>
      </c>
      <c r="BB3" s="125" t="s">
        <v>76</v>
      </c>
      <c r="BC3" s="125" t="s">
        <v>615</v>
      </c>
      <c r="BD3" s="125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616</v>
      </c>
      <c r="BA4" s="125" t="s">
        <v>617</v>
      </c>
      <c r="BB4" s="125" t="s">
        <v>76</v>
      </c>
      <c r="BC4" s="125" t="s">
        <v>267</v>
      </c>
      <c r="BD4" s="125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618</v>
      </c>
      <c r="BA5" s="125" t="s">
        <v>619</v>
      </c>
      <c r="BB5" s="125" t="s">
        <v>76</v>
      </c>
      <c r="BC5" s="125" t="s">
        <v>413</v>
      </c>
      <c r="BD5" s="125" t="s">
        <v>87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620</v>
      </c>
      <c r="BA6" s="125" t="s">
        <v>620</v>
      </c>
      <c r="BB6" s="125" t="s">
        <v>264</v>
      </c>
      <c r="BC6" s="125" t="s">
        <v>621</v>
      </c>
      <c r="BD6" s="125" t="s">
        <v>87</v>
      </c>
    </row>
    <row r="7" spans="2:11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</row>
    <row r="8" spans="2:11" ht="13.5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7" t="s">
        <v>622</v>
      </c>
      <c r="F9" s="389"/>
      <c r="G9" s="389"/>
      <c r="H9" s="389"/>
      <c r="I9" s="128"/>
      <c r="J9" s="42"/>
      <c r="K9" s="45"/>
    </row>
    <row r="10" spans="2:11" s="1" customFormat="1" ht="13.5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0" t="s">
        <v>623</v>
      </c>
      <c r="F11" s="389"/>
      <c r="G11" s="389"/>
      <c r="H11" s="389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96</v>
      </c>
      <c r="G13" s="42"/>
      <c r="H13" s="42"/>
      <c r="I13" s="129" t="s">
        <v>22</v>
      </c>
      <c r="J13" s="35" t="s">
        <v>624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625</v>
      </c>
      <c r="K22" s="45"/>
    </row>
    <row r="23" spans="2:11" s="1" customFormat="1" ht="18" customHeight="1">
      <c r="B23" s="41"/>
      <c r="C23" s="42"/>
      <c r="D23" s="42"/>
      <c r="E23" s="35" t="s">
        <v>626</v>
      </c>
      <c r="F23" s="42"/>
      <c r="G23" s="42"/>
      <c r="H23" s="42"/>
      <c r="I23" s="129" t="s">
        <v>32</v>
      </c>
      <c r="J23" s="35" t="s">
        <v>76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0">
        <f>ROUND(SUM(BE87:BE280),2)</f>
        <v>0</v>
      </c>
      <c r="G32" s="42"/>
      <c r="H32" s="42"/>
      <c r="I32" s="141">
        <v>0.21</v>
      </c>
      <c r="J32" s="140">
        <f>ROUND(ROUND((SUM(BE87:BE280)),2)*I32,2)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ROUND(SUM(BF87:BF280),2)</f>
        <v>0</v>
      </c>
      <c r="G33" s="42"/>
      <c r="H33" s="42"/>
      <c r="I33" s="141">
        <v>0.15</v>
      </c>
      <c r="J33" s="140">
        <f>ROUND(ROUND((SUM(BF87:BF280)),2)*I33,2)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0">
        <f>ROUND(SUM(BG87:BG280),2)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0">
        <f>ROUND(SUM(BH87:BH280),2)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0">
        <f>ROUND(SUM(BI87:BI280),2)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 ht="13.5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7" t="s">
        <v>622</v>
      </c>
      <c r="F49" s="389"/>
      <c r="G49" s="389"/>
      <c r="H49" s="389"/>
      <c r="I49" s="128"/>
      <c r="J49" s="42"/>
      <c r="K49" s="45"/>
    </row>
    <row r="50" spans="2:11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0" t="str">
        <f>E11</f>
        <v>2016-42-431-SP - SO 431 - Soupis prací - Veřejné osvětlení</v>
      </c>
      <c r="F51" s="389"/>
      <c r="G51" s="389"/>
      <c r="H51" s="389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Jiří Stehlík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J87</f>
        <v>0</v>
      </c>
      <c r="K60" s="45"/>
      <c r="AU60" s="24" t="s">
        <v>182</v>
      </c>
    </row>
    <row r="61" spans="2:11" s="8" customFormat="1" ht="24.95" customHeight="1">
      <c r="B61" s="159"/>
      <c r="C61" s="160"/>
      <c r="D61" s="161" t="s">
        <v>627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628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4.85" customHeight="1">
      <c r="B63" s="166"/>
      <c r="C63" s="167"/>
      <c r="D63" s="168" t="s">
        <v>629</v>
      </c>
      <c r="E63" s="169"/>
      <c r="F63" s="169"/>
      <c r="G63" s="169"/>
      <c r="H63" s="169"/>
      <c r="I63" s="170"/>
      <c r="J63" s="171">
        <f>J90</f>
        <v>0</v>
      </c>
      <c r="K63" s="172"/>
    </row>
    <row r="64" spans="2:11" s="9" customFormat="1" ht="14.85" customHeight="1">
      <c r="B64" s="166"/>
      <c r="C64" s="167"/>
      <c r="D64" s="168" t="s">
        <v>630</v>
      </c>
      <c r="E64" s="169"/>
      <c r="F64" s="169"/>
      <c r="G64" s="169"/>
      <c r="H64" s="169"/>
      <c r="I64" s="170"/>
      <c r="J64" s="171">
        <f>J198</f>
        <v>0</v>
      </c>
      <c r="K64" s="172"/>
    </row>
    <row r="65" spans="2:11" s="9" customFormat="1" ht="14.85" customHeight="1">
      <c r="B65" s="166"/>
      <c r="C65" s="167"/>
      <c r="D65" s="168" t="s">
        <v>631</v>
      </c>
      <c r="E65" s="169"/>
      <c r="F65" s="169"/>
      <c r="G65" s="169"/>
      <c r="H65" s="169"/>
      <c r="I65" s="170"/>
      <c r="J65" s="171">
        <f>J260</f>
        <v>0</v>
      </c>
      <c r="K65" s="172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2"/>
      <c r="J71" s="60"/>
      <c r="K71" s="60"/>
      <c r="L71" s="61"/>
    </row>
    <row r="72" spans="2:12" s="1" customFormat="1" ht="36.95" customHeight="1">
      <c r="B72" s="41"/>
      <c r="C72" s="62" t="s">
        <v>196</v>
      </c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6.5" customHeight="1">
      <c r="B75" s="41"/>
      <c r="C75" s="63"/>
      <c r="D75" s="63"/>
      <c r="E75" s="392" t="str">
        <f>E7</f>
        <v>Parkoviště v ul. Slavíčkova (č. 29), Sokolov</v>
      </c>
      <c r="F75" s="393"/>
      <c r="G75" s="393"/>
      <c r="H75" s="393"/>
      <c r="I75" s="173"/>
      <c r="J75" s="63"/>
      <c r="K75" s="63"/>
      <c r="L75" s="61"/>
    </row>
    <row r="76" spans="2:12" ht="13.5">
      <c r="B76" s="28"/>
      <c r="C76" s="65" t="s">
        <v>132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1"/>
      <c r="C77" s="63"/>
      <c r="D77" s="63"/>
      <c r="E77" s="392" t="s">
        <v>622</v>
      </c>
      <c r="F77" s="394"/>
      <c r="G77" s="394"/>
      <c r="H77" s="394"/>
      <c r="I77" s="173"/>
      <c r="J77" s="63"/>
      <c r="K77" s="63"/>
      <c r="L77" s="61"/>
    </row>
    <row r="78" spans="2:12" s="1" customFormat="1" ht="14.45" customHeight="1">
      <c r="B78" s="41"/>
      <c r="C78" s="65" t="s">
        <v>141</v>
      </c>
      <c r="D78" s="63"/>
      <c r="E78" s="63"/>
      <c r="F78" s="63"/>
      <c r="G78" s="63"/>
      <c r="H78" s="63"/>
      <c r="I78" s="173"/>
      <c r="J78" s="63"/>
      <c r="K78" s="63"/>
      <c r="L78" s="61"/>
    </row>
    <row r="79" spans="2:12" s="1" customFormat="1" ht="17.25" customHeight="1">
      <c r="B79" s="41"/>
      <c r="C79" s="63"/>
      <c r="D79" s="63"/>
      <c r="E79" s="363" t="str">
        <f>E11</f>
        <v>2016-42-431-SP - SO 431 - Soupis prací - Veřejné osvětlení</v>
      </c>
      <c r="F79" s="394"/>
      <c r="G79" s="394"/>
      <c r="H79" s="394"/>
      <c r="I79" s="17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3"/>
      <c r="J80" s="63"/>
      <c r="K80" s="63"/>
      <c r="L80" s="61"/>
    </row>
    <row r="81" spans="2:12" s="1" customFormat="1" ht="18" customHeight="1">
      <c r="B81" s="41"/>
      <c r="C81" s="65" t="s">
        <v>24</v>
      </c>
      <c r="D81" s="63"/>
      <c r="E81" s="63"/>
      <c r="F81" s="176" t="str">
        <f>F14</f>
        <v>ul. Slavíčkova v Sokolově, Karlovarský kraj</v>
      </c>
      <c r="G81" s="63"/>
      <c r="H81" s="63"/>
      <c r="I81" s="177" t="s">
        <v>26</v>
      </c>
      <c r="J81" s="73" t="str">
        <f>IF(J14="","",J14)</f>
        <v>29.6.2017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3"/>
      <c r="J82" s="63"/>
      <c r="K82" s="63"/>
      <c r="L82" s="61"/>
    </row>
    <row r="83" spans="2:12" s="1" customFormat="1" ht="13.5">
      <c r="B83" s="41"/>
      <c r="C83" s="65" t="s">
        <v>28</v>
      </c>
      <c r="D83" s="63"/>
      <c r="E83" s="63"/>
      <c r="F83" s="176" t="str">
        <f>E17</f>
        <v>Město Sokolov</v>
      </c>
      <c r="G83" s="63"/>
      <c r="H83" s="63"/>
      <c r="I83" s="177" t="s">
        <v>36</v>
      </c>
      <c r="J83" s="176" t="str">
        <f>E23</f>
        <v>Ing. Jiří Stehlík</v>
      </c>
      <c r="K83" s="63"/>
      <c r="L83" s="61"/>
    </row>
    <row r="84" spans="2:12" s="1" customFormat="1" ht="14.45" customHeight="1">
      <c r="B84" s="41"/>
      <c r="C84" s="65" t="s">
        <v>34</v>
      </c>
      <c r="D84" s="63"/>
      <c r="E84" s="63"/>
      <c r="F84" s="176" t="str">
        <f>IF(E20="","",E20)</f>
        <v/>
      </c>
      <c r="G84" s="63"/>
      <c r="H84" s="63"/>
      <c r="I84" s="173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20" s="10" customFormat="1" ht="29.25" customHeight="1">
      <c r="B86" s="178"/>
      <c r="C86" s="179" t="s">
        <v>197</v>
      </c>
      <c r="D86" s="180" t="s">
        <v>62</v>
      </c>
      <c r="E86" s="180" t="s">
        <v>58</v>
      </c>
      <c r="F86" s="180" t="s">
        <v>198</v>
      </c>
      <c r="G86" s="180" t="s">
        <v>199</v>
      </c>
      <c r="H86" s="180" t="s">
        <v>200</v>
      </c>
      <c r="I86" s="181" t="s">
        <v>201</v>
      </c>
      <c r="J86" s="180" t="s">
        <v>180</v>
      </c>
      <c r="K86" s="182" t="s">
        <v>202</v>
      </c>
      <c r="L86" s="183"/>
      <c r="M86" s="81" t="s">
        <v>203</v>
      </c>
      <c r="N86" s="82" t="s">
        <v>47</v>
      </c>
      <c r="O86" s="82" t="s">
        <v>204</v>
      </c>
      <c r="P86" s="82" t="s">
        <v>205</v>
      </c>
      <c r="Q86" s="82" t="s">
        <v>206</v>
      </c>
      <c r="R86" s="82" t="s">
        <v>207</v>
      </c>
      <c r="S86" s="82" t="s">
        <v>208</v>
      </c>
      <c r="T86" s="83" t="s">
        <v>209</v>
      </c>
    </row>
    <row r="87" spans="2:63" s="1" customFormat="1" ht="29.25" customHeight="1">
      <c r="B87" s="41"/>
      <c r="C87" s="87" t="s">
        <v>181</v>
      </c>
      <c r="D87" s="63"/>
      <c r="E87" s="63"/>
      <c r="F87" s="63"/>
      <c r="G87" s="63"/>
      <c r="H87" s="63"/>
      <c r="I87" s="173"/>
      <c r="J87" s="184">
        <f>BK87</f>
        <v>0</v>
      </c>
      <c r="K87" s="63"/>
      <c r="L87" s="61"/>
      <c r="M87" s="84"/>
      <c r="N87" s="85"/>
      <c r="O87" s="85"/>
      <c r="P87" s="185">
        <f>P88</f>
        <v>0</v>
      </c>
      <c r="Q87" s="85"/>
      <c r="R87" s="185">
        <f>R88</f>
        <v>46.8440696</v>
      </c>
      <c r="S87" s="85"/>
      <c r="T87" s="186">
        <f>T88</f>
        <v>0</v>
      </c>
      <c r="AT87" s="24" t="s">
        <v>77</v>
      </c>
      <c r="AU87" s="24" t="s">
        <v>182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77</v>
      </c>
      <c r="E88" s="191" t="s">
        <v>632</v>
      </c>
      <c r="F88" s="191" t="s">
        <v>633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46.8440696</v>
      </c>
      <c r="S88" s="196"/>
      <c r="T88" s="198">
        <f>T89</f>
        <v>0</v>
      </c>
      <c r="AR88" s="199" t="s">
        <v>172</v>
      </c>
      <c r="AT88" s="200" t="s">
        <v>77</v>
      </c>
      <c r="AU88" s="200" t="s">
        <v>78</v>
      </c>
      <c r="AY88" s="199" t="s">
        <v>212</v>
      </c>
      <c r="BK88" s="201">
        <f>BK89</f>
        <v>0</v>
      </c>
    </row>
    <row r="89" spans="2:63" s="11" customFormat="1" ht="19.9" customHeight="1">
      <c r="B89" s="188"/>
      <c r="C89" s="189"/>
      <c r="D89" s="190" t="s">
        <v>77</v>
      </c>
      <c r="E89" s="202" t="s">
        <v>280</v>
      </c>
      <c r="F89" s="202" t="s">
        <v>634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P90+P198+P260</f>
        <v>0</v>
      </c>
      <c r="Q89" s="196"/>
      <c r="R89" s="197">
        <f>R90+R198+R260</f>
        <v>46.8440696</v>
      </c>
      <c r="S89" s="196"/>
      <c r="T89" s="198">
        <f>T90+T198+T260</f>
        <v>0</v>
      </c>
      <c r="AR89" s="199" t="s">
        <v>172</v>
      </c>
      <c r="AT89" s="200" t="s">
        <v>77</v>
      </c>
      <c r="AU89" s="200" t="s">
        <v>85</v>
      </c>
      <c r="AY89" s="199" t="s">
        <v>212</v>
      </c>
      <c r="BK89" s="201">
        <f>BK90+BK198+BK260</f>
        <v>0</v>
      </c>
    </row>
    <row r="90" spans="2:63" s="11" customFormat="1" ht="14.85" customHeight="1">
      <c r="B90" s="188"/>
      <c r="C90" s="189"/>
      <c r="D90" s="190" t="s">
        <v>77</v>
      </c>
      <c r="E90" s="202" t="s">
        <v>635</v>
      </c>
      <c r="F90" s="202" t="s">
        <v>636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SUM(P91:P197)</f>
        <v>0</v>
      </c>
      <c r="Q90" s="196"/>
      <c r="R90" s="197">
        <f>SUM(R91:R197)</f>
        <v>36.533449999999995</v>
      </c>
      <c r="S90" s="196"/>
      <c r="T90" s="198">
        <f>SUM(T91:T197)</f>
        <v>0</v>
      </c>
      <c r="AR90" s="199" t="s">
        <v>172</v>
      </c>
      <c r="AT90" s="200" t="s">
        <v>77</v>
      </c>
      <c r="AU90" s="200" t="s">
        <v>87</v>
      </c>
      <c r="AY90" s="199" t="s">
        <v>212</v>
      </c>
      <c r="BK90" s="201">
        <f>SUM(BK91:BK197)</f>
        <v>0</v>
      </c>
    </row>
    <row r="91" spans="2:65" s="1" customFormat="1" ht="25.5" customHeight="1">
      <c r="B91" s="41"/>
      <c r="C91" s="204" t="s">
        <v>85</v>
      </c>
      <c r="D91" s="204" t="s">
        <v>214</v>
      </c>
      <c r="E91" s="205" t="s">
        <v>637</v>
      </c>
      <c r="F91" s="206" t="s">
        <v>638</v>
      </c>
      <c r="G91" s="207" t="s">
        <v>135</v>
      </c>
      <c r="H91" s="208">
        <v>2</v>
      </c>
      <c r="I91" s="209"/>
      <c r="J91" s="210">
        <f>ROUND(I91*H91,2)</f>
        <v>0</v>
      </c>
      <c r="K91" s="206" t="s">
        <v>217</v>
      </c>
      <c r="L91" s="61"/>
      <c r="M91" s="211" t="s">
        <v>76</v>
      </c>
      <c r="N91" s="212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532</v>
      </c>
      <c r="AT91" s="24" t="s">
        <v>214</v>
      </c>
      <c r="AU91" s="24" t="s">
        <v>172</v>
      </c>
      <c r="AY91" s="24" t="s">
        <v>212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85</v>
      </c>
      <c r="BK91" s="215">
        <f>ROUND(I91*H91,2)</f>
        <v>0</v>
      </c>
      <c r="BL91" s="24" t="s">
        <v>532</v>
      </c>
      <c r="BM91" s="24" t="s">
        <v>639</v>
      </c>
    </row>
    <row r="92" spans="2:51" s="12" customFormat="1" ht="13.5">
      <c r="B92" s="219"/>
      <c r="C92" s="220"/>
      <c r="D92" s="216" t="s">
        <v>222</v>
      </c>
      <c r="E92" s="221" t="s">
        <v>76</v>
      </c>
      <c r="F92" s="222" t="s">
        <v>640</v>
      </c>
      <c r="G92" s="220"/>
      <c r="H92" s="221" t="s">
        <v>76</v>
      </c>
      <c r="I92" s="223"/>
      <c r="J92" s="220"/>
      <c r="K92" s="220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222</v>
      </c>
      <c r="AU92" s="228" t="s">
        <v>172</v>
      </c>
      <c r="AV92" s="12" t="s">
        <v>85</v>
      </c>
      <c r="AW92" s="12" t="s">
        <v>40</v>
      </c>
      <c r="AX92" s="12" t="s">
        <v>78</v>
      </c>
      <c r="AY92" s="228" t="s">
        <v>212</v>
      </c>
    </row>
    <row r="93" spans="2:51" s="13" customFormat="1" ht="13.5">
      <c r="B93" s="229"/>
      <c r="C93" s="230"/>
      <c r="D93" s="216" t="s">
        <v>222</v>
      </c>
      <c r="E93" s="231" t="s">
        <v>76</v>
      </c>
      <c r="F93" s="232" t="s">
        <v>87</v>
      </c>
      <c r="G93" s="230"/>
      <c r="H93" s="233">
        <v>2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222</v>
      </c>
      <c r="AU93" s="239" t="s">
        <v>172</v>
      </c>
      <c r="AV93" s="13" t="s">
        <v>87</v>
      </c>
      <c r="AW93" s="13" t="s">
        <v>40</v>
      </c>
      <c r="AX93" s="13" t="s">
        <v>78</v>
      </c>
      <c r="AY93" s="239" t="s">
        <v>212</v>
      </c>
    </row>
    <row r="94" spans="2:51" s="14" customFormat="1" ht="13.5">
      <c r="B94" s="240"/>
      <c r="C94" s="241"/>
      <c r="D94" s="216" t="s">
        <v>222</v>
      </c>
      <c r="E94" s="242" t="s">
        <v>76</v>
      </c>
      <c r="F94" s="243" t="s">
        <v>225</v>
      </c>
      <c r="G94" s="241"/>
      <c r="H94" s="244">
        <v>2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222</v>
      </c>
      <c r="AU94" s="250" t="s">
        <v>172</v>
      </c>
      <c r="AV94" s="14" t="s">
        <v>218</v>
      </c>
      <c r="AW94" s="14" t="s">
        <v>40</v>
      </c>
      <c r="AX94" s="14" t="s">
        <v>85</v>
      </c>
      <c r="AY94" s="250" t="s">
        <v>212</v>
      </c>
    </row>
    <row r="95" spans="2:65" s="1" customFormat="1" ht="16.5" customHeight="1">
      <c r="B95" s="41"/>
      <c r="C95" s="251" t="s">
        <v>87</v>
      </c>
      <c r="D95" s="251" t="s">
        <v>280</v>
      </c>
      <c r="E95" s="252" t="s">
        <v>641</v>
      </c>
      <c r="F95" s="253" t="s">
        <v>642</v>
      </c>
      <c r="G95" s="254" t="s">
        <v>643</v>
      </c>
      <c r="H95" s="255">
        <v>2</v>
      </c>
      <c r="I95" s="256"/>
      <c r="J95" s="257">
        <f>ROUND(I95*H95,2)</f>
        <v>0</v>
      </c>
      <c r="K95" s="253" t="s">
        <v>76</v>
      </c>
      <c r="L95" s="258"/>
      <c r="M95" s="259" t="s">
        <v>76</v>
      </c>
      <c r="N95" s="260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644</v>
      </c>
      <c r="AT95" s="24" t="s">
        <v>280</v>
      </c>
      <c r="AU95" s="24" t="s">
        <v>172</v>
      </c>
      <c r="AY95" s="24" t="s">
        <v>212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85</v>
      </c>
      <c r="BK95" s="215">
        <f>ROUND(I95*H95,2)</f>
        <v>0</v>
      </c>
      <c r="BL95" s="24" t="s">
        <v>532</v>
      </c>
      <c r="BM95" s="24" t="s">
        <v>645</v>
      </c>
    </row>
    <row r="96" spans="2:47" s="1" customFormat="1" ht="27">
      <c r="B96" s="41"/>
      <c r="C96" s="63"/>
      <c r="D96" s="216" t="s">
        <v>220</v>
      </c>
      <c r="E96" s="63"/>
      <c r="F96" s="217" t="s">
        <v>646</v>
      </c>
      <c r="G96" s="63"/>
      <c r="H96" s="63"/>
      <c r="I96" s="173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220</v>
      </c>
      <c r="AU96" s="24" t="s">
        <v>172</v>
      </c>
    </row>
    <row r="97" spans="2:51" s="12" customFormat="1" ht="13.5">
      <c r="B97" s="219"/>
      <c r="C97" s="220"/>
      <c r="D97" s="216" t="s">
        <v>222</v>
      </c>
      <c r="E97" s="221" t="s">
        <v>76</v>
      </c>
      <c r="F97" s="222" t="s">
        <v>369</v>
      </c>
      <c r="G97" s="220"/>
      <c r="H97" s="221" t="s">
        <v>76</v>
      </c>
      <c r="I97" s="223"/>
      <c r="J97" s="220"/>
      <c r="K97" s="220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222</v>
      </c>
      <c r="AU97" s="228" t="s">
        <v>172</v>
      </c>
      <c r="AV97" s="12" t="s">
        <v>85</v>
      </c>
      <c r="AW97" s="12" t="s">
        <v>40</v>
      </c>
      <c r="AX97" s="12" t="s">
        <v>78</v>
      </c>
      <c r="AY97" s="228" t="s">
        <v>212</v>
      </c>
    </row>
    <row r="98" spans="2:51" s="13" customFormat="1" ht="13.5">
      <c r="B98" s="229"/>
      <c r="C98" s="230"/>
      <c r="D98" s="216" t="s">
        <v>222</v>
      </c>
      <c r="E98" s="231" t="s">
        <v>76</v>
      </c>
      <c r="F98" s="232" t="s">
        <v>87</v>
      </c>
      <c r="G98" s="230"/>
      <c r="H98" s="233">
        <v>2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222</v>
      </c>
      <c r="AU98" s="239" t="s">
        <v>172</v>
      </c>
      <c r="AV98" s="13" t="s">
        <v>87</v>
      </c>
      <c r="AW98" s="13" t="s">
        <v>40</v>
      </c>
      <c r="AX98" s="13" t="s">
        <v>78</v>
      </c>
      <c r="AY98" s="239" t="s">
        <v>212</v>
      </c>
    </row>
    <row r="99" spans="2:51" s="14" customFormat="1" ht="13.5">
      <c r="B99" s="240"/>
      <c r="C99" s="241"/>
      <c r="D99" s="216" t="s">
        <v>222</v>
      </c>
      <c r="E99" s="242" t="s">
        <v>76</v>
      </c>
      <c r="F99" s="243" t="s">
        <v>225</v>
      </c>
      <c r="G99" s="241"/>
      <c r="H99" s="244">
        <v>2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222</v>
      </c>
      <c r="AU99" s="250" t="s">
        <v>172</v>
      </c>
      <c r="AV99" s="14" t="s">
        <v>218</v>
      </c>
      <c r="AW99" s="14" t="s">
        <v>40</v>
      </c>
      <c r="AX99" s="14" t="s">
        <v>85</v>
      </c>
      <c r="AY99" s="250" t="s">
        <v>212</v>
      </c>
    </row>
    <row r="100" spans="2:65" s="1" customFormat="1" ht="16.5" customHeight="1">
      <c r="B100" s="41"/>
      <c r="C100" s="251" t="s">
        <v>172</v>
      </c>
      <c r="D100" s="251" t="s">
        <v>280</v>
      </c>
      <c r="E100" s="252" t="s">
        <v>647</v>
      </c>
      <c r="F100" s="253" t="s">
        <v>648</v>
      </c>
      <c r="G100" s="254" t="s">
        <v>643</v>
      </c>
      <c r="H100" s="255">
        <v>2</v>
      </c>
      <c r="I100" s="256"/>
      <c r="J100" s="257">
        <f>ROUND(I100*H100,2)</f>
        <v>0</v>
      </c>
      <c r="K100" s="253" t="s">
        <v>76</v>
      </c>
      <c r="L100" s="258"/>
      <c r="M100" s="259" t="s">
        <v>76</v>
      </c>
      <c r="N100" s="260" t="s">
        <v>48</v>
      </c>
      <c r="O100" s="42"/>
      <c r="P100" s="213">
        <f>O100*H100</f>
        <v>0</v>
      </c>
      <c r="Q100" s="213">
        <v>0.208</v>
      </c>
      <c r="R100" s="213">
        <f>Q100*H100</f>
        <v>0.416</v>
      </c>
      <c r="S100" s="213">
        <v>0</v>
      </c>
      <c r="T100" s="214">
        <f>S100*H100</f>
        <v>0</v>
      </c>
      <c r="AR100" s="24" t="s">
        <v>644</v>
      </c>
      <c r="AT100" s="24" t="s">
        <v>280</v>
      </c>
      <c r="AU100" s="24" t="s">
        <v>172</v>
      </c>
      <c r="AY100" s="24" t="s">
        <v>212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85</v>
      </c>
      <c r="BK100" s="215">
        <f>ROUND(I100*H100,2)</f>
        <v>0</v>
      </c>
      <c r="BL100" s="24" t="s">
        <v>532</v>
      </c>
      <c r="BM100" s="24" t="s">
        <v>649</v>
      </c>
    </row>
    <row r="101" spans="2:51" s="12" customFormat="1" ht="13.5">
      <c r="B101" s="219"/>
      <c r="C101" s="220"/>
      <c r="D101" s="216" t="s">
        <v>222</v>
      </c>
      <c r="E101" s="221" t="s">
        <v>76</v>
      </c>
      <c r="F101" s="222" t="s">
        <v>369</v>
      </c>
      <c r="G101" s="220"/>
      <c r="H101" s="221" t="s">
        <v>76</v>
      </c>
      <c r="I101" s="223"/>
      <c r="J101" s="220"/>
      <c r="K101" s="220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222</v>
      </c>
      <c r="AU101" s="228" t="s">
        <v>172</v>
      </c>
      <c r="AV101" s="12" t="s">
        <v>85</v>
      </c>
      <c r="AW101" s="12" t="s">
        <v>40</v>
      </c>
      <c r="AX101" s="12" t="s">
        <v>78</v>
      </c>
      <c r="AY101" s="228" t="s">
        <v>212</v>
      </c>
    </row>
    <row r="102" spans="2:51" s="13" customFormat="1" ht="13.5">
      <c r="B102" s="229"/>
      <c r="C102" s="230"/>
      <c r="D102" s="216" t="s">
        <v>222</v>
      </c>
      <c r="E102" s="231" t="s">
        <v>76</v>
      </c>
      <c r="F102" s="232" t="s">
        <v>87</v>
      </c>
      <c r="G102" s="230"/>
      <c r="H102" s="233">
        <v>2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222</v>
      </c>
      <c r="AU102" s="239" t="s">
        <v>172</v>
      </c>
      <c r="AV102" s="13" t="s">
        <v>87</v>
      </c>
      <c r="AW102" s="13" t="s">
        <v>40</v>
      </c>
      <c r="AX102" s="13" t="s">
        <v>78</v>
      </c>
      <c r="AY102" s="239" t="s">
        <v>212</v>
      </c>
    </row>
    <row r="103" spans="2:51" s="14" customFormat="1" ht="13.5">
      <c r="B103" s="240"/>
      <c r="C103" s="241"/>
      <c r="D103" s="216" t="s">
        <v>222</v>
      </c>
      <c r="E103" s="242" t="s">
        <v>76</v>
      </c>
      <c r="F103" s="243" t="s">
        <v>225</v>
      </c>
      <c r="G103" s="241"/>
      <c r="H103" s="244">
        <v>2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222</v>
      </c>
      <c r="AU103" s="250" t="s">
        <v>172</v>
      </c>
      <c r="AV103" s="14" t="s">
        <v>218</v>
      </c>
      <c r="AW103" s="14" t="s">
        <v>40</v>
      </c>
      <c r="AX103" s="14" t="s">
        <v>85</v>
      </c>
      <c r="AY103" s="250" t="s">
        <v>212</v>
      </c>
    </row>
    <row r="104" spans="2:65" s="1" customFormat="1" ht="16.5" customHeight="1">
      <c r="B104" s="41"/>
      <c r="C104" s="204" t="s">
        <v>218</v>
      </c>
      <c r="D104" s="204" t="s">
        <v>214</v>
      </c>
      <c r="E104" s="205" t="s">
        <v>650</v>
      </c>
      <c r="F104" s="206" t="s">
        <v>651</v>
      </c>
      <c r="G104" s="207" t="s">
        <v>135</v>
      </c>
      <c r="H104" s="208">
        <v>2</v>
      </c>
      <c r="I104" s="209"/>
      <c r="J104" s="210">
        <f>ROUND(I104*H104,2)</f>
        <v>0</v>
      </c>
      <c r="K104" s="206" t="s">
        <v>217</v>
      </c>
      <c r="L104" s="61"/>
      <c r="M104" s="211" t="s">
        <v>76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532</v>
      </c>
      <c r="AT104" s="24" t="s">
        <v>214</v>
      </c>
      <c r="AU104" s="24" t="s">
        <v>172</v>
      </c>
      <c r="AY104" s="24" t="s">
        <v>212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85</v>
      </c>
      <c r="BK104" s="215">
        <f>ROUND(I104*H104,2)</f>
        <v>0</v>
      </c>
      <c r="BL104" s="24" t="s">
        <v>532</v>
      </c>
      <c r="BM104" s="24" t="s">
        <v>652</v>
      </c>
    </row>
    <row r="105" spans="2:51" s="12" customFormat="1" ht="13.5">
      <c r="B105" s="219"/>
      <c r="C105" s="220"/>
      <c r="D105" s="216" t="s">
        <v>222</v>
      </c>
      <c r="E105" s="221" t="s">
        <v>76</v>
      </c>
      <c r="F105" s="222" t="s">
        <v>369</v>
      </c>
      <c r="G105" s="220"/>
      <c r="H105" s="221" t="s">
        <v>76</v>
      </c>
      <c r="I105" s="223"/>
      <c r="J105" s="220"/>
      <c r="K105" s="220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222</v>
      </c>
      <c r="AU105" s="228" t="s">
        <v>172</v>
      </c>
      <c r="AV105" s="12" t="s">
        <v>85</v>
      </c>
      <c r="AW105" s="12" t="s">
        <v>40</v>
      </c>
      <c r="AX105" s="12" t="s">
        <v>78</v>
      </c>
      <c r="AY105" s="228" t="s">
        <v>212</v>
      </c>
    </row>
    <row r="106" spans="2:51" s="13" customFormat="1" ht="13.5">
      <c r="B106" s="229"/>
      <c r="C106" s="230"/>
      <c r="D106" s="216" t="s">
        <v>222</v>
      </c>
      <c r="E106" s="231" t="s">
        <v>76</v>
      </c>
      <c r="F106" s="232" t="s">
        <v>87</v>
      </c>
      <c r="G106" s="230"/>
      <c r="H106" s="233">
        <v>2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222</v>
      </c>
      <c r="AU106" s="239" t="s">
        <v>172</v>
      </c>
      <c r="AV106" s="13" t="s">
        <v>87</v>
      </c>
      <c r="AW106" s="13" t="s">
        <v>40</v>
      </c>
      <c r="AX106" s="13" t="s">
        <v>78</v>
      </c>
      <c r="AY106" s="239" t="s">
        <v>212</v>
      </c>
    </row>
    <row r="107" spans="2:51" s="14" customFormat="1" ht="13.5">
      <c r="B107" s="240"/>
      <c r="C107" s="241"/>
      <c r="D107" s="216" t="s">
        <v>222</v>
      </c>
      <c r="E107" s="242" t="s">
        <v>76</v>
      </c>
      <c r="F107" s="243" t="s">
        <v>225</v>
      </c>
      <c r="G107" s="241"/>
      <c r="H107" s="244">
        <v>2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222</v>
      </c>
      <c r="AU107" s="250" t="s">
        <v>172</v>
      </c>
      <c r="AV107" s="14" t="s">
        <v>218</v>
      </c>
      <c r="AW107" s="14" t="s">
        <v>40</v>
      </c>
      <c r="AX107" s="14" t="s">
        <v>85</v>
      </c>
      <c r="AY107" s="250" t="s">
        <v>212</v>
      </c>
    </row>
    <row r="108" spans="2:65" s="1" customFormat="1" ht="16.5" customHeight="1">
      <c r="B108" s="41"/>
      <c r="C108" s="251" t="s">
        <v>136</v>
      </c>
      <c r="D108" s="251" t="s">
        <v>280</v>
      </c>
      <c r="E108" s="252" t="s">
        <v>653</v>
      </c>
      <c r="F108" s="253" t="s">
        <v>654</v>
      </c>
      <c r="G108" s="254" t="s">
        <v>643</v>
      </c>
      <c r="H108" s="255">
        <v>2</v>
      </c>
      <c r="I108" s="256"/>
      <c r="J108" s="257">
        <f>ROUND(I108*H108,2)</f>
        <v>0</v>
      </c>
      <c r="K108" s="253" t="s">
        <v>76</v>
      </c>
      <c r="L108" s="258"/>
      <c r="M108" s="259" t="s">
        <v>76</v>
      </c>
      <c r="N108" s="260" t="s">
        <v>48</v>
      </c>
      <c r="O108" s="42"/>
      <c r="P108" s="213">
        <f>O108*H108</f>
        <v>0</v>
      </c>
      <c r="Q108" s="213">
        <v>18</v>
      </c>
      <c r="R108" s="213">
        <f>Q108*H108</f>
        <v>36</v>
      </c>
      <c r="S108" s="213">
        <v>0</v>
      </c>
      <c r="T108" s="214">
        <f>S108*H108</f>
        <v>0</v>
      </c>
      <c r="AR108" s="24" t="s">
        <v>644</v>
      </c>
      <c r="AT108" s="24" t="s">
        <v>280</v>
      </c>
      <c r="AU108" s="24" t="s">
        <v>172</v>
      </c>
      <c r="AY108" s="24" t="s">
        <v>212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85</v>
      </c>
      <c r="BK108" s="215">
        <f>ROUND(I108*H108,2)</f>
        <v>0</v>
      </c>
      <c r="BL108" s="24" t="s">
        <v>532</v>
      </c>
      <c r="BM108" s="24" t="s">
        <v>655</v>
      </c>
    </row>
    <row r="109" spans="2:47" s="1" customFormat="1" ht="27">
      <c r="B109" s="41"/>
      <c r="C109" s="63"/>
      <c r="D109" s="216" t="s">
        <v>220</v>
      </c>
      <c r="E109" s="63"/>
      <c r="F109" s="217" t="s">
        <v>656</v>
      </c>
      <c r="G109" s="63"/>
      <c r="H109" s="63"/>
      <c r="I109" s="173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220</v>
      </c>
      <c r="AU109" s="24" t="s">
        <v>172</v>
      </c>
    </row>
    <row r="110" spans="2:51" s="12" customFormat="1" ht="13.5">
      <c r="B110" s="219"/>
      <c r="C110" s="220"/>
      <c r="D110" s="216" t="s">
        <v>222</v>
      </c>
      <c r="E110" s="221" t="s">
        <v>76</v>
      </c>
      <c r="F110" s="222" t="s">
        <v>369</v>
      </c>
      <c r="G110" s="220"/>
      <c r="H110" s="221" t="s">
        <v>76</v>
      </c>
      <c r="I110" s="223"/>
      <c r="J110" s="220"/>
      <c r="K110" s="220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222</v>
      </c>
      <c r="AU110" s="228" t="s">
        <v>172</v>
      </c>
      <c r="AV110" s="12" t="s">
        <v>85</v>
      </c>
      <c r="AW110" s="12" t="s">
        <v>40</v>
      </c>
      <c r="AX110" s="12" t="s">
        <v>78</v>
      </c>
      <c r="AY110" s="228" t="s">
        <v>212</v>
      </c>
    </row>
    <row r="111" spans="2:51" s="13" customFormat="1" ht="13.5">
      <c r="B111" s="229"/>
      <c r="C111" s="230"/>
      <c r="D111" s="216" t="s">
        <v>222</v>
      </c>
      <c r="E111" s="231" t="s">
        <v>76</v>
      </c>
      <c r="F111" s="232" t="s">
        <v>87</v>
      </c>
      <c r="G111" s="230"/>
      <c r="H111" s="233">
        <v>2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222</v>
      </c>
      <c r="AU111" s="239" t="s">
        <v>172</v>
      </c>
      <c r="AV111" s="13" t="s">
        <v>87</v>
      </c>
      <c r="AW111" s="13" t="s">
        <v>40</v>
      </c>
      <c r="AX111" s="13" t="s">
        <v>78</v>
      </c>
      <c r="AY111" s="239" t="s">
        <v>212</v>
      </c>
    </row>
    <row r="112" spans="2:51" s="14" customFormat="1" ht="13.5">
      <c r="B112" s="240"/>
      <c r="C112" s="241"/>
      <c r="D112" s="216" t="s">
        <v>222</v>
      </c>
      <c r="E112" s="242" t="s">
        <v>76</v>
      </c>
      <c r="F112" s="243" t="s">
        <v>225</v>
      </c>
      <c r="G112" s="241"/>
      <c r="H112" s="244">
        <v>2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222</v>
      </c>
      <c r="AU112" s="250" t="s">
        <v>172</v>
      </c>
      <c r="AV112" s="14" t="s">
        <v>218</v>
      </c>
      <c r="AW112" s="14" t="s">
        <v>40</v>
      </c>
      <c r="AX112" s="14" t="s">
        <v>85</v>
      </c>
      <c r="AY112" s="250" t="s">
        <v>212</v>
      </c>
    </row>
    <row r="113" spans="2:65" s="1" customFormat="1" ht="16.5" customHeight="1">
      <c r="B113" s="41"/>
      <c r="C113" s="204" t="s">
        <v>241</v>
      </c>
      <c r="D113" s="204" t="s">
        <v>214</v>
      </c>
      <c r="E113" s="205" t="s">
        <v>657</v>
      </c>
      <c r="F113" s="206" t="s">
        <v>658</v>
      </c>
      <c r="G113" s="207" t="s">
        <v>135</v>
      </c>
      <c r="H113" s="208">
        <v>2</v>
      </c>
      <c r="I113" s="209"/>
      <c r="J113" s="210">
        <f>ROUND(I113*H113,2)</f>
        <v>0</v>
      </c>
      <c r="K113" s="206" t="s">
        <v>217</v>
      </c>
      <c r="L113" s="61"/>
      <c r="M113" s="211" t="s">
        <v>76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532</v>
      </c>
      <c r="AT113" s="24" t="s">
        <v>214</v>
      </c>
      <c r="AU113" s="24" t="s">
        <v>172</v>
      </c>
      <c r="AY113" s="24" t="s">
        <v>212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85</v>
      </c>
      <c r="BK113" s="215">
        <f>ROUND(I113*H113,2)</f>
        <v>0</v>
      </c>
      <c r="BL113" s="24" t="s">
        <v>532</v>
      </c>
      <c r="BM113" s="24" t="s">
        <v>659</v>
      </c>
    </row>
    <row r="114" spans="2:51" s="12" customFormat="1" ht="13.5">
      <c r="B114" s="219"/>
      <c r="C114" s="220"/>
      <c r="D114" s="216" t="s">
        <v>222</v>
      </c>
      <c r="E114" s="221" t="s">
        <v>76</v>
      </c>
      <c r="F114" s="222" t="s">
        <v>369</v>
      </c>
      <c r="G114" s="220"/>
      <c r="H114" s="221" t="s">
        <v>76</v>
      </c>
      <c r="I114" s="223"/>
      <c r="J114" s="220"/>
      <c r="K114" s="220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222</v>
      </c>
      <c r="AU114" s="228" t="s">
        <v>172</v>
      </c>
      <c r="AV114" s="12" t="s">
        <v>85</v>
      </c>
      <c r="AW114" s="12" t="s">
        <v>40</v>
      </c>
      <c r="AX114" s="12" t="s">
        <v>78</v>
      </c>
      <c r="AY114" s="228" t="s">
        <v>212</v>
      </c>
    </row>
    <row r="115" spans="2:51" s="13" customFormat="1" ht="13.5">
      <c r="B115" s="229"/>
      <c r="C115" s="230"/>
      <c r="D115" s="216" t="s">
        <v>222</v>
      </c>
      <c r="E115" s="231" t="s">
        <v>76</v>
      </c>
      <c r="F115" s="232" t="s">
        <v>87</v>
      </c>
      <c r="G115" s="230"/>
      <c r="H115" s="233">
        <v>2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222</v>
      </c>
      <c r="AU115" s="239" t="s">
        <v>172</v>
      </c>
      <c r="AV115" s="13" t="s">
        <v>87</v>
      </c>
      <c r="AW115" s="13" t="s">
        <v>40</v>
      </c>
      <c r="AX115" s="13" t="s">
        <v>78</v>
      </c>
      <c r="AY115" s="239" t="s">
        <v>212</v>
      </c>
    </row>
    <row r="116" spans="2:51" s="14" customFormat="1" ht="13.5">
      <c r="B116" s="240"/>
      <c r="C116" s="241"/>
      <c r="D116" s="216" t="s">
        <v>222</v>
      </c>
      <c r="E116" s="242" t="s">
        <v>76</v>
      </c>
      <c r="F116" s="243" t="s">
        <v>225</v>
      </c>
      <c r="G116" s="241"/>
      <c r="H116" s="244">
        <v>2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222</v>
      </c>
      <c r="AU116" s="250" t="s">
        <v>172</v>
      </c>
      <c r="AV116" s="14" t="s">
        <v>218</v>
      </c>
      <c r="AW116" s="14" t="s">
        <v>40</v>
      </c>
      <c r="AX116" s="14" t="s">
        <v>85</v>
      </c>
      <c r="AY116" s="250" t="s">
        <v>212</v>
      </c>
    </row>
    <row r="117" spans="2:65" s="1" customFormat="1" ht="16.5" customHeight="1">
      <c r="B117" s="41"/>
      <c r="C117" s="251" t="s">
        <v>246</v>
      </c>
      <c r="D117" s="251" t="s">
        <v>280</v>
      </c>
      <c r="E117" s="252" t="s">
        <v>660</v>
      </c>
      <c r="F117" s="253" t="s">
        <v>661</v>
      </c>
      <c r="G117" s="254" t="s">
        <v>643</v>
      </c>
      <c r="H117" s="255">
        <v>2</v>
      </c>
      <c r="I117" s="256"/>
      <c r="J117" s="257">
        <f>ROUND(I117*H117,2)</f>
        <v>0</v>
      </c>
      <c r="K117" s="253" t="s">
        <v>76</v>
      </c>
      <c r="L117" s="258"/>
      <c r="M117" s="259" t="s">
        <v>76</v>
      </c>
      <c r="N117" s="260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644</v>
      </c>
      <c r="AT117" s="24" t="s">
        <v>280</v>
      </c>
      <c r="AU117" s="24" t="s">
        <v>172</v>
      </c>
      <c r="AY117" s="24" t="s">
        <v>212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85</v>
      </c>
      <c r="BK117" s="215">
        <f>ROUND(I117*H117,2)</f>
        <v>0</v>
      </c>
      <c r="BL117" s="24" t="s">
        <v>532</v>
      </c>
      <c r="BM117" s="24" t="s">
        <v>662</v>
      </c>
    </row>
    <row r="118" spans="2:47" s="1" customFormat="1" ht="27">
      <c r="B118" s="41"/>
      <c r="C118" s="63"/>
      <c r="D118" s="216" t="s">
        <v>220</v>
      </c>
      <c r="E118" s="63"/>
      <c r="F118" s="217" t="s">
        <v>663</v>
      </c>
      <c r="G118" s="63"/>
      <c r="H118" s="63"/>
      <c r="I118" s="173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220</v>
      </c>
      <c r="AU118" s="24" t="s">
        <v>172</v>
      </c>
    </row>
    <row r="119" spans="2:51" s="12" customFormat="1" ht="13.5">
      <c r="B119" s="219"/>
      <c r="C119" s="220"/>
      <c r="D119" s="216" t="s">
        <v>222</v>
      </c>
      <c r="E119" s="221" t="s">
        <v>76</v>
      </c>
      <c r="F119" s="222" t="s">
        <v>369</v>
      </c>
      <c r="G119" s="220"/>
      <c r="H119" s="221" t="s">
        <v>76</v>
      </c>
      <c r="I119" s="223"/>
      <c r="J119" s="220"/>
      <c r="K119" s="220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222</v>
      </c>
      <c r="AU119" s="228" t="s">
        <v>172</v>
      </c>
      <c r="AV119" s="12" t="s">
        <v>85</v>
      </c>
      <c r="AW119" s="12" t="s">
        <v>40</v>
      </c>
      <c r="AX119" s="12" t="s">
        <v>78</v>
      </c>
      <c r="AY119" s="228" t="s">
        <v>212</v>
      </c>
    </row>
    <row r="120" spans="2:51" s="13" customFormat="1" ht="13.5">
      <c r="B120" s="229"/>
      <c r="C120" s="230"/>
      <c r="D120" s="216" t="s">
        <v>222</v>
      </c>
      <c r="E120" s="231" t="s">
        <v>76</v>
      </c>
      <c r="F120" s="232" t="s">
        <v>87</v>
      </c>
      <c r="G120" s="230"/>
      <c r="H120" s="233">
        <v>2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222</v>
      </c>
      <c r="AU120" s="239" t="s">
        <v>172</v>
      </c>
      <c r="AV120" s="13" t="s">
        <v>87</v>
      </c>
      <c r="AW120" s="13" t="s">
        <v>40</v>
      </c>
      <c r="AX120" s="13" t="s">
        <v>78</v>
      </c>
      <c r="AY120" s="239" t="s">
        <v>212</v>
      </c>
    </row>
    <row r="121" spans="2:51" s="14" customFormat="1" ht="13.5">
      <c r="B121" s="240"/>
      <c r="C121" s="241"/>
      <c r="D121" s="216" t="s">
        <v>222</v>
      </c>
      <c r="E121" s="242" t="s">
        <v>76</v>
      </c>
      <c r="F121" s="243" t="s">
        <v>225</v>
      </c>
      <c r="G121" s="241"/>
      <c r="H121" s="244">
        <v>2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222</v>
      </c>
      <c r="AU121" s="250" t="s">
        <v>172</v>
      </c>
      <c r="AV121" s="14" t="s">
        <v>218</v>
      </c>
      <c r="AW121" s="14" t="s">
        <v>40</v>
      </c>
      <c r="AX121" s="14" t="s">
        <v>85</v>
      </c>
      <c r="AY121" s="250" t="s">
        <v>212</v>
      </c>
    </row>
    <row r="122" spans="2:65" s="1" customFormat="1" ht="25.5" customHeight="1">
      <c r="B122" s="41"/>
      <c r="C122" s="204" t="s">
        <v>251</v>
      </c>
      <c r="D122" s="204" t="s">
        <v>214</v>
      </c>
      <c r="E122" s="205" t="s">
        <v>664</v>
      </c>
      <c r="F122" s="206" t="s">
        <v>665</v>
      </c>
      <c r="G122" s="207" t="s">
        <v>135</v>
      </c>
      <c r="H122" s="208">
        <v>2</v>
      </c>
      <c r="I122" s="209"/>
      <c r="J122" s="210">
        <f>ROUND(I122*H122,2)</f>
        <v>0</v>
      </c>
      <c r="K122" s="206" t="s">
        <v>217</v>
      </c>
      <c r="L122" s="61"/>
      <c r="M122" s="211" t="s">
        <v>76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532</v>
      </c>
      <c r="AT122" s="24" t="s">
        <v>214</v>
      </c>
      <c r="AU122" s="24" t="s">
        <v>172</v>
      </c>
      <c r="AY122" s="24" t="s">
        <v>212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85</v>
      </c>
      <c r="BK122" s="215">
        <f>ROUND(I122*H122,2)</f>
        <v>0</v>
      </c>
      <c r="BL122" s="24" t="s">
        <v>532</v>
      </c>
      <c r="BM122" s="24" t="s">
        <v>666</v>
      </c>
    </row>
    <row r="123" spans="2:51" s="12" customFormat="1" ht="13.5">
      <c r="B123" s="219"/>
      <c r="C123" s="220"/>
      <c r="D123" s="216" t="s">
        <v>222</v>
      </c>
      <c r="E123" s="221" t="s">
        <v>76</v>
      </c>
      <c r="F123" s="222" t="s">
        <v>369</v>
      </c>
      <c r="G123" s="220"/>
      <c r="H123" s="221" t="s">
        <v>76</v>
      </c>
      <c r="I123" s="223"/>
      <c r="J123" s="220"/>
      <c r="K123" s="220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222</v>
      </c>
      <c r="AU123" s="228" t="s">
        <v>172</v>
      </c>
      <c r="AV123" s="12" t="s">
        <v>85</v>
      </c>
      <c r="AW123" s="12" t="s">
        <v>40</v>
      </c>
      <c r="AX123" s="12" t="s">
        <v>78</v>
      </c>
      <c r="AY123" s="228" t="s">
        <v>212</v>
      </c>
    </row>
    <row r="124" spans="2:51" s="13" customFormat="1" ht="13.5">
      <c r="B124" s="229"/>
      <c r="C124" s="230"/>
      <c r="D124" s="216" t="s">
        <v>222</v>
      </c>
      <c r="E124" s="231" t="s">
        <v>76</v>
      </c>
      <c r="F124" s="232" t="s">
        <v>87</v>
      </c>
      <c r="G124" s="230"/>
      <c r="H124" s="233">
        <v>2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222</v>
      </c>
      <c r="AU124" s="239" t="s">
        <v>172</v>
      </c>
      <c r="AV124" s="13" t="s">
        <v>87</v>
      </c>
      <c r="AW124" s="13" t="s">
        <v>40</v>
      </c>
      <c r="AX124" s="13" t="s">
        <v>78</v>
      </c>
      <c r="AY124" s="239" t="s">
        <v>212</v>
      </c>
    </row>
    <row r="125" spans="2:51" s="14" customFormat="1" ht="13.5">
      <c r="B125" s="240"/>
      <c r="C125" s="241"/>
      <c r="D125" s="216" t="s">
        <v>222</v>
      </c>
      <c r="E125" s="242" t="s">
        <v>76</v>
      </c>
      <c r="F125" s="243" t="s">
        <v>225</v>
      </c>
      <c r="G125" s="241"/>
      <c r="H125" s="244">
        <v>2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222</v>
      </c>
      <c r="AU125" s="250" t="s">
        <v>172</v>
      </c>
      <c r="AV125" s="14" t="s">
        <v>218</v>
      </c>
      <c r="AW125" s="14" t="s">
        <v>40</v>
      </c>
      <c r="AX125" s="14" t="s">
        <v>85</v>
      </c>
      <c r="AY125" s="250" t="s">
        <v>212</v>
      </c>
    </row>
    <row r="126" spans="2:65" s="1" customFormat="1" ht="16.5" customHeight="1">
      <c r="B126" s="41"/>
      <c r="C126" s="251" t="s">
        <v>256</v>
      </c>
      <c r="D126" s="251" t="s">
        <v>280</v>
      </c>
      <c r="E126" s="252" t="s">
        <v>667</v>
      </c>
      <c r="F126" s="253" t="s">
        <v>668</v>
      </c>
      <c r="G126" s="254" t="s">
        <v>643</v>
      </c>
      <c r="H126" s="255">
        <v>2</v>
      </c>
      <c r="I126" s="256"/>
      <c r="J126" s="257">
        <f>ROUND(I126*H126,2)</f>
        <v>0</v>
      </c>
      <c r="K126" s="253" t="s">
        <v>76</v>
      </c>
      <c r="L126" s="258"/>
      <c r="M126" s="259" t="s">
        <v>76</v>
      </c>
      <c r="N126" s="260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644</v>
      </c>
      <c r="AT126" s="24" t="s">
        <v>280</v>
      </c>
      <c r="AU126" s="24" t="s">
        <v>172</v>
      </c>
      <c r="AY126" s="24" t="s">
        <v>212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85</v>
      </c>
      <c r="BK126" s="215">
        <f>ROUND(I126*H126,2)</f>
        <v>0</v>
      </c>
      <c r="BL126" s="24" t="s">
        <v>532</v>
      </c>
      <c r="BM126" s="24" t="s">
        <v>669</v>
      </c>
    </row>
    <row r="127" spans="2:47" s="1" customFormat="1" ht="27">
      <c r="B127" s="41"/>
      <c r="C127" s="63"/>
      <c r="D127" s="216" t="s">
        <v>220</v>
      </c>
      <c r="E127" s="63"/>
      <c r="F127" s="217" t="s">
        <v>670</v>
      </c>
      <c r="G127" s="63"/>
      <c r="H127" s="63"/>
      <c r="I127" s="173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220</v>
      </c>
      <c r="AU127" s="24" t="s">
        <v>172</v>
      </c>
    </row>
    <row r="128" spans="2:51" s="12" customFormat="1" ht="13.5">
      <c r="B128" s="219"/>
      <c r="C128" s="220"/>
      <c r="D128" s="216" t="s">
        <v>222</v>
      </c>
      <c r="E128" s="221" t="s">
        <v>76</v>
      </c>
      <c r="F128" s="222" t="s">
        <v>369</v>
      </c>
      <c r="G128" s="220"/>
      <c r="H128" s="221" t="s">
        <v>76</v>
      </c>
      <c r="I128" s="223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222</v>
      </c>
      <c r="AU128" s="228" t="s">
        <v>172</v>
      </c>
      <c r="AV128" s="12" t="s">
        <v>85</v>
      </c>
      <c r="AW128" s="12" t="s">
        <v>40</v>
      </c>
      <c r="AX128" s="12" t="s">
        <v>78</v>
      </c>
      <c r="AY128" s="228" t="s">
        <v>212</v>
      </c>
    </row>
    <row r="129" spans="2:51" s="13" customFormat="1" ht="13.5">
      <c r="B129" s="229"/>
      <c r="C129" s="230"/>
      <c r="D129" s="216" t="s">
        <v>222</v>
      </c>
      <c r="E129" s="231" t="s">
        <v>76</v>
      </c>
      <c r="F129" s="232" t="s">
        <v>87</v>
      </c>
      <c r="G129" s="230"/>
      <c r="H129" s="233">
        <v>2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222</v>
      </c>
      <c r="AU129" s="239" t="s">
        <v>172</v>
      </c>
      <c r="AV129" s="13" t="s">
        <v>87</v>
      </c>
      <c r="AW129" s="13" t="s">
        <v>40</v>
      </c>
      <c r="AX129" s="13" t="s">
        <v>78</v>
      </c>
      <c r="AY129" s="239" t="s">
        <v>212</v>
      </c>
    </row>
    <row r="130" spans="2:51" s="14" customFormat="1" ht="13.5">
      <c r="B130" s="240"/>
      <c r="C130" s="241"/>
      <c r="D130" s="216" t="s">
        <v>222</v>
      </c>
      <c r="E130" s="242" t="s">
        <v>76</v>
      </c>
      <c r="F130" s="243" t="s">
        <v>225</v>
      </c>
      <c r="G130" s="241"/>
      <c r="H130" s="244">
        <v>2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222</v>
      </c>
      <c r="AU130" s="250" t="s">
        <v>172</v>
      </c>
      <c r="AV130" s="14" t="s">
        <v>218</v>
      </c>
      <c r="AW130" s="14" t="s">
        <v>40</v>
      </c>
      <c r="AX130" s="14" t="s">
        <v>85</v>
      </c>
      <c r="AY130" s="250" t="s">
        <v>212</v>
      </c>
    </row>
    <row r="131" spans="2:65" s="1" customFormat="1" ht="16.5" customHeight="1">
      <c r="B131" s="41"/>
      <c r="C131" s="204" t="s">
        <v>261</v>
      </c>
      <c r="D131" s="204" t="s">
        <v>214</v>
      </c>
      <c r="E131" s="205" t="s">
        <v>671</v>
      </c>
      <c r="F131" s="206" t="s">
        <v>672</v>
      </c>
      <c r="G131" s="207" t="s">
        <v>135</v>
      </c>
      <c r="H131" s="208">
        <v>1</v>
      </c>
      <c r="I131" s="209"/>
      <c r="J131" s="210">
        <f>ROUND(I131*H131,2)</f>
        <v>0</v>
      </c>
      <c r="K131" s="206" t="s">
        <v>217</v>
      </c>
      <c r="L131" s="61"/>
      <c r="M131" s="211" t="s">
        <v>76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297</v>
      </c>
      <c r="AT131" s="24" t="s">
        <v>214</v>
      </c>
      <c r="AU131" s="24" t="s">
        <v>172</v>
      </c>
      <c r="AY131" s="24" t="s">
        <v>212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85</v>
      </c>
      <c r="BK131" s="215">
        <f>ROUND(I131*H131,2)</f>
        <v>0</v>
      </c>
      <c r="BL131" s="24" t="s">
        <v>297</v>
      </c>
      <c r="BM131" s="24" t="s">
        <v>673</v>
      </c>
    </row>
    <row r="132" spans="2:51" s="12" customFormat="1" ht="13.5">
      <c r="B132" s="219"/>
      <c r="C132" s="220"/>
      <c r="D132" s="216" t="s">
        <v>222</v>
      </c>
      <c r="E132" s="221" t="s">
        <v>76</v>
      </c>
      <c r="F132" s="222" t="s">
        <v>369</v>
      </c>
      <c r="G132" s="220"/>
      <c r="H132" s="221" t="s">
        <v>76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222</v>
      </c>
      <c r="AU132" s="228" t="s">
        <v>172</v>
      </c>
      <c r="AV132" s="12" t="s">
        <v>85</v>
      </c>
      <c r="AW132" s="12" t="s">
        <v>40</v>
      </c>
      <c r="AX132" s="12" t="s">
        <v>78</v>
      </c>
      <c r="AY132" s="228" t="s">
        <v>212</v>
      </c>
    </row>
    <row r="133" spans="2:51" s="13" customFormat="1" ht="13.5">
      <c r="B133" s="229"/>
      <c r="C133" s="230"/>
      <c r="D133" s="216" t="s">
        <v>222</v>
      </c>
      <c r="E133" s="231" t="s">
        <v>76</v>
      </c>
      <c r="F133" s="232" t="s">
        <v>85</v>
      </c>
      <c r="G133" s="230"/>
      <c r="H133" s="233">
        <v>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222</v>
      </c>
      <c r="AU133" s="239" t="s">
        <v>172</v>
      </c>
      <c r="AV133" s="13" t="s">
        <v>87</v>
      </c>
      <c r="AW133" s="13" t="s">
        <v>40</v>
      </c>
      <c r="AX133" s="13" t="s">
        <v>78</v>
      </c>
      <c r="AY133" s="239" t="s">
        <v>212</v>
      </c>
    </row>
    <row r="134" spans="2:51" s="14" customFormat="1" ht="13.5">
      <c r="B134" s="240"/>
      <c r="C134" s="241"/>
      <c r="D134" s="216" t="s">
        <v>222</v>
      </c>
      <c r="E134" s="242" t="s">
        <v>76</v>
      </c>
      <c r="F134" s="243" t="s">
        <v>225</v>
      </c>
      <c r="G134" s="241"/>
      <c r="H134" s="244">
        <v>1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222</v>
      </c>
      <c r="AU134" s="250" t="s">
        <v>172</v>
      </c>
      <c r="AV134" s="14" t="s">
        <v>218</v>
      </c>
      <c r="AW134" s="14" t="s">
        <v>40</v>
      </c>
      <c r="AX134" s="14" t="s">
        <v>85</v>
      </c>
      <c r="AY134" s="250" t="s">
        <v>212</v>
      </c>
    </row>
    <row r="135" spans="2:65" s="1" customFormat="1" ht="16.5" customHeight="1">
      <c r="B135" s="41"/>
      <c r="C135" s="251" t="s">
        <v>267</v>
      </c>
      <c r="D135" s="251" t="s">
        <v>280</v>
      </c>
      <c r="E135" s="252" t="s">
        <v>674</v>
      </c>
      <c r="F135" s="253" t="s">
        <v>675</v>
      </c>
      <c r="G135" s="254" t="s">
        <v>643</v>
      </c>
      <c r="H135" s="255">
        <v>1</v>
      </c>
      <c r="I135" s="256"/>
      <c r="J135" s="257">
        <f>ROUND(I135*H135,2)</f>
        <v>0</v>
      </c>
      <c r="K135" s="253" t="s">
        <v>76</v>
      </c>
      <c r="L135" s="258"/>
      <c r="M135" s="259" t="s">
        <v>76</v>
      </c>
      <c r="N135" s="260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382</v>
      </c>
      <c r="AT135" s="24" t="s">
        <v>280</v>
      </c>
      <c r="AU135" s="24" t="s">
        <v>172</v>
      </c>
      <c r="AY135" s="24" t="s">
        <v>212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85</v>
      </c>
      <c r="BK135" s="215">
        <f>ROUND(I135*H135,2)</f>
        <v>0</v>
      </c>
      <c r="BL135" s="24" t="s">
        <v>297</v>
      </c>
      <c r="BM135" s="24" t="s">
        <v>676</v>
      </c>
    </row>
    <row r="136" spans="2:47" s="1" customFormat="1" ht="27">
      <c r="B136" s="41"/>
      <c r="C136" s="63"/>
      <c r="D136" s="216" t="s">
        <v>220</v>
      </c>
      <c r="E136" s="63"/>
      <c r="F136" s="217" t="s">
        <v>677</v>
      </c>
      <c r="G136" s="63"/>
      <c r="H136" s="63"/>
      <c r="I136" s="173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220</v>
      </c>
      <c r="AU136" s="24" t="s">
        <v>172</v>
      </c>
    </row>
    <row r="137" spans="2:51" s="12" customFormat="1" ht="13.5">
      <c r="B137" s="219"/>
      <c r="C137" s="220"/>
      <c r="D137" s="216" t="s">
        <v>222</v>
      </c>
      <c r="E137" s="221" t="s">
        <v>76</v>
      </c>
      <c r="F137" s="222" t="s">
        <v>369</v>
      </c>
      <c r="G137" s="220"/>
      <c r="H137" s="221" t="s">
        <v>76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222</v>
      </c>
      <c r="AU137" s="228" t="s">
        <v>172</v>
      </c>
      <c r="AV137" s="12" t="s">
        <v>85</v>
      </c>
      <c r="AW137" s="12" t="s">
        <v>40</v>
      </c>
      <c r="AX137" s="12" t="s">
        <v>78</v>
      </c>
      <c r="AY137" s="228" t="s">
        <v>212</v>
      </c>
    </row>
    <row r="138" spans="2:51" s="13" customFormat="1" ht="13.5">
      <c r="B138" s="229"/>
      <c r="C138" s="230"/>
      <c r="D138" s="216" t="s">
        <v>222</v>
      </c>
      <c r="E138" s="231" t="s">
        <v>76</v>
      </c>
      <c r="F138" s="232" t="s">
        <v>85</v>
      </c>
      <c r="G138" s="230"/>
      <c r="H138" s="233">
        <v>1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222</v>
      </c>
      <c r="AU138" s="239" t="s">
        <v>172</v>
      </c>
      <c r="AV138" s="13" t="s">
        <v>87</v>
      </c>
      <c r="AW138" s="13" t="s">
        <v>40</v>
      </c>
      <c r="AX138" s="13" t="s">
        <v>78</v>
      </c>
      <c r="AY138" s="239" t="s">
        <v>212</v>
      </c>
    </row>
    <row r="139" spans="2:51" s="14" customFormat="1" ht="13.5">
      <c r="B139" s="240"/>
      <c r="C139" s="241"/>
      <c r="D139" s="216" t="s">
        <v>222</v>
      </c>
      <c r="E139" s="242" t="s">
        <v>76</v>
      </c>
      <c r="F139" s="243" t="s">
        <v>225</v>
      </c>
      <c r="G139" s="241"/>
      <c r="H139" s="244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222</v>
      </c>
      <c r="AU139" s="250" t="s">
        <v>172</v>
      </c>
      <c r="AV139" s="14" t="s">
        <v>218</v>
      </c>
      <c r="AW139" s="14" t="s">
        <v>40</v>
      </c>
      <c r="AX139" s="14" t="s">
        <v>85</v>
      </c>
      <c r="AY139" s="250" t="s">
        <v>212</v>
      </c>
    </row>
    <row r="140" spans="2:65" s="1" customFormat="1" ht="25.5" customHeight="1">
      <c r="B140" s="41"/>
      <c r="C140" s="204" t="s">
        <v>273</v>
      </c>
      <c r="D140" s="204" t="s">
        <v>214</v>
      </c>
      <c r="E140" s="205" t="s">
        <v>678</v>
      </c>
      <c r="F140" s="206" t="s">
        <v>679</v>
      </c>
      <c r="G140" s="207" t="s">
        <v>117</v>
      </c>
      <c r="H140" s="208">
        <v>57</v>
      </c>
      <c r="I140" s="209"/>
      <c r="J140" s="210">
        <f>ROUND(I140*H140,2)</f>
        <v>0</v>
      </c>
      <c r="K140" s="206" t="s">
        <v>217</v>
      </c>
      <c r="L140" s="61"/>
      <c r="M140" s="211" t="s">
        <v>76</v>
      </c>
      <c r="N140" s="212" t="s">
        <v>48</v>
      </c>
      <c r="O140" s="4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4" t="s">
        <v>297</v>
      </c>
      <c r="AT140" s="24" t="s">
        <v>214</v>
      </c>
      <c r="AU140" s="24" t="s">
        <v>172</v>
      </c>
      <c r="AY140" s="24" t="s">
        <v>212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85</v>
      </c>
      <c r="BK140" s="215">
        <f>ROUND(I140*H140,2)</f>
        <v>0</v>
      </c>
      <c r="BL140" s="24" t="s">
        <v>297</v>
      </c>
      <c r="BM140" s="24" t="s">
        <v>680</v>
      </c>
    </row>
    <row r="141" spans="2:51" s="12" customFormat="1" ht="13.5">
      <c r="B141" s="219"/>
      <c r="C141" s="220"/>
      <c r="D141" s="216" t="s">
        <v>222</v>
      </c>
      <c r="E141" s="221" t="s">
        <v>76</v>
      </c>
      <c r="F141" s="222" t="s">
        <v>417</v>
      </c>
      <c r="G141" s="220"/>
      <c r="H141" s="221" t="s">
        <v>76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222</v>
      </c>
      <c r="AU141" s="228" t="s">
        <v>172</v>
      </c>
      <c r="AV141" s="12" t="s">
        <v>85</v>
      </c>
      <c r="AW141" s="12" t="s">
        <v>40</v>
      </c>
      <c r="AX141" s="12" t="s">
        <v>78</v>
      </c>
      <c r="AY141" s="228" t="s">
        <v>212</v>
      </c>
    </row>
    <row r="142" spans="2:51" s="13" customFormat="1" ht="13.5">
      <c r="B142" s="229"/>
      <c r="C142" s="230"/>
      <c r="D142" s="216" t="s">
        <v>222</v>
      </c>
      <c r="E142" s="231" t="s">
        <v>76</v>
      </c>
      <c r="F142" s="232" t="s">
        <v>497</v>
      </c>
      <c r="G142" s="230"/>
      <c r="H142" s="233">
        <v>57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222</v>
      </c>
      <c r="AU142" s="239" t="s">
        <v>172</v>
      </c>
      <c r="AV142" s="13" t="s">
        <v>87</v>
      </c>
      <c r="AW142" s="13" t="s">
        <v>40</v>
      </c>
      <c r="AX142" s="13" t="s">
        <v>78</v>
      </c>
      <c r="AY142" s="239" t="s">
        <v>212</v>
      </c>
    </row>
    <row r="143" spans="2:51" s="14" customFormat="1" ht="13.5">
      <c r="B143" s="240"/>
      <c r="C143" s="241"/>
      <c r="D143" s="216" t="s">
        <v>222</v>
      </c>
      <c r="E143" s="242" t="s">
        <v>76</v>
      </c>
      <c r="F143" s="243" t="s">
        <v>225</v>
      </c>
      <c r="G143" s="241"/>
      <c r="H143" s="244">
        <v>57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222</v>
      </c>
      <c r="AU143" s="250" t="s">
        <v>172</v>
      </c>
      <c r="AV143" s="14" t="s">
        <v>218</v>
      </c>
      <c r="AW143" s="14" t="s">
        <v>40</v>
      </c>
      <c r="AX143" s="14" t="s">
        <v>85</v>
      </c>
      <c r="AY143" s="250" t="s">
        <v>212</v>
      </c>
    </row>
    <row r="144" spans="2:65" s="1" customFormat="1" ht="38.25" customHeight="1">
      <c r="B144" s="41"/>
      <c r="C144" s="251" t="s">
        <v>279</v>
      </c>
      <c r="D144" s="251" t="s">
        <v>280</v>
      </c>
      <c r="E144" s="252" t="s">
        <v>681</v>
      </c>
      <c r="F144" s="253" t="s">
        <v>682</v>
      </c>
      <c r="G144" s="254" t="s">
        <v>117</v>
      </c>
      <c r="H144" s="255">
        <v>57</v>
      </c>
      <c r="I144" s="256"/>
      <c r="J144" s="257">
        <f>ROUND(I144*H144,2)</f>
        <v>0</v>
      </c>
      <c r="K144" s="253" t="s">
        <v>217</v>
      </c>
      <c r="L144" s="258"/>
      <c r="M144" s="259" t="s">
        <v>76</v>
      </c>
      <c r="N144" s="260" t="s">
        <v>48</v>
      </c>
      <c r="O144" s="42"/>
      <c r="P144" s="213">
        <f>O144*H144</f>
        <v>0</v>
      </c>
      <c r="Q144" s="213">
        <v>0.0009</v>
      </c>
      <c r="R144" s="213">
        <f>Q144*H144</f>
        <v>0.0513</v>
      </c>
      <c r="S144" s="213">
        <v>0</v>
      </c>
      <c r="T144" s="214">
        <f>S144*H144</f>
        <v>0</v>
      </c>
      <c r="AR144" s="24" t="s">
        <v>644</v>
      </c>
      <c r="AT144" s="24" t="s">
        <v>280</v>
      </c>
      <c r="AU144" s="24" t="s">
        <v>172</v>
      </c>
      <c r="AY144" s="24" t="s">
        <v>212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85</v>
      </c>
      <c r="BK144" s="215">
        <f>ROUND(I144*H144,2)</f>
        <v>0</v>
      </c>
      <c r="BL144" s="24" t="s">
        <v>532</v>
      </c>
      <c r="BM144" s="24" t="s">
        <v>683</v>
      </c>
    </row>
    <row r="145" spans="2:51" s="12" customFormat="1" ht="13.5">
      <c r="B145" s="219"/>
      <c r="C145" s="220"/>
      <c r="D145" s="216" t="s">
        <v>222</v>
      </c>
      <c r="E145" s="221" t="s">
        <v>76</v>
      </c>
      <c r="F145" s="222" t="s">
        <v>417</v>
      </c>
      <c r="G145" s="220"/>
      <c r="H145" s="221" t="s">
        <v>76</v>
      </c>
      <c r="I145" s="223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222</v>
      </c>
      <c r="AU145" s="228" t="s">
        <v>172</v>
      </c>
      <c r="AV145" s="12" t="s">
        <v>85</v>
      </c>
      <c r="AW145" s="12" t="s">
        <v>40</v>
      </c>
      <c r="AX145" s="12" t="s">
        <v>78</v>
      </c>
      <c r="AY145" s="228" t="s">
        <v>212</v>
      </c>
    </row>
    <row r="146" spans="2:51" s="13" customFormat="1" ht="13.5">
      <c r="B146" s="229"/>
      <c r="C146" s="230"/>
      <c r="D146" s="216" t="s">
        <v>222</v>
      </c>
      <c r="E146" s="231" t="s">
        <v>76</v>
      </c>
      <c r="F146" s="232" t="s">
        <v>497</v>
      </c>
      <c r="G146" s="230"/>
      <c r="H146" s="233">
        <v>57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222</v>
      </c>
      <c r="AU146" s="239" t="s">
        <v>172</v>
      </c>
      <c r="AV146" s="13" t="s">
        <v>87</v>
      </c>
      <c r="AW146" s="13" t="s">
        <v>40</v>
      </c>
      <c r="AX146" s="13" t="s">
        <v>78</v>
      </c>
      <c r="AY146" s="239" t="s">
        <v>212</v>
      </c>
    </row>
    <row r="147" spans="2:51" s="14" customFormat="1" ht="13.5">
      <c r="B147" s="240"/>
      <c r="C147" s="241"/>
      <c r="D147" s="216" t="s">
        <v>222</v>
      </c>
      <c r="E147" s="242" t="s">
        <v>76</v>
      </c>
      <c r="F147" s="243" t="s">
        <v>225</v>
      </c>
      <c r="G147" s="241"/>
      <c r="H147" s="244">
        <v>57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222</v>
      </c>
      <c r="AU147" s="250" t="s">
        <v>172</v>
      </c>
      <c r="AV147" s="14" t="s">
        <v>218</v>
      </c>
      <c r="AW147" s="14" t="s">
        <v>40</v>
      </c>
      <c r="AX147" s="14" t="s">
        <v>85</v>
      </c>
      <c r="AY147" s="250" t="s">
        <v>212</v>
      </c>
    </row>
    <row r="148" spans="2:65" s="1" customFormat="1" ht="25.5" customHeight="1">
      <c r="B148" s="41"/>
      <c r="C148" s="204" t="s">
        <v>286</v>
      </c>
      <c r="D148" s="204" t="s">
        <v>214</v>
      </c>
      <c r="E148" s="205" t="s">
        <v>684</v>
      </c>
      <c r="F148" s="206" t="s">
        <v>685</v>
      </c>
      <c r="G148" s="207" t="s">
        <v>117</v>
      </c>
      <c r="H148" s="208">
        <v>22</v>
      </c>
      <c r="I148" s="209"/>
      <c r="J148" s="210">
        <f>ROUND(I148*H148,2)</f>
        <v>0</v>
      </c>
      <c r="K148" s="206" t="s">
        <v>217</v>
      </c>
      <c r="L148" s="61"/>
      <c r="M148" s="211" t="s">
        <v>76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532</v>
      </c>
      <c r="AT148" s="24" t="s">
        <v>214</v>
      </c>
      <c r="AU148" s="24" t="s">
        <v>172</v>
      </c>
      <c r="AY148" s="24" t="s">
        <v>212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85</v>
      </c>
      <c r="BK148" s="215">
        <f>ROUND(I148*H148,2)</f>
        <v>0</v>
      </c>
      <c r="BL148" s="24" t="s">
        <v>532</v>
      </c>
      <c r="BM148" s="24" t="s">
        <v>686</v>
      </c>
    </row>
    <row r="149" spans="2:51" s="12" customFormat="1" ht="13.5">
      <c r="B149" s="219"/>
      <c r="C149" s="220"/>
      <c r="D149" s="216" t="s">
        <v>222</v>
      </c>
      <c r="E149" s="221" t="s">
        <v>76</v>
      </c>
      <c r="F149" s="222" t="s">
        <v>417</v>
      </c>
      <c r="G149" s="220"/>
      <c r="H149" s="221" t="s">
        <v>76</v>
      </c>
      <c r="I149" s="223"/>
      <c r="J149" s="220"/>
      <c r="K149" s="220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222</v>
      </c>
      <c r="AU149" s="228" t="s">
        <v>172</v>
      </c>
      <c r="AV149" s="12" t="s">
        <v>85</v>
      </c>
      <c r="AW149" s="12" t="s">
        <v>40</v>
      </c>
      <c r="AX149" s="12" t="s">
        <v>78</v>
      </c>
      <c r="AY149" s="228" t="s">
        <v>212</v>
      </c>
    </row>
    <row r="150" spans="2:51" s="13" customFormat="1" ht="13.5">
      <c r="B150" s="229"/>
      <c r="C150" s="230"/>
      <c r="D150" s="216" t="s">
        <v>222</v>
      </c>
      <c r="E150" s="231" t="s">
        <v>76</v>
      </c>
      <c r="F150" s="232" t="s">
        <v>324</v>
      </c>
      <c r="G150" s="230"/>
      <c r="H150" s="233">
        <v>22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222</v>
      </c>
      <c r="AU150" s="239" t="s">
        <v>172</v>
      </c>
      <c r="AV150" s="13" t="s">
        <v>87</v>
      </c>
      <c r="AW150" s="13" t="s">
        <v>40</v>
      </c>
      <c r="AX150" s="13" t="s">
        <v>78</v>
      </c>
      <c r="AY150" s="239" t="s">
        <v>212</v>
      </c>
    </row>
    <row r="151" spans="2:51" s="14" customFormat="1" ht="13.5">
      <c r="B151" s="240"/>
      <c r="C151" s="241"/>
      <c r="D151" s="216" t="s">
        <v>222</v>
      </c>
      <c r="E151" s="242" t="s">
        <v>76</v>
      </c>
      <c r="F151" s="243" t="s">
        <v>225</v>
      </c>
      <c r="G151" s="241"/>
      <c r="H151" s="244">
        <v>22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222</v>
      </c>
      <c r="AU151" s="250" t="s">
        <v>172</v>
      </c>
      <c r="AV151" s="14" t="s">
        <v>218</v>
      </c>
      <c r="AW151" s="14" t="s">
        <v>40</v>
      </c>
      <c r="AX151" s="14" t="s">
        <v>85</v>
      </c>
      <c r="AY151" s="250" t="s">
        <v>212</v>
      </c>
    </row>
    <row r="152" spans="2:65" s="1" customFormat="1" ht="16.5" customHeight="1">
      <c r="B152" s="41"/>
      <c r="C152" s="251" t="s">
        <v>10</v>
      </c>
      <c r="D152" s="251" t="s">
        <v>280</v>
      </c>
      <c r="E152" s="252" t="s">
        <v>687</v>
      </c>
      <c r="F152" s="253" t="s">
        <v>688</v>
      </c>
      <c r="G152" s="254" t="s">
        <v>117</v>
      </c>
      <c r="H152" s="255">
        <v>22</v>
      </c>
      <c r="I152" s="256"/>
      <c r="J152" s="257">
        <f>ROUND(I152*H152,2)</f>
        <v>0</v>
      </c>
      <c r="K152" s="253" t="s">
        <v>217</v>
      </c>
      <c r="L152" s="258"/>
      <c r="M152" s="259" t="s">
        <v>76</v>
      </c>
      <c r="N152" s="260" t="s">
        <v>48</v>
      </c>
      <c r="O152" s="42"/>
      <c r="P152" s="213">
        <f>O152*H152</f>
        <v>0</v>
      </c>
      <c r="Q152" s="213">
        <v>0.00012</v>
      </c>
      <c r="R152" s="213">
        <f>Q152*H152</f>
        <v>0.00264</v>
      </c>
      <c r="S152" s="213">
        <v>0</v>
      </c>
      <c r="T152" s="214">
        <f>S152*H152</f>
        <v>0</v>
      </c>
      <c r="AR152" s="24" t="s">
        <v>644</v>
      </c>
      <c r="AT152" s="24" t="s">
        <v>280</v>
      </c>
      <c r="AU152" s="24" t="s">
        <v>172</v>
      </c>
      <c r="AY152" s="24" t="s">
        <v>212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85</v>
      </c>
      <c r="BK152" s="215">
        <f>ROUND(I152*H152,2)</f>
        <v>0</v>
      </c>
      <c r="BL152" s="24" t="s">
        <v>532</v>
      </c>
      <c r="BM152" s="24" t="s">
        <v>689</v>
      </c>
    </row>
    <row r="153" spans="2:51" s="12" customFormat="1" ht="13.5">
      <c r="B153" s="219"/>
      <c r="C153" s="220"/>
      <c r="D153" s="216" t="s">
        <v>222</v>
      </c>
      <c r="E153" s="221" t="s">
        <v>76</v>
      </c>
      <c r="F153" s="222" t="s">
        <v>417</v>
      </c>
      <c r="G153" s="220"/>
      <c r="H153" s="221" t="s">
        <v>76</v>
      </c>
      <c r="I153" s="223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222</v>
      </c>
      <c r="AU153" s="228" t="s">
        <v>172</v>
      </c>
      <c r="AV153" s="12" t="s">
        <v>85</v>
      </c>
      <c r="AW153" s="12" t="s">
        <v>40</v>
      </c>
      <c r="AX153" s="12" t="s">
        <v>78</v>
      </c>
      <c r="AY153" s="228" t="s">
        <v>212</v>
      </c>
    </row>
    <row r="154" spans="2:51" s="13" customFormat="1" ht="13.5">
      <c r="B154" s="229"/>
      <c r="C154" s="230"/>
      <c r="D154" s="216" t="s">
        <v>222</v>
      </c>
      <c r="E154" s="231" t="s">
        <v>690</v>
      </c>
      <c r="F154" s="232" t="s">
        <v>324</v>
      </c>
      <c r="G154" s="230"/>
      <c r="H154" s="233">
        <v>22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222</v>
      </c>
      <c r="AU154" s="239" t="s">
        <v>172</v>
      </c>
      <c r="AV154" s="13" t="s">
        <v>87</v>
      </c>
      <c r="AW154" s="13" t="s">
        <v>40</v>
      </c>
      <c r="AX154" s="13" t="s">
        <v>78</v>
      </c>
      <c r="AY154" s="239" t="s">
        <v>212</v>
      </c>
    </row>
    <row r="155" spans="2:51" s="14" customFormat="1" ht="13.5">
      <c r="B155" s="240"/>
      <c r="C155" s="241"/>
      <c r="D155" s="216" t="s">
        <v>222</v>
      </c>
      <c r="E155" s="242" t="s">
        <v>76</v>
      </c>
      <c r="F155" s="243" t="s">
        <v>225</v>
      </c>
      <c r="G155" s="241"/>
      <c r="H155" s="244">
        <v>22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222</v>
      </c>
      <c r="AU155" s="250" t="s">
        <v>172</v>
      </c>
      <c r="AV155" s="14" t="s">
        <v>218</v>
      </c>
      <c r="AW155" s="14" t="s">
        <v>40</v>
      </c>
      <c r="AX155" s="14" t="s">
        <v>85</v>
      </c>
      <c r="AY155" s="250" t="s">
        <v>212</v>
      </c>
    </row>
    <row r="156" spans="2:65" s="1" customFormat="1" ht="25.5" customHeight="1">
      <c r="B156" s="41"/>
      <c r="C156" s="204" t="s">
        <v>297</v>
      </c>
      <c r="D156" s="204" t="s">
        <v>214</v>
      </c>
      <c r="E156" s="205" t="s">
        <v>691</v>
      </c>
      <c r="F156" s="206" t="s">
        <v>692</v>
      </c>
      <c r="G156" s="207" t="s">
        <v>117</v>
      </c>
      <c r="H156" s="208">
        <v>22</v>
      </c>
      <c r="I156" s="209"/>
      <c r="J156" s="210">
        <f>ROUND(I156*H156,2)</f>
        <v>0</v>
      </c>
      <c r="K156" s="206" t="s">
        <v>217</v>
      </c>
      <c r="L156" s="61"/>
      <c r="M156" s="211" t="s">
        <v>76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532</v>
      </c>
      <c r="AT156" s="24" t="s">
        <v>214</v>
      </c>
      <c r="AU156" s="24" t="s">
        <v>172</v>
      </c>
      <c r="AY156" s="24" t="s">
        <v>212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85</v>
      </c>
      <c r="BK156" s="215">
        <f>ROUND(I156*H156,2)</f>
        <v>0</v>
      </c>
      <c r="BL156" s="24" t="s">
        <v>532</v>
      </c>
      <c r="BM156" s="24" t="s">
        <v>693</v>
      </c>
    </row>
    <row r="157" spans="2:51" s="12" customFormat="1" ht="13.5">
      <c r="B157" s="219"/>
      <c r="C157" s="220"/>
      <c r="D157" s="216" t="s">
        <v>222</v>
      </c>
      <c r="E157" s="221" t="s">
        <v>76</v>
      </c>
      <c r="F157" s="222" t="s">
        <v>417</v>
      </c>
      <c r="G157" s="220"/>
      <c r="H157" s="221" t="s">
        <v>76</v>
      </c>
      <c r="I157" s="223"/>
      <c r="J157" s="220"/>
      <c r="K157" s="220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222</v>
      </c>
      <c r="AU157" s="228" t="s">
        <v>172</v>
      </c>
      <c r="AV157" s="12" t="s">
        <v>85</v>
      </c>
      <c r="AW157" s="12" t="s">
        <v>40</v>
      </c>
      <c r="AX157" s="12" t="s">
        <v>78</v>
      </c>
      <c r="AY157" s="228" t="s">
        <v>212</v>
      </c>
    </row>
    <row r="158" spans="2:51" s="13" customFormat="1" ht="13.5">
      <c r="B158" s="229"/>
      <c r="C158" s="230"/>
      <c r="D158" s="216" t="s">
        <v>222</v>
      </c>
      <c r="E158" s="231" t="s">
        <v>76</v>
      </c>
      <c r="F158" s="232" t="s">
        <v>324</v>
      </c>
      <c r="G158" s="230"/>
      <c r="H158" s="233">
        <v>22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222</v>
      </c>
      <c r="AU158" s="239" t="s">
        <v>172</v>
      </c>
      <c r="AV158" s="13" t="s">
        <v>87</v>
      </c>
      <c r="AW158" s="13" t="s">
        <v>40</v>
      </c>
      <c r="AX158" s="13" t="s">
        <v>78</v>
      </c>
      <c r="AY158" s="239" t="s">
        <v>212</v>
      </c>
    </row>
    <row r="159" spans="2:51" s="14" customFormat="1" ht="13.5">
      <c r="B159" s="240"/>
      <c r="C159" s="241"/>
      <c r="D159" s="216" t="s">
        <v>222</v>
      </c>
      <c r="E159" s="242" t="s">
        <v>76</v>
      </c>
      <c r="F159" s="243" t="s">
        <v>225</v>
      </c>
      <c r="G159" s="241"/>
      <c r="H159" s="244">
        <v>22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222</v>
      </c>
      <c r="AU159" s="250" t="s">
        <v>172</v>
      </c>
      <c r="AV159" s="14" t="s">
        <v>218</v>
      </c>
      <c r="AW159" s="14" t="s">
        <v>40</v>
      </c>
      <c r="AX159" s="14" t="s">
        <v>85</v>
      </c>
      <c r="AY159" s="250" t="s">
        <v>212</v>
      </c>
    </row>
    <row r="160" spans="2:65" s="1" customFormat="1" ht="38.25" customHeight="1">
      <c r="B160" s="41"/>
      <c r="C160" s="251" t="s">
        <v>301</v>
      </c>
      <c r="D160" s="251" t="s">
        <v>280</v>
      </c>
      <c r="E160" s="252" t="s">
        <v>694</v>
      </c>
      <c r="F160" s="253" t="s">
        <v>695</v>
      </c>
      <c r="G160" s="254" t="s">
        <v>117</v>
      </c>
      <c r="H160" s="255">
        <v>22</v>
      </c>
      <c r="I160" s="256"/>
      <c r="J160" s="257">
        <f>ROUND(I160*H160,2)</f>
        <v>0</v>
      </c>
      <c r="K160" s="253" t="s">
        <v>217</v>
      </c>
      <c r="L160" s="258"/>
      <c r="M160" s="259" t="s">
        <v>76</v>
      </c>
      <c r="N160" s="260" t="s">
        <v>48</v>
      </c>
      <c r="O160" s="42"/>
      <c r="P160" s="213">
        <f>O160*H160</f>
        <v>0</v>
      </c>
      <c r="Q160" s="213">
        <v>0.00035</v>
      </c>
      <c r="R160" s="213">
        <f>Q160*H160</f>
        <v>0.0077</v>
      </c>
      <c r="S160" s="213">
        <v>0</v>
      </c>
      <c r="T160" s="214">
        <f>S160*H160</f>
        <v>0</v>
      </c>
      <c r="AR160" s="24" t="s">
        <v>644</v>
      </c>
      <c r="AT160" s="24" t="s">
        <v>280</v>
      </c>
      <c r="AU160" s="24" t="s">
        <v>172</v>
      </c>
      <c r="AY160" s="24" t="s">
        <v>212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85</v>
      </c>
      <c r="BK160" s="215">
        <f>ROUND(I160*H160,2)</f>
        <v>0</v>
      </c>
      <c r="BL160" s="24" t="s">
        <v>532</v>
      </c>
      <c r="BM160" s="24" t="s">
        <v>696</v>
      </c>
    </row>
    <row r="161" spans="2:47" s="1" customFormat="1" ht="27">
      <c r="B161" s="41"/>
      <c r="C161" s="63"/>
      <c r="D161" s="216" t="s">
        <v>220</v>
      </c>
      <c r="E161" s="63"/>
      <c r="F161" s="217" t="s">
        <v>697</v>
      </c>
      <c r="G161" s="63"/>
      <c r="H161" s="63"/>
      <c r="I161" s="173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220</v>
      </c>
      <c r="AU161" s="24" t="s">
        <v>172</v>
      </c>
    </row>
    <row r="162" spans="2:51" s="12" customFormat="1" ht="13.5">
      <c r="B162" s="219"/>
      <c r="C162" s="220"/>
      <c r="D162" s="216" t="s">
        <v>222</v>
      </c>
      <c r="E162" s="221" t="s">
        <v>76</v>
      </c>
      <c r="F162" s="222" t="s">
        <v>417</v>
      </c>
      <c r="G162" s="220"/>
      <c r="H162" s="221" t="s">
        <v>76</v>
      </c>
      <c r="I162" s="223"/>
      <c r="J162" s="220"/>
      <c r="K162" s="220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222</v>
      </c>
      <c r="AU162" s="228" t="s">
        <v>172</v>
      </c>
      <c r="AV162" s="12" t="s">
        <v>85</v>
      </c>
      <c r="AW162" s="12" t="s">
        <v>40</v>
      </c>
      <c r="AX162" s="12" t="s">
        <v>78</v>
      </c>
      <c r="AY162" s="228" t="s">
        <v>212</v>
      </c>
    </row>
    <row r="163" spans="2:51" s="13" customFormat="1" ht="13.5">
      <c r="B163" s="229"/>
      <c r="C163" s="230"/>
      <c r="D163" s="216" t="s">
        <v>222</v>
      </c>
      <c r="E163" s="231" t="s">
        <v>76</v>
      </c>
      <c r="F163" s="232" t="s">
        <v>324</v>
      </c>
      <c r="G163" s="230"/>
      <c r="H163" s="233">
        <v>22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222</v>
      </c>
      <c r="AU163" s="239" t="s">
        <v>172</v>
      </c>
      <c r="AV163" s="13" t="s">
        <v>87</v>
      </c>
      <c r="AW163" s="13" t="s">
        <v>40</v>
      </c>
      <c r="AX163" s="13" t="s">
        <v>78</v>
      </c>
      <c r="AY163" s="239" t="s">
        <v>212</v>
      </c>
    </row>
    <row r="164" spans="2:51" s="14" customFormat="1" ht="13.5">
      <c r="B164" s="240"/>
      <c r="C164" s="241"/>
      <c r="D164" s="216" t="s">
        <v>222</v>
      </c>
      <c r="E164" s="242" t="s">
        <v>76</v>
      </c>
      <c r="F164" s="243" t="s">
        <v>225</v>
      </c>
      <c r="G164" s="241"/>
      <c r="H164" s="244">
        <v>22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222</v>
      </c>
      <c r="AU164" s="250" t="s">
        <v>172</v>
      </c>
      <c r="AV164" s="14" t="s">
        <v>218</v>
      </c>
      <c r="AW164" s="14" t="s">
        <v>40</v>
      </c>
      <c r="AX164" s="14" t="s">
        <v>85</v>
      </c>
      <c r="AY164" s="250" t="s">
        <v>212</v>
      </c>
    </row>
    <row r="165" spans="2:65" s="1" customFormat="1" ht="25.5" customHeight="1">
      <c r="B165" s="41"/>
      <c r="C165" s="204" t="s">
        <v>291</v>
      </c>
      <c r="D165" s="204" t="s">
        <v>214</v>
      </c>
      <c r="E165" s="205" t="s">
        <v>698</v>
      </c>
      <c r="F165" s="206" t="s">
        <v>699</v>
      </c>
      <c r="G165" s="207" t="s">
        <v>117</v>
      </c>
      <c r="H165" s="208">
        <v>4</v>
      </c>
      <c r="I165" s="209"/>
      <c r="J165" s="210">
        <f>ROUND(I165*H165,2)</f>
        <v>0</v>
      </c>
      <c r="K165" s="206" t="s">
        <v>217</v>
      </c>
      <c r="L165" s="61"/>
      <c r="M165" s="211" t="s">
        <v>76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532</v>
      </c>
      <c r="AT165" s="24" t="s">
        <v>214</v>
      </c>
      <c r="AU165" s="24" t="s">
        <v>172</v>
      </c>
      <c r="AY165" s="24" t="s">
        <v>212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85</v>
      </c>
      <c r="BK165" s="215">
        <f>ROUND(I165*H165,2)</f>
        <v>0</v>
      </c>
      <c r="BL165" s="24" t="s">
        <v>532</v>
      </c>
      <c r="BM165" s="24" t="s">
        <v>700</v>
      </c>
    </row>
    <row r="166" spans="2:51" s="12" customFormat="1" ht="13.5">
      <c r="B166" s="219"/>
      <c r="C166" s="220"/>
      <c r="D166" s="216" t="s">
        <v>222</v>
      </c>
      <c r="E166" s="221" t="s">
        <v>76</v>
      </c>
      <c r="F166" s="222" t="s">
        <v>417</v>
      </c>
      <c r="G166" s="220"/>
      <c r="H166" s="221" t="s">
        <v>76</v>
      </c>
      <c r="I166" s="223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222</v>
      </c>
      <c r="AU166" s="228" t="s">
        <v>172</v>
      </c>
      <c r="AV166" s="12" t="s">
        <v>85</v>
      </c>
      <c r="AW166" s="12" t="s">
        <v>40</v>
      </c>
      <c r="AX166" s="12" t="s">
        <v>78</v>
      </c>
      <c r="AY166" s="228" t="s">
        <v>212</v>
      </c>
    </row>
    <row r="167" spans="2:51" s="13" customFormat="1" ht="13.5">
      <c r="B167" s="229"/>
      <c r="C167" s="230"/>
      <c r="D167" s="216" t="s">
        <v>222</v>
      </c>
      <c r="E167" s="231" t="s">
        <v>76</v>
      </c>
      <c r="F167" s="232" t="s">
        <v>218</v>
      </c>
      <c r="G167" s="230"/>
      <c r="H167" s="233">
        <v>4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222</v>
      </c>
      <c r="AU167" s="239" t="s">
        <v>172</v>
      </c>
      <c r="AV167" s="13" t="s">
        <v>87</v>
      </c>
      <c r="AW167" s="13" t="s">
        <v>40</v>
      </c>
      <c r="AX167" s="13" t="s">
        <v>78</v>
      </c>
      <c r="AY167" s="239" t="s">
        <v>212</v>
      </c>
    </row>
    <row r="168" spans="2:51" s="14" customFormat="1" ht="13.5">
      <c r="B168" s="240"/>
      <c r="C168" s="241"/>
      <c r="D168" s="216" t="s">
        <v>222</v>
      </c>
      <c r="E168" s="242" t="s">
        <v>76</v>
      </c>
      <c r="F168" s="243" t="s">
        <v>225</v>
      </c>
      <c r="G168" s="241"/>
      <c r="H168" s="244">
        <v>4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222</v>
      </c>
      <c r="AU168" s="250" t="s">
        <v>172</v>
      </c>
      <c r="AV168" s="14" t="s">
        <v>218</v>
      </c>
      <c r="AW168" s="14" t="s">
        <v>40</v>
      </c>
      <c r="AX168" s="14" t="s">
        <v>85</v>
      </c>
      <c r="AY168" s="250" t="s">
        <v>212</v>
      </c>
    </row>
    <row r="169" spans="2:65" s="1" customFormat="1" ht="38.25" customHeight="1">
      <c r="B169" s="41"/>
      <c r="C169" s="251" t="s">
        <v>309</v>
      </c>
      <c r="D169" s="251" t="s">
        <v>280</v>
      </c>
      <c r="E169" s="252" t="s">
        <v>701</v>
      </c>
      <c r="F169" s="253" t="s">
        <v>702</v>
      </c>
      <c r="G169" s="254" t="s">
        <v>117</v>
      </c>
      <c r="H169" s="255">
        <v>4</v>
      </c>
      <c r="I169" s="256"/>
      <c r="J169" s="257">
        <f>ROUND(I169*H169,2)</f>
        <v>0</v>
      </c>
      <c r="K169" s="253" t="s">
        <v>217</v>
      </c>
      <c r="L169" s="258"/>
      <c r="M169" s="259" t="s">
        <v>76</v>
      </c>
      <c r="N169" s="260" t="s">
        <v>48</v>
      </c>
      <c r="O169" s="42"/>
      <c r="P169" s="213">
        <f>O169*H169</f>
        <v>0</v>
      </c>
      <c r="Q169" s="213">
        <v>0.00019</v>
      </c>
      <c r="R169" s="213">
        <f>Q169*H169</f>
        <v>0.00076</v>
      </c>
      <c r="S169" s="213">
        <v>0</v>
      </c>
      <c r="T169" s="214">
        <f>S169*H169</f>
        <v>0</v>
      </c>
      <c r="AR169" s="24" t="s">
        <v>644</v>
      </c>
      <c r="AT169" s="24" t="s">
        <v>280</v>
      </c>
      <c r="AU169" s="24" t="s">
        <v>172</v>
      </c>
      <c r="AY169" s="24" t="s">
        <v>212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85</v>
      </c>
      <c r="BK169" s="215">
        <f>ROUND(I169*H169,2)</f>
        <v>0</v>
      </c>
      <c r="BL169" s="24" t="s">
        <v>532</v>
      </c>
      <c r="BM169" s="24" t="s">
        <v>703</v>
      </c>
    </row>
    <row r="170" spans="2:47" s="1" customFormat="1" ht="27">
      <c r="B170" s="41"/>
      <c r="C170" s="63"/>
      <c r="D170" s="216" t="s">
        <v>220</v>
      </c>
      <c r="E170" s="63"/>
      <c r="F170" s="217" t="s">
        <v>704</v>
      </c>
      <c r="G170" s="63"/>
      <c r="H170" s="63"/>
      <c r="I170" s="173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220</v>
      </c>
      <c r="AU170" s="24" t="s">
        <v>172</v>
      </c>
    </row>
    <row r="171" spans="2:51" s="12" customFormat="1" ht="13.5">
      <c r="B171" s="219"/>
      <c r="C171" s="220"/>
      <c r="D171" s="216" t="s">
        <v>222</v>
      </c>
      <c r="E171" s="221" t="s">
        <v>76</v>
      </c>
      <c r="F171" s="222" t="s">
        <v>417</v>
      </c>
      <c r="G171" s="220"/>
      <c r="H171" s="221" t="s">
        <v>76</v>
      </c>
      <c r="I171" s="223"/>
      <c r="J171" s="220"/>
      <c r="K171" s="220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222</v>
      </c>
      <c r="AU171" s="228" t="s">
        <v>172</v>
      </c>
      <c r="AV171" s="12" t="s">
        <v>85</v>
      </c>
      <c r="AW171" s="12" t="s">
        <v>40</v>
      </c>
      <c r="AX171" s="12" t="s">
        <v>78</v>
      </c>
      <c r="AY171" s="228" t="s">
        <v>212</v>
      </c>
    </row>
    <row r="172" spans="2:51" s="13" customFormat="1" ht="13.5">
      <c r="B172" s="229"/>
      <c r="C172" s="230"/>
      <c r="D172" s="216" t="s">
        <v>222</v>
      </c>
      <c r="E172" s="231" t="s">
        <v>76</v>
      </c>
      <c r="F172" s="232" t="s">
        <v>218</v>
      </c>
      <c r="G172" s="230"/>
      <c r="H172" s="233">
        <v>4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222</v>
      </c>
      <c r="AU172" s="239" t="s">
        <v>172</v>
      </c>
      <c r="AV172" s="13" t="s">
        <v>87</v>
      </c>
      <c r="AW172" s="13" t="s">
        <v>40</v>
      </c>
      <c r="AX172" s="13" t="s">
        <v>78</v>
      </c>
      <c r="AY172" s="239" t="s">
        <v>212</v>
      </c>
    </row>
    <row r="173" spans="2:51" s="14" customFormat="1" ht="13.5">
      <c r="B173" s="240"/>
      <c r="C173" s="241"/>
      <c r="D173" s="216" t="s">
        <v>222</v>
      </c>
      <c r="E173" s="242" t="s">
        <v>76</v>
      </c>
      <c r="F173" s="243" t="s">
        <v>225</v>
      </c>
      <c r="G173" s="241"/>
      <c r="H173" s="244">
        <v>4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222</v>
      </c>
      <c r="AU173" s="250" t="s">
        <v>172</v>
      </c>
      <c r="AV173" s="14" t="s">
        <v>218</v>
      </c>
      <c r="AW173" s="14" t="s">
        <v>40</v>
      </c>
      <c r="AX173" s="14" t="s">
        <v>85</v>
      </c>
      <c r="AY173" s="250" t="s">
        <v>212</v>
      </c>
    </row>
    <row r="174" spans="2:65" s="1" customFormat="1" ht="38.25" customHeight="1">
      <c r="B174" s="41"/>
      <c r="C174" s="204" t="s">
        <v>315</v>
      </c>
      <c r="D174" s="204" t="s">
        <v>214</v>
      </c>
      <c r="E174" s="205" t="s">
        <v>705</v>
      </c>
      <c r="F174" s="206" t="s">
        <v>706</v>
      </c>
      <c r="G174" s="207" t="s">
        <v>117</v>
      </c>
      <c r="H174" s="208">
        <v>14</v>
      </c>
      <c r="I174" s="209"/>
      <c r="J174" s="210">
        <f>ROUND(I174*H174,2)</f>
        <v>0</v>
      </c>
      <c r="K174" s="206" t="s">
        <v>217</v>
      </c>
      <c r="L174" s="61"/>
      <c r="M174" s="211" t="s">
        <v>76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532</v>
      </c>
      <c r="AT174" s="24" t="s">
        <v>214</v>
      </c>
      <c r="AU174" s="24" t="s">
        <v>172</v>
      </c>
      <c r="AY174" s="24" t="s">
        <v>212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85</v>
      </c>
      <c r="BK174" s="215">
        <f>ROUND(I174*H174,2)</f>
        <v>0</v>
      </c>
      <c r="BL174" s="24" t="s">
        <v>532</v>
      </c>
      <c r="BM174" s="24" t="s">
        <v>707</v>
      </c>
    </row>
    <row r="175" spans="2:51" s="12" customFormat="1" ht="27">
      <c r="B175" s="219"/>
      <c r="C175" s="220"/>
      <c r="D175" s="216" t="s">
        <v>222</v>
      </c>
      <c r="E175" s="221" t="s">
        <v>76</v>
      </c>
      <c r="F175" s="222" t="s">
        <v>708</v>
      </c>
      <c r="G175" s="220"/>
      <c r="H175" s="221" t="s">
        <v>76</v>
      </c>
      <c r="I175" s="223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222</v>
      </c>
      <c r="AU175" s="228" t="s">
        <v>172</v>
      </c>
      <c r="AV175" s="12" t="s">
        <v>85</v>
      </c>
      <c r="AW175" s="12" t="s">
        <v>40</v>
      </c>
      <c r="AX175" s="12" t="s">
        <v>78</v>
      </c>
      <c r="AY175" s="228" t="s">
        <v>212</v>
      </c>
    </row>
    <row r="176" spans="2:51" s="13" customFormat="1" ht="13.5">
      <c r="B176" s="229"/>
      <c r="C176" s="230"/>
      <c r="D176" s="216" t="s">
        <v>222</v>
      </c>
      <c r="E176" s="231" t="s">
        <v>76</v>
      </c>
      <c r="F176" s="232" t="s">
        <v>286</v>
      </c>
      <c r="G176" s="230"/>
      <c r="H176" s="233">
        <v>14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222</v>
      </c>
      <c r="AU176" s="239" t="s">
        <v>172</v>
      </c>
      <c r="AV176" s="13" t="s">
        <v>87</v>
      </c>
      <c r="AW176" s="13" t="s">
        <v>40</v>
      </c>
      <c r="AX176" s="13" t="s">
        <v>78</v>
      </c>
      <c r="AY176" s="239" t="s">
        <v>212</v>
      </c>
    </row>
    <row r="177" spans="2:51" s="14" customFormat="1" ht="13.5">
      <c r="B177" s="240"/>
      <c r="C177" s="241"/>
      <c r="D177" s="216" t="s">
        <v>222</v>
      </c>
      <c r="E177" s="242" t="s">
        <v>76</v>
      </c>
      <c r="F177" s="243" t="s">
        <v>225</v>
      </c>
      <c r="G177" s="241"/>
      <c r="H177" s="244">
        <v>14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222</v>
      </c>
      <c r="AU177" s="250" t="s">
        <v>172</v>
      </c>
      <c r="AV177" s="14" t="s">
        <v>218</v>
      </c>
      <c r="AW177" s="14" t="s">
        <v>40</v>
      </c>
      <c r="AX177" s="14" t="s">
        <v>85</v>
      </c>
      <c r="AY177" s="250" t="s">
        <v>212</v>
      </c>
    </row>
    <row r="178" spans="2:65" s="1" customFormat="1" ht="25.5" customHeight="1">
      <c r="B178" s="41"/>
      <c r="C178" s="204" t="s">
        <v>9</v>
      </c>
      <c r="D178" s="204" t="s">
        <v>214</v>
      </c>
      <c r="E178" s="205" t="s">
        <v>709</v>
      </c>
      <c r="F178" s="206" t="s">
        <v>710</v>
      </c>
      <c r="G178" s="207" t="s">
        <v>135</v>
      </c>
      <c r="H178" s="208">
        <v>8</v>
      </c>
      <c r="I178" s="209"/>
      <c r="J178" s="210">
        <f>ROUND(I178*H178,2)</f>
        <v>0</v>
      </c>
      <c r="K178" s="206" t="s">
        <v>217</v>
      </c>
      <c r="L178" s="61"/>
      <c r="M178" s="211" t="s">
        <v>76</v>
      </c>
      <c r="N178" s="212" t="s">
        <v>48</v>
      </c>
      <c r="O178" s="4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4" t="s">
        <v>532</v>
      </c>
      <c r="AT178" s="24" t="s">
        <v>214</v>
      </c>
      <c r="AU178" s="24" t="s">
        <v>172</v>
      </c>
      <c r="AY178" s="24" t="s">
        <v>212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4" t="s">
        <v>85</v>
      </c>
      <c r="BK178" s="215">
        <f>ROUND(I178*H178,2)</f>
        <v>0</v>
      </c>
      <c r="BL178" s="24" t="s">
        <v>532</v>
      </c>
      <c r="BM178" s="24" t="s">
        <v>711</v>
      </c>
    </row>
    <row r="179" spans="2:51" s="12" customFormat="1" ht="13.5">
      <c r="B179" s="219"/>
      <c r="C179" s="220"/>
      <c r="D179" s="216" t="s">
        <v>222</v>
      </c>
      <c r="E179" s="221" t="s">
        <v>76</v>
      </c>
      <c r="F179" s="222" t="s">
        <v>369</v>
      </c>
      <c r="G179" s="220"/>
      <c r="H179" s="221" t="s">
        <v>76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222</v>
      </c>
      <c r="AU179" s="228" t="s">
        <v>172</v>
      </c>
      <c r="AV179" s="12" t="s">
        <v>85</v>
      </c>
      <c r="AW179" s="12" t="s">
        <v>40</v>
      </c>
      <c r="AX179" s="12" t="s">
        <v>78</v>
      </c>
      <c r="AY179" s="228" t="s">
        <v>212</v>
      </c>
    </row>
    <row r="180" spans="2:51" s="13" customFormat="1" ht="13.5">
      <c r="B180" s="229"/>
      <c r="C180" s="230"/>
      <c r="D180" s="216" t="s">
        <v>222</v>
      </c>
      <c r="E180" s="231" t="s">
        <v>76</v>
      </c>
      <c r="F180" s="232" t="s">
        <v>251</v>
      </c>
      <c r="G180" s="230"/>
      <c r="H180" s="233">
        <v>8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222</v>
      </c>
      <c r="AU180" s="239" t="s">
        <v>172</v>
      </c>
      <c r="AV180" s="13" t="s">
        <v>87</v>
      </c>
      <c r="AW180" s="13" t="s">
        <v>40</v>
      </c>
      <c r="AX180" s="13" t="s">
        <v>78</v>
      </c>
      <c r="AY180" s="239" t="s">
        <v>212</v>
      </c>
    </row>
    <row r="181" spans="2:51" s="14" customFormat="1" ht="13.5">
      <c r="B181" s="240"/>
      <c r="C181" s="241"/>
      <c r="D181" s="216" t="s">
        <v>222</v>
      </c>
      <c r="E181" s="242" t="s">
        <v>76</v>
      </c>
      <c r="F181" s="243" t="s">
        <v>225</v>
      </c>
      <c r="G181" s="241"/>
      <c r="H181" s="244">
        <v>8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222</v>
      </c>
      <c r="AU181" s="250" t="s">
        <v>172</v>
      </c>
      <c r="AV181" s="14" t="s">
        <v>218</v>
      </c>
      <c r="AW181" s="14" t="s">
        <v>40</v>
      </c>
      <c r="AX181" s="14" t="s">
        <v>85</v>
      </c>
      <c r="AY181" s="250" t="s">
        <v>212</v>
      </c>
    </row>
    <row r="182" spans="2:65" s="1" customFormat="1" ht="25.5" customHeight="1">
      <c r="B182" s="41"/>
      <c r="C182" s="204" t="s">
        <v>324</v>
      </c>
      <c r="D182" s="204" t="s">
        <v>214</v>
      </c>
      <c r="E182" s="205" t="s">
        <v>712</v>
      </c>
      <c r="F182" s="206" t="s">
        <v>713</v>
      </c>
      <c r="G182" s="207" t="s">
        <v>135</v>
      </c>
      <c r="H182" s="208">
        <v>12</v>
      </c>
      <c r="I182" s="209"/>
      <c r="J182" s="210">
        <f>ROUND(I182*H182,2)</f>
        <v>0</v>
      </c>
      <c r="K182" s="206" t="s">
        <v>217</v>
      </c>
      <c r="L182" s="61"/>
      <c r="M182" s="211" t="s">
        <v>76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532</v>
      </c>
      <c r="AT182" s="24" t="s">
        <v>214</v>
      </c>
      <c r="AU182" s="24" t="s">
        <v>172</v>
      </c>
      <c r="AY182" s="24" t="s">
        <v>212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85</v>
      </c>
      <c r="BK182" s="215">
        <f>ROUND(I182*H182,2)</f>
        <v>0</v>
      </c>
      <c r="BL182" s="24" t="s">
        <v>532</v>
      </c>
      <c r="BM182" s="24" t="s">
        <v>714</v>
      </c>
    </row>
    <row r="183" spans="2:51" s="12" customFormat="1" ht="13.5">
      <c r="B183" s="219"/>
      <c r="C183" s="220"/>
      <c r="D183" s="216" t="s">
        <v>222</v>
      </c>
      <c r="E183" s="221" t="s">
        <v>76</v>
      </c>
      <c r="F183" s="222" t="s">
        <v>369</v>
      </c>
      <c r="G183" s="220"/>
      <c r="H183" s="221" t="s">
        <v>76</v>
      </c>
      <c r="I183" s="223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222</v>
      </c>
      <c r="AU183" s="228" t="s">
        <v>172</v>
      </c>
      <c r="AV183" s="12" t="s">
        <v>85</v>
      </c>
      <c r="AW183" s="12" t="s">
        <v>40</v>
      </c>
      <c r="AX183" s="12" t="s">
        <v>78</v>
      </c>
      <c r="AY183" s="228" t="s">
        <v>212</v>
      </c>
    </row>
    <row r="184" spans="2:51" s="13" customFormat="1" ht="13.5">
      <c r="B184" s="229"/>
      <c r="C184" s="230"/>
      <c r="D184" s="216" t="s">
        <v>222</v>
      </c>
      <c r="E184" s="231" t="s">
        <v>76</v>
      </c>
      <c r="F184" s="232" t="s">
        <v>273</v>
      </c>
      <c r="G184" s="230"/>
      <c r="H184" s="233">
        <v>12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222</v>
      </c>
      <c r="AU184" s="239" t="s">
        <v>172</v>
      </c>
      <c r="AV184" s="13" t="s">
        <v>87</v>
      </c>
      <c r="AW184" s="13" t="s">
        <v>40</v>
      </c>
      <c r="AX184" s="13" t="s">
        <v>78</v>
      </c>
      <c r="AY184" s="239" t="s">
        <v>212</v>
      </c>
    </row>
    <row r="185" spans="2:51" s="14" customFormat="1" ht="13.5">
      <c r="B185" s="240"/>
      <c r="C185" s="241"/>
      <c r="D185" s="216" t="s">
        <v>222</v>
      </c>
      <c r="E185" s="242" t="s">
        <v>76</v>
      </c>
      <c r="F185" s="243" t="s">
        <v>225</v>
      </c>
      <c r="G185" s="241"/>
      <c r="H185" s="244">
        <v>12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222</v>
      </c>
      <c r="AU185" s="250" t="s">
        <v>172</v>
      </c>
      <c r="AV185" s="14" t="s">
        <v>218</v>
      </c>
      <c r="AW185" s="14" t="s">
        <v>40</v>
      </c>
      <c r="AX185" s="14" t="s">
        <v>85</v>
      </c>
      <c r="AY185" s="250" t="s">
        <v>212</v>
      </c>
    </row>
    <row r="186" spans="2:65" s="1" customFormat="1" ht="38.25" customHeight="1">
      <c r="B186" s="41"/>
      <c r="C186" s="204" t="s">
        <v>331</v>
      </c>
      <c r="D186" s="204" t="s">
        <v>214</v>
      </c>
      <c r="E186" s="205" t="s">
        <v>715</v>
      </c>
      <c r="F186" s="206" t="s">
        <v>716</v>
      </c>
      <c r="G186" s="207" t="s">
        <v>117</v>
      </c>
      <c r="H186" s="208">
        <v>55</v>
      </c>
      <c r="I186" s="209"/>
      <c r="J186" s="210">
        <f>ROUND(I186*H186,2)</f>
        <v>0</v>
      </c>
      <c r="K186" s="206" t="s">
        <v>217</v>
      </c>
      <c r="L186" s="61"/>
      <c r="M186" s="211" t="s">
        <v>76</v>
      </c>
      <c r="N186" s="212" t="s">
        <v>48</v>
      </c>
      <c r="O186" s="4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4" t="s">
        <v>532</v>
      </c>
      <c r="AT186" s="24" t="s">
        <v>214</v>
      </c>
      <c r="AU186" s="24" t="s">
        <v>172</v>
      </c>
      <c r="AY186" s="24" t="s">
        <v>212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4" t="s">
        <v>85</v>
      </c>
      <c r="BK186" s="215">
        <f>ROUND(I186*H186,2)</f>
        <v>0</v>
      </c>
      <c r="BL186" s="24" t="s">
        <v>532</v>
      </c>
      <c r="BM186" s="24" t="s">
        <v>717</v>
      </c>
    </row>
    <row r="187" spans="2:51" s="12" customFormat="1" ht="13.5">
      <c r="B187" s="219"/>
      <c r="C187" s="220"/>
      <c r="D187" s="216" t="s">
        <v>222</v>
      </c>
      <c r="E187" s="221" t="s">
        <v>76</v>
      </c>
      <c r="F187" s="222" t="s">
        <v>417</v>
      </c>
      <c r="G187" s="220"/>
      <c r="H187" s="221" t="s">
        <v>76</v>
      </c>
      <c r="I187" s="223"/>
      <c r="J187" s="220"/>
      <c r="K187" s="220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222</v>
      </c>
      <c r="AU187" s="228" t="s">
        <v>172</v>
      </c>
      <c r="AV187" s="12" t="s">
        <v>85</v>
      </c>
      <c r="AW187" s="12" t="s">
        <v>40</v>
      </c>
      <c r="AX187" s="12" t="s">
        <v>78</v>
      </c>
      <c r="AY187" s="228" t="s">
        <v>212</v>
      </c>
    </row>
    <row r="188" spans="2:51" s="13" customFormat="1" ht="13.5">
      <c r="B188" s="229"/>
      <c r="C188" s="230"/>
      <c r="D188" s="216" t="s">
        <v>222</v>
      </c>
      <c r="E188" s="231" t="s">
        <v>611</v>
      </c>
      <c r="F188" s="232" t="s">
        <v>485</v>
      </c>
      <c r="G188" s="230"/>
      <c r="H188" s="233">
        <v>55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222</v>
      </c>
      <c r="AU188" s="239" t="s">
        <v>172</v>
      </c>
      <c r="AV188" s="13" t="s">
        <v>87</v>
      </c>
      <c r="AW188" s="13" t="s">
        <v>40</v>
      </c>
      <c r="AX188" s="13" t="s">
        <v>78</v>
      </c>
      <c r="AY188" s="239" t="s">
        <v>212</v>
      </c>
    </row>
    <row r="189" spans="2:51" s="14" customFormat="1" ht="13.5">
      <c r="B189" s="240"/>
      <c r="C189" s="241"/>
      <c r="D189" s="216" t="s">
        <v>222</v>
      </c>
      <c r="E189" s="242" t="s">
        <v>76</v>
      </c>
      <c r="F189" s="243" t="s">
        <v>225</v>
      </c>
      <c r="G189" s="241"/>
      <c r="H189" s="244">
        <v>55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222</v>
      </c>
      <c r="AU189" s="250" t="s">
        <v>172</v>
      </c>
      <c r="AV189" s="14" t="s">
        <v>218</v>
      </c>
      <c r="AW189" s="14" t="s">
        <v>40</v>
      </c>
      <c r="AX189" s="14" t="s">
        <v>85</v>
      </c>
      <c r="AY189" s="250" t="s">
        <v>212</v>
      </c>
    </row>
    <row r="190" spans="2:65" s="1" customFormat="1" ht="16.5" customHeight="1">
      <c r="B190" s="41"/>
      <c r="C190" s="251" t="s">
        <v>335</v>
      </c>
      <c r="D190" s="251" t="s">
        <v>280</v>
      </c>
      <c r="E190" s="252" t="s">
        <v>718</v>
      </c>
      <c r="F190" s="253" t="s">
        <v>719</v>
      </c>
      <c r="G190" s="254" t="s">
        <v>312</v>
      </c>
      <c r="H190" s="255">
        <v>52.25</v>
      </c>
      <c r="I190" s="256"/>
      <c r="J190" s="257">
        <f>ROUND(I190*H190,2)</f>
        <v>0</v>
      </c>
      <c r="K190" s="253" t="s">
        <v>217</v>
      </c>
      <c r="L190" s="258"/>
      <c r="M190" s="259" t="s">
        <v>76</v>
      </c>
      <c r="N190" s="260" t="s">
        <v>48</v>
      </c>
      <c r="O190" s="42"/>
      <c r="P190" s="213">
        <f>O190*H190</f>
        <v>0</v>
      </c>
      <c r="Q190" s="213">
        <v>0.001</v>
      </c>
      <c r="R190" s="213">
        <f>Q190*H190</f>
        <v>0.05225</v>
      </c>
      <c r="S190" s="213">
        <v>0</v>
      </c>
      <c r="T190" s="214">
        <f>S190*H190</f>
        <v>0</v>
      </c>
      <c r="AR190" s="24" t="s">
        <v>644</v>
      </c>
      <c r="AT190" s="24" t="s">
        <v>280</v>
      </c>
      <c r="AU190" s="24" t="s">
        <v>172</v>
      </c>
      <c r="AY190" s="24" t="s">
        <v>212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4" t="s">
        <v>85</v>
      </c>
      <c r="BK190" s="215">
        <f>ROUND(I190*H190,2)</f>
        <v>0</v>
      </c>
      <c r="BL190" s="24" t="s">
        <v>532</v>
      </c>
      <c r="BM190" s="24" t="s">
        <v>720</v>
      </c>
    </row>
    <row r="191" spans="2:51" s="12" customFormat="1" ht="13.5">
      <c r="B191" s="219"/>
      <c r="C191" s="220"/>
      <c r="D191" s="216" t="s">
        <v>222</v>
      </c>
      <c r="E191" s="221" t="s">
        <v>76</v>
      </c>
      <c r="F191" s="222" t="s">
        <v>417</v>
      </c>
      <c r="G191" s="220"/>
      <c r="H191" s="221" t="s">
        <v>76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222</v>
      </c>
      <c r="AU191" s="228" t="s">
        <v>172</v>
      </c>
      <c r="AV191" s="12" t="s">
        <v>85</v>
      </c>
      <c r="AW191" s="12" t="s">
        <v>40</v>
      </c>
      <c r="AX191" s="12" t="s">
        <v>78</v>
      </c>
      <c r="AY191" s="228" t="s">
        <v>212</v>
      </c>
    </row>
    <row r="192" spans="2:51" s="13" customFormat="1" ht="13.5">
      <c r="B192" s="229"/>
      <c r="C192" s="230"/>
      <c r="D192" s="216" t="s">
        <v>222</v>
      </c>
      <c r="E192" s="231" t="s">
        <v>76</v>
      </c>
      <c r="F192" s="232" t="s">
        <v>721</v>
      </c>
      <c r="G192" s="230"/>
      <c r="H192" s="233">
        <v>52.25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222</v>
      </c>
      <c r="AU192" s="239" t="s">
        <v>172</v>
      </c>
      <c r="AV192" s="13" t="s">
        <v>87</v>
      </c>
      <c r="AW192" s="13" t="s">
        <v>40</v>
      </c>
      <c r="AX192" s="13" t="s">
        <v>78</v>
      </c>
      <c r="AY192" s="239" t="s">
        <v>212</v>
      </c>
    </row>
    <row r="193" spans="2:51" s="14" customFormat="1" ht="13.5">
      <c r="B193" s="240"/>
      <c r="C193" s="241"/>
      <c r="D193" s="216" t="s">
        <v>222</v>
      </c>
      <c r="E193" s="242" t="s">
        <v>76</v>
      </c>
      <c r="F193" s="243" t="s">
        <v>225</v>
      </c>
      <c r="G193" s="241"/>
      <c r="H193" s="244">
        <v>52.25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222</v>
      </c>
      <c r="AU193" s="250" t="s">
        <v>172</v>
      </c>
      <c r="AV193" s="14" t="s">
        <v>218</v>
      </c>
      <c r="AW193" s="14" t="s">
        <v>40</v>
      </c>
      <c r="AX193" s="14" t="s">
        <v>85</v>
      </c>
      <c r="AY193" s="250" t="s">
        <v>212</v>
      </c>
    </row>
    <row r="194" spans="2:65" s="1" customFormat="1" ht="25.5" customHeight="1">
      <c r="B194" s="41"/>
      <c r="C194" s="251" t="s">
        <v>343</v>
      </c>
      <c r="D194" s="251" t="s">
        <v>280</v>
      </c>
      <c r="E194" s="252" t="s">
        <v>722</v>
      </c>
      <c r="F194" s="253" t="s">
        <v>723</v>
      </c>
      <c r="G194" s="254" t="s">
        <v>135</v>
      </c>
      <c r="H194" s="255">
        <v>4</v>
      </c>
      <c r="I194" s="256"/>
      <c r="J194" s="257">
        <f>ROUND(I194*H194,2)</f>
        <v>0</v>
      </c>
      <c r="K194" s="253" t="s">
        <v>217</v>
      </c>
      <c r="L194" s="258"/>
      <c r="M194" s="259" t="s">
        <v>76</v>
      </c>
      <c r="N194" s="260" t="s">
        <v>48</v>
      </c>
      <c r="O194" s="42"/>
      <c r="P194" s="213">
        <f>O194*H194</f>
        <v>0</v>
      </c>
      <c r="Q194" s="213">
        <v>0.0007</v>
      </c>
      <c r="R194" s="213">
        <f>Q194*H194</f>
        <v>0.0028</v>
      </c>
      <c r="S194" s="213">
        <v>0</v>
      </c>
      <c r="T194" s="214">
        <f>S194*H194</f>
        <v>0</v>
      </c>
      <c r="AR194" s="24" t="s">
        <v>644</v>
      </c>
      <c r="AT194" s="24" t="s">
        <v>280</v>
      </c>
      <c r="AU194" s="24" t="s">
        <v>172</v>
      </c>
      <c r="AY194" s="24" t="s">
        <v>212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85</v>
      </c>
      <c r="BK194" s="215">
        <f>ROUND(I194*H194,2)</f>
        <v>0</v>
      </c>
      <c r="BL194" s="24" t="s">
        <v>532</v>
      </c>
      <c r="BM194" s="24" t="s">
        <v>724</v>
      </c>
    </row>
    <row r="195" spans="2:51" s="12" customFormat="1" ht="13.5">
      <c r="B195" s="219"/>
      <c r="C195" s="220"/>
      <c r="D195" s="216" t="s">
        <v>222</v>
      </c>
      <c r="E195" s="221" t="s">
        <v>76</v>
      </c>
      <c r="F195" s="222" t="s">
        <v>369</v>
      </c>
      <c r="G195" s="220"/>
      <c r="H195" s="221" t="s">
        <v>76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222</v>
      </c>
      <c r="AU195" s="228" t="s">
        <v>172</v>
      </c>
      <c r="AV195" s="12" t="s">
        <v>85</v>
      </c>
      <c r="AW195" s="12" t="s">
        <v>40</v>
      </c>
      <c r="AX195" s="12" t="s">
        <v>78</v>
      </c>
      <c r="AY195" s="228" t="s">
        <v>212</v>
      </c>
    </row>
    <row r="196" spans="2:51" s="13" customFormat="1" ht="13.5">
      <c r="B196" s="229"/>
      <c r="C196" s="230"/>
      <c r="D196" s="216" t="s">
        <v>222</v>
      </c>
      <c r="E196" s="231" t="s">
        <v>76</v>
      </c>
      <c r="F196" s="232" t="s">
        <v>218</v>
      </c>
      <c r="G196" s="230"/>
      <c r="H196" s="233">
        <v>4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222</v>
      </c>
      <c r="AU196" s="239" t="s">
        <v>172</v>
      </c>
      <c r="AV196" s="13" t="s">
        <v>87</v>
      </c>
      <c r="AW196" s="13" t="s">
        <v>40</v>
      </c>
      <c r="AX196" s="13" t="s">
        <v>78</v>
      </c>
      <c r="AY196" s="239" t="s">
        <v>212</v>
      </c>
    </row>
    <row r="197" spans="2:51" s="14" customFormat="1" ht="13.5">
      <c r="B197" s="240"/>
      <c r="C197" s="241"/>
      <c r="D197" s="216" t="s">
        <v>222</v>
      </c>
      <c r="E197" s="242" t="s">
        <v>76</v>
      </c>
      <c r="F197" s="243" t="s">
        <v>225</v>
      </c>
      <c r="G197" s="241"/>
      <c r="H197" s="244">
        <v>4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222</v>
      </c>
      <c r="AU197" s="250" t="s">
        <v>172</v>
      </c>
      <c r="AV197" s="14" t="s">
        <v>218</v>
      </c>
      <c r="AW197" s="14" t="s">
        <v>40</v>
      </c>
      <c r="AX197" s="14" t="s">
        <v>85</v>
      </c>
      <c r="AY197" s="250" t="s">
        <v>212</v>
      </c>
    </row>
    <row r="198" spans="2:63" s="11" customFormat="1" ht="22.35" customHeight="1">
      <c r="B198" s="188"/>
      <c r="C198" s="189"/>
      <c r="D198" s="190" t="s">
        <v>77</v>
      </c>
      <c r="E198" s="202" t="s">
        <v>725</v>
      </c>
      <c r="F198" s="202" t="s">
        <v>726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SUM(P199:P259)</f>
        <v>0</v>
      </c>
      <c r="Q198" s="196"/>
      <c r="R198" s="197">
        <f>SUM(R199:R259)</f>
        <v>10.310619599999999</v>
      </c>
      <c r="S198" s="196"/>
      <c r="T198" s="198">
        <f>SUM(T199:T259)</f>
        <v>0</v>
      </c>
      <c r="AR198" s="199" t="s">
        <v>172</v>
      </c>
      <c r="AT198" s="200" t="s">
        <v>77</v>
      </c>
      <c r="AU198" s="200" t="s">
        <v>87</v>
      </c>
      <c r="AY198" s="199" t="s">
        <v>212</v>
      </c>
      <c r="BK198" s="201">
        <f>SUM(BK199:BK259)</f>
        <v>0</v>
      </c>
    </row>
    <row r="199" spans="2:65" s="1" customFormat="1" ht="16.5" customHeight="1">
      <c r="B199" s="41"/>
      <c r="C199" s="204" t="s">
        <v>349</v>
      </c>
      <c r="D199" s="204" t="s">
        <v>214</v>
      </c>
      <c r="E199" s="205" t="s">
        <v>727</v>
      </c>
      <c r="F199" s="206" t="s">
        <v>728</v>
      </c>
      <c r="G199" s="207" t="s">
        <v>643</v>
      </c>
      <c r="H199" s="208">
        <v>2</v>
      </c>
      <c r="I199" s="209"/>
      <c r="J199" s="210">
        <f>ROUND(I199*H199,2)</f>
        <v>0</v>
      </c>
      <c r="K199" s="206" t="s">
        <v>76</v>
      </c>
      <c r="L199" s="61"/>
      <c r="M199" s="211" t="s">
        <v>76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532</v>
      </c>
      <c r="AT199" s="24" t="s">
        <v>214</v>
      </c>
      <c r="AU199" s="24" t="s">
        <v>172</v>
      </c>
      <c r="AY199" s="24" t="s">
        <v>212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85</v>
      </c>
      <c r="BK199" s="215">
        <f>ROUND(I199*H199,2)</f>
        <v>0</v>
      </c>
      <c r="BL199" s="24" t="s">
        <v>532</v>
      </c>
      <c r="BM199" s="24" t="s">
        <v>729</v>
      </c>
    </row>
    <row r="200" spans="2:51" s="12" customFormat="1" ht="13.5">
      <c r="B200" s="219"/>
      <c r="C200" s="220"/>
      <c r="D200" s="216" t="s">
        <v>222</v>
      </c>
      <c r="E200" s="221" t="s">
        <v>76</v>
      </c>
      <c r="F200" s="222" t="s">
        <v>369</v>
      </c>
      <c r="G200" s="220"/>
      <c r="H200" s="221" t="s">
        <v>76</v>
      </c>
      <c r="I200" s="223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222</v>
      </c>
      <c r="AU200" s="228" t="s">
        <v>172</v>
      </c>
      <c r="AV200" s="12" t="s">
        <v>85</v>
      </c>
      <c r="AW200" s="12" t="s">
        <v>40</v>
      </c>
      <c r="AX200" s="12" t="s">
        <v>78</v>
      </c>
      <c r="AY200" s="228" t="s">
        <v>212</v>
      </c>
    </row>
    <row r="201" spans="2:51" s="13" customFormat="1" ht="13.5">
      <c r="B201" s="229"/>
      <c r="C201" s="230"/>
      <c r="D201" s="216" t="s">
        <v>222</v>
      </c>
      <c r="E201" s="231" t="s">
        <v>76</v>
      </c>
      <c r="F201" s="232" t="s">
        <v>87</v>
      </c>
      <c r="G201" s="230"/>
      <c r="H201" s="233">
        <v>2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222</v>
      </c>
      <c r="AU201" s="239" t="s">
        <v>172</v>
      </c>
      <c r="AV201" s="13" t="s">
        <v>87</v>
      </c>
      <c r="AW201" s="13" t="s">
        <v>40</v>
      </c>
      <c r="AX201" s="13" t="s">
        <v>78</v>
      </c>
      <c r="AY201" s="239" t="s">
        <v>212</v>
      </c>
    </row>
    <row r="202" spans="2:51" s="14" customFormat="1" ht="13.5">
      <c r="B202" s="240"/>
      <c r="C202" s="241"/>
      <c r="D202" s="216" t="s">
        <v>222</v>
      </c>
      <c r="E202" s="242" t="s">
        <v>76</v>
      </c>
      <c r="F202" s="243" t="s">
        <v>225</v>
      </c>
      <c r="G202" s="241"/>
      <c r="H202" s="244">
        <v>2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222</v>
      </c>
      <c r="AU202" s="250" t="s">
        <v>172</v>
      </c>
      <c r="AV202" s="14" t="s">
        <v>218</v>
      </c>
      <c r="AW202" s="14" t="s">
        <v>40</v>
      </c>
      <c r="AX202" s="14" t="s">
        <v>85</v>
      </c>
      <c r="AY202" s="250" t="s">
        <v>212</v>
      </c>
    </row>
    <row r="203" spans="2:65" s="1" customFormat="1" ht="25.5" customHeight="1">
      <c r="B203" s="41"/>
      <c r="C203" s="204" t="s">
        <v>355</v>
      </c>
      <c r="D203" s="204" t="s">
        <v>214</v>
      </c>
      <c r="E203" s="205" t="s">
        <v>730</v>
      </c>
      <c r="F203" s="206" t="s">
        <v>731</v>
      </c>
      <c r="G203" s="207" t="s">
        <v>135</v>
      </c>
      <c r="H203" s="208">
        <v>2</v>
      </c>
      <c r="I203" s="209"/>
      <c r="J203" s="210">
        <f>ROUND(I203*H203,2)</f>
        <v>0</v>
      </c>
      <c r="K203" s="206" t="s">
        <v>217</v>
      </c>
      <c r="L203" s="61"/>
      <c r="M203" s="211" t="s">
        <v>76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532</v>
      </c>
      <c r="AT203" s="24" t="s">
        <v>214</v>
      </c>
      <c r="AU203" s="24" t="s">
        <v>172</v>
      </c>
      <c r="AY203" s="24" t="s">
        <v>212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85</v>
      </c>
      <c r="BK203" s="215">
        <f>ROUND(I203*H203,2)</f>
        <v>0</v>
      </c>
      <c r="BL203" s="24" t="s">
        <v>532</v>
      </c>
      <c r="BM203" s="24" t="s">
        <v>732</v>
      </c>
    </row>
    <row r="204" spans="2:51" s="12" customFormat="1" ht="13.5">
      <c r="B204" s="219"/>
      <c r="C204" s="220"/>
      <c r="D204" s="216" t="s">
        <v>222</v>
      </c>
      <c r="E204" s="221" t="s">
        <v>76</v>
      </c>
      <c r="F204" s="222" t="s">
        <v>369</v>
      </c>
      <c r="G204" s="220"/>
      <c r="H204" s="221" t="s">
        <v>76</v>
      </c>
      <c r="I204" s="223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222</v>
      </c>
      <c r="AU204" s="228" t="s">
        <v>172</v>
      </c>
      <c r="AV204" s="12" t="s">
        <v>85</v>
      </c>
      <c r="AW204" s="12" t="s">
        <v>40</v>
      </c>
      <c r="AX204" s="12" t="s">
        <v>78</v>
      </c>
      <c r="AY204" s="228" t="s">
        <v>212</v>
      </c>
    </row>
    <row r="205" spans="2:51" s="13" customFormat="1" ht="13.5">
      <c r="B205" s="229"/>
      <c r="C205" s="230"/>
      <c r="D205" s="216" t="s">
        <v>222</v>
      </c>
      <c r="E205" s="231" t="s">
        <v>76</v>
      </c>
      <c r="F205" s="232" t="s">
        <v>87</v>
      </c>
      <c r="G205" s="230"/>
      <c r="H205" s="233">
        <v>2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222</v>
      </c>
      <c r="AU205" s="239" t="s">
        <v>172</v>
      </c>
      <c r="AV205" s="13" t="s">
        <v>87</v>
      </c>
      <c r="AW205" s="13" t="s">
        <v>40</v>
      </c>
      <c r="AX205" s="13" t="s">
        <v>78</v>
      </c>
      <c r="AY205" s="239" t="s">
        <v>212</v>
      </c>
    </row>
    <row r="206" spans="2:51" s="14" customFormat="1" ht="13.5">
      <c r="B206" s="240"/>
      <c r="C206" s="241"/>
      <c r="D206" s="216" t="s">
        <v>222</v>
      </c>
      <c r="E206" s="242" t="s">
        <v>76</v>
      </c>
      <c r="F206" s="243" t="s">
        <v>225</v>
      </c>
      <c r="G206" s="241"/>
      <c r="H206" s="244">
        <v>2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222</v>
      </c>
      <c r="AU206" s="250" t="s">
        <v>172</v>
      </c>
      <c r="AV206" s="14" t="s">
        <v>218</v>
      </c>
      <c r="AW206" s="14" t="s">
        <v>40</v>
      </c>
      <c r="AX206" s="14" t="s">
        <v>85</v>
      </c>
      <c r="AY206" s="250" t="s">
        <v>212</v>
      </c>
    </row>
    <row r="207" spans="2:65" s="1" customFormat="1" ht="16.5" customHeight="1">
      <c r="B207" s="41"/>
      <c r="C207" s="204" t="s">
        <v>359</v>
      </c>
      <c r="D207" s="204" t="s">
        <v>214</v>
      </c>
      <c r="E207" s="205" t="s">
        <v>733</v>
      </c>
      <c r="F207" s="206" t="s">
        <v>734</v>
      </c>
      <c r="G207" s="207" t="s">
        <v>124</v>
      </c>
      <c r="H207" s="208">
        <v>1.28</v>
      </c>
      <c r="I207" s="209"/>
      <c r="J207" s="210">
        <f>ROUND(I207*H207,2)</f>
        <v>0</v>
      </c>
      <c r="K207" s="206" t="s">
        <v>217</v>
      </c>
      <c r="L207" s="61"/>
      <c r="M207" s="211" t="s">
        <v>76</v>
      </c>
      <c r="N207" s="212" t="s">
        <v>48</v>
      </c>
      <c r="O207" s="42"/>
      <c r="P207" s="213">
        <f>O207*H207</f>
        <v>0</v>
      </c>
      <c r="Q207" s="213">
        <v>2.25634</v>
      </c>
      <c r="R207" s="213">
        <f>Q207*H207</f>
        <v>2.8881151999999997</v>
      </c>
      <c r="S207" s="213">
        <v>0</v>
      </c>
      <c r="T207" s="214">
        <f>S207*H207</f>
        <v>0</v>
      </c>
      <c r="AR207" s="24" t="s">
        <v>532</v>
      </c>
      <c r="AT207" s="24" t="s">
        <v>214</v>
      </c>
      <c r="AU207" s="24" t="s">
        <v>172</v>
      </c>
      <c r="AY207" s="24" t="s">
        <v>212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85</v>
      </c>
      <c r="BK207" s="215">
        <f>ROUND(I207*H207,2)</f>
        <v>0</v>
      </c>
      <c r="BL207" s="24" t="s">
        <v>532</v>
      </c>
      <c r="BM207" s="24" t="s">
        <v>735</v>
      </c>
    </row>
    <row r="208" spans="2:51" s="12" customFormat="1" ht="13.5">
      <c r="B208" s="219"/>
      <c r="C208" s="220"/>
      <c r="D208" s="216" t="s">
        <v>222</v>
      </c>
      <c r="E208" s="221" t="s">
        <v>76</v>
      </c>
      <c r="F208" s="222" t="s">
        <v>736</v>
      </c>
      <c r="G208" s="220"/>
      <c r="H208" s="221" t="s">
        <v>76</v>
      </c>
      <c r="I208" s="223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222</v>
      </c>
      <c r="AU208" s="228" t="s">
        <v>172</v>
      </c>
      <c r="AV208" s="12" t="s">
        <v>85</v>
      </c>
      <c r="AW208" s="12" t="s">
        <v>40</v>
      </c>
      <c r="AX208" s="12" t="s">
        <v>78</v>
      </c>
      <c r="AY208" s="228" t="s">
        <v>212</v>
      </c>
    </row>
    <row r="209" spans="2:51" s="13" customFormat="1" ht="13.5">
      <c r="B209" s="229"/>
      <c r="C209" s="230"/>
      <c r="D209" s="216" t="s">
        <v>222</v>
      </c>
      <c r="E209" s="231" t="s">
        <v>613</v>
      </c>
      <c r="F209" s="232" t="s">
        <v>737</v>
      </c>
      <c r="G209" s="230"/>
      <c r="H209" s="233">
        <v>1.28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222</v>
      </c>
      <c r="AU209" s="239" t="s">
        <v>172</v>
      </c>
      <c r="AV209" s="13" t="s">
        <v>87</v>
      </c>
      <c r="AW209" s="13" t="s">
        <v>40</v>
      </c>
      <c r="AX209" s="13" t="s">
        <v>78</v>
      </c>
      <c r="AY209" s="239" t="s">
        <v>212</v>
      </c>
    </row>
    <row r="210" spans="2:51" s="14" customFormat="1" ht="13.5">
      <c r="B210" s="240"/>
      <c r="C210" s="241"/>
      <c r="D210" s="216" t="s">
        <v>222</v>
      </c>
      <c r="E210" s="242" t="s">
        <v>76</v>
      </c>
      <c r="F210" s="243" t="s">
        <v>225</v>
      </c>
      <c r="G210" s="241"/>
      <c r="H210" s="244">
        <v>1.28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222</v>
      </c>
      <c r="AU210" s="250" t="s">
        <v>172</v>
      </c>
      <c r="AV210" s="14" t="s">
        <v>218</v>
      </c>
      <c r="AW210" s="14" t="s">
        <v>40</v>
      </c>
      <c r="AX210" s="14" t="s">
        <v>85</v>
      </c>
      <c r="AY210" s="250" t="s">
        <v>212</v>
      </c>
    </row>
    <row r="211" spans="2:65" s="1" customFormat="1" ht="16.5" customHeight="1">
      <c r="B211" s="41"/>
      <c r="C211" s="251" t="s">
        <v>152</v>
      </c>
      <c r="D211" s="251" t="s">
        <v>280</v>
      </c>
      <c r="E211" s="252" t="s">
        <v>738</v>
      </c>
      <c r="F211" s="253" t="s">
        <v>739</v>
      </c>
      <c r="G211" s="254" t="s">
        <v>643</v>
      </c>
      <c r="H211" s="255">
        <v>2</v>
      </c>
      <c r="I211" s="256"/>
      <c r="J211" s="257">
        <f>ROUND(I211*H211,2)</f>
        <v>0</v>
      </c>
      <c r="K211" s="253" t="s">
        <v>76</v>
      </c>
      <c r="L211" s="258"/>
      <c r="M211" s="259" t="s">
        <v>76</v>
      </c>
      <c r="N211" s="260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644</v>
      </c>
      <c r="AT211" s="24" t="s">
        <v>280</v>
      </c>
      <c r="AU211" s="24" t="s">
        <v>172</v>
      </c>
      <c r="AY211" s="24" t="s">
        <v>212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85</v>
      </c>
      <c r="BK211" s="215">
        <f>ROUND(I211*H211,2)</f>
        <v>0</v>
      </c>
      <c r="BL211" s="24" t="s">
        <v>532</v>
      </c>
      <c r="BM211" s="24" t="s">
        <v>740</v>
      </c>
    </row>
    <row r="212" spans="2:51" s="12" customFormat="1" ht="13.5">
      <c r="B212" s="219"/>
      <c r="C212" s="220"/>
      <c r="D212" s="216" t="s">
        <v>222</v>
      </c>
      <c r="E212" s="221" t="s">
        <v>76</v>
      </c>
      <c r="F212" s="222" t="s">
        <v>369</v>
      </c>
      <c r="G212" s="220"/>
      <c r="H212" s="221" t="s">
        <v>76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222</v>
      </c>
      <c r="AU212" s="228" t="s">
        <v>172</v>
      </c>
      <c r="AV212" s="12" t="s">
        <v>85</v>
      </c>
      <c r="AW212" s="12" t="s">
        <v>40</v>
      </c>
      <c r="AX212" s="12" t="s">
        <v>78</v>
      </c>
      <c r="AY212" s="228" t="s">
        <v>212</v>
      </c>
    </row>
    <row r="213" spans="2:51" s="13" customFormat="1" ht="13.5">
      <c r="B213" s="229"/>
      <c r="C213" s="230"/>
      <c r="D213" s="216" t="s">
        <v>222</v>
      </c>
      <c r="E213" s="231" t="s">
        <v>76</v>
      </c>
      <c r="F213" s="232" t="s">
        <v>87</v>
      </c>
      <c r="G213" s="230"/>
      <c r="H213" s="233">
        <v>2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222</v>
      </c>
      <c r="AU213" s="239" t="s">
        <v>172</v>
      </c>
      <c r="AV213" s="13" t="s">
        <v>87</v>
      </c>
      <c r="AW213" s="13" t="s">
        <v>40</v>
      </c>
      <c r="AX213" s="13" t="s">
        <v>78</v>
      </c>
      <c r="AY213" s="239" t="s">
        <v>212</v>
      </c>
    </row>
    <row r="214" spans="2:51" s="14" customFormat="1" ht="13.5">
      <c r="B214" s="240"/>
      <c r="C214" s="241"/>
      <c r="D214" s="216" t="s">
        <v>222</v>
      </c>
      <c r="E214" s="242" t="s">
        <v>76</v>
      </c>
      <c r="F214" s="243" t="s">
        <v>225</v>
      </c>
      <c r="G214" s="241"/>
      <c r="H214" s="244">
        <v>2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222</v>
      </c>
      <c r="AU214" s="250" t="s">
        <v>172</v>
      </c>
      <c r="AV214" s="14" t="s">
        <v>218</v>
      </c>
      <c r="AW214" s="14" t="s">
        <v>40</v>
      </c>
      <c r="AX214" s="14" t="s">
        <v>85</v>
      </c>
      <c r="AY214" s="250" t="s">
        <v>212</v>
      </c>
    </row>
    <row r="215" spans="2:65" s="1" customFormat="1" ht="16.5" customHeight="1">
      <c r="B215" s="41"/>
      <c r="C215" s="204" t="s">
        <v>370</v>
      </c>
      <c r="D215" s="204" t="s">
        <v>214</v>
      </c>
      <c r="E215" s="205" t="s">
        <v>741</v>
      </c>
      <c r="F215" s="206" t="s">
        <v>742</v>
      </c>
      <c r="G215" s="207" t="s">
        <v>117</v>
      </c>
      <c r="H215" s="208">
        <v>49</v>
      </c>
      <c r="I215" s="209"/>
      <c r="J215" s="210">
        <f>ROUND(I215*H215,2)</f>
        <v>0</v>
      </c>
      <c r="K215" s="206" t="s">
        <v>76</v>
      </c>
      <c r="L215" s="61"/>
      <c r="M215" s="211" t="s">
        <v>76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532</v>
      </c>
      <c r="AT215" s="24" t="s">
        <v>214</v>
      </c>
      <c r="AU215" s="24" t="s">
        <v>172</v>
      </c>
      <c r="AY215" s="24" t="s">
        <v>212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85</v>
      </c>
      <c r="BK215" s="215">
        <f>ROUND(I215*H215,2)</f>
        <v>0</v>
      </c>
      <c r="BL215" s="24" t="s">
        <v>532</v>
      </c>
      <c r="BM215" s="24" t="s">
        <v>743</v>
      </c>
    </row>
    <row r="216" spans="2:51" s="12" customFormat="1" ht="13.5">
      <c r="B216" s="219"/>
      <c r="C216" s="220"/>
      <c r="D216" s="216" t="s">
        <v>222</v>
      </c>
      <c r="E216" s="221" t="s">
        <v>76</v>
      </c>
      <c r="F216" s="222" t="s">
        <v>417</v>
      </c>
      <c r="G216" s="220"/>
      <c r="H216" s="221" t="s">
        <v>76</v>
      </c>
      <c r="I216" s="223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222</v>
      </c>
      <c r="AU216" s="228" t="s">
        <v>172</v>
      </c>
      <c r="AV216" s="12" t="s">
        <v>85</v>
      </c>
      <c r="AW216" s="12" t="s">
        <v>40</v>
      </c>
      <c r="AX216" s="12" t="s">
        <v>78</v>
      </c>
      <c r="AY216" s="228" t="s">
        <v>212</v>
      </c>
    </row>
    <row r="217" spans="2:51" s="13" customFormat="1" ht="13.5">
      <c r="B217" s="229"/>
      <c r="C217" s="230"/>
      <c r="D217" s="216" t="s">
        <v>222</v>
      </c>
      <c r="E217" s="231" t="s">
        <v>76</v>
      </c>
      <c r="F217" s="232" t="s">
        <v>460</v>
      </c>
      <c r="G217" s="230"/>
      <c r="H217" s="233">
        <v>49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222</v>
      </c>
      <c r="AU217" s="239" t="s">
        <v>172</v>
      </c>
      <c r="AV217" s="13" t="s">
        <v>87</v>
      </c>
      <c r="AW217" s="13" t="s">
        <v>40</v>
      </c>
      <c r="AX217" s="13" t="s">
        <v>78</v>
      </c>
      <c r="AY217" s="239" t="s">
        <v>212</v>
      </c>
    </row>
    <row r="218" spans="2:51" s="14" customFormat="1" ht="13.5">
      <c r="B218" s="240"/>
      <c r="C218" s="241"/>
      <c r="D218" s="216" t="s">
        <v>222</v>
      </c>
      <c r="E218" s="242" t="s">
        <v>76</v>
      </c>
      <c r="F218" s="243" t="s">
        <v>225</v>
      </c>
      <c r="G218" s="241"/>
      <c r="H218" s="244">
        <v>49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222</v>
      </c>
      <c r="AU218" s="250" t="s">
        <v>172</v>
      </c>
      <c r="AV218" s="14" t="s">
        <v>218</v>
      </c>
      <c r="AW218" s="14" t="s">
        <v>40</v>
      </c>
      <c r="AX218" s="14" t="s">
        <v>85</v>
      </c>
      <c r="AY218" s="250" t="s">
        <v>212</v>
      </c>
    </row>
    <row r="219" spans="2:65" s="1" customFormat="1" ht="51" customHeight="1">
      <c r="B219" s="41"/>
      <c r="C219" s="204" t="s">
        <v>376</v>
      </c>
      <c r="D219" s="204" t="s">
        <v>214</v>
      </c>
      <c r="E219" s="205" t="s">
        <v>744</v>
      </c>
      <c r="F219" s="206" t="s">
        <v>745</v>
      </c>
      <c r="G219" s="207" t="s">
        <v>117</v>
      </c>
      <c r="H219" s="208">
        <v>11</v>
      </c>
      <c r="I219" s="209"/>
      <c r="J219" s="210">
        <f>ROUND(I219*H219,2)</f>
        <v>0</v>
      </c>
      <c r="K219" s="206" t="s">
        <v>217</v>
      </c>
      <c r="L219" s="61"/>
      <c r="M219" s="211" t="s">
        <v>76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532</v>
      </c>
      <c r="AT219" s="24" t="s">
        <v>214</v>
      </c>
      <c r="AU219" s="24" t="s">
        <v>172</v>
      </c>
      <c r="AY219" s="24" t="s">
        <v>212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85</v>
      </c>
      <c r="BK219" s="215">
        <f>ROUND(I219*H219,2)</f>
        <v>0</v>
      </c>
      <c r="BL219" s="24" t="s">
        <v>532</v>
      </c>
      <c r="BM219" s="24" t="s">
        <v>746</v>
      </c>
    </row>
    <row r="220" spans="2:51" s="12" customFormat="1" ht="27">
      <c r="B220" s="219"/>
      <c r="C220" s="220"/>
      <c r="D220" s="216" t="s">
        <v>222</v>
      </c>
      <c r="E220" s="221" t="s">
        <v>76</v>
      </c>
      <c r="F220" s="222" t="s">
        <v>747</v>
      </c>
      <c r="G220" s="220"/>
      <c r="H220" s="221" t="s">
        <v>76</v>
      </c>
      <c r="I220" s="223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222</v>
      </c>
      <c r="AU220" s="228" t="s">
        <v>172</v>
      </c>
      <c r="AV220" s="12" t="s">
        <v>85</v>
      </c>
      <c r="AW220" s="12" t="s">
        <v>40</v>
      </c>
      <c r="AX220" s="12" t="s">
        <v>78</v>
      </c>
      <c r="AY220" s="228" t="s">
        <v>212</v>
      </c>
    </row>
    <row r="221" spans="2:51" s="13" customFormat="1" ht="13.5">
      <c r="B221" s="229"/>
      <c r="C221" s="230"/>
      <c r="D221" s="216" t="s">
        <v>222</v>
      </c>
      <c r="E221" s="231" t="s">
        <v>616</v>
      </c>
      <c r="F221" s="232" t="s">
        <v>267</v>
      </c>
      <c r="G221" s="230"/>
      <c r="H221" s="233">
        <v>11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222</v>
      </c>
      <c r="AU221" s="239" t="s">
        <v>172</v>
      </c>
      <c r="AV221" s="13" t="s">
        <v>87</v>
      </c>
      <c r="AW221" s="13" t="s">
        <v>40</v>
      </c>
      <c r="AX221" s="13" t="s">
        <v>78</v>
      </c>
      <c r="AY221" s="239" t="s">
        <v>212</v>
      </c>
    </row>
    <row r="222" spans="2:51" s="14" customFormat="1" ht="13.5">
      <c r="B222" s="240"/>
      <c r="C222" s="241"/>
      <c r="D222" s="216" t="s">
        <v>222</v>
      </c>
      <c r="E222" s="242" t="s">
        <v>76</v>
      </c>
      <c r="F222" s="243" t="s">
        <v>225</v>
      </c>
      <c r="G222" s="241"/>
      <c r="H222" s="244">
        <v>11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222</v>
      </c>
      <c r="AU222" s="250" t="s">
        <v>172</v>
      </c>
      <c r="AV222" s="14" t="s">
        <v>218</v>
      </c>
      <c r="AW222" s="14" t="s">
        <v>40</v>
      </c>
      <c r="AX222" s="14" t="s">
        <v>85</v>
      </c>
      <c r="AY222" s="250" t="s">
        <v>212</v>
      </c>
    </row>
    <row r="223" spans="2:65" s="1" customFormat="1" ht="51" customHeight="1">
      <c r="B223" s="41"/>
      <c r="C223" s="204" t="s">
        <v>382</v>
      </c>
      <c r="D223" s="204" t="s">
        <v>214</v>
      </c>
      <c r="E223" s="205" t="s">
        <v>748</v>
      </c>
      <c r="F223" s="206" t="s">
        <v>749</v>
      </c>
      <c r="G223" s="207" t="s">
        <v>117</v>
      </c>
      <c r="H223" s="208">
        <v>38</v>
      </c>
      <c r="I223" s="209"/>
      <c r="J223" s="210">
        <f>ROUND(I223*H223,2)</f>
        <v>0</v>
      </c>
      <c r="K223" s="206" t="s">
        <v>217</v>
      </c>
      <c r="L223" s="61"/>
      <c r="M223" s="211" t="s">
        <v>76</v>
      </c>
      <c r="N223" s="212" t="s">
        <v>48</v>
      </c>
      <c r="O223" s="4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4" t="s">
        <v>532</v>
      </c>
      <c r="AT223" s="24" t="s">
        <v>214</v>
      </c>
      <c r="AU223" s="24" t="s">
        <v>172</v>
      </c>
      <c r="AY223" s="24" t="s">
        <v>212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85</v>
      </c>
      <c r="BK223" s="215">
        <f>ROUND(I223*H223,2)</f>
        <v>0</v>
      </c>
      <c r="BL223" s="24" t="s">
        <v>532</v>
      </c>
      <c r="BM223" s="24" t="s">
        <v>750</v>
      </c>
    </row>
    <row r="224" spans="2:51" s="12" customFormat="1" ht="27">
      <c r="B224" s="219"/>
      <c r="C224" s="220"/>
      <c r="D224" s="216" t="s">
        <v>222</v>
      </c>
      <c r="E224" s="221" t="s">
        <v>76</v>
      </c>
      <c r="F224" s="222" t="s">
        <v>751</v>
      </c>
      <c r="G224" s="220"/>
      <c r="H224" s="221" t="s">
        <v>76</v>
      </c>
      <c r="I224" s="223"/>
      <c r="J224" s="220"/>
      <c r="K224" s="220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222</v>
      </c>
      <c r="AU224" s="228" t="s">
        <v>172</v>
      </c>
      <c r="AV224" s="12" t="s">
        <v>85</v>
      </c>
      <c r="AW224" s="12" t="s">
        <v>40</v>
      </c>
      <c r="AX224" s="12" t="s">
        <v>78</v>
      </c>
      <c r="AY224" s="228" t="s">
        <v>212</v>
      </c>
    </row>
    <row r="225" spans="2:51" s="13" customFormat="1" ht="13.5">
      <c r="B225" s="229"/>
      <c r="C225" s="230"/>
      <c r="D225" s="216" t="s">
        <v>222</v>
      </c>
      <c r="E225" s="231" t="s">
        <v>618</v>
      </c>
      <c r="F225" s="232" t="s">
        <v>413</v>
      </c>
      <c r="G225" s="230"/>
      <c r="H225" s="233">
        <v>38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222</v>
      </c>
      <c r="AU225" s="239" t="s">
        <v>172</v>
      </c>
      <c r="AV225" s="13" t="s">
        <v>87</v>
      </c>
      <c r="AW225" s="13" t="s">
        <v>40</v>
      </c>
      <c r="AX225" s="13" t="s">
        <v>78</v>
      </c>
      <c r="AY225" s="239" t="s">
        <v>212</v>
      </c>
    </row>
    <row r="226" spans="2:51" s="14" customFormat="1" ht="13.5">
      <c r="B226" s="240"/>
      <c r="C226" s="241"/>
      <c r="D226" s="216" t="s">
        <v>222</v>
      </c>
      <c r="E226" s="242" t="s">
        <v>76</v>
      </c>
      <c r="F226" s="243" t="s">
        <v>225</v>
      </c>
      <c r="G226" s="241"/>
      <c r="H226" s="244">
        <v>38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222</v>
      </c>
      <c r="AU226" s="250" t="s">
        <v>172</v>
      </c>
      <c r="AV226" s="14" t="s">
        <v>218</v>
      </c>
      <c r="AW226" s="14" t="s">
        <v>40</v>
      </c>
      <c r="AX226" s="14" t="s">
        <v>85</v>
      </c>
      <c r="AY226" s="250" t="s">
        <v>212</v>
      </c>
    </row>
    <row r="227" spans="2:65" s="1" customFormat="1" ht="16.5" customHeight="1">
      <c r="B227" s="41"/>
      <c r="C227" s="204" t="s">
        <v>389</v>
      </c>
      <c r="D227" s="204" t="s">
        <v>214</v>
      </c>
      <c r="E227" s="205" t="s">
        <v>752</v>
      </c>
      <c r="F227" s="206" t="s">
        <v>753</v>
      </c>
      <c r="G227" s="207" t="s">
        <v>124</v>
      </c>
      <c r="H227" s="208">
        <v>0.66</v>
      </c>
      <c r="I227" s="209"/>
      <c r="J227" s="210">
        <f>ROUND(I227*H227,2)</f>
        <v>0</v>
      </c>
      <c r="K227" s="206" t="s">
        <v>217</v>
      </c>
      <c r="L227" s="61"/>
      <c r="M227" s="211" t="s">
        <v>76</v>
      </c>
      <c r="N227" s="212" t="s">
        <v>48</v>
      </c>
      <c r="O227" s="42"/>
      <c r="P227" s="213">
        <f>O227*H227</f>
        <v>0</v>
      </c>
      <c r="Q227" s="213">
        <v>2.25634</v>
      </c>
      <c r="R227" s="213">
        <f>Q227*H227</f>
        <v>1.4891843999999999</v>
      </c>
      <c r="S227" s="213">
        <v>0</v>
      </c>
      <c r="T227" s="214">
        <f>S227*H227</f>
        <v>0</v>
      </c>
      <c r="AR227" s="24" t="s">
        <v>532</v>
      </c>
      <c r="AT227" s="24" t="s">
        <v>214</v>
      </c>
      <c r="AU227" s="24" t="s">
        <v>172</v>
      </c>
      <c r="AY227" s="24" t="s">
        <v>212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85</v>
      </c>
      <c r="BK227" s="215">
        <f>ROUND(I227*H227,2)</f>
        <v>0</v>
      </c>
      <c r="BL227" s="24" t="s">
        <v>532</v>
      </c>
      <c r="BM227" s="24" t="s">
        <v>754</v>
      </c>
    </row>
    <row r="228" spans="2:51" s="12" customFormat="1" ht="27">
      <c r="B228" s="219"/>
      <c r="C228" s="220"/>
      <c r="D228" s="216" t="s">
        <v>222</v>
      </c>
      <c r="E228" s="221" t="s">
        <v>76</v>
      </c>
      <c r="F228" s="222" t="s">
        <v>755</v>
      </c>
      <c r="G228" s="220"/>
      <c r="H228" s="221" t="s">
        <v>76</v>
      </c>
      <c r="I228" s="223"/>
      <c r="J228" s="220"/>
      <c r="K228" s="220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222</v>
      </c>
      <c r="AU228" s="228" t="s">
        <v>172</v>
      </c>
      <c r="AV228" s="12" t="s">
        <v>85</v>
      </c>
      <c r="AW228" s="12" t="s">
        <v>40</v>
      </c>
      <c r="AX228" s="12" t="s">
        <v>78</v>
      </c>
      <c r="AY228" s="228" t="s">
        <v>212</v>
      </c>
    </row>
    <row r="229" spans="2:51" s="13" customFormat="1" ht="13.5">
      <c r="B229" s="229"/>
      <c r="C229" s="230"/>
      <c r="D229" s="216" t="s">
        <v>222</v>
      </c>
      <c r="E229" s="231" t="s">
        <v>76</v>
      </c>
      <c r="F229" s="232" t="s">
        <v>756</v>
      </c>
      <c r="G229" s="230"/>
      <c r="H229" s="233">
        <v>0.66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222</v>
      </c>
      <c r="AU229" s="239" t="s">
        <v>172</v>
      </c>
      <c r="AV229" s="13" t="s">
        <v>87</v>
      </c>
      <c r="AW229" s="13" t="s">
        <v>40</v>
      </c>
      <c r="AX229" s="13" t="s">
        <v>78</v>
      </c>
      <c r="AY229" s="239" t="s">
        <v>212</v>
      </c>
    </row>
    <row r="230" spans="2:51" s="14" customFormat="1" ht="13.5">
      <c r="B230" s="240"/>
      <c r="C230" s="241"/>
      <c r="D230" s="216" t="s">
        <v>222</v>
      </c>
      <c r="E230" s="242" t="s">
        <v>76</v>
      </c>
      <c r="F230" s="243" t="s">
        <v>225</v>
      </c>
      <c r="G230" s="241"/>
      <c r="H230" s="244">
        <v>0.66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222</v>
      </c>
      <c r="AU230" s="250" t="s">
        <v>172</v>
      </c>
      <c r="AV230" s="14" t="s">
        <v>218</v>
      </c>
      <c r="AW230" s="14" t="s">
        <v>40</v>
      </c>
      <c r="AX230" s="14" t="s">
        <v>85</v>
      </c>
      <c r="AY230" s="250" t="s">
        <v>212</v>
      </c>
    </row>
    <row r="231" spans="2:65" s="1" customFormat="1" ht="25.5" customHeight="1">
      <c r="B231" s="41"/>
      <c r="C231" s="204" t="s">
        <v>395</v>
      </c>
      <c r="D231" s="204" t="s">
        <v>214</v>
      </c>
      <c r="E231" s="205" t="s">
        <v>757</v>
      </c>
      <c r="F231" s="206" t="s">
        <v>758</v>
      </c>
      <c r="G231" s="207" t="s">
        <v>117</v>
      </c>
      <c r="H231" s="208">
        <v>38</v>
      </c>
      <c r="I231" s="209"/>
      <c r="J231" s="210">
        <f>ROUND(I231*H231,2)</f>
        <v>0</v>
      </c>
      <c r="K231" s="206" t="s">
        <v>217</v>
      </c>
      <c r="L231" s="61"/>
      <c r="M231" s="211" t="s">
        <v>76</v>
      </c>
      <c r="N231" s="212" t="s">
        <v>48</v>
      </c>
      <c r="O231" s="42"/>
      <c r="P231" s="213">
        <f>O231*H231</f>
        <v>0</v>
      </c>
      <c r="Q231" s="213">
        <v>0.15614</v>
      </c>
      <c r="R231" s="213">
        <f>Q231*H231</f>
        <v>5.93332</v>
      </c>
      <c r="S231" s="213">
        <v>0</v>
      </c>
      <c r="T231" s="214">
        <f>S231*H231</f>
        <v>0</v>
      </c>
      <c r="AR231" s="24" t="s">
        <v>532</v>
      </c>
      <c r="AT231" s="24" t="s">
        <v>214</v>
      </c>
      <c r="AU231" s="24" t="s">
        <v>172</v>
      </c>
      <c r="AY231" s="24" t="s">
        <v>212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85</v>
      </c>
      <c r="BK231" s="215">
        <f>ROUND(I231*H231,2)</f>
        <v>0</v>
      </c>
      <c r="BL231" s="24" t="s">
        <v>532</v>
      </c>
      <c r="BM231" s="24" t="s">
        <v>759</v>
      </c>
    </row>
    <row r="232" spans="2:51" s="12" customFormat="1" ht="13.5">
      <c r="B232" s="219"/>
      <c r="C232" s="220"/>
      <c r="D232" s="216" t="s">
        <v>222</v>
      </c>
      <c r="E232" s="221" t="s">
        <v>76</v>
      </c>
      <c r="F232" s="222" t="s">
        <v>760</v>
      </c>
      <c r="G232" s="220"/>
      <c r="H232" s="221" t="s">
        <v>76</v>
      </c>
      <c r="I232" s="223"/>
      <c r="J232" s="220"/>
      <c r="K232" s="220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222</v>
      </c>
      <c r="AU232" s="228" t="s">
        <v>172</v>
      </c>
      <c r="AV232" s="12" t="s">
        <v>85</v>
      </c>
      <c r="AW232" s="12" t="s">
        <v>40</v>
      </c>
      <c r="AX232" s="12" t="s">
        <v>78</v>
      </c>
      <c r="AY232" s="228" t="s">
        <v>212</v>
      </c>
    </row>
    <row r="233" spans="2:51" s="13" customFormat="1" ht="13.5">
      <c r="B233" s="229"/>
      <c r="C233" s="230"/>
      <c r="D233" s="216" t="s">
        <v>222</v>
      </c>
      <c r="E233" s="231" t="s">
        <v>76</v>
      </c>
      <c r="F233" s="232" t="s">
        <v>413</v>
      </c>
      <c r="G233" s="230"/>
      <c r="H233" s="233">
        <v>38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222</v>
      </c>
      <c r="AU233" s="239" t="s">
        <v>172</v>
      </c>
      <c r="AV233" s="13" t="s">
        <v>87</v>
      </c>
      <c r="AW233" s="13" t="s">
        <v>40</v>
      </c>
      <c r="AX233" s="13" t="s">
        <v>78</v>
      </c>
      <c r="AY233" s="239" t="s">
        <v>212</v>
      </c>
    </row>
    <row r="234" spans="2:51" s="14" customFormat="1" ht="13.5">
      <c r="B234" s="240"/>
      <c r="C234" s="241"/>
      <c r="D234" s="216" t="s">
        <v>222</v>
      </c>
      <c r="E234" s="242" t="s">
        <v>76</v>
      </c>
      <c r="F234" s="243" t="s">
        <v>225</v>
      </c>
      <c r="G234" s="241"/>
      <c r="H234" s="244">
        <v>38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222</v>
      </c>
      <c r="AU234" s="250" t="s">
        <v>172</v>
      </c>
      <c r="AV234" s="14" t="s">
        <v>218</v>
      </c>
      <c r="AW234" s="14" t="s">
        <v>40</v>
      </c>
      <c r="AX234" s="14" t="s">
        <v>85</v>
      </c>
      <c r="AY234" s="250" t="s">
        <v>212</v>
      </c>
    </row>
    <row r="235" spans="2:65" s="1" customFormat="1" ht="16.5" customHeight="1">
      <c r="B235" s="41"/>
      <c r="C235" s="251" t="s">
        <v>399</v>
      </c>
      <c r="D235" s="251" t="s">
        <v>280</v>
      </c>
      <c r="E235" s="252" t="s">
        <v>761</v>
      </c>
      <c r="F235" s="253" t="s">
        <v>762</v>
      </c>
      <c r="G235" s="254" t="s">
        <v>117</v>
      </c>
      <c r="H235" s="255">
        <v>50</v>
      </c>
      <c r="I235" s="256"/>
      <c r="J235" s="257">
        <f>ROUND(I235*H235,2)</f>
        <v>0</v>
      </c>
      <c r="K235" s="253" t="s">
        <v>76</v>
      </c>
      <c r="L235" s="258"/>
      <c r="M235" s="259" t="s">
        <v>76</v>
      </c>
      <c r="N235" s="260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763</v>
      </c>
      <c r="AT235" s="24" t="s">
        <v>280</v>
      </c>
      <c r="AU235" s="24" t="s">
        <v>172</v>
      </c>
      <c r="AY235" s="24" t="s">
        <v>212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85</v>
      </c>
      <c r="BK235" s="215">
        <f>ROUND(I235*H235,2)</f>
        <v>0</v>
      </c>
      <c r="BL235" s="24" t="s">
        <v>763</v>
      </c>
      <c r="BM235" s="24" t="s">
        <v>764</v>
      </c>
    </row>
    <row r="236" spans="2:51" s="12" customFormat="1" ht="13.5">
      <c r="B236" s="219"/>
      <c r="C236" s="220"/>
      <c r="D236" s="216" t="s">
        <v>222</v>
      </c>
      <c r="E236" s="221" t="s">
        <v>76</v>
      </c>
      <c r="F236" s="222" t="s">
        <v>765</v>
      </c>
      <c r="G236" s="220"/>
      <c r="H236" s="221" t="s">
        <v>76</v>
      </c>
      <c r="I236" s="223"/>
      <c r="J236" s="220"/>
      <c r="K236" s="220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222</v>
      </c>
      <c r="AU236" s="228" t="s">
        <v>172</v>
      </c>
      <c r="AV236" s="12" t="s">
        <v>85</v>
      </c>
      <c r="AW236" s="12" t="s">
        <v>40</v>
      </c>
      <c r="AX236" s="12" t="s">
        <v>78</v>
      </c>
      <c r="AY236" s="228" t="s">
        <v>212</v>
      </c>
    </row>
    <row r="237" spans="2:51" s="13" customFormat="1" ht="13.5">
      <c r="B237" s="229"/>
      <c r="C237" s="230"/>
      <c r="D237" s="216" t="s">
        <v>222</v>
      </c>
      <c r="E237" s="231" t="s">
        <v>76</v>
      </c>
      <c r="F237" s="232" t="s">
        <v>464</v>
      </c>
      <c r="G237" s="230"/>
      <c r="H237" s="233">
        <v>50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222</v>
      </c>
      <c r="AU237" s="239" t="s">
        <v>172</v>
      </c>
      <c r="AV237" s="13" t="s">
        <v>87</v>
      </c>
      <c r="AW237" s="13" t="s">
        <v>40</v>
      </c>
      <c r="AX237" s="13" t="s">
        <v>78</v>
      </c>
      <c r="AY237" s="239" t="s">
        <v>212</v>
      </c>
    </row>
    <row r="238" spans="2:51" s="13" customFormat="1" ht="13.5">
      <c r="B238" s="229"/>
      <c r="C238" s="230"/>
      <c r="D238" s="216" t="s">
        <v>222</v>
      </c>
      <c r="E238" s="231" t="s">
        <v>76</v>
      </c>
      <c r="F238" s="232" t="s">
        <v>76</v>
      </c>
      <c r="G238" s="230"/>
      <c r="H238" s="233">
        <v>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222</v>
      </c>
      <c r="AU238" s="239" t="s">
        <v>172</v>
      </c>
      <c r="AV238" s="13" t="s">
        <v>87</v>
      </c>
      <c r="AW238" s="13" t="s">
        <v>40</v>
      </c>
      <c r="AX238" s="13" t="s">
        <v>78</v>
      </c>
      <c r="AY238" s="239" t="s">
        <v>212</v>
      </c>
    </row>
    <row r="239" spans="2:51" s="14" customFormat="1" ht="13.5">
      <c r="B239" s="240"/>
      <c r="C239" s="241"/>
      <c r="D239" s="216" t="s">
        <v>222</v>
      </c>
      <c r="E239" s="242" t="s">
        <v>76</v>
      </c>
      <c r="F239" s="243" t="s">
        <v>225</v>
      </c>
      <c r="G239" s="241"/>
      <c r="H239" s="244">
        <v>50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222</v>
      </c>
      <c r="AU239" s="250" t="s">
        <v>172</v>
      </c>
      <c r="AV239" s="14" t="s">
        <v>218</v>
      </c>
      <c r="AW239" s="14" t="s">
        <v>40</v>
      </c>
      <c r="AX239" s="14" t="s">
        <v>85</v>
      </c>
      <c r="AY239" s="250" t="s">
        <v>212</v>
      </c>
    </row>
    <row r="240" spans="2:65" s="1" customFormat="1" ht="25.5" customHeight="1">
      <c r="B240" s="41"/>
      <c r="C240" s="204" t="s">
        <v>404</v>
      </c>
      <c r="D240" s="204" t="s">
        <v>214</v>
      </c>
      <c r="E240" s="205" t="s">
        <v>766</v>
      </c>
      <c r="F240" s="206" t="s">
        <v>767</v>
      </c>
      <c r="G240" s="207" t="s">
        <v>117</v>
      </c>
      <c r="H240" s="208">
        <v>11</v>
      </c>
      <c r="I240" s="209"/>
      <c r="J240" s="210">
        <f>ROUND(I240*H240,2)</f>
        <v>0</v>
      </c>
      <c r="K240" s="206" t="s">
        <v>217</v>
      </c>
      <c r="L240" s="61"/>
      <c r="M240" s="211" t="s">
        <v>76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532</v>
      </c>
      <c r="AT240" s="24" t="s">
        <v>214</v>
      </c>
      <c r="AU240" s="24" t="s">
        <v>172</v>
      </c>
      <c r="AY240" s="24" t="s">
        <v>212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85</v>
      </c>
      <c r="BK240" s="215">
        <f>ROUND(I240*H240,2)</f>
        <v>0</v>
      </c>
      <c r="BL240" s="24" t="s">
        <v>532</v>
      </c>
      <c r="BM240" s="24" t="s">
        <v>768</v>
      </c>
    </row>
    <row r="241" spans="2:51" s="12" customFormat="1" ht="13.5">
      <c r="B241" s="219"/>
      <c r="C241" s="220"/>
      <c r="D241" s="216" t="s">
        <v>222</v>
      </c>
      <c r="E241" s="221" t="s">
        <v>76</v>
      </c>
      <c r="F241" s="222" t="s">
        <v>769</v>
      </c>
      <c r="G241" s="220"/>
      <c r="H241" s="221" t="s">
        <v>76</v>
      </c>
      <c r="I241" s="223"/>
      <c r="J241" s="220"/>
      <c r="K241" s="220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222</v>
      </c>
      <c r="AU241" s="228" t="s">
        <v>172</v>
      </c>
      <c r="AV241" s="12" t="s">
        <v>85</v>
      </c>
      <c r="AW241" s="12" t="s">
        <v>40</v>
      </c>
      <c r="AX241" s="12" t="s">
        <v>78</v>
      </c>
      <c r="AY241" s="228" t="s">
        <v>212</v>
      </c>
    </row>
    <row r="242" spans="2:51" s="13" customFormat="1" ht="13.5">
      <c r="B242" s="229"/>
      <c r="C242" s="230"/>
      <c r="D242" s="216" t="s">
        <v>222</v>
      </c>
      <c r="E242" s="231" t="s">
        <v>76</v>
      </c>
      <c r="F242" s="232" t="s">
        <v>616</v>
      </c>
      <c r="G242" s="230"/>
      <c r="H242" s="233">
        <v>11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222</v>
      </c>
      <c r="AU242" s="239" t="s">
        <v>172</v>
      </c>
      <c r="AV242" s="13" t="s">
        <v>87</v>
      </c>
      <c r="AW242" s="13" t="s">
        <v>40</v>
      </c>
      <c r="AX242" s="13" t="s">
        <v>78</v>
      </c>
      <c r="AY242" s="239" t="s">
        <v>212</v>
      </c>
    </row>
    <row r="243" spans="2:51" s="14" customFormat="1" ht="13.5">
      <c r="B243" s="240"/>
      <c r="C243" s="241"/>
      <c r="D243" s="216" t="s">
        <v>222</v>
      </c>
      <c r="E243" s="242" t="s">
        <v>76</v>
      </c>
      <c r="F243" s="243" t="s">
        <v>225</v>
      </c>
      <c r="G243" s="241"/>
      <c r="H243" s="244">
        <v>11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222</v>
      </c>
      <c r="AU243" s="250" t="s">
        <v>172</v>
      </c>
      <c r="AV243" s="14" t="s">
        <v>218</v>
      </c>
      <c r="AW243" s="14" t="s">
        <v>40</v>
      </c>
      <c r="AX243" s="14" t="s">
        <v>85</v>
      </c>
      <c r="AY243" s="250" t="s">
        <v>212</v>
      </c>
    </row>
    <row r="244" spans="2:65" s="1" customFormat="1" ht="25.5" customHeight="1">
      <c r="B244" s="41"/>
      <c r="C244" s="204" t="s">
        <v>408</v>
      </c>
      <c r="D244" s="204" t="s">
        <v>214</v>
      </c>
      <c r="E244" s="205" t="s">
        <v>770</v>
      </c>
      <c r="F244" s="206" t="s">
        <v>771</v>
      </c>
      <c r="G244" s="207" t="s">
        <v>117</v>
      </c>
      <c r="H244" s="208">
        <v>38</v>
      </c>
      <c r="I244" s="209"/>
      <c r="J244" s="210">
        <f>ROUND(I244*H244,2)</f>
        <v>0</v>
      </c>
      <c r="K244" s="206" t="s">
        <v>217</v>
      </c>
      <c r="L244" s="61"/>
      <c r="M244" s="211" t="s">
        <v>76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532</v>
      </c>
      <c r="AT244" s="24" t="s">
        <v>214</v>
      </c>
      <c r="AU244" s="24" t="s">
        <v>172</v>
      </c>
      <c r="AY244" s="24" t="s">
        <v>212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85</v>
      </c>
      <c r="BK244" s="215">
        <f>ROUND(I244*H244,2)</f>
        <v>0</v>
      </c>
      <c r="BL244" s="24" t="s">
        <v>532</v>
      </c>
      <c r="BM244" s="24" t="s">
        <v>772</v>
      </c>
    </row>
    <row r="245" spans="2:51" s="12" customFormat="1" ht="13.5">
      <c r="B245" s="219"/>
      <c r="C245" s="220"/>
      <c r="D245" s="216" t="s">
        <v>222</v>
      </c>
      <c r="E245" s="221" t="s">
        <v>76</v>
      </c>
      <c r="F245" s="222" t="s">
        <v>773</v>
      </c>
      <c r="G245" s="220"/>
      <c r="H245" s="221" t="s">
        <v>76</v>
      </c>
      <c r="I245" s="223"/>
      <c r="J245" s="220"/>
      <c r="K245" s="220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222</v>
      </c>
      <c r="AU245" s="228" t="s">
        <v>172</v>
      </c>
      <c r="AV245" s="12" t="s">
        <v>85</v>
      </c>
      <c r="AW245" s="12" t="s">
        <v>40</v>
      </c>
      <c r="AX245" s="12" t="s">
        <v>78</v>
      </c>
      <c r="AY245" s="228" t="s">
        <v>212</v>
      </c>
    </row>
    <row r="246" spans="2:51" s="13" customFormat="1" ht="13.5">
      <c r="B246" s="229"/>
      <c r="C246" s="230"/>
      <c r="D246" s="216" t="s">
        <v>222</v>
      </c>
      <c r="E246" s="231" t="s">
        <v>76</v>
      </c>
      <c r="F246" s="232" t="s">
        <v>618</v>
      </c>
      <c r="G246" s="230"/>
      <c r="H246" s="233">
        <v>38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222</v>
      </c>
      <c r="AU246" s="239" t="s">
        <v>172</v>
      </c>
      <c r="AV246" s="13" t="s">
        <v>87</v>
      </c>
      <c r="AW246" s="13" t="s">
        <v>40</v>
      </c>
      <c r="AX246" s="13" t="s">
        <v>78</v>
      </c>
      <c r="AY246" s="239" t="s">
        <v>212</v>
      </c>
    </row>
    <row r="247" spans="2:51" s="14" customFormat="1" ht="13.5">
      <c r="B247" s="240"/>
      <c r="C247" s="241"/>
      <c r="D247" s="216" t="s">
        <v>222</v>
      </c>
      <c r="E247" s="242" t="s">
        <v>76</v>
      </c>
      <c r="F247" s="243" t="s">
        <v>225</v>
      </c>
      <c r="G247" s="241"/>
      <c r="H247" s="244">
        <v>38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222</v>
      </c>
      <c r="AU247" s="250" t="s">
        <v>172</v>
      </c>
      <c r="AV247" s="14" t="s">
        <v>218</v>
      </c>
      <c r="AW247" s="14" t="s">
        <v>40</v>
      </c>
      <c r="AX247" s="14" t="s">
        <v>85</v>
      </c>
      <c r="AY247" s="250" t="s">
        <v>212</v>
      </c>
    </row>
    <row r="248" spans="2:65" s="1" customFormat="1" ht="16.5" customHeight="1">
      <c r="B248" s="41"/>
      <c r="C248" s="204" t="s">
        <v>413</v>
      </c>
      <c r="D248" s="204" t="s">
        <v>214</v>
      </c>
      <c r="E248" s="205" t="s">
        <v>774</v>
      </c>
      <c r="F248" s="206" t="s">
        <v>775</v>
      </c>
      <c r="G248" s="207" t="s">
        <v>264</v>
      </c>
      <c r="H248" s="208">
        <v>9.32</v>
      </c>
      <c r="I248" s="209"/>
      <c r="J248" s="210">
        <f>ROUND(I248*H248,2)</f>
        <v>0</v>
      </c>
      <c r="K248" s="206" t="s">
        <v>217</v>
      </c>
      <c r="L248" s="61"/>
      <c r="M248" s="211" t="s">
        <v>76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532</v>
      </c>
      <c r="AT248" s="24" t="s">
        <v>214</v>
      </c>
      <c r="AU248" s="24" t="s">
        <v>172</v>
      </c>
      <c r="AY248" s="24" t="s">
        <v>212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85</v>
      </c>
      <c r="BK248" s="215">
        <f>ROUND(I248*H248,2)</f>
        <v>0</v>
      </c>
      <c r="BL248" s="24" t="s">
        <v>532</v>
      </c>
      <c r="BM248" s="24" t="s">
        <v>776</v>
      </c>
    </row>
    <row r="249" spans="2:51" s="12" customFormat="1" ht="27">
      <c r="B249" s="219"/>
      <c r="C249" s="220"/>
      <c r="D249" s="216" t="s">
        <v>222</v>
      </c>
      <c r="E249" s="221" t="s">
        <v>76</v>
      </c>
      <c r="F249" s="222" t="s">
        <v>777</v>
      </c>
      <c r="G249" s="220"/>
      <c r="H249" s="221" t="s">
        <v>76</v>
      </c>
      <c r="I249" s="223"/>
      <c r="J249" s="220"/>
      <c r="K249" s="220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222</v>
      </c>
      <c r="AU249" s="228" t="s">
        <v>172</v>
      </c>
      <c r="AV249" s="12" t="s">
        <v>85</v>
      </c>
      <c r="AW249" s="12" t="s">
        <v>40</v>
      </c>
      <c r="AX249" s="12" t="s">
        <v>78</v>
      </c>
      <c r="AY249" s="228" t="s">
        <v>212</v>
      </c>
    </row>
    <row r="250" spans="2:51" s="13" customFormat="1" ht="13.5">
      <c r="B250" s="229"/>
      <c r="C250" s="230"/>
      <c r="D250" s="216" t="s">
        <v>222</v>
      </c>
      <c r="E250" s="231" t="s">
        <v>76</v>
      </c>
      <c r="F250" s="232" t="s">
        <v>778</v>
      </c>
      <c r="G250" s="230"/>
      <c r="H250" s="233">
        <v>9.32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222</v>
      </c>
      <c r="AU250" s="239" t="s">
        <v>172</v>
      </c>
      <c r="AV250" s="13" t="s">
        <v>87</v>
      </c>
      <c r="AW250" s="13" t="s">
        <v>40</v>
      </c>
      <c r="AX250" s="13" t="s">
        <v>78</v>
      </c>
      <c r="AY250" s="239" t="s">
        <v>212</v>
      </c>
    </row>
    <row r="251" spans="2:51" s="14" customFormat="1" ht="13.5">
      <c r="B251" s="240"/>
      <c r="C251" s="241"/>
      <c r="D251" s="216" t="s">
        <v>222</v>
      </c>
      <c r="E251" s="242" t="s">
        <v>620</v>
      </c>
      <c r="F251" s="243" t="s">
        <v>225</v>
      </c>
      <c r="G251" s="241"/>
      <c r="H251" s="244">
        <v>9.32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AT251" s="250" t="s">
        <v>222</v>
      </c>
      <c r="AU251" s="250" t="s">
        <v>172</v>
      </c>
      <c r="AV251" s="14" t="s">
        <v>218</v>
      </c>
      <c r="AW251" s="14" t="s">
        <v>40</v>
      </c>
      <c r="AX251" s="14" t="s">
        <v>85</v>
      </c>
      <c r="AY251" s="250" t="s">
        <v>212</v>
      </c>
    </row>
    <row r="252" spans="2:65" s="1" customFormat="1" ht="16.5" customHeight="1">
      <c r="B252" s="41"/>
      <c r="C252" s="204" t="s">
        <v>418</v>
      </c>
      <c r="D252" s="204" t="s">
        <v>214</v>
      </c>
      <c r="E252" s="205" t="s">
        <v>779</v>
      </c>
      <c r="F252" s="206" t="s">
        <v>780</v>
      </c>
      <c r="G252" s="207" t="s">
        <v>264</v>
      </c>
      <c r="H252" s="208">
        <v>37.28</v>
      </c>
      <c r="I252" s="209"/>
      <c r="J252" s="210">
        <f>ROUND(I252*H252,2)</f>
        <v>0</v>
      </c>
      <c r="K252" s="206" t="s">
        <v>217</v>
      </c>
      <c r="L252" s="61"/>
      <c r="M252" s="211" t="s">
        <v>76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532</v>
      </c>
      <c r="AT252" s="24" t="s">
        <v>214</v>
      </c>
      <c r="AU252" s="24" t="s">
        <v>172</v>
      </c>
      <c r="AY252" s="24" t="s">
        <v>212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85</v>
      </c>
      <c r="BK252" s="215">
        <f>ROUND(I252*H252,2)</f>
        <v>0</v>
      </c>
      <c r="BL252" s="24" t="s">
        <v>532</v>
      </c>
      <c r="BM252" s="24" t="s">
        <v>781</v>
      </c>
    </row>
    <row r="253" spans="2:51" s="12" customFormat="1" ht="13.5">
      <c r="B253" s="219"/>
      <c r="C253" s="220"/>
      <c r="D253" s="216" t="s">
        <v>222</v>
      </c>
      <c r="E253" s="221" t="s">
        <v>76</v>
      </c>
      <c r="F253" s="222" t="s">
        <v>782</v>
      </c>
      <c r="G253" s="220"/>
      <c r="H253" s="221" t="s">
        <v>76</v>
      </c>
      <c r="I253" s="223"/>
      <c r="J253" s="220"/>
      <c r="K253" s="220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222</v>
      </c>
      <c r="AU253" s="228" t="s">
        <v>172</v>
      </c>
      <c r="AV253" s="12" t="s">
        <v>85</v>
      </c>
      <c r="AW253" s="12" t="s">
        <v>40</v>
      </c>
      <c r="AX253" s="12" t="s">
        <v>78</v>
      </c>
      <c r="AY253" s="228" t="s">
        <v>212</v>
      </c>
    </row>
    <row r="254" spans="2:51" s="13" customFormat="1" ht="13.5">
      <c r="B254" s="229"/>
      <c r="C254" s="230"/>
      <c r="D254" s="216" t="s">
        <v>222</v>
      </c>
      <c r="E254" s="231" t="s">
        <v>76</v>
      </c>
      <c r="F254" s="232" t="s">
        <v>783</v>
      </c>
      <c r="G254" s="230"/>
      <c r="H254" s="233">
        <v>37.28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222</v>
      </c>
      <c r="AU254" s="239" t="s">
        <v>172</v>
      </c>
      <c r="AV254" s="13" t="s">
        <v>87</v>
      </c>
      <c r="AW254" s="13" t="s">
        <v>40</v>
      </c>
      <c r="AX254" s="13" t="s">
        <v>78</v>
      </c>
      <c r="AY254" s="239" t="s">
        <v>212</v>
      </c>
    </row>
    <row r="255" spans="2:51" s="14" customFormat="1" ht="13.5">
      <c r="B255" s="240"/>
      <c r="C255" s="241"/>
      <c r="D255" s="216" t="s">
        <v>222</v>
      </c>
      <c r="E255" s="242" t="s">
        <v>76</v>
      </c>
      <c r="F255" s="243" t="s">
        <v>225</v>
      </c>
      <c r="G255" s="241"/>
      <c r="H255" s="244">
        <v>37.28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222</v>
      </c>
      <c r="AU255" s="250" t="s">
        <v>172</v>
      </c>
      <c r="AV255" s="14" t="s">
        <v>218</v>
      </c>
      <c r="AW255" s="14" t="s">
        <v>40</v>
      </c>
      <c r="AX255" s="14" t="s">
        <v>85</v>
      </c>
      <c r="AY255" s="250" t="s">
        <v>212</v>
      </c>
    </row>
    <row r="256" spans="2:65" s="1" customFormat="1" ht="16.5" customHeight="1">
      <c r="B256" s="41"/>
      <c r="C256" s="251" t="s">
        <v>423</v>
      </c>
      <c r="D256" s="251" t="s">
        <v>280</v>
      </c>
      <c r="E256" s="252" t="s">
        <v>784</v>
      </c>
      <c r="F256" s="253" t="s">
        <v>785</v>
      </c>
      <c r="G256" s="254" t="s">
        <v>264</v>
      </c>
      <c r="H256" s="255">
        <v>9.32</v>
      </c>
      <c r="I256" s="256"/>
      <c r="J256" s="257">
        <f>ROUND(I256*H256,2)</f>
        <v>0</v>
      </c>
      <c r="K256" s="253" t="s">
        <v>76</v>
      </c>
      <c r="L256" s="258"/>
      <c r="M256" s="259" t="s">
        <v>76</v>
      </c>
      <c r="N256" s="260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644</v>
      </c>
      <c r="AT256" s="24" t="s">
        <v>280</v>
      </c>
      <c r="AU256" s="24" t="s">
        <v>172</v>
      </c>
      <c r="AY256" s="24" t="s">
        <v>212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85</v>
      </c>
      <c r="BK256" s="215">
        <f>ROUND(I256*H256,2)</f>
        <v>0</v>
      </c>
      <c r="BL256" s="24" t="s">
        <v>532</v>
      </c>
      <c r="BM256" s="24" t="s">
        <v>786</v>
      </c>
    </row>
    <row r="257" spans="2:51" s="12" customFormat="1" ht="27">
      <c r="B257" s="219"/>
      <c r="C257" s="220"/>
      <c r="D257" s="216" t="s">
        <v>222</v>
      </c>
      <c r="E257" s="221" t="s">
        <v>76</v>
      </c>
      <c r="F257" s="222" t="s">
        <v>777</v>
      </c>
      <c r="G257" s="220"/>
      <c r="H257" s="221" t="s">
        <v>76</v>
      </c>
      <c r="I257" s="223"/>
      <c r="J257" s="220"/>
      <c r="K257" s="220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222</v>
      </c>
      <c r="AU257" s="228" t="s">
        <v>172</v>
      </c>
      <c r="AV257" s="12" t="s">
        <v>85</v>
      </c>
      <c r="AW257" s="12" t="s">
        <v>40</v>
      </c>
      <c r="AX257" s="12" t="s">
        <v>78</v>
      </c>
      <c r="AY257" s="228" t="s">
        <v>212</v>
      </c>
    </row>
    <row r="258" spans="2:51" s="13" customFormat="1" ht="13.5">
      <c r="B258" s="229"/>
      <c r="C258" s="230"/>
      <c r="D258" s="216" t="s">
        <v>222</v>
      </c>
      <c r="E258" s="231" t="s">
        <v>76</v>
      </c>
      <c r="F258" s="232" t="s">
        <v>620</v>
      </c>
      <c r="G258" s="230"/>
      <c r="H258" s="233">
        <v>9.32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222</v>
      </c>
      <c r="AU258" s="239" t="s">
        <v>172</v>
      </c>
      <c r="AV258" s="13" t="s">
        <v>87</v>
      </c>
      <c r="AW258" s="13" t="s">
        <v>40</v>
      </c>
      <c r="AX258" s="13" t="s">
        <v>78</v>
      </c>
      <c r="AY258" s="239" t="s">
        <v>212</v>
      </c>
    </row>
    <row r="259" spans="2:51" s="14" customFormat="1" ht="13.5">
      <c r="B259" s="240"/>
      <c r="C259" s="241"/>
      <c r="D259" s="216" t="s">
        <v>222</v>
      </c>
      <c r="E259" s="242" t="s">
        <v>76</v>
      </c>
      <c r="F259" s="243" t="s">
        <v>225</v>
      </c>
      <c r="G259" s="241"/>
      <c r="H259" s="244">
        <v>9.32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222</v>
      </c>
      <c r="AU259" s="250" t="s">
        <v>172</v>
      </c>
      <c r="AV259" s="14" t="s">
        <v>218</v>
      </c>
      <c r="AW259" s="14" t="s">
        <v>40</v>
      </c>
      <c r="AX259" s="14" t="s">
        <v>85</v>
      </c>
      <c r="AY259" s="250" t="s">
        <v>212</v>
      </c>
    </row>
    <row r="260" spans="2:63" s="11" customFormat="1" ht="22.35" customHeight="1">
      <c r="B260" s="188"/>
      <c r="C260" s="189"/>
      <c r="D260" s="190" t="s">
        <v>77</v>
      </c>
      <c r="E260" s="202" t="s">
        <v>787</v>
      </c>
      <c r="F260" s="202" t="s">
        <v>788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SUM(P261:P280)</f>
        <v>0</v>
      </c>
      <c r="Q260" s="196"/>
      <c r="R260" s="197">
        <f>SUM(R261:R280)</f>
        <v>0</v>
      </c>
      <c r="S260" s="196"/>
      <c r="T260" s="198">
        <f>SUM(T261:T280)</f>
        <v>0</v>
      </c>
      <c r="AR260" s="199" t="s">
        <v>218</v>
      </c>
      <c r="AT260" s="200" t="s">
        <v>77</v>
      </c>
      <c r="AU260" s="200" t="s">
        <v>87</v>
      </c>
      <c r="AY260" s="199" t="s">
        <v>212</v>
      </c>
      <c r="BK260" s="201">
        <f>SUM(BK261:BK280)</f>
        <v>0</v>
      </c>
    </row>
    <row r="261" spans="2:65" s="1" customFormat="1" ht="25.5" customHeight="1">
      <c r="B261" s="41"/>
      <c r="C261" s="204" t="s">
        <v>427</v>
      </c>
      <c r="D261" s="204" t="s">
        <v>214</v>
      </c>
      <c r="E261" s="205" t="s">
        <v>789</v>
      </c>
      <c r="F261" s="206" t="s">
        <v>790</v>
      </c>
      <c r="G261" s="207" t="s">
        <v>791</v>
      </c>
      <c r="H261" s="208">
        <v>1</v>
      </c>
      <c r="I261" s="209"/>
      <c r="J261" s="210">
        <f>ROUND(I261*H261,2)</f>
        <v>0</v>
      </c>
      <c r="K261" s="206" t="s">
        <v>217</v>
      </c>
      <c r="L261" s="61"/>
      <c r="M261" s="211" t="s">
        <v>76</v>
      </c>
      <c r="N261" s="212" t="s">
        <v>48</v>
      </c>
      <c r="O261" s="4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4" t="s">
        <v>792</v>
      </c>
      <c r="AT261" s="24" t="s">
        <v>214</v>
      </c>
      <c r="AU261" s="24" t="s">
        <v>172</v>
      </c>
      <c r="AY261" s="24" t="s">
        <v>212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4" t="s">
        <v>85</v>
      </c>
      <c r="BK261" s="215">
        <f>ROUND(I261*H261,2)</f>
        <v>0</v>
      </c>
      <c r="BL261" s="24" t="s">
        <v>792</v>
      </c>
      <c r="BM261" s="24" t="s">
        <v>793</v>
      </c>
    </row>
    <row r="262" spans="2:51" s="12" customFormat="1" ht="13.5">
      <c r="B262" s="219"/>
      <c r="C262" s="220"/>
      <c r="D262" s="216" t="s">
        <v>222</v>
      </c>
      <c r="E262" s="221" t="s">
        <v>76</v>
      </c>
      <c r="F262" s="222" t="s">
        <v>794</v>
      </c>
      <c r="G262" s="220"/>
      <c r="H262" s="221" t="s">
        <v>76</v>
      </c>
      <c r="I262" s="223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222</v>
      </c>
      <c r="AU262" s="228" t="s">
        <v>172</v>
      </c>
      <c r="AV262" s="12" t="s">
        <v>85</v>
      </c>
      <c r="AW262" s="12" t="s">
        <v>40</v>
      </c>
      <c r="AX262" s="12" t="s">
        <v>78</v>
      </c>
      <c r="AY262" s="228" t="s">
        <v>212</v>
      </c>
    </row>
    <row r="263" spans="2:51" s="13" customFormat="1" ht="13.5">
      <c r="B263" s="229"/>
      <c r="C263" s="230"/>
      <c r="D263" s="216" t="s">
        <v>222</v>
      </c>
      <c r="E263" s="231" t="s">
        <v>76</v>
      </c>
      <c r="F263" s="232" t="s">
        <v>85</v>
      </c>
      <c r="G263" s="230"/>
      <c r="H263" s="233">
        <v>1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222</v>
      </c>
      <c r="AU263" s="239" t="s">
        <v>172</v>
      </c>
      <c r="AV263" s="13" t="s">
        <v>87</v>
      </c>
      <c r="AW263" s="13" t="s">
        <v>40</v>
      </c>
      <c r="AX263" s="13" t="s">
        <v>78</v>
      </c>
      <c r="AY263" s="239" t="s">
        <v>212</v>
      </c>
    </row>
    <row r="264" spans="2:51" s="14" customFormat="1" ht="13.5">
      <c r="B264" s="240"/>
      <c r="C264" s="241"/>
      <c r="D264" s="216" t="s">
        <v>222</v>
      </c>
      <c r="E264" s="242" t="s">
        <v>76</v>
      </c>
      <c r="F264" s="243" t="s">
        <v>225</v>
      </c>
      <c r="G264" s="241"/>
      <c r="H264" s="244">
        <v>1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222</v>
      </c>
      <c r="AU264" s="250" t="s">
        <v>172</v>
      </c>
      <c r="AV264" s="14" t="s">
        <v>218</v>
      </c>
      <c r="AW264" s="14" t="s">
        <v>40</v>
      </c>
      <c r="AX264" s="14" t="s">
        <v>85</v>
      </c>
      <c r="AY264" s="250" t="s">
        <v>212</v>
      </c>
    </row>
    <row r="265" spans="2:65" s="1" customFormat="1" ht="25.5" customHeight="1">
      <c r="B265" s="41"/>
      <c r="C265" s="204" t="s">
        <v>432</v>
      </c>
      <c r="D265" s="204" t="s">
        <v>214</v>
      </c>
      <c r="E265" s="205" t="s">
        <v>795</v>
      </c>
      <c r="F265" s="206" t="s">
        <v>796</v>
      </c>
      <c r="G265" s="207" t="s">
        <v>791</v>
      </c>
      <c r="H265" s="208">
        <v>1</v>
      </c>
      <c r="I265" s="209"/>
      <c r="J265" s="210">
        <f>ROUND(I265*H265,2)</f>
        <v>0</v>
      </c>
      <c r="K265" s="206" t="s">
        <v>217</v>
      </c>
      <c r="L265" s="61"/>
      <c r="M265" s="211" t="s">
        <v>76</v>
      </c>
      <c r="N265" s="212" t="s">
        <v>48</v>
      </c>
      <c r="O265" s="42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4" t="s">
        <v>797</v>
      </c>
      <c r="AT265" s="24" t="s">
        <v>214</v>
      </c>
      <c r="AU265" s="24" t="s">
        <v>172</v>
      </c>
      <c r="AY265" s="24" t="s">
        <v>212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4" t="s">
        <v>85</v>
      </c>
      <c r="BK265" s="215">
        <f>ROUND(I265*H265,2)</f>
        <v>0</v>
      </c>
      <c r="BL265" s="24" t="s">
        <v>797</v>
      </c>
      <c r="BM265" s="24" t="s">
        <v>798</v>
      </c>
    </row>
    <row r="266" spans="2:51" s="12" customFormat="1" ht="13.5">
      <c r="B266" s="219"/>
      <c r="C266" s="220"/>
      <c r="D266" s="216" t="s">
        <v>222</v>
      </c>
      <c r="E266" s="221" t="s">
        <v>76</v>
      </c>
      <c r="F266" s="222" t="s">
        <v>799</v>
      </c>
      <c r="G266" s="220"/>
      <c r="H266" s="221" t="s">
        <v>76</v>
      </c>
      <c r="I266" s="223"/>
      <c r="J266" s="220"/>
      <c r="K266" s="220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222</v>
      </c>
      <c r="AU266" s="228" t="s">
        <v>172</v>
      </c>
      <c r="AV266" s="12" t="s">
        <v>85</v>
      </c>
      <c r="AW266" s="12" t="s">
        <v>40</v>
      </c>
      <c r="AX266" s="12" t="s">
        <v>78</v>
      </c>
      <c r="AY266" s="228" t="s">
        <v>212</v>
      </c>
    </row>
    <row r="267" spans="2:51" s="13" customFormat="1" ht="13.5">
      <c r="B267" s="229"/>
      <c r="C267" s="230"/>
      <c r="D267" s="216" t="s">
        <v>222</v>
      </c>
      <c r="E267" s="231" t="s">
        <v>76</v>
      </c>
      <c r="F267" s="232" t="s">
        <v>85</v>
      </c>
      <c r="G267" s="230"/>
      <c r="H267" s="233">
        <v>1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222</v>
      </c>
      <c r="AU267" s="239" t="s">
        <v>172</v>
      </c>
      <c r="AV267" s="13" t="s">
        <v>87</v>
      </c>
      <c r="AW267" s="13" t="s">
        <v>40</v>
      </c>
      <c r="AX267" s="13" t="s">
        <v>78</v>
      </c>
      <c r="AY267" s="239" t="s">
        <v>212</v>
      </c>
    </row>
    <row r="268" spans="2:51" s="14" customFormat="1" ht="13.5">
      <c r="B268" s="240"/>
      <c r="C268" s="241"/>
      <c r="D268" s="216" t="s">
        <v>222</v>
      </c>
      <c r="E268" s="242" t="s">
        <v>76</v>
      </c>
      <c r="F268" s="243" t="s">
        <v>225</v>
      </c>
      <c r="G268" s="241"/>
      <c r="H268" s="244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222</v>
      </c>
      <c r="AU268" s="250" t="s">
        <v>172</v>
      </c>
      <c r="AV268" s="14" t="s">
        <v>218</v>
      </c>
      <c r="AW268" s="14" t="s">
        <v>40</v>
      </c>
      <c r="AX268" s="14" t="s">
        <v>85</v>
      </c>
      <c r="AY268" s="250" t="s">
        <v>212</v>
      </c>
    </row>
    <row r="269" spans="2:65" s="1" customFormat="1" ht="16.5" customHeight="1">
      <c r="B269" s="41"/>
      <c r="C269" s="251" t="s">
        <v>436</v>
      </c>
      <c r="D269" s="251" t="s">
        <v>280</v>
      </c>
      <c r="E269" s="252" t="s">
        <v>800</v>
      </c>
      <c r="F269" s="253" t="s">
        <v>801</v>
      </c>
      <c r="G269" s="254" t="s">
        <v>643</v>
      </c>
      <c r="H269" s="255">
        <v>1</v>
      </c>
      <c r="I269" s="256"/>
      <c r="J269" s="257">
        <f>ROUND(I269*H269,2)</f>
        <v>0</v>
      </c>
      <c r="K269" s="253" t="s">
        <v>76</v>
      </c>
      <c r="L269" s="258"/>
      <c r="M269" s="259" t="s">
        <v>76</v>
      </c>
      <c r="N269" s="260" t="s">
        <v>48</v>
      </c>
      <c r="O269" s="42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24" t="s">
        <v>797</v>
      </c>
      <c r="AT269" s="24" t="s">
        <v>280</v>
      </c>
      <c r="AU269" s="24" t="s">
        <v>172</v>
      </c>
      <c r="AY269" s="24" t="s">
        <v>212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85</v>
      </c>
      <c r="BK269" s="215">
        <f>ROUND(I269*H269,2)</f>
        <v>0</v>
      </c>
      <c r="BL269" s="24" t="s">
        <v>797</v>
      </c>
      <c r="BM269" s="24" t="s">
        <v>802</v>
      </c>
    </row>
    <row r="270" spans="2:51" s="12" customFormat="1" ht="13.5">
      <c r="B270" s="219"/>
      <c r="C270" s="220"/>
      <c r="D270" s="216" t="s">
        <v>222</v>
      </c>
      <c r="E270" s="221" t="s">
        <v>76</v>
      </c>
      <c r="F270" s="222" t="s">
        <v>803</v>
      </c>
      <c r="G270" s="220"/>
      <c r="H270" s="221" t="s">
        <v>76</v>
      </c>
      <c r="I270" s="223"/>
      <c r="J270" s="220"/>
      <c r="K270" s="220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222</v>
      </c>
      <c r="AU270" s="228" t="s">
        <v>172</v>
      </c>
      <c r="AV270" s="12" t="s">
        <v>85</v>
      </c>
      <c r="AW270" s="12" t="s">
        <v>40</v>
      </c>
      <c r="AX270" s="12" t="s">
        <v>78</v>
      </c>
      <c r="AY270" s="228" t="s">
        <v>212</v>
      </c>
    </row>
    <row r="271" spans="2:51" s="13" customFormat="1" ht="13.5">
      <c r="B271" s="229"/>
      <c r="C271" s="230"/>
      <c r="D271" s="216" t="s">
        <v>222</v>
      </c>
      <c r="E271" s="231" t="s">
        <v>76</v>
      </c>
      <c r="F271" s="232" t="s">
        <v>85</v>
      </c>
      <c r="G271" s="230"/>
      <c r="H271" s="233">
        <v>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222</v>
      </c>
      <c r="AU271" s="239" t="s">
        <v>172</v>
      </c>
      <c r="AV271" s="13" t="s">
        <v>87</v>
      </c>
      <c r="AW271" s="13" t="s">
        <v>40</v>
      </c>
      <c r="AX271" s="13" t="s">
        <v>78</v>
      </c>
      <c r="AY271" s="239" t="s">
        <v>212</v>
      </c>
    </row>
    <row r="272" spans="2:51" s="14" customFormat="1" ht="13.5">
      <c r="B272" s="240"/>
      <c r="C272" s="241"/>
      <c r="D272" s="216" t="s">
        <v>222</v>
      </c>
      <c r="E272" s="242" t="s">
        <v>76</v>
      </c>
      <c r="F272" s="243" t="s">
        <v>225</v>
      </c>
      <c r="G272" s="241"/>
      <c r="H272" s="244">
        <v>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222</v>
      </c>
      <c r="AU272" s="250" t="s">
        <v>172</v>
      </c>
      <c r="AV272" s="14" t="s">
        <v>218</v>
      </c>
      <c r="AW272" s="14" t="s">
        <v>40</v>
      </c>
      <c r="AX272" s="14" t="s">
        <v>85</v>
      </c>
      <c r="AY272" s="250" t="s">
        <v>212</v>
      </c>
    </row>
    <row r="273" spans="2:65" s="1" customFormat="1" ht="38.25" customHeight="1">
      <c r="B273" s="41"/>
      <c r="C273" s="204" t="s">
        <v>440</v>
      </c>
      <c r="D273" s="204" t="s">
        <v>214</v>
      </c>
      <c r="E273" s="205" t="s">
        <v>804</v>
      </c>
      <c r="F273" s="206" t="s">
        <v>805</v>
      </c>
      <c r="G273" s="207" t="s">
        <v>135</v>
      </c>
      <c r="H273" s="208">
        <v>1</v>
      </c>
      <c r="I273" s="209"/>
      <c r="J273" s="210">
        <f>ROUND(I273*H273,2)</f>
        <v>0</v>
      </c>
      <c r="K273" s="206" t="s">
        <v>217</v>
      </c>
      <c r="L273" s="61"/>
      <c r="M273" s="211" t="s">
        <v>76</v>
      </c>
      <c r="N273" s="212" t="s">
        <v>48</v>
      </c>
      <c r="O273" s="4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4" t="s">
        <v>297</v>
      </c>
      <c r="AT273" s="24" t="s">
        <v>214</v>
      </c>
      <c r="AU273" s="24" t="s">
        <v>172</v>
      </c>
      <c r="AY273" s="24" t="s">
        <v>212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85</v>
      </c>
      <c r="BK273" s="215">
        <f>ROUND(I273*H273,2)</f>
        <v>0</v>
      </c>
      <c r="BL273" s="24" t="s">
        <v>297</v>
      </c>
      <c r="BM273" s="24" t="s">
        <v>806</v>
      </c>
    </row>
    <row r="274" spans="2:51" s="12" customFormat="1" ht="13.5">
      <c r="B274" s="219"/>
      <c r="C274" s="220"/>
      <c r="D274" s="216" t="s">
        <v>222</v>
      </c>
      <c r="E274" s="221" t="s">
        <v>76</v>
      </c>
      <c r="F274" s="222" t="s">
        <v>369</v>
      </c>
      <c r="G274" s="220"/>
      <c r="H274" s="221" t="s">
        <v>76</v>
      </c>
      <c r="I274" s="223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222</v>
      </c>
      <c r="AU274" s="228" t="s">
        <v>172</v>
      </c>
      <c r="AV274" s="12" t="s">
        <v>85</v>
      </c>
      <c r="AW274" s="12" t="s">
        <v>40</v>
      </c>
      <c r="AX274" s="12" t="s">
        <v>78</v>
      </c>
      <c r="AY274" s="228" t="s">
        <v>212</v>
      </c>
    </row>
    <row r="275" spans="2:51" s="13" customFormat="1" ht="13.5">
      <c r="B275" s="229"/>
      <c r="C275" s="230"/>
      <c r="D275" s="216" t="s">
        <v>222</v>
      </c>
      <c r="E275" s="231" t="s">
        <v>76</v>
      </c>
      <c r="F275" s="232" t="s">
        <v>85</v>
      </c>
      <c r="G275" s="230"/>
      <c r="H275" s="233">
        <v>1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222</v>
      </c>
      <c r="AU275" s="239" t="s">
        <v>172</v>
      </c>
      <c r="AV275" s="13" t="s">
        <v>87</v>
      </c>
      <c r="AW275" s="13" t="s">
        <v>40</v>
      </c>
      <c r="AX275" s="13" t="s">
        <v>78</v>
      </c>
      <c r="AY275" s="239" t="s">
        <v>212</v>
      </c>
    </row>
    <row r="276" spans="2:51" s="14" customFormat="1" ht="13.5">
      <c r="B276" s="240"/>
      <c r="C276" s="241"/>
      <c r="D276" s="216" t="s">
        <v>222</v>
      </c>
      <c r="E276" s="242" t="s">
        <v>76</v>
      </c>
      <c r="F276" s="243" t="s">
        <v>225</v>
      </c>
      <c r="G276" s="241"/>
      <c r="H276" s="244">
        <v>1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222</v>
      </c>
      <c r="AU276" s="250" t="s">
        <v>172</v>
      </c>
      <c r="AV276" s="14" t="s">
        <v>218</v>
      </c>
      <c r="AW276" s="14" t="s">
        <v>40</v>
      </c>
      <c r="AX276" s="14" t="s">
        <v>85</v>
      </c>
      <c r="AY276" s="250" t="s">
        <v>212</v>
      </c>
    </row>
    <row r="277" spans="2:65" s="1" customFormat="1" ht="25.5" customHeight="1">
      <c r="B277" s="41"/>
      <c r="C277" s="204" t="s">
        <v>444</v>
      </c>
      <c r="D277" s="204" t="s">
        <v>214</v>
      </c>
      <c r="E277" s="205" t="s">
        <v>807</v>
      </c>
      <c r="F277" s="206" t="s">
        <v>808</v>
      </c>
      <c r="G277" s="207" t="s">
        <v>809</v>
      </c>
      <c r="H277" s="208">
        <v>3</v>
      </c>
      <c r="I277" s="209"/>
      <c r="J277" s="210">
        <f>ROUND(I277*H277,2)</f>
        <v>0</v>
      </c>
      <c r="K277" s="206" t="s">
        <v>217</v>
      </c>
      <c r="L277" s="61"/>
      <c r="M277" s="211" t="s">
        <v>76</v>
      </c>
      <c r="N277" s="212" t="s">
        <v>48</v>
      </c>
      <c r="O277" s="4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4" t="s">
        <v>797</v>
      </c>
      <c r="AT277" s="24" t="s">
        <v>214</v>
      </c>
      <c r="AU277" s="24" t="s">
        <v>172</v>
      </c>
      <c r="AY277" s="24" t="s">
        <v>212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4" t="s">
        <v>85</v>
      </c>
      <c r="BK277" s="215">
        <f>ROUND(I277*H277,2)</f>
        <v>0</v>
      </c>
      <c r="BL277" s="24" t="s">
        <v>797</v>
      </c>
      <c r="BM277" s="24" t="s">
        <v>810</v>
      </c>
    </row>
    <row r="278" spans="2:51" s="12" customFormat="1" ht="13.5">
      <c r="B278" s="219"/>
      <c r="C278" s="220"/>
      <c r="D278" s="216" t="s">
        <v>222</v>
      </c>
      <c r="E278" s="221" t="s">
        <v>76</v>
      </c>
      <c r="F278" s="222" t="s">
        <v>811</v>
      </c>
      <c r="G278" s="220"/>
      <c r="H278" s="221" t="s">
        <v>76</v>
      </c>
      <c r="I278" s="223"/>
      <c r="J278" s="220"/>
      <c r="K278" s="220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222</v>
      </c>
      <c r="AU278" s="228" t="s">
        <v>172</v>
      </c>
      <c r="AV278" s="12" t="s">
        <v>85</v>
      </c>
      <c r="AW278" s="12" t="s">
        <v>40</v>
      </c>
      <c r="AX278" s="12" t="s">
        <v>78</v>
      </c>
      <c r="AY278" s="228" t="s">
        <v>212</v>
      </c>
    </row>
    <row r="279" spans="2:51" s="13" customFormat="1" ht="13.5">
      <c r="B279" s="229"/>
      <c r="C279" s="230"/>
      <c r="D279" s="216" t="s">
        <v>222</v>
      </c>
      <c r="E279" s="231" t="s">
        <v>76</v>
      </c>
      <c r="F279" s="232" t="s">
        <v>172</v>
      </c>
      <c r="G279" s="230"/>
      <c r="H279" s="233">
        <v>3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222</v>
      </c>
      <c r="AU279" s="239" t="s">
        <v>172</v>
      </c>
      <c r="AV279" s="13" t="s">
        <v>87</v>
      </c>
      <c r="AW279" s="13" t="s">
        <v>40</v>
      </c>
      <c r="AX279" s="13" t="s">
        <v>78</v>
      </c>
      <c r="AY279" s="239" t="s">
        <v>212</v>
      </c>
    </row>
    <row r="280" spans="2:51" s="14" customFormat="1" ht="13.5">
      <c r="B280" s="240"/>
      <c r="C280" s="241"/>
      <c r="D280" s="216" t="s">
        <v>222</v>
      </c>
      <c r="E280" s="242" t="s">
        <v>76</v>
      </c>
      <c r="F280" s="243" t="s">
        <v>225</v>
      </c>
      <c r="G280" s="241"/>
      <c r="H280" s="244">
        <v>3</v>
      </c>
      <c r="I280" s="245"/>
      <c r="J280" s="241"/>
      <c r="K280" s="241"/>
      <c r="L280" s="246"/>
      <c r="M280" s="261"/>
      <c r="N280" s="262"/>
      <c r="O280" s="262"/>
      <c r="P280" s="262"/>
      <c r="Q280" s="262"/>
      <c r="R280" s="262"/>
      <c r="S280" s="262"/>
      <c r="T280" s="263"/>
      <c r="AT280" s="250" t="s">
        <v>222</v>
      </c>
      <c r="AU280" s="250" t="s">
        <v>172</v>
      </c>
      <c r="AV280" s="14" t="s">
        <v>218</v>
      </c>
      <c r="AW280" s="14" t="s">
        <v>40</v>
      </c>
      <c r="AX280" s="14" t="s">
        <v>85</v>
      </c>
      <c r="AY280" s="250" t="s">
        <v>212</v>
      </c>
    </row>
    <row r="281" spans="2:12" s="1" customFormat="1" ht="6.95" customHeight="1">
      <c r="B281" s="56"/>
      <c r="C281" s="57"/>
      <c r="D281" s="57"/>
      <c r="E281" s="57"/>
      <c r="F281" s="57"/>
      <c r="G281" s="57"/>
      <c r="H281" s="57"/>
      <c r="I281" s="149"/>
      <c r="J281" s="57"/>
      <c r="K281" s="57"/>
      <c r="L281" s="61"/>
    </row>
  </sheetData>
  <sheetProtection algorithmName="SHA-512" hashValue="adKE1tXcIvKUMPS8MGMVUiSIdeTYJFeDrjgmpb/EAMIcrPn97RaGEaK1oRJ6G2pmGFEJZUtHlvJ4C6mCb0f23A==" saltValue="orG19fUIjfSipsvPc0N7hlLe3mrNN5p/Tx5yM3yQhaMgrGMu90XT3tvhrPJ4FHiVh0sg983vLHCcqQ1Ka2p5zQ==" spinCount="100000" sheet="1" objects="1" scenarios="1" formatColumns="0" formatRows="0" autoFilter="0"/>
  <autoFilter ref="C86:K280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</row>
    <row r="4" spans="2:4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</row>
    <row r="8" spans="2:11" ht="13.5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7" t="s">
        <v>812</v>
      </c>
      <c r="F9" s="389"/>
      <c r="G9" s="389"/>
      <c r="H9" s="389"/>
      <c r="I9" s="128"/>
      <c r="J9" s="42"/>
      <c r="K9" s="45"/>
    </row>
    <row r="10" spans="2:11" s="1" customFormat="1" ht="13.5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0" t="s">
        <v>813</v>
      </c>
      <c r="F11" s="389"/>
      <c r="G11" s="389"/>
      <c r="H11" s="389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76</v>
      </c>
      <c r="G13" s="42"/>
      <c r="H13" s="42"/>
      <c r="I13" s="129" t="s">
        <v>22</v>
      </c>
      <c r="J13" s="35" t="s">
        <v>76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0">
        <f>ROUND(SUM(BE86:BE107),2)</f>
        <v>0</v>
      </c>
      <c r="G32" s="42"/>
      <c r="H32" s="42"/>
      <c r="I32" s="141">
        <v>0.21</v>
      </c>
      <c r="J32" s="140">
        <f>ROUND(ROUND((SUM(BE86:BE107)),2)*I32,2)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ROUND(SUM(BF86:BF107),2)</f>
        <v>0</v>
      </c>
      <c r="G33" s="42"/>
      <c r="H33" s="42"/>
      <c r="I33" s="141">
        <v>0.15</v>
      </c>
      <c r="J33" s="140">
        <f>ROUND(ROUND((SUM(BF86:BF107)),2)*I33,2)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0">
        <f>ROUND(SUM(BG86:BG107),2)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0">
        <f>ROUND(SUM(BH86:BH107),2)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0">
        <f>ROUND(SUM(BI86:BI107),2)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 ht="13.5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7" t="s">
        <v>812</v>
      </c>
      <c r="F49" s="389"/>
      <c r="G49" s="389"/>
      <c r="H49" s="389"/>
      <c r="I49" s="128"/>
      <c r="J49" s="42"/>
      <c r="K49" s="45"/>
    </row>
    <row r="50" spans="2:11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0" t="str">
        <f>E11</f>
        <v>2016-42-VON-SP - VON - Soupis prací - Vedlejší a ostatní náklady</v>
      </c>
      <c r="F51" s="389"/>
      <c r="G51" s="389"/>
      <c r="H51" s="389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Martin Haueisen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J86</f>
        <v>0</v>
      </c>
      <c r="K60" s="45"/>
      <c r="AU60" s="24" t="s">
        <v>182</v>
      </c>
    </row>
    <row r="61" spans="2:11" s="8" customFormat="1" ht="24.95" customHeight="1">
      <c r="B61" s="159"/>
      <c r="C61" s="160"/>
      <c r="D61" s="161" t="s">
        <v>814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11" s="9" customFormat="1" ht="19.9" customHeight="1">
      <c r="B62" s="166"/>
      <c r="C62" s="167"/>
      <c r="D62" s="168" t="s">
        <v>815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11" s="9" customFormat="1" ht="19.9" customHeight="1">
      <c r="B63" s="166"/>
      <c r="C63" s="167"/>
      <c r="D63" s="168" t="s">
        <v>816</v>
      </c>
      <c r="E63" s="169"/>
      <c r="F63" s="169"/>
      <c r="G63" s="169"/>
      <c r="H63" s="169"/>
      <c r="I63" s="170"/>
      <c r="J63" s="171">
        <f>J100</f>
        <v>0</v>
      </c>
      <c r="K63" s="172"/>
    </row>
    <row r="64" spans="2:11" s="9" customFormat="1" ht="19.9" customHeight="1">
      <c r="B64" s="166"/>
      <c r="C64" s="167"/>
      <c r="D64" s="168" t="s">
        <v>817</v>
      </c>
      <c r="E64" s="169"/>
      <c r="F64" s="169"/>
      <c r="G64" s="169"/>
      <c r="H64" s="169"/>
      <c r="I64" s="170"/>
      <c r="J64" s="171">
        <f>J103</f>
        <v>0</v>
      </c>
      <c r="K64" s="172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2"/>
      <c r="J70" s="60"/>
      <c r="K70" s="60"/>
      <c r="L70" s="61"/>
    </row>
    <row r="71" spans="2:12" s="1" customFormat="1" ht="36.95" customHeight="1">
      <c r="B71" s="41"/>
      <c r="C71" s="62" t="s">
        <v>196</v>
      </c>
      <c r="D71" s="63"/>
      <c r="E71" s="63"/>
      <c r="F71" s="63"/>
      <c r="G71" s="63"/>
      <c r="H71" s="63"/>
      <c r="I71" s="17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6.5" customHeight="1">
      <c r="B74" s="41"/>
      <c r="C74" s="63"/>
      <c r="D74" s="63"/>
      <c r="E74" s="392" t="str">
        <f>E7</f>
        <v>Parkoviště v ul. Slavíčkova (č. 29), Sokolov</v>
      </c>
      <c r="F74" s="393"/>
      <c r="G74" s="393"/>
      <c r="H74" s="393"/>
      <c r="I74" s="173"/>
      <c r="J74" s="63"/>
      <c r="K74" s="63"/>
      <c r="L74" s="61"/>
    </row>
    <row r="75" spans="2:12" ht="13.5">
      <c r="B75" s="28"/>
      <c r="C75" s="65" t="s">
        <v>132</v>
      </c>
      <c r="D75" s="174"/>
      <c r="E75" s="174"/>
      <c r="F75" s="174"/>
      <c r="G75" s="174"/>
      <c r="H75" s="174"/>
      <c r="J75" s="174"/>
      <c r="K75" s="174"/>
      <c r="L75" s="175"/>
    </row>
    <row r="76" spans="2:12" s="1" customFormat="1" ht="16.5" customHeight="1">
      <c r="B76" s="41"/>
      <c r="C76" s="63"/>
      <c r="D76" s="63"/>
      <c r="E76" s="392" t="s">
        <v>812</v>
      </c>
      <c r="F76" s="394"/>
      <c r="G76" s="394"/>
      <c r="H76" s="394"/>
      <c r="I76" s="173"/>
      <c r="J76" s="63"/>
      <c r="K76" s="63"/>
      <c r="L76" s="61"/>
    </row>
    <row r="77" spans="2:12" s="1" customFormat="1" ht="14.45" customHeight="1">
      <c r="B77" s="41"/>
      <c r="C77" s="65" t="s">
        <v>141</v>
      </c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7.25" customHeight="1">
      <c r="B78" s="41"/>
      <c r="C78" s="63"/>
      <c r="D78" s="63"/>
      <c r="E78" s="363" t="str">
        <f>E11</f>
        <v>2016-42-VON-SP - VON - Soupis prací - Vedlejší a ostatní náklady</v>
      </c>
      <c r="F78" s="394"/>
      <c r="G78" s="394"/>
      <c r="H78" s="394"/>
      <c r="I78" s="17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6" t="str">
        <f>F14</f>
        <v>ul. Slavíčkova v Sokolově, Karlovarský kraj</v>
      </c>
      <c r="G80" s="63"/>
      <c r="H80" s="63"/>
      <c r="I80" s="177" t="s">
        <v>26</v>
      </c>
      <c r="J80" s="73" t="str">
        <f>IF(J14="","",J14)</f>
        <v>29.6.2017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6" t="str">
        <f>E17</f>
        <v>Město Sokolov</v>
      </c>
      <c r="G82" s="63"/>
      <c r="H82" s="63"/>
      <c r="I82" s="177" t="s">
        <v>36</v>
      </c>
      <c r="J82" s="176" t="str">
        <f>E23</f>
        <v>Ing. Martin Haueisen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6" t="str">
        <f>IF(E20="","",E20)</f>
        <v/>
      </c>
      <c r="G83" s="63"/>
      <c r="H83" s="63"/>
      <c r="I83" s="17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3"/>
      <c r="J84" s="63"/>
      <c r="K84" s="63"/>
      <c r="L84" s="61"/>
    </row>
    <row r="85" spans="2:20" s="10" customFormat="1" ht="29.25" customHeight="1">
      <c r="B85" s="178"/>
      <c r="C85" s="179" t="s">
        <v>197</v>
      </c>
      <c r="D85" s="180" t="s">
        <v>62</v>
      </c>
      <c r="E85" s="180" t="s">
        <v>58</v>
      </c>
      <c r="F85" s="180" t="s">
        <v>198</v>
      </c>
      <c r="G85" s="180" t="s">
        <v>199</v>
      </c>
      <c r="H85" s="180" t="s">
        <v>200</v>
      </c>
      <c r="I85" s="181" t="s">
        <v>201</v>
      </c>
      <c r="J85" s="180" t="s">
        <v>180</v>
      </c>
      <c r="K85" s="182" t="s">
        <v>202</v>
      </c>
      <c r="L85" s="183"/>
      <c r="M85" s="81" t="s">
        <v>203</v>
      </c>
      <c r="N85" s="82" t="s">
        <v>47</v>
      </c>
      <c r="O85" s="82" t="s">
        <v>204</v>
      </c>
      <c r="P85" s="82" t="s">
        <v>205</v>
      </c>
      <c r="Q85" s="82" t="s">
        <v>206</v>
      </c>
      <c r="R85" s="82" t="s">
        <v>207</v>
      </c>
      <c r="S85" s="82" t="s">
        <v>208</v>
      </c>
      <c r="T85" s="83" t="s">
        <v>209</v>
      </c>
    </row>
    <row r="86" spans="2:63" s="1" customFormat="1" ht="29.25" customHeight="1">
      <c r="B86" s="41"/>
      <c r="C86" s="87" t="s">
        <v>181</v>
      </c>
      <c r="D86" s="63"/>
      <c r="E86" s="63"/>
      <c r="F86" s="63"/>
      <c r="G86" s="63"/>
      <c r="H86" s="63"/>
      <c r="I86" s="173"/>
      <c r="J86" s="184">
        <f>BK86</f>
        <v>0</v>
      </c>
      <c r="K86" s="63"/>
      <c r="L86" s="61"/>
      <c r="M86" s="84"/>
      <c r="N86" s="85"/>
      <c r="O86" s="85"/>
      <c r="P86" s="185">
        <f>P87</f>
        <v>0</v>
      </c>
      <c r="Q86" s="85"/>
      <c r="R86" s="185">
        <f>R87</f>
        <v>0</v>
      </c>
      <c r="S86" s="85"/>
      <c r="T86" s="186">
        <f>T87</f>
        <v>0</v>
      </c>
      <c r="AT86" s="24" t="s">
        <v>77</v>
      </c>
      <c r="AU86" s="24" t="s">
        <v>182</v>
      </c>
      <c r="BK86" s="187">
        <f>BK87</f>
        <v>0</v>
      </c>
    </row>
    <row r="87" spans="2:63" s="11" customFormat="1" ht="37.35" customHeight="1">
      <c r="B87" s="188"/>
      <c r="C87" s="189"/>
      <c r="D87" s="190" t="s">
        <v>77</v>
      </c>
      <c r="E87" s="191" t="s">
        <v>818</v>
      </c>
      <c r="F87" s="191" t="s">
        <v>819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P88+P100+P103</f>
        <v>0</v>
      </c>
      <c r="Q87" s="196"/>
      <c r="R87" s="197">
        <f>R88+R100+R103</f>
        <v>0</v>
      </c>
      <c r="S87" s="196"/>
      <c r="T87" s="198">
        <f>T88+T100+T103</f>
        <v>0</v>
      </c>
      <c r="AR87" s="199" t="s">
        <v>136</v>
      </c>
      <c r="AT87" s="200" t="s">
        <v>77</v>
      </c>
      <c r="AU87" s="200" t="s">
        <v>78</v>
      </c>
      <c r="AY87" s="199" t="s">
        <v>212</v>
      </c>
      <c r="BK87" s="201">
        <f>BK88+BK100+BK103</f>
        <v>0</v>
      </c>
    </row>
    <row r="88" spans="2:63" s="11" customFormat="1" ht="19.9" customHeight="1">
      <c r="B88" s="188"/>
      <c r="C88" s="189"/>
      <c r="D88" s="190" t="s">
        <v>77</v>
      </c>
      <c r="E88" s="202" t="s">
        <v>820</v>
      </c>
      <c r="F88" s="202" t="s">
        <v>821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SUM(P89:P99)</f>
        <v>0</v>
      </c>
      <c r="Q88" s="196"/>
      <c r="R88" s="197">
        <f>SUM(R89:R99)</f>
        <v>0</v>
      </c>
      <c r="S88" s="196"/>
      <c r="T88" s="198">
        <f>SUM(T89:T99)</f>
        <v>0</v>
      </c>
      <c r="AR88" s="199" t="s">
        <v>136</v>
      </c>
      <c r="AT88" s="200" t="s">
        <v>77</v>
      </c>
      <c r="AU88" s="200" t="s">
        <v>85</v>
      </c>
      <c r="AY88" s="199" t="s">
        <v>212</v>
      </c>
      <c r="BK88" s="201">
        <f>SUM(BK89:BK99)</f>
        <v>0</v>
      </c>
    </row>
    <row r="89" spans="2:65" s="1" customFormat="1" ht="16.5" customHeight="1">
      <c r="B89" s="41"/>
      <c r="C89" s="204" t="s">
        <v>85</v>
      </c>
      <c r="D89" s="204" t="s">
        <v>214</v>
      </c>
      <c r="E89" s="205" t="s">
        <v>822</v>
      </c>
      <c r="F89" s="206" t="s">
        <v>823</v>
      </c>
      <c r="G89" s="207" t="s">
        <v>791</v>
      </c>
      <c r="H89" s="208">
        <v>1</v>
      </c>
      <c r="I89" s="209"/>
      <c r="J89" s="210">
        <f>ROUND(I89*H89,2)</f>
        <v>0</v>
      </c>
      <c r="K89" s="206" t="s">
        <v>217</v>
      </c>
      <c r="L89" s="61"/>
      <c r="M89" s="211" t="s">
        <v>76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824</v>
      </c>
      <c r="AT89" s="24" t="s">
        <v>214</v>
      </c>
      <c r="AU89" s="24" t="s">
        <v>87</v>
      </c>
      <c r="AY89" s="24" t="s">
        <v>212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85</v>
      </c>
      <c r="BK89" s="215">
        <f>ROUND(I89*H89,2)</f>
        <v>0</v>
      </c>
      <c r="BL89" s="24" t="s">
        <v>824</v>
      </c>
      <c r="BM89" s="24" t="s">
        <v>825</v>
      </c>
    </row>
    <row r="90" spans="2:47" s="1" customFormat="1" ht="40.5">
      <c r="B90" s="41"/>
      <c r="C90" s="63"/>
      <c r="D90" s="216" t="s">
        <v>220</v>
      </c>
      <c r="E90" s="63"/>
      <c r="F90" s="217" t="s">
        <v>826</v>
      </c>
      <c r="G90" s="63"/>
      <c r="H90" s="63"/>
      <c r="I90" s="173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220</v>
      </c>
      <c r="AU90" s="24" t="s">
        <v>87</v>
      </c>
    </row>
    <row r="91" spans="2:65" s="1" customFormat="1" ht="25.5" customHeight="1">
      <c r="B91" s="41"/>
      <c r="C91" s="204" t="s">
        <v>87</v>
      </c>
      <c r="D91" s="204" t="s">
        <v>214</v>
      </c>
      <c r="E91" s="205" t="s">
        <v>827</v>
      </c>
      <c r="F91" s="206" t="s">
        <v>828</v>
      </c>
      <c r="G91" s="207" t="s">
        <v>791</v>
      </c>
      <c r="H91" s="208">
        <v>1</v>
      </c>
      <c r="I91" s="209"/>
      <c r="J91" s="210">
        <f>ROUND(I91*H91,2)</f>
        <v>0</v>
      </c>
      <c r="K91" s="206" t="s">
        <v>217</v>
      </c>
      <c r="L91" s="61"/>
      <c r="M91" s="211" t="s">
        <v>76</v>
      </c>
      <c r="N91" s="212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824</v>
      </c>
      <c r="AT91" s="24" t="s">
        <v>214</v>
      </c>
      <c r="AU91" s="24" t="s">
        <v>87</v>
      </c>
      <c r="AY91" s="24" t="s">
        <v>212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85</v>
      </c>
      <c r="BK91" s="215">
        <f>ROUND(I91*H91,2)</f>
        <v>0</v>
      </c>
      <c r="BL91" s="24" t="s">
        <v>824</v>
      </c>
      <c r="BM91" s="24" t="s">
        <v>829</v>
      </c>
    </row>
    <row r="92" spans="2:47" s="1" customFormat="1" ht="27">
      <c r="B92" s="41"/>
      <c r="C92" s="63"/>
      <c r="D92" s="216" t="s">
        <v>220</v>
      </c>
      <c r="E92" s="63"/>
      <c r="F92" s="217" t="s">
        <v>830</v>
      </c>
      <c r="G92" s="63"/>
      <c r="H92" s="63"/>
      <c r="I92" s="173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220</v>
      </c>
      <c r="AU92" s="24" t="s">
        <v>87</v>
      </c>
    </row>
    <row r="93" spans="2:65" s="1" customFormat="1" ht="16.5" customHeight="1">
      <c r="B93" s="41"/>
      <c r="C93" s="204" t="s">
        <v>172</v>
      </c>
      <c r="D93" s="204" t="s">
        <v>214</v>
      </c>
      <c r="E93" s="205" t="s">
        <v>831</v>
      </c>
      <c r="F93" s="206" t="s">
        <v>832</v>
      </c>
      <c r="G93" s="207" t="s">
        <v>791</v>
      </c>
      <c r="H93" s="208">
        <v>1</v>
      </c>
      <c r="I93" s="209"/>
      <c r="J93" s="210">
        <f>ROUND(I93*H93,2)</f>
        <v>0</v>
      </c>
      <c r="K93" s="206" t="s">
        <v>217</v>
      </c>
      <c r="L93" s="61"/>
      <c r="M93" s="211" t="s">
        <v>76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824</v>
      </c>
      <c r="AT93" s="24" t="s">
        <v>214</v>
      </c>
      <c r="AU93" s="24" t="s">
        <v>87</v>
      </c>
      <c r="AY93" s="24" t="s">
        <v>212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85</v>
      </c>
      <c r="BK93" s="215">
        <f>ROUND(I93*H93,2)</f>
        <v>0</v>
      </c>
      <c r="BL93" s="24" t="s">
        <v>824</v>
      </c>
      <c r="BM93" s="24" t="s">
        <v>833</v>
      </c>
    </row>
    <row r="94" spans="2:47" s="1" customFormat="1" ht="54">
      <c r="B94" s="41"/>
      <c r="C94" s="63"/>
      <c r="D94" s="216" t="s">
        <v>220</v>
      </c>
      <c r="E94" s="63"/>
      <c r="F94" s="217" t="s">
        <v>834</v>
      </c>
      <c r="G94" s="63"/>
      <c r="H94" s="63"/>
      <c r="I94" s="173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220</v>
      </c>
      <c r="AU94" s="24" t="s">
        <v>87</v>
      </c>
    </row>
    <row r="95" spans="2:65" s="1" customFormat="1" ht="25.5" customHeight="1">
      <c r="B95" s="41"/>
      <c r="C95" s="204" t="s">
        <v>218</v>
      </c>
      <c r="D95" s="204" t="s">
        <v>214</v>
      </c>
      <c r="E95" s="205" t="s">
        <v>835</v>
      </c>
      <c r="F95" s="206" t="s">
        <v>836</v>
      </c>
      <c r="G95" s="207" t="s">
        <v>791</v>
      </c>
      <c r="H95" s="208">
        <v>1</v>
      </c>
      <c r="I95" s="209"/>
      <c r="J95" s="210">
        <f>ROUND(I95*H95,2)</f>
        <v>0</v>
      </c>
      <c r="K95" s="206" t="s">
        <v>217</v>
      </c>
      <c r="L95" s="61"/>
      <c r="M95" s="211" t="s">
        <v>76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824</v>
      </c>
      <c r="AT95" s="24" t="s">
        <v>214</v>
      </c>
      <c r="AU95" s="24" t="s">
        <v>87</v>
      </c>
      <c r="AY95" s="24" t="s">
        <v>212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85</v>
      </c>
      <c r="BK95" s="215">
        <f>ROUND(I95*H95,2)</f>
        <v>0</v>
      </c>
      <c r="BL95" s="24" t="s">
        <v>824</v>
      </c>
      <c r="BM95" s="24" t="s">
        <v>837</v>
      </c>
    </row>
    <row r="96" spans="2:47" s="1" customFormat="1" ht="40.5">
      <c r="B96" s="41"/>
      <c r="C96" s="63"/>
      <c r="D96" s="216" t="s">
        <v>220</v>
      </c>
      <c r="E96" s="63"/>
      <c r="F96" s="217" t="s">
        <v>838</v>
      </c>
      <c r="G96" s="63"/>
      <c r="H96" s="63"/>
      <c r="I96" s="173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220</v>
      </c>
      <c r="AU96" s="24" t="s">
        <v>87</v>
      </c>
    </row>
    <row r="97" spans="2:65" s="1" customFormat="1" ht="25.5" customHeight="1">
      <c r="B97" s="41"/>
      <c r="C97" s="204" t="s">
        <v>136</v>
      </c>
      <c r="D97" s="204" t="s">
        <v>214</v>
      </c>
      <c r="E97" s="205" t="s">
        <v>839</v>
      </c>
      <c r="F97" s="206" t="s">
        <v>840</v>
      </c>
      <c r="G97" s="207" t="s">
        <v>791</v>
      </c>
      <c r="H97" s="208">
        <v>1</v>
      </c>
      <c r="I97" s="209"/>
      <c r="J97" s="210">
        <f>ROUND(I97*H97,2)</f>
        <v>0</v>
      </c>
      <c r="K97" s="206" t="s">
        <v>76</v>
      </c>
      <c r="L97" s="61"/>
      <c r="M97" s="211" t="s">
        <v>76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824</v>
      </c>
      <c r="AT97" s="24" t="s">
        <v>214</v>
      </c>
      <c r="AU97" s="24" t="s">
        <v>87</v>
      </c>
      <c r="AY97" s="24" t="s">
        <v>212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85</v>
      </c>
      <c r="BK97" s="215">
        <f>ROUND(I97*H97,2)</f>
        <v>0</v>
      </c>
      <c r="BL97" s="24" t="s">
        <v>824</v>
      </c>
      <c r="BM97" s="24" t="s">
        <v>841</v>
      </c>
    </row>
    <row r="98" spans="2:65" s="1" customFormat="1" ht="25.5" customHeight="1">
      <c r="B98" s="41"/>
      <c r="C98" s="204" t="s">
        <v>241</v>
      </c>
      <c r="D98" s="204" t="s">
        <v>214</v>
      </c>
      <c r="E98" s="205" t="s">
        <v>789</v>
      </c>
      <c r="F98" s="206" t="s">
        <v>790</v>
      </c>
      <c r="G98" s="207" t="s">
        <v>791</v>
      </c>
      <c r="H98" s="208">
        <v>1</v>
      </c>
      <c r="I98" s="209"/>
      <c r="J98" s="210">
        <f>ROUND(I98*H98,2)</f>
        <v>0</v>
      </c>
      <c r="K98" s="206" t="s">
        <v>217</v>
      </c>
      <c r="L98" s="61"/>
      <c r="M98" s="211" t="s">
        <v>76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824</v>
      </c>
      <c r="AT98" s="24" t="s">
        <v>214</v>
      </c>
      <c r="AU98" s="24" t="s">
        <v>87</v>
      </c>
      <c r="AY98" s="24" t="s">
        <v>212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85</v>
      </c>
      <c r="BK98" s="215">
        <f>ROUND(I98*H98,2)</f>
        <v>0</v>
      </c>
      <c r="BL98" s="24" t="s">
        <v>824</v>
      </c>
      <c r="BM98" s="24" t="s">
        <v>842</v>
      </c>
    </row>
    <row r="99" spans="2:47" s="1" customFormat="1" ht="27">
      <c r="B99" s="41"/>
      <c r="C99" s="63"/>
      <c r="D99" s="216" t="s">
        <v>220</v>
      </c>
      <c r="E99" s="63"/>
      <c r="F99" s="217" t="s">
        <v>843</v>
      </c>
      <c r="G99" s="63"/>
      <c r="H99" s="63"/>
      <c r="I99" s="173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220</v>
      </c>
      <c r="AU99" s="24" t="s">
        <v>87</v>
      </c>
    </row>
    <row r="100" spans="2:63" s="11" customFormat="1" ht="29.85" customHeight="1">
      <c r="B100" s="188"/>
      <c r="C100" s="189"/>
      <c r="D100" s="190" t="s">
        <v>77</v>
      </c>
      <c r="E100" s="202" t="s">
        <v>844</v>
      </c>
      <c r="F100" s="202" t="s">
        <v>845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SUM(P101:P102)</f>
        <v>0</v>
      </c>
      <c r="Q100" s="196"/>
      <c r="R100" s="197">
        <f>SUM(R101:R102)</f>
        <v>0</v>
      </c>
      <c r="S100" s="196"/>
      <c r="T100" s="198">
        <f>SUM(T101:T102)</f>
        <v>0</v>
      </c>
      <c r="AR100" s="199" t="s">
        <v>136</v>
      </c>
      <c r="AT100" s="200" t="s">
        <v>77</v>
      </c>
      <c r="AU100" s="200" t="s">
        <v>85</v>
      </c>
      <c r="AY100" s="199" t="s">
        <v>212</v>
      </c>
      <c r="BK100" s="201">
        <f>SUM(BK101:BK102)</f>
        <v>0</v>
      </c>
    </row>
    <row r="101" spans="2:65" s="1" customFormat="1" ht="16.5" customHeight="1">
      <c r="B101" s="41"/>
      <c r="C101" s="204" t="s">
        <v>246</v>
      </c>
      <c r="D101" s="204" t="s">
        <v>214</v>
      </c>
      <c r="E101" s="205" t="s">
        <v>846</v>
      </c>
      <c r="F101" s="206" t="s">
        <v>847</v>
      </c>
      <c r="G101" s="207" t="s">
        <v>791</v>
      </c>
      <c r="H101" s="208">
        <v>1</v>
      </c>
      <c r="I101" s="209"/>
      <c r="J101" s="210">
        <f>ROUND(I101*H101,2)</f>
        <v>0</v>
      </c>
      <c r="K101" s="206" t="s">
        <v>217</v>
      </c>
      <c r="L101" s="61"/>
      <c r="M101" s="211" t="s">
        <v>76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824</v>
      </c>
      <c r="AT101" s="24" t="s">
        <v>214</v>
      </c>
      <c r="AU101" s="24" t="s">
        <v>87</v>
      </c>
      <c r="AY101" s="24" t="s">
        <v>212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85</v>
      </c>
      <c r="BK101" s="215">
        <f>ROUND(I101*H101,2)</f>
        <v>0</v>
      </c>
      <c r="BL101" s="24" t="s">
        <v>824</v>
      </c>
      <c r="BM101" s="24" t="s">
        <v>848</v>
      </c>
    </row>
    <row r="102" spans="2:47" s="1" customFormat="1" ht="40.5">
      <c r="B102" s="41"/>
      <c r="C102" s="63"/>
      <c r="D102" s="216" t="s">
        <v>220</v>
      </c>
      <c r="E102" s="63"/>
      <c r="F102" s="217" t="s">
        <v>849</v>
      </c>
      <c r="G102" s="63"/>
      <c r="H102" s="63"/>
      <c r="I102" s="173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220</v>
      </c>
      <c r="AU102" s="24" t="s">
        <v>87</v>
      </c>
    </row>
    <row r="103" spans="2:63" s="11" customFormat="1" ht="29.85" customHeight="1">
      <c r="B103" s="188"/>
      <c r="C103" s="189"/>
      <c r="D103" s="190" t="s">
        <v>77</v>
      </c>
      <c r="E103" s="202" t="s">
        <v>850</v>
      </c>
      <c r="F103" s="202" t="s">
        <v>851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SUM(P104:P107)</f>
        <v>0</v>
      </c>
      <c r="Q103" s="196"/>
      <c r="R103" s="197">
        <f>SUM(R104:R107)</f>
        <v>0</v>
      </c>
      <c r="S103" s="196"/>
      <c r="T103" s="198">
        <f>SUM(T104:T107)</f>
        <v>0</v>
      </c>
      <c r="AR103" s="199" t="s">
        <v>136</v>
      </c>
      <c r="AT103" s="200" t="s">
        <v>77</v>
      </c>
      <c r="AU103" s="200" t="s">
        <v>85</v>
      </c>
      <c r="AY103" s="199" t="s">
        <v>212</v>
      </c>
      <c r="BK103" s="201">
        <f>SUM(BK104:BK107)</f>
        <v>0</v>
      </c>
    </row>
    <row r="104" spans="2:65" s="1" customFormat="1" ht="51" customHeight="1">
      <c r="B104" s="41"/>
      <c r="C104" s="204" t="s">
        <v>251</v>
      </c>
      <c r="D104" s="204" t="s">
        <v>214</v>
      </c>
      <c r="E104" s="205" t="s">
        <v>852</v>
      </c>
      <c r="F104" s="206" t="s">
        <v>853</v>
      </c>
      <c r="G104" s="207" t="s">
        <v>583</v>
      </c>
      <c r="H104" s="208">
        <v>0</v>
      </c>
      <c r="I104" s="209"/>
      <c r="J104" s="210">
        <f>ROUND(I104*H104,2)</f>
        <v>0</v>
      </c>
      <c r="K104" s="206" t="s">
        <v>76</v>
      </c>
      <c r="L104" s="61"/>
      <c r="M104" s="211" t="s">
        <v>76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824</v>
      </c>
      <c r="AT104" s="24" t="s">
        <v>214</v>
      </c>
      <c r="AU104" s="24" t="s">
        <v>87</v>
      </c>
      <c r="AY104" s="24" t="s">
        <v>212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85</v>
      </c>
      <c r="BK104" s="215">
        <f>ROUND(I104*H104,2)</f>
        <v>0</v>
      </c>
      <c r="BL104" s="24" t="s">
        <v>824</v>
      </c>
      <c r="BM104" s="24" t="s">
        <v>854</v>
      </c>
    </row>
    <row r="105" spans="2:65" s="1" customFormat="1" ht="16.5" customHeight="1">
      <c r="B105" s="41"/>
      <c r="C105" s="204" t="s">
        <v>256</v>
      </c>
      <c r="D105" s="204" t="s">
        <v>214</v>
      </c>
      <c r="E105" s="205" t="s">
        <v>855</v>
      </c>
      <c r="F105" s="206" t="s">
        <v>856</v>
      </c>
      <c r="G105" s="207" t="s">
        <v>135</v>
      </c>
      <c r="H105" s="208">
        <v>1</v>
      </c>
      <c r="I105" s="209"/>
      <c r="J105" s="210">
        <f>ROUND(I105*H105,2)</f>
        <v>0</v>
      </c>
      <c r="K105" s="206" t="s">
        <v>76</v>
      </c>
      <c r="L105" s="61"/>
      <c r="M105" s="211" t="s">
        <v>76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824</v>
      </c>
      <c r="AT105" s="24" t="s">
        <v>214</v>
      </c>
      <c r="AU105" s="24" t="s">
        <v>87</v>
      </c>
      <c r="AY105" s="24" t="s">
        <v>212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85</v>
      </c>
      <c r="BK105" s="215">
        <f>ROUND(I105*H105,2)</f>
        <v>0</v>
      </c>
      <c r="BL105" s="24" t="s">
        <v>824</v>
      </c>
      <c r="BM105" s="24" t="s">
        <v>857</v>
      </c>
    </row>
    <row r="106" spans="2:65" s="1" customFormat="1" ht="16.5" customHeight="1">
      <c r="B106" s="41"/>
      <c r="C106" s="204" t="s">
        <v>261</v>
      </c>
      <c r="D106" s="204" t="s">
        <v>214</v>
      </c>
      <c r="E106" s="205" t="s">
        <v>858</v>
      </c>
      <c r="F106" s="206" t="s">
        <v>859</v>
      </c>
      <c r="G106" s="207" t="s">
        <v>583</v>
      </c>
      <c r="H106" s="208">
        <v>1</v>
      </c>
      <c r="I106" s="209"/>
      <c r="J106" s="210">
        <f>ROUND(I106*H106,2)</f>
        <v>0</v>
      </c>
      <c r="K106" s="206" t="s">
        <v>76</v>
      </c>
      <c r="L106" s="61"/>
      <c r="M106" s="211" t="s">
        <v>76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824</v>
      </c>
      <c r="AT106" s="24" t="s">
        <v>214</v>
      </c>
      <c r="AU106" s="24" t="s">
        <v>87</v>
      </c>
      <c r="AY106" s="24" t="s">
        <v>212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85</v>
      </c>
      <c r="BK106" s="215">
        <f>ROUND(I106*H106,2)</f>
        <v>0</v>
      </c>
      <c r="BL106" s="24" t="s">
        <v>824</v>
      </c>
      <c r="BM106" s="24" t="s">
        <v>860</v>
      </c>
    </row>
    <row r="107" spans="2:47" s="1" customFormat="1" ht="108">
      <c r="B107" s="41"/>
      <c r="C107" s="63"/>
      <c r="D107" s="216" t="s">
        <v>220</v>
      </c>
      <c r="E107" s="63"/>
      <c r="F107" s="217" t="s">
        <v>861</v>
      </c>
      <c r="G107" s="63"/>
      <c r="H107" s="63"/>
      <c r="I107" s="173"/>
      <c r="J107" s="63"/>
      <c r="K107" s="63"/>
      <c r="L107" s="61"/>
      <c r="M107" s="264"/>
      <c r="N107" s="265"/>
      <c r="O107" s="265"/>
      <c r="P107" s="265"/>
      <c r="Q107" s="265"/>
      <c r="R107" s="265"/>
      <c r="S107" s="265"/>
      <c r="T107" s="266"/>
      <c r="AT107" s="24" t="s">
        <v>220</v>
      </c>
      <c r="AU107" s="24" t="s">
        <v>87</v>
      </c>
    </row>
    <row r="108" spans="2:12" s="1" customFormat="1" ht="6.95" customHeight="1">
      <c r="B108" s="56"/>
      <c r="C108" s="57"/>
      <c r="D108" s="57"/>
      <c r="E108" s="57"/>
      <c r="F108" s="57"/>
      <c r="G108" s="57"/>
      <c r="H108" s="57"/>
      <c r="I108" s="149"/>
      <c r="J108" s="57"/>
      <c r="K108" s="57"/>
      <c r="L108" s="61"/>
    </row>
  </sheetData>
  <sheetProtection algorithmName="SHA-512" hashValue="nFKiL1Xpz52MtdPqHTEFTC4EghcL2UdVt/kBx/iZRpd5GNHgSVjcGK7NprQcDAS0oJqy6GNTvmfzHzEhxZKfUw==" saltValue="9t80ElVGdLT/rHxkFTWoBOO9KrsHLS5YYiNL9eQ4cIUVDQPn6z44SydHSfDmxlvDyY2ugVNfETQV47Smwzj+Pg==" spinCount="100000" sheet="1" objects="1" scenarios="1" formatColumns="0" formatRows="0" autoFilter="0"/>
  <autoFilter ref="C85:K107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9" t="s">
        <v>862</v>
      </c>
      <c r="D3" s="399"/>
      <c r="E3" s="399"/>
      <c r="F3" s="399"/>
      <c r="G3" s="399"/>
      <c r="H3" s="399"/>
      <c r="I3" s="399"/>
      <c r="J3" s="399"/>
      <c r="K3" s="272"/>
    </row>
    <row r="4" spans="2:11" ht="25.5" customHeight="1">
      <c r="B4" s="273"/>
      <c r="C4" s="403" t="s">
        <v>863</v>
      </c>
      <c r="D4" s="403"/>
      <c r="E4" s="403"/>
      <c r="F4" s="403"/>
      <c r="G4" s="403"/>
      <c r="H4" s="403"/>
      <c r="I4" s="403"/>
      <c r="J4" s="403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402" t="s">
        <v>864</v>
      </c>
      <c r="D6" s="402"/>
      <c r="E6" s="402"/>
      <c r="F6" s="402"/>
      <c r="G6" s="402"/>
      <c r="H6" s="402"/>
      <c r="I6" s="402"/>
      <c r="J6" s="402"/>
      <c r="K6" s="274"/>
    </row>
    <row r="7" spans="2:11" ht="15" customHeight="1">
      <c r="B7" s="277"/>
      <c r="C7" s="402" t="s">
        <v>865</v>
      </c>
      <c r="D7" s="402"/>
      <c r="E7" s="402"/>
      <c r="F7" s="402"/>
      <c r="G7" s="402"/>
      <c r="H7" s="402"/>
      <c r="I7" s="402"/>
      <c r="J7" s="402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402" t="s">
        <v>866</v>
      </c>
      <c r="D9" s="402"/>
      <c r="E9" s="402"/>
      <c r="F9" s="402"/>
      <c r="G9" s="402"/>
      <c r="H9" s="402"/>
      <c r="I9" s="402"/>
      <c r="J9" s="402"/>
      <c r="K9" s="274"/>
    </row>
    <row r="10" spans="2:11" ht="15" customHeight="1">
      <c r="B10" s="277"/>
      <c r="C10" s="276"/>
      <c r="D10" s="402" t="s">
        <v>867</v>
      </c>
      <c r="E10" s="402"/>
      <c r="F10" s="402"/>
      <c r="G10" s="402"/>
      <c r="H10" s="402"/>
      <c r="I10" s="402"/>
      <c r="J10" s="402"/>
      <c r="K10" s="274"/>
    </row>
    <row r="11" spans="2:11" ht="15" customHeight="1">
      <c r="B11" s="277"/>
      <c r="C11" s="278"/>
      <c r="D11" s="402" t="s">
        <v>868</v>
      </c>
      <c r="E11" s="402"/>
      <c r="F11" s="402"/>
      <c r="G11" s="402"/>
      <c r="H11" s="402"/>
      <c r="I11" s="402"/>
      <c r="J11" s="402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402" t="s">
        <v>869</v>
      </c>
      <c r="E13" s="402"/>
      <c r="F13" s="402"/>
      <c r="G13" s="402"/>
      <c r="H13" s="402"/>
      <c r="I13" s="402"/>
      <c r="J13" s="402"/>
      <c r="K13" s="274"/>
    </row>
    <row r="14" spans="2:11" ht="15" customHeight="1">
      <c r="B14" s="277"/>
      <c r="C14" s="278"/>
      <c r="D14" s="402" t="s">
        <v>870</v>
      </c>
      <c r="E14" s="402"/>
      <c r="F14" s="402"/>
      <c r="G14" s="402"/>
      <c r="H14" s="402"/>
      <c r="I14" s="402"/>
      <c r="J14" s="402"/>
      <c r="K14" s="274"/>
    </row>
    <row r="15" spans="2:11" ht="15" customHeight="1">
      <c r="B15" s="277"/>
      <c r="C15" s="278"/>
      <c r="D15" s="402" t="s">
        <v>871</v>
      </c>
      <c r="E15" s="402"/>
      <c r="F15" s="402"/>
      <c r="G15" s="402"/>
      <c r="H15" s="402"/>
      <c r="I15" s="402"/>
      <c r="J15" s="402"/>
      <c r="K15" s="274"/>
    </row>
    <row r="16" spans="2:11" ht="15" customHeight="1">
      <c r="B16" s="277"/>
      <c r="C16" s="278"/>
      <c r="D16" s="278"/>
      <c r="E16" s="279" t="s">
        <v>84</v>
      </c>
      <c r="F16" s="402" t="s">
        <v>872</v>
      </c>
      <c r="G16" s="402"/>
      <c r="H16" s="402"/>
      <c r="I16" s="402"/>
      <c r="J16" s="402"/>
      <c r="K16" s="274"/>
    </row>
    <row r="17" spans="2:11" ht="15" customHeight="1">
      <c r="B17" s="277"/>
      <c r="C17" s="278"/>
      <c r="D17" s="278"/>
      <c r="E17" s="279" t="s">
        <v>873</v>
      </c>
      <c r="F17" s="402" t="s">
        <v>874</v>
      </c>
      <c r="G17" s="402"/>
      <c r="H17" s="402"/>
      <c r="I17" s="402"/>
      <c r="J17" s="402"/>
      <c r="K17" s="274"/>
    </row>
    <row r="18" spans="2:11" ht="15" customHeight="1">
      <c r="B18" s="277"/>
      <c r="C18" s="278"/>
      <c r="D18" s="278"/>
      <c r="E18" s="279" t="s">
        <v>875</v>
      </c>
      <c r="F18" s="402" t="s">
        <v>876</v>
      </c>
      <c r="G18" s="402"/>
      <c r="H18" s="402"/>
      <c r="I18" s="402"/>
      <c r="J18" s="402"/>
      <c r="K18" s="274"/>
    </row>
    <row r="19" spans="2:11" ht="15" customHeight="1">
      <c r="B19" s="277"/>
      <c r="C19" s="278"/>
      <c r="D19" s="278"/>
      <c r="E19" s="279" t="s">
        <v>877</v>
      </c>
      <c r="F19" s="402" t="s">
        <v>878</v>
      </c>
      <c r="G19" s="402"/>
      <c r="H19" s="402"/>
      <c r="I19" s="402"/>
      <c r="J19" s="402"/>
      <c r="K19" s="274"/>
    </row>
    <row r="20" spans="2:11" ht="15" customHeight="1">
      <c r="B20" s="277"/>
      <c r="C20" s="278"/>
      <c r="D20" s="278"/>
      <c r="E20" s="279" t="s">
        <v>787</v>
      </c>
      <c r="F20" s="402" t="s">
        <v>788</v>
      </c>
      <c r="G20" s="402"/>
      <c r="H20" s="402"/>
      <c r="I20" s="402"/>
      <c r="J20" s="402"/>
      <c r="K20" s="274"/>
    </row>
    <row r="21" spans="2:11" ht="15" customHeight="1">
      <c r="B21" s="277"/>
      <c r="C21" s="278"/>
      <c r="D21" s="278"/>
      <c r="E21" s="279" t="s">
        <v>91</v>
      </c>
      <c r="F21" s="402" t="s">
        <v>879</v>
      </c>
      <c r="G21" s="402"/>
      <c r="H21" s="402"/>
      <c r="I21" s="402"/>
      <c r="J21" s="402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402" t="s">
        <v>880</v>
      </c>
      <c r="D23" s="402"/>
      <c r="E23" s="402"/>
      <c r="F23" s="402"/>
      <c r="G23" s="402"/>
      <c r="H23" s="402"/>
      <c r="I23" s="402"/>
      <c r="J23" s="402"/>
      <c r="K23" s="274"/>
    </row>
    <row r="24" spans="2:11" ht="15" customHeight="1">
      <c r="B24" s="277"/>
      <c r="C24" s="402" t="s">
        <v>881</v>
      </c>
      <c r="D24" s="402"/>
      <c r="E24" s="402"/>
      <c r="F24" s="402"/>
      <c r="G24" s="402"/>
      <c r="H24" s="402"/>
      <c r="I24" s="402"/>
      <c r="J24" s="402"/>
      <c r="K24" s="274"/>
    </row>
    <row r="25" spans="2:11" ht="15" customHeight="1">
      <c r="B25" s="277"/>
      <c r="C25" s="276"/>
      <c r="D25" s="402" t="s">
        <v>882</v>
      </c>
      <c r="E25" s="402"/>
      <c r="F25" s="402"/>
      <c r="G25" s="402"/>
      <c r="H25" s="402"/>
      <c r="I25" s="402"/>
      <c r="J25" s="402"/>
      <c r="K25" s="274"/>
    </row>
    <row r="26" spans="2:11" ht="15" customHeight="1">
      <c r="B26" s="277"/>
      <c r="C26" s="278"/>
      <c r="D26" s="402" t="s">
        <v>883</v>
      </c>
      <c r="E26" s="402"/>
      <c r="F26" s="402"/>
      <c r="G26" s="402"/>
      <c r="H26" s="402"/>
      <c r="I26" s="402"/>
      <c r="J26" s="402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402" t="s">
        <v>884</v>
      </c>
      <c r="E28" s="402"/>
      <c r="F28" s="402"/>
      <c r="G28" s="402"/>
      <c r="H28" s="402"/>
      <c r="I28" s="402"/>
      <c r="J28" s="402"/>
      <c r="K28" s="274"/>
    </row>
    <row r="29" spans="2:11" ht="15" customHeight="1">
      <c r="B29" s="277"/>
      <c r="C29" s="278"/>
      <c r="D29" s="402" t="s">
        <v>885</v>
      </c>
      <c r="E29" s="402"/>
      <c r="F29" s="402"/>
      <c r="G29" s="402"/>
      <c r="H29" s="402"/>
      <c r="I29" s="402"/>
      <c r="J29" s="402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402" t="s">
        <v>886</v>
      </c>
      <c r="E31" s="402"/>
      <c r="F31" s="402"/>
      <c r="G31" s="402"/>
      <c r="H31" s="402"/>
      <c r="I31" s="402"/>
      <c r="J31" s="402"/>
      <c r="K31" s="274"/>
    </row>
    <row r="32" spans="2:11" ht="15" customHeight="1">
      <c r="B32" s="277"/>
      <c r="C32" s="278"/>
      <c r="D32" s="402" t="s">
        <v>887</v>
      </c>
      <c r="E32" s="402"/>
      <c r="F32" s="402"/>
      <c r="G32" s="402"/>
      <c r="H32" s="402"/>
      <c r="I32" s="402"/>
      <c r="J32" s="402"/>
      <c r="K32" s="274"/>
    </row>
    <row r="33" spans="2:11" ht="15" customHeight="1">
      <c r="B33" s="277"/>
      <c r="C33" s="278"/>
      <c r="D33" s="402" t="s">
        <v>888</v>
      </c>
      <c r="E33" s="402"/>
      <c r="F33" s="402"/>
      <c r="G33" s="402"/>
      <c r="H33" s="402"/>
      <c r="I33" s="402"/>
      <c r="J33" s="402"/>
      <c r="K33" s="274"/>
    </row>
    <row r="34" spans="2:11" ht="15" customHeight="1">
      <c r="B34" s="277"/>
      <c r="C34" s="278"/>
      <c r="D34" s="276"/>
      <c r="E34" s="280" t="s">
        <v>197</v>
      </c>
      <c r="F34" s="276"/>
      <c r="G34" s="402" t="s">
        <v>889</v>
      </c>
      <c r="H34" s="402"/>
      <c r="I34" s="402"/>
      <c r="J34" s="402"/>
      <c r="K34" s="274"/>
    </row>
    <row r="35" spans="2:11" ht="30.75" customHeight="1">
      <c r="B35" s="277"/>
      <c r="C35" s="278"/>
      <c r="D35" s="276"/>
      <c r="E35" s="280" t="s">
        <v>890</v>
      </c>
      <c r="F35" s="276"/>
      <c r="G35" s="402" t="s">
        <v>891</v>
      </c>
      <c r="H35" s="402"/>
      <c r="I35" s="402"/>
      <c r="J35" s="402"/>
      <c r="K35" s="274"/>
    </row>
    <row r="36" spans="2:11" ht="15" customHeight="1">
      <c r="B36" s="277"/>
      <c r="C36" s="278"/>
      <c r="D36" s="276"/>
      <c r="E36" s="280" t="s">
        <v>58</v>
      </c>
      <c r="F36" s="276"/>
      <c r="G36" s="402" t="s">
        <v>892</v>
      </c>
      <c r="H36" s="402"/>
      <c r="I36" s="402"/>
      <c r="J36" s="402"/>
      <c r="K36" s="274"/>
    </row>
    <row r="37" spans="2:11" ht="15" customHeight="1">
      <c r="B37" s="277"/>
      <c r="C37" s="278"/>
      <c r="D37" s="276"/>
      <c r="E37" s="280" t="s">
        <v>198</v>
      </c>
      <c r="F37" s="276"/>
      <c r="G37" s="402" t="s">
        <v>893</v>
      </c>
      <c r="H37" s="402"/>
      <c r="I37" s="402"/>
      <c r="J37" s="402"/>
      <c r="K37" s="274"/>
    </row>
    <row r="38" spans="2:11" ht="15" customHeight="1">
      <c r="B38" s="277"/>
      <c r="C38" s="278"/>
      <c r="D38" s="276"/>
      <c r="E38" s="280" t="s">
        <v>199</v>
      </c>
      <c r="F38" s="276"/>
      <c r="G38" s="402" t="s">
        <v>894</v>
      </c>
      <c r="H38" s="402"/>
      <c r="I38" s="402"/>
      <c r="J38" s="402"/>
      <c r="K38" s="274"/>
    </row>
    <row r="39" spans="2:11" ht="15" customHeight="1">
      <c r="B39" s="277"/>
      <c r="C39" s="278"/>
      <c r="D39" s="276"/>
      <c r="E39" s="280" t="s">
        <v>200</v>
      </c>
      <c r="F39" s="276"/>
      <c r="G39" s="402" t="s">
        <v>895</v>
      </c>
      <c r="H39" s="402"/>
      <c r="I39" s="402"/>
      <c r="J39" s="402"/>
      <c r="K39" s="274"/>
    </row>
    <row r="40" spans="2:11" ht="15" customHeight="1">
      <c r="B40" s="277"/>
      <c r="C40" s="278"/>
      <c r="D40" s="276"/>
      <c r="E40" s="280" t="s">
        <v>896</v>
      </c>
      <c r="F40" s="276"/>
      <c r="G40" s="402" t="s">
        <v>897</v>
      </c>
      <c r="H40" s="402"/>
      <c r="I40" s="402"/>
      <c r="J40" s="402"/>
      <c r="K40" s="274"/>
    </row>
    <row r="41" spans="2:11" ht="15" customHeight="1">
      <c r="B41" s="277"/>
      <c r="C41" s="278"/>
      <c r="D41" s="276"/>
      <c r="E41" s="280"/>
      <c r="F41" s="276"/>
      <c r="G41" s="402" t="s">
        <v>898</v>
      </c>
      <c r="H41" s="402"/>
      <c r="I41" s="402"/>
      <c r="J41" s="402"/>
      <c r="K41" s="274"/>
    </row>
    <row r="42" spans="2:11" ht="15" customHeight="1">
      <c r="B42" s="277"/>
      <c r="C42" s="278"/>
      <c r="D42" s="276"/>
      <c r="E42" s="280" t="s">
        <v>899</v>
      </c>
      <c r="F42" s="276"/>
      <c r="G42" s="402" t="s">
        <v>900</v>
      </c>
      <c r="H42" s="402"/>
      <c r="I42" s="402"/>
      <c r="J42" s="402"/>
      <c r="K42" s="274"/>
    </row>
    <row r="43" spans="2:11" ht="15" customHeight="1">
      <c r="B43" s="277"/>
      <c r="C43" s="278"/>
      <c r="D43" s="276"/>
      <c r="E43" s="280" t="s">
        <v>202</v>
      </c>
      <c r="F43" s="276"/>
      <c r="G43" s="402" t="s">
        <v>901</v>
      </c>
      <c r="H43" s="402"/>
      <c r="I43" s="402"/>
      <c r="J43" s="402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402" t="s">
        <v>902</v>
      </c>
      <c r="E45" s="402"/>
      <c r="F45" s="402"/>
      <c r="G45" s="402"/>
      <c r="H45" s="402"/>
      <c r="I45" s="402"/>
      <c r="J45" s="402"/>
      <c r="K45" s="274"/>
    </row>
    <row r="46" spans="2:11" ht="15" customHeight="1">
      <c r="B46" s="277"/>
      <c r="C46" s="278"/>
      <c r="D46" s="278"/>
      <c r="E46" s="402" t="s">
        <v>903</v>
      </c>
      <c r="F46" s="402"/>
      <c r="G46" s="402"/>
      <c r="H46" s="402"/>
      <c r="I46" s="402"/>
      <c r="J46" s="402"/>
      <c r="K46" s="274"/>
    </row>
    <row r="47" spans="2:11" ht="15" customHeight="1">
      <c r="B47" s="277"/>
      <c r="C47" s="278"/>
      <c r="D47" s="278"/>
      <c r="E47" s="402" t="s">
        <v>904</v>
      </c>
      <c r="F47" s="402"/>
      <c r="G47" s="402"/>
      <c r="H47" s="402"/>
      <c r="I47" s="402"/>
      <c r="J47" s="402"/>
      <c r="K47" s="274"/>
    </row>
    <row r="48" spans="2:11" ht="15" customHeight="1">
      <c r="B48" s="277"/>
      <c r="C48" s="278"/>
      <c r="D48" s="278"/>
      <c r="E48" s="402" t="s">
        <v>905</v>
      </c>
      <c r="F48" s="402"/>
      <c r="G48" s="402"/>
      <c r="H48" s="402"/>
      <c r="I48" s="402"/>
      <c r="J48" s="402"/>
      <c r="K48" s="274"/>
    </row>
    <row r="49" spans="2:11" ht="15" customHeight="1">
      <c r="B49" s="277"/>
      <c r="C49" s="278"/>
      <c r="D49" s="402" t="s">
        <v>906</v>
      </c>
      <c r="E49" s="402"/>
      <c r="F49" s="402"/>
      <c r="G49" s="402"/>
      <c r="H49" s="402"/>
      <c r="I49" s="402"/>
      <c r="J49" s="402"/>
      <c r="K49" s="274"/>
    </row>
    <row r="50" spans="2:11" ht="25.5" customHeight="1">
      <c r="B50" s="273"/>
      <c r="C50" s="403" t="s">
        <v>907</v>
      </c>
      <c r="D50" s="403"/>
      <c r="E50" s="403"/>
      <c r="F50" s="403"/>
      <c r="G50" s="403"/>
      <c r="H50" s="403"/>
      <c r="I50" s="403"/>
      <c r="J50" s="403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402" t="s">
        <v>908</v>
      </c>
      <c r="D52" s="402"/>
      <c r="E52" s="402"/>
      <c r="F52" s="402"/>
      <c r="G52" s="402"/>
      <c r="H52" s="402"/>
      <c r="I52" s="402"/>
      <c r="J52" s="402"/>
      <c r="K52" s="274"/>
    </row>
    <row r="53" spans="2:11" ht="15" customHeight="1">
      <c r="B53" s="273"/>
      <c r="C53" s="402" t="s">
        <v>909</v>
      </c>
      <c r="D53" s="402"/>
      <c r="E53" s="402"/>
      <c r="F53" s="402"/>
      <c r="G53" s="402"/>
      <c r="H53" s="402"/>
      <c r="I53" s="402"/>
      <c r="J53" s="402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402" t="s">
        <v>910</v>
      </c>
      <c r="D55" s="402"/>
      <c r="E55" s="402"/>
      <c r="F55" s="402"/>
      <c r="G55" s="402"/>
      <c r="H55" s="402"/>
      <c r="I55" s="402"/>
      <c r="J55" s="402"/>
      <c r="K55" s="274"/>
    </row>
    <row r="56" spans="2:11" ht="15" customHeight="1">
      <c r="B56" s="273"/>
      <c r="C56" s="278"/>
      <c r="D56" s="402" t="s">
        <v>911</v>
      </c>
      <c r="E56" s="402"/>
      <c r="F56" s="402"/>
      <c r="G56" s="402"/>
      <c r="H56" s="402"/>
      <c r="I56" s="402"/>
      <c r="J56" s="402"/>
      <c r="K56" s="274"/>
    </row>
    <row r="57" spans="2:11" ht="15" customHeight="1">
      <c r="B57" s="273"/>
      <c r="C57" s="278"/>
      <c r="D57" s="402" t="s">
        <v>912</v>
      </c>
      <c r="E57" s="402"/>
      <c r="F57" s="402"/>
      <c r="G57" s="402"/>
      <c r="H57" s="402"/>
      <c r="I57" s="402"/>
      <c r="J57" s="402"/>
      <c r="K57" s="274"/>
    </row>
    <row r="58" spans="2:11" ht="15" customHeight="1">
      <c r="B58" s="273"/>
      <c r="C58" s="278"/>
      <c r="D58" s="402" t="s">
        <v>913</v>
      </c>
      <c r="E58" s="402"/>
      <c r="F58" s="402"/>
      <c r="G58" s="402"/>
      <c r="H58" s="402"/>
      <c r="I58" s="402"/>
      <c r="J58" s="402"/>
      <c r="K58" s="274"/>
    </row>
    <row r="59" spans="2:11" ht="15" customHeight="1">
      <c r="B59" s="273"/>
      <c r="C59" s="278"/>
      <c r="D59" s="402" t="s">
        <v>914</v>
      </c>
      <c r="E59" s="402"/>
      <c r="F59" s="402"/>
      <c r="G59" s="402"/>
      <c r="H59" s="402"/>
      <c r="I59" s="402"/>
      <c r="J59" s="402"/>
      <c r="K59" s="274"/>
    </row>
    <row r="60" spans="2:11" ht="15" customHeight="1">
      <c r="B60" s="273"/>
      <c r="C60" s="278"/>
      <c r="D60" s="401" t="s">
        <v>915</v>
      </c>
      <c r="E60" s="401"/>
      <c r="F60" s="401"/>
      <c r="G60" s="401"/>
      <c r="H60" s="401"/>
      <c r="I60" s="401"/>
      <c r="J60" s="401"/>
      <c r="K60" s="274"/>
    </row>
    <row r="61" spans="2:11" ht="15" customHeight="1">
      <c r="B61" s="273"/>
      <c r="C61" s="278"/>
      <c r="D61" s="402" t="s">
        <v>916</v>
      </c>
      <c r="E61" s="402"/>
      <c r="F61" s="402"/>
      <c r="G61" s="402"/>
      <c r="H61" s="402"/>
      <c r="I61" s="402"/>
      <c r="J61" s="402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402" t="s">
        <v>917</v>
      </c>
      <c r="E63" s="402"/>
      <c r="F63" s="402"/>
      <c r="G63" s="402"/>
      <c r="H63" s="402"/>
      <c r="I63" s="402"/>
      <c r="J63" s="402"/>
      <c r="K63" s="274"/>
    </row>
    <row r="64" spans="2:11" ht="15" customHeight="1">
      <c r="B64" s="273"/>
      <c r="C64" s="278"/>
      <c r="D64" s="401" t="s">
        <v>918</v>
      </c>
      <c r="E64" s="401"/>
      <c r="F64" s="401"/>
      <c r="G64" s="401"/>
      <c r="H64" s="401"/>
      <c r="I64" s="401"/>
      <c r="J64" s="401"/>
      <c r="K64" s="274"/>
    </row>
    <row r="65" spans="2:11" ht="15" customHeight="1">
      <c r="B65" s="273"/>
      <c r="C65" s="278"/>
      <c r="D65" s="402" t="s">
        <v>919</v>
      </c>
      <c r="E65" s="402"/>
      <c r="F65" s="402"/>
      <c r="G65" s="402"/>
      <c r="H65" s="402"/>
      <c r="I65" s="402"/>
      <c r="J65" s="402"/>
      <c r="K65" s="274"/>
    </row>
    <row r="66" spans="2:11" ht="15" customHeight="1">
      <c r="B66" s="273"/>
      <c r="C66" s="278"/>
      <c r="D66" s="402" t="s">
        <v>920</v>
      </c>
      <c r="E66" s="402"/>
      <c r="F66" s="402"/>
      <c r="G66" s="402"/>
      <c r="H66" s="402"/>
      <c r="I66" s="402"/>
      <c r="J66" s="402"/>
      <c r="K66" s="274"/>
    </row>
    <row r="67" spans="2:11" ht="15" customHeight="1">
      <c r="B67" s="273"/>
      <c r="C67" s="278"/>
      <c r="D67" s="402" t="s">
        <v>921</v>
      </c>
      <c r="E67" s="402"/>
      <c r="F67" s="402"/>
      <c r="G67" s="402"/>
      <c r="H67" s="402"/>
      <c r="I67" s="402"/>
      <c r="J67" s="402"/>
      <c r="K67" s="274"/>
    </row>
    <row r="68" spans="2:11" ht="15" customHeight="1">
      <c r="B68" s="273"/>
      <c r="C68" s="278"/>
      <c r="D68" s="402" t="s">
        <v>922</v>
      </c>
      <c r="E68" s="402"/>
      <c r="F68" s="402"/>
      <c r="G68" s="402"/>
      <c r="H68" s="402"/>
      <c r="I68" s="402"/>
      <c r="J68" s="402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400" t="s">
        <v>110</v>
      </c>
      <c r="D73" s="400"/>
      <c r="E73" s="400"/>
      <c r="F73" s="400"/>
      <c r="G73" s="400"/>
      <c r="H73" s="400"/>
      <c r="I73" s="400"/>
      <c r="J73" s="400"/>
      <c r="K73" s="291"/>
    </row>
    <row r="74" spans="2:11" ht="17.25" customHeight="1">
      <c r="B74" s="290"/>
      <c r="C74" s="292" t="s">
        <v>923</v>
      </c>
      <c r="D74" s="292"/>
      <c r="E74" s="292"/>
      <c r="F74" s="292" t="s">
        <v>924</v>
      </c>
      <c r="G74" s="293"/>
      <c r="H74" s="292" t="s">
        <v>198</v>
      </c>
      <c r="I74" s="292" t="s">
        <v>62</v>
      </c>
      <c r="J74" s="292" t="s">
        <v>925</v>
      </c>
      <c r="K74" s="291"/>
    </row>
    <row r="75" spans="2:11" ht="17.25" customHeight="1">
      <c r="B75" s="290"/>
      <c r="C75" s="294" t="s">
        <v>926</v>
      </c>
      <c r="D75" s="294"/>
      <c r="E75" s="294"/>
      <c r="F75" s="295" t="s">
        <v>927</v>
      </c>
      <c r="G75" s="296"/>
      <c r="H75" s="294"/>
      <c r="I75" s="294"/>
      <c r="J75" s="294" t="s">
        <v>928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58</v>
      </c>
      <c r="D77" s="297"/>
      <c r="E77" s="297"/>
      <c r="F77" s="299" t="s">
        <v>929</v>
      </c>
      <c r="G77" s="298"/>
      <c r="H77" s="280" t="s">
        <v>930</v>
      </c>
      <c r="I77" s="280" t="s">
        <v>931</v>
      </c>
      <c r="J77" s="280">
        <v>20</v>
      </c>
      <c r="K77" s="291"/>
    </row>
    <row r="78" spans="2:11" ht="15" customHeight="1">
      <c r="B78" s="290"/>
      <c r="C78" s="280" t="s">
        <v>932</v>
      </c>
      <c r="D78" s="280"/>
      <c r="E78" s="280"/>
      <c r="F78" s="299" t="s">
        <v>929</v>
      </c>
      <c r="G78" s="298"/>
      <c r="H78" s="280" t="s">
        <v>933</v>
      </c>
      <c r="I78" s="280" t="s">
        <v>931</v>
      </c>
      <c r="J78" s="280">
        <v>120</v>
      </c>
      <c r="K78" s="291"/>
    </row>
    <row r="79" spans="2:11" ht="15" customHeight="1">
      <c r="B79" s="300"/>
      <c r="C79" s="280" t="s">
        <v>934</v>
      </c>
      <c r="D79" s="280"/>
      <c r="E79" s="280"/>
      <c r="F79" s="299" t="s">
        <v>935</v>
      </c>
      <c r="G79" s="298"/>
      <c r="H79" s="280" t="s">
        <v>936</v>
      </c>
      <c r="I79" s="280" t="s">
        <v>931</v>
      </c>
      <c r="J79" s="280">
        <v>50</v>
      </c>
      <c r="K79" s="291"/>
    </row>
    <row r="80" spans="2:11" ht="15" customHeight="1">
      <c r="B80" s="300"/>
      <c r="C80" s="280" t="s">
        <v>937</v>
      </c>
      <c r="D80" s="280"/>
      <c r="E80" s="280"/>
      <c r="F80" s="299" t="s">
        <v>929</v>
      </c>
      <c r="G80" s="298"/>
      <c r="H80" s="280" t="s">
        <v>938</v>
      </c>
      <c r="I80" s="280" t="s">
        <v>939</v>
      </c>
      <c r="J80" s="280"/>
      <c r="K80" s="291"/>
    </row>
    <row r="81" spans="2:11" ht="15" customHeight="1">
      <c r="B81" s="300"/>
      <c r="C81" s="301" t="s">
        <v>940</v>
      </c>
      <c r="D81" s="301"/>
      <c r="E81" s="301"/>
      <c r="F81" s="302" t="s">
        <v>935</v>
      </c>
      <c r="G81" s="301"/>
      <c r="H81" s="301" t="s">
        <v>941</v>
      </c>
      <c r="I81" s="301" t="s">
        <v>931</v>
      </c>
      <c r="J81" s="301">
        <v>15</v>
      </c>
      <c r="K81" s="291"/>
    </row>
    <row r="82" spans="2:11" ht="15" customHeight="1">
      <c r="B82" s="300"/>
      <c r="C82" s="301" t="s">
        <v>942</v>
      </c>
      <c r="D82" s="301"/>
      <c r="E82" s="301"/>
      <c r="F82" s="302" t="s">
        <v>935</v>
      </c>
      <c r="G82" s="301"/>
      <c r="H82" s="301" t="s">
        <v>943</v>
      </c>
      <c r="I82" s="301" t="s">
        <v>931</v>
      </c>
      <c r="J82" s="301">
        <v>15</v>
      </c>
      <c r="K82" s="291"/>
    </row>
    <row r="83" spans="2:11" ht="15" customHeight="1">
      <c r="B83" s="300"/>
      <c r="C83" s="301" t="s">
        <v>944</v>
      </c>
      <c r="D83" s="301"/>
      <c r="E83" s="301"/>
      <c r="F83" s="302" t="s">
        <v>935</v>
      </c>
      <c r="G83" s="301"/>
      <c r="H83" s="301" t="s">
        <v>945</v>
      </c>
      <c r="I83" s="301" t="s">
        <v>931</v>
      </c>
      <c r="J83" s="301">
        <v>20</v>
      </c>
      <c r="K83" s="291"/>
    </row>
    <row r="84" spans="2:11" ht="15" customHeight="1">
      <c r="B84" s="300"/>
      <c r="C84" s="301" t="s">
        <v>946</v>
      </c>
      <c r="D84" s="301"/>
      <c r="E84" s="301"/>
      <c r="F84" s="302" t="s">
        <v>935</v>
      </c>
      <c r="G84" s="301"/>
      <c r="H84" s="301" t="s">
        <v>947</v>
      </c>
      <c r="I84" s="301" t="s">
        <v>931</v>
      </c>
      <c r="J84" s="301">
        <v>20</v>
      </c>
      <c r="K84" s="291"/>
    </row>
    <row r="85" spans="2:11" ht="15" customHeight="1">
      <c r="B85" s="300"/>
      <c r="C85" s="280" t="s">
        <v>948</v>
      </c>
      <c r="D85" s="280"/>
      <c r="E85" s="280"/>
      <c r="F85" s="299" t="s">
        <v>935</v>
      </c>
      <c r="G85" s="298"/>
      <c r="H85" s="280" t="s">
        <v>949</v>
      </c>
      <c r="I85" s="280" t="s">
        <v>931</v>
      </c>
      <c r="J85" s="280">
        <v>50</v>
      </c>
      <c r="K85" s="291"/>
    </row>
    <row r="86" spans="2:11" ht="15" customHeight="1">
      <c r="B86" s="300"/>
      <c r="C86" s="280" t="s">
        <v>950</v>
      </c>
      <c r="D86" s="280"/>
      <c r="E86" s="280"/>
      <c r="F86" s="299" t="s">
        <v>935</v>
      </c>
      <c r="G86" s="298"/>
      <c r="H86" s="280" t="s">
        <v>951</v>
      </c>
      <c r="I86" s="280" t="s">
        <v>931</v>
      </c>
      <c r="J86" s="280">
        <v>20</v>
      </c>
      <c r="K86" s="291"/>
    </row>
    <row r="87" spans="2:11" ht="15" customHeight="1">
      <c r="B87" s="300"/>
      <c r="C87" s="280" t="s">
        <v>952</v>
      </c>
      <c r="D87" s="280"/>
      <c r="E87" s="280"/>
      <c r="F87" s="299" t="s">
        <v>935</v>
      </c>
      <c r="G87" s="298"/>
      <c r="H87" s="280" t="s">
        <v>953</v>
      </c>
      <c r="I87" s="280" t="s">
        <v>931</v>
      </c>
      <c r="J87" s="280">
        <v>20</v>
      </c>
      <c r="K87" s="291"/>
    </row>
    <row r="88" spans="2:11" ht="15" customHeight="1">
      <c r="B88" s="300"/>
      <c r="C88" s="280" t="s">
        <v>954</v>
      </c>
      <c r="D88" s="280"/>
      <c r="E88" s="280"/>
      <c r="F88" s="299" t="s">
        <v>935</v>
      </c>
      <c r="G88" s="298"/>
      <c r="H88" s="280" t="s">
        <v>955</v>
      </c>
      <c r="I88" s="280" t="s">
        <v>931</v>
      </c>
      <c r="J88" s="280">
        <v>50</v>
      </c>
      <c r="K88" s="291"/>
    </row>
    <row r="89" spans="2:11" ht="15" customHeight="1">
      <c r="B89" s="300"/>
      <c r="C89" s="280" t="s">
        <v>956</v>
      </c>
      <c r="D89" s="280"/>
      <c r="E89" s="280"/>
      <c r="F89" s="299" t="s">
        <v>935</v>
      </c>
      <c r="G89" s="298"/>
      <c r="H89" s="280" t="s">
        <v>956</v>
      </c>
      <c r="I89" s="280" t="s">
        <v>931</v>
      </c>
      <c r="J89" s="280">
        <v>50</v>
      </c>
      <c r="K89" s="291"/>
    </row>
    <row r="90" spans="2:11" ht="15" customHeight="1">
      <c r="B90" s="300"/>
      <c r="C90" s="280" t="s">
        <v>203</v>
      </c>
      <c r="D90" s="280"/>
      <c r="E90" s="280"/>
      <c r="F90" s="299" t="s">
        <v>935</v>
      </c>
      <c r="G90" s="298"/>
      <c r="H90" s="280" t="s">
        <v>957</v>
      </c>
      <c r="I90" s="280" t="s">
        <v>931</v>
      </c>
      <c r="J90" s="280">
        <v>255</v>
      </c>
      <c r="K90" s="291"/>
    </row>
    <row r="91" spans="2:11" ht="15" customHeight="1">
      <c r="B91" s="300"/>
      <c r="C91" s="280" t="s">
        <v>958</v>
      </c>
      <c r="D91" s="280"/>
      <c r="E91" s="280"/>
      <c r="F91" s="299" t="s">
        <v>929</v>
      </c>
      <c r="G91" s="298"/>
      <c r="H91" s="280" t="s">
        <v>959</v>
      </c>
      <c r="I91" s="280" t="s">
        <v>960</v>
      </c>
      <c r="J91" s="280"/>
      <c r="K91" s="291"/>
    </row>
    <row r="92" spans="2:11" ht="15" customHeight="1">
      <c r="B92" s="300"/>
      <c r="C92" s="280" t="s">
        <v>961</v>
      </c>
      <c r="D92" s="280"/>
      <c r="E92" s="280"/>
      <c r="F92" s="299" t="s">
        <v>929</v>
      </c>
      <c r="G92" s="298"/>
      <c r="H92" s="280" t="s">
        <v>962</v>
      </c>
      <c r="I92" s="280" t="s">
        <v>963</v>
      </c>
      <c r="J92" s="280"/>
      <c r="K92" s="291"/>
    </row>
    <row r="93" spans="2:11" ht="15" customHeight="1">
      <c r="B93" s="300"/>
      <c r="C93" s="280" t="s">
        <v>964</v>
      </c>
      <c r="D93" s="280"/>
      <c r="E93" s="280"/>
      <c r="F93" s="299" t="s">
        <v>929</v>
      </c>
      <c r="G93" s="298"/>
      <c r="H93" s="280" t="s">
        <v>964</v>
      </c>
      <c r="I93" s="280" t="s">
        <v>963</v>
      </c>
      <c r="J93" s="280"/>
      <c r="K93" s="291"/>
    </row>
    <row r="94" spans="2:11" ht="15" customHeight="1">
      <c r="B94" s="300"/>
      <c r="C94" s="280" t="s">
        <v>43</v>
      </c>
      <c r="D94" s="280"/>
      <c r="E94" s="280"/>
      <c r="F94" s="299" t="s">
        <v>929</v>
      </c>
      <c r="G94" s="298"/>
      <c r="H94" s="280" t="s">
        <v>965</v>
      </c>
      <c r="I94" s="280" t="s">
        <v>963</v>
      </c>
      <c r="J94" s="280"/>
      <c r="K94" s="291"/>
    </row>
    <row r="95" spans="2:11" ht="15" customHeight="1">
      <c r="B95" s="300"/>
      <c r="C95" s="280" t="s">
        <v>53</v>
      </c>
      <c r="D95" s="280"/>
      <c r="E95" s="280"/>
      <c r="F95" s="299" t="s">
        <v>929</v>
      </c>
      <c r="G95" s="298"/>
      <c r="H95" s="280" t="s">
        <v>966</v>
      </c>
      <c r="I95" s="280" t="s">
        <v>963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400" t="s">
        <v>967</v>
      </c>
      <c r="D100" s="400"/>
      <c r="E100" s="400"/>
      <c r="F100" s="400"/>
      <c r="G100" s="400"/>
      <c r="H100" s="400"/>
      <c r="I100" s="400"/>
      <c r="J100" s="400"/>
      <c r="K100" s="291"/>
    </row>
    <row r="101" spans="2:11" ht="17.25" customHeight="1">
      <c r="B101" s="290"/>
      <c r="C101" s="292" t="s">
        <v>923</v>
      </c>
      <c r="D101" s="292"/>
      <c r="E101" s="292"/>
      <c r="F101" s="292" t="s">
        <v>924</v>
      </c>
      <c r="G101" s="293"/>
      <c r="H101" s="292" t="s">
        <v>198</v>
      </c>
      <c r="I101" s="292" t="s">
        <v>62</v>
      </c>
      <c r="J101" s="292" t="s">
        <v>925</v>
      </c>
      <c r="K101" s="291"/>
    </row>
    <row r="102" spans="2:11" ht="17.25" customHeight="1">
      <c r="B102" s="290"/>
      <c r="C102" s="294" t="s">
        <v>926</v>
      </c>
      <c r="D102" s="294"/>
      <c r="E102" s="294"/>
      <c r="F102" s="295" t="s">
        <v>927</v>
      </c>
      <c r="G102" s="296"/>
      <c r="H102" s="294"/>
      <c r="I102" s="294"/>
      <c r="J102" s="294" t="s">
        <v>928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58</v>
      </c>
      <c r="D104" s="297"/>
      <c r="E104" s="297"/>
      <c r="F104" s="299" t="s">
        <v>929</v>
      </c>
      <c r="G104" s="308"/>
      <c r="H104" s="280" t="s">
        <v>968</v>
      </c>
      <c r="I104" s="280" t="s">
        <v>931</v>
      </c>
      <c r="J104" s="280">
        <v>20</v>
      </c>
      <c r="K104" s="291"/>
    </row>
    <row r="105" spans="2:11" ht="15" customHeight="1">
      <c r="B105" s="290"/>
      <c r="C105" s="280" t="s">
        <v>932</v>
      </c>
      <c r="D105" s="280"/>
      <c r="E105" s="280"/>
      <c r="F105" s="299" t="s">
        <v>929</v>
      </c>
      <c r="G105" s="280"/>
      <c r="H105" s="280" t="s">
        <v>968</v>
      </c>
      <c r="I105" s="280" t="s">
        <v>931</v>
      </c>
      <c r="J105" s="280">
        <v>120</v>
      </c>
      <c r="K105" s="291"/>
    </row>
    <row r="106" spans="2:11" ht="15" customHeight="1">
      <c r="B106" s="300"/>
      <c r="C106" s="280" t="s">
        <v>934</v>
      </c>
      <c r="D106" s="280"/>
      <c r="E106" s="280"/>
      <c r="F106" s="299" t="s">
        <v>935</v>
      </c>
      <c r="G106" s="280"/>
      <c r="H106" s="280" t="s">
        <v>968</v>
      </c>
      <c r="I106" s="280" t="s">
        <v>931</v>
      </c>
      <c r="J106" s="280">
        <v>50</v>
      </c>
      <c r="K106" s="291"/>
    </row>
    <row r="107" spans="2:11" ht="15" customHeight="1">
      <c r="B107" s="300"/>
      <c r="C107" s="280" t="s">
        <v>937</v>
      </c>
      <c r="D107" s="280"/>
      <c r="E107" s="280"/>
      <c r="F107" s="299" t="s">
        <v>929</v>
      </c>
      <c r="G107" s="280"/>
      <c r="H107" s="280" t="s">
        <v>968</v>
      </c>
      <c r="I107" s="280" t="s">
        <v>939</v>
      </c>
      <c r="J107" s="280"/>
      <c r="K107" s="291"/>
    </row>
    <row r="108" spans="2:11" ht="15" customHeight="1">
      <c r="B108" s="300"/>
      <c r="C108" s="280" t="s">
        <v>948</v>
      </c>
      <c r="D108" s="280"/>
      <c r="E108" s="280"/>
      <c r="F108" s="299" t="s">
        <v>935</v>
      </c>
      <c r="G108" s="280"/>
      <c r="H108" s="280" t="s">
        <v>968</v>
      </c>
      <c r="I108" s="280" t="s">
        <v>931</v>
      </c>
      <c r="J108" s="280">
        <v>50</v>
      </c>
      <c r="K108" s="291"/>
    </row>
    <row r="109" spans="2:11" ht="15" customHeight="1">
      <c r="B109" s="300"/>
      <c r="C109" s="280" t="s">
        <v>956</v>
      </c>
      <c r="D109" s="280"/>
      <c r="E109" s="280"/>
      <c r="F109" s="299" t="s">
        <v>935</v>
      </c>
      <c r="G109" s="280"/>
      <c r="H109" s="280" t="s">
        <v>968</v>
      </c>
      <c r="I109" s="280" t="s">
        <v>931</v>
      </c>
      <c r="J109" s="280">
        <v>50</v>
      </c>
      <c r="K109" s="291"/>
    </row>
    <row r="110" spans="2:11" ht="15" customHeight="1">
      <c r="B110" s="300"/>
      <c r="C110" s="280" t="s">
        <v>954</v>
      </c>
      <c r="D110" s="280"/>
      <c r="E110" s="280"/>
      <c r="F110" s="299" t="s">
        <v>935</v>
      </c>
      <c r="G110" s="280"/>
      <c r="H110" s="280" t="s">
        <v>968</v>
      </c>
      <c r="I110" s="280" t="s">
        <v>931</v>
      </c>
      <c r="J110" s="280">
        <v>50</v>
      </c>
      <c r="K110" s="291"/>
    </row>
    <row r="111" spans="2:11" ht="15" customHeight="1">
      <c r="B111" s="300"/>
      <c r="C111" s="280" t="s">
        <v>58</v>
      </c>
      <c r="D111" s="280"/>
      <c r="E111" s="280"/>
      <c r="F111" s="299" t="s">
        <v>929</v>
      </c>
      <c r="G111" s="280"/>
      <c r="H111" s="280" t="s">
        <v>969</v>
      </c>
      <c r="I111" s="280" t="s">
        <v>931</v>
      </c>
      <c r="J111" s="280">
        <v>20</v>
      </c>
      <c r="K111" s="291"/>
    </row>
    <row r="112" spans="2:11" ht="15" customHeight="1">
      <c r="B112" s="300"/>
      <c r="C112" s="280" t="s">
        <v>970</v>
      </c>
      <c r="D112" s="280"/>
      <c r="E112" s="280"/>
      <c r="F112" s="299" t="s">
        <v>929</v>
      </c>
      <c r="G112" s="280"/>
      <c r="H112" s="280" t="s">
        <v>971</v>
      </c>
      <c r="I112" s="280" t="s">
        <v>931</v>
      </c>
      <c r="J112" s="280">
        <v>120</v>
      </c>
      <c r="K112" s="291"/>
    </row>
    <row r="113" spans="2:11" ht="15" customHeight="1">
      <c r="B113" s="300"/>
      <c r="C113" s="280" t="s">
        <v>43</v>
      </c>
      <c r="D113" s="280"/>
      <c r="E113" s="280"/>
      <c r="F113" s="299" t="s">
        <v>929</v>
      </c>
      <c r="G113" s="280"/>
      <c r="H113" s="280" t="s">
        <v>972</v>
      </c>
      <c r="I113" s="280" t="s">
        <v>963</v>
      </c>
      <c r="J113" s="280"/>
      <c r="K113" s="291"/>
    </row>
    <row r="114" spans="2:11" ht="15" customHeight="1">
      <c r="B114" s="300"/>
      <c r="C114" s="280" t="s">
        <v>53</v>
      </c>
      <c r="D114" s="280"/>
      <c r="E114" s="280"/>
      <c r="F114" s="299" t="s">
        <v>929</v>
      </c>
      <c r="G114" s="280"/>
      <c r="H114" s="280" t="s">
        <v>973</v>
      </c>
      <c r="I114" s="280" t="s">
        <v>963</v>
      </c>
      <c r="J114" s="280"/>
      <c r="K114" s="291"/>
    </row>
    <row r="115" spans="2:11" ht="15" customHeight="1">
      <c r="B115" s="300"/>
      <c r="C115" s="280" t="s">
        <v>62</v>
      </c>
      <c r="D115" s="280"/>
      <c r="E115" s="280"/>
      <c r="F115" s="299" t="s">
        <v>929</v>
      </c>
      <c r="G115" s="280"/>
      <c r="H115" s="280" t="s">
        <v>974</v>
      </c>
      <c r="I115" s="280" t="s">
        <v>975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9" t="s">
        <v>976</v>
      </c>
      <c r="D120" s="399"/>
      <c r="E120" s="399"/>
      <c r="F120" s="399"/>
      <c r="G120" s="399"/>
      <c r="H120" s="399"/>
      <c r="I120" s="399"/>
      <c r="J120" s="399"/>
      <c r="K120" s="316"/>
    </row>
    <row r="121" spans="2:11" ht="17.25" customHeight="1">
      <c r="B121" s="317"/>
      <c r="C121" s="292" t="s">
        <v>923</v>
      </c>
      <c r="D121" s="292"/>
      <c r="E121" s="292"/>
      <c r="F121" s="292" t="s">
        <v>924</v>
      </c>
      <c r="G121" s="293"/>
      <c r="H121" s="292" t="s">
        <v>198</v>
      </c>
      <c r="I121" s="292" t="s">
        <v>62</v>
      </c>
      <c r="J121" s="292" t="s">
        <v>925</v>
      </c>
      <c r="K121" s="318"/>
    </row>
    <row r="122" spans="2:11" ht="17.25" customHeight="1">
      <c r="B122" s="317"/>
      <c r="C122" s="294" t="s">
        <v>926</v>
      </c>
      <c r="D122" s="294"/>
      <c r="E122" s="294"/>
      <c r="F122" s="295" t="s">
        <v>927</v>
      </c>
      <c r="G122" s="296"/>
      <c r="H122" s="294"/>
      <c r="I122" s="294"/>
      <c r="J122" s="294" t="s">
        <v>928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932</v>
      </c>
      <c r="D124" s="297"/>
      <c r="E124" s="297"/>
      <c r="F124" s="299" t="s">
        <v>929</v>
      </c>
      <c r="G124" s="280"/>
      <c r="H124" s="280" t="s">
        <v>968</v>
      </c>
      <c r="I124" s="280" t="s">
        <v>931</v>
      </c>
      <c r="J124" s="280">
        <v>120</v>
      </c>
      <c r="K124" s="321"/>
    </row>
    <row r="125" spans="2:11" ht="15" customHeight="1">
      <c r="B125" s="319"/>
      <c r="C125" s="280" t="s">
        <v>977</v>
      </c>
      <c r="D125" s="280"/>
      <c r="E125" s="280"/>
      <c r="F125" s="299" t="s">
        <v>929</v>
      </c>
      <c r="G125" s="280"/>
      <c r="H125" s="280" t="s">
        <v>978</v>
      </c>
      <c r="I125" s="280" t="s">
        <v>931</v>
      </c>
      <c r="J125" s="280" t="s">
        <v>979</v>
      </c>
      <c r="K125" s="321"/>
    </row>
    <row r="126" spans="2:11" ht="15" customHeight="1">
      <c r="B126" s="319"/>
      <c r="C126" s="280" t="s">
        <v>91</v>
      </c>
      <c r="D126" s="280"/>
      <c r="E126" s="280"/>
      <c r="F126" s="299" t="s">
        <v>929</v>
      </c>
      <c r="G126" s="280"/>
      <c r="H126" s="280" t="s">
        <v>980</v>
      </c>
      <c r="I126" s="280" t="s">
        <v>931</v>
      </c>
      <c r="J126" s="280" t="s">
        <v>979</v>
      </c>
      <c r="K126" s="321"/>
    </row>
    <row r="127" spans="2:11" ht="15" customHeight="1">
      <c r="B127" s="319"/>
      <c r="C127" s="280" t="s">
        <v>940</v>
      </c>
      <c r="D127" s="280"/>
      <c r="E127" s="280"/>
      <c r="F127" s="299" t="s">
        <v>935</v>
      </c>
      <c r="G127" s="280"/>
      <c r="H127" s="280" t="s">
        <v>941</v>
      </c>
      <c r="I127" s="280" t="s">
        <v>931</v>
      </c>
      <c r="J127" s="280">
        <v>15</v>
      </c>
      <c r="K127" s="321"/>
    </row>
    <row r="128" spans="2:11" ht="15" customHeight="1">
      <c r="B128" s="319"/>
      <c r="C128" s="301" t="s">
        <v>942</v>
      </c>
      <c r="D128" s="301"/>
      <c r="E128" s="301"/>
      <c r="F128" s="302" t="s">
        <v>935</v>
      </c>
      <c r="G128" s="301"/>
      <c r="H128" s="301" t="s">
        <v>943</v>
      </c>
      <c r="I128" s="301" t="s">
        <v>931</v>
      </c>
      <c r="J128" s="301">
        <v>15</v>
      </c>
      <c r="K128" s="321"/>
    </row>
    <row r="129" spans="2:11" ht="15" customHeight="1">
      <c r="B129" s="319"/>
      <c r="C129" s="301" t="s">
        <v>944</v>
      </c>
      <c r="D129" s="301"/>
      <c r="E129" s="301"/>
      <c r="F129" s="302" t="s">
        <v>935</v>
      </c>
      <c r="G129" s="301"/>
      <c r="H129" s="301" t="s">
        <v>945</v>
      </c>
      <c r="I129" s="301" t="s">
        <v>931</v>
      </c>
      <c r="J129" s="301">
        <v>20</v>
      </c>
      <c r="K129" s="321"/>
    </row>
    <row r="130" spans="2:11" ht="15" customHeight="1">
      <c r="B130" s="319"/>
      <c r="C130" s="301" t="s">
        <v>946</v>
      </c>
      <c r="D130" s="301"/>
      <c r="E130" s="301"/>
      <c r="F130" s="302" t="s">
        <v>935</v>
      </c>
      <c r="G130" s="301"/>
      <c r="H130" s="301" t="s">
        <v>947</v>
      </c>
      <c r="I130" s="301" t="s">
        <v>931</v>
      </c>
      <c r="J130" s="301">
        <v>20</v>
      </c>
      <c r="K130" s="321"/>
    </row>
    <row r="131" spans="2:11" ht="15" customHeight="1">
      <c r="B131" s="319"/>
      <c r="C131" s="280" t="s">
        <v>934</v>
      </c>
      <c r="D131" s="280"/>
      <c r="E131" s="280"/>
      <c r="F131" s="299" t="s">
        <v>935</v>
      </c>
      <c r="G131" s="280"/>
      <c r="H131" s="280" t="s">
        <v>968</v>
      </c>
      <c r="I131" s="280" t="s">
        <v>931</v>
      </c>
      <c r="J131" s="280">
        <v>50</v>
      </c>
      <c r="K131" s="321"/>
    </row>
    <row r="132" spans="2:11" ht="15" customHeight="1">
      <c r="B132" s="319"/>
      <c r="C132" s="280" t="s">
        <v>948</v>
      </c>
      <c r="D132" s="280"/>
      <c r="E132" s="280"/>
      <c r="F132" s="299" t="s">
        <v>935</v>
      </c>
      <c r="G132" s="280"/>
      <c r="H132" s="280" t="s">
        <v>968</v>
      </c>
      <c r="I132" s="280" t="s">
        <v>931</v>
      </c>
      <c r="J132" s="280">
        <v>50</v>
      </c>
      <c r="K132" s="321"/>
    </row>
    <row r="133" spans="2:11" ht="15" customHeight="1">
      <c r="B133" s="319"/>
      <c r="C133" s="280" t="s">
        <v>954</v>
      </c>
      <c r="D133" s="280"/>
      <c r="E133" s="280"/>
      <c r="F133" s="299" t="s">
        <v>935</v>
      </c>
      <c r="G133" s="280"/>
      <c r="H133" s="280" t="s">
        <v>968</v>
      </c>
      <c r="I133" s="280" t="s">
        <v>931</v>
      </c>
      <c r="J133" s="280">
        <v>50</v>
      </c>
      <c r="K133" s="321"/>
    </row>
    <row r="134" spans="2:11" ht="15" customHeight="1">
      <c r="B134" s="319"/>
      <c r="C134" s="280" t="s">
        <v>956</v>
      </c>
      <c r="D134" s="280"/>
      <c r="E134" s="280"/>
      <c r="F134" s="299" t="s">
        <v>935</v>
      </c>
      <c r="G134" s="280"/>
      <c r="H134" s="280" t="s">
        <v>968</v>
      </c>
      <c r="I134" s="280" t="s">
        <v>931</v>
      </c>
      <c r="J134" s="280">
        <v>50</v>
      </c>
      <c r="K134" s="321"/>
    </row>
    <row r="135" spans="2:11" ht="15" customHeight="1">
      <c r="B135" s="319"/>
      <c r="C135" s="280" t="s">
        <v>203</v>
      </c>
      <c r="D135" s="280"/>
      <c r="E135" s="280"/>
      <c r="F135" s="299" t="s">
        <v>935</v>
      </c>
      <c r="G135" s="280"/>
      <c r="H135" s="280" t="s">
        <v>981</v>
      </c>
      <c r="I135" s="280" t="s">
        <v>931</v>
      </c>
      <c r="J135" s="280">
        <v>255</v>
      </c>
      <c r="K135" s="321"/>
    </row>
    <row r="136" spans="2:11" ht="15" customHeight="1">
      <c r="B136" s="319"/>
      <c r="C136" s="280" t="s">
        <v>958</v>
      </c>
      <c r="D136" s="280"/>
      <c r="E136" s="280"/>
      <c r="F136" s="299" t="s">
        <v>929</v>
      </c>
      <c r="G136" s="280"/>
      <c r="H136" s="280" t="s">
        <v>982</v>
      </c>
      <c r="I136" s="280" t="s">
        <v>960</v>
      </c>
      <c r="J136" s="280"/>
      <c r="K136" s="321"/>
    </row>
    <row r="137" spans="2:11" ht="15" customHeight="1">
      <c r="B137" s="319"/>
      <c r="C137" s="280" t="s">
        <v>961</v>
      </c>
      <c r="D137" s="280"/>
      <c r="E137" s="280"/>
      <c r="F137" s="299" t="s">
        <v>929</v>
      </c>
      <c r="G137" s="280"/>
      <c r="H137" s="280" t="s">
        <v>983</v>
      </c>
      <c r="I137" s="280" t="s">
        <v>963</v>
      </c>
      <c r="J137" s="280"/>
      <c r="K137" s="321"/>
    </row>
    <row r="138" spans="2:11" ht="15" customHeight="1">
      <c r="B138" s="319"/>
      <c r="C138" s="280" t="s">
        <v>964</v>
      </c>
      <c r="D138" s="280"/>
      <c r="E138" s="280"/>
      <c r="F138" s="299" t="s">
        <v>929</v>
      </c>
      <c r="G138" s="280"/>
      <c r="H138" s="280" t="s">
        <v>964</v>
      </c>
      <c r="I138" s="280" t="s">
        <v>963</v>
      </c>
      <c r="J138" s="280"/>
      <c r="K138" s="321"/>
    </row>
    <row r="139" spans="2:11" ht="15" customHeight="1">
      <c r="B139" s="319"/>
      <c r="C139" s="280" t="s">
        <v>43</v>
      </c>
      <c r="D139" s="280"/>
      <c r="E139" s="280"/>
      <c r="F139" s="299" t="s">
        <v>929</v>
      </c>
      <c r="G139" s="280"/>
      <c r="H139" s="280" t="s">
        <v>984</v>
      </c>
      <c r="I139" s="280" t="s">
        <v>963</v>
      </c>
      <c r="J139" s="280"/>
      <c r="K139" s="321"/>
    </row>
    <row r="140" spans="2:11" ht="15" customHeight="1">
      <c r="B140" s="319"/>
      <c r="C140" s="280" t="s">
        <v>985</v>
      </c>
      <c r="D140" s="280"/>
      <c r="E140" s="280"/>
      <c r="F140" s="299" t="s">
        <v>929</v>
      </c>
      <c r="G140" s="280"/>
      <c r="H140" s="280" t="s">
        <v>986</v>
      </c>
      <c r="I140" s="280" t="s">
        <v>963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400" t="s">
        <v>987</v>
      </c>
      <c r="D145" s="400"/>
      <c r="E145" s="400"/>
      <c r="F145" s="400"/>
      <c r="G145" s="400"/>
      <c r="H145" s="400"/>
      <c r="I145" s="400"/>
      <c r="J145" s="400"/>
      <c r="K145" s="291"/>
    </row>
    <row r="146" spans="2:11" ht="17.25" customHeight="1">
      <c r="B146" s="290"/>
      <c r="C146" s="292" t="s">
        <v>923</v>
      </c>
      <c r="D146" s="292"/>
      <c r="E146" s="292"/>
      <c r="F146" s="292" t="s">
        <v>924</v>
      </c>
      <c r="G146" s="293"/>
      <c r="H146" s="292" t="s">
        <v>198</v>
      </c>
      <c r="I146" s="292" t="s">
        <v>62</v>
      </c>
      <c r="J146" s="292" t="s">
        <v>925</v>
      </c>
      <c r="K146" s="291"/>
    </row>
    <row r="147" spans="2:11" ht="17.25" customHeight="1">
      <c r="B147" s="290"/>
      <c r="C147" s="294" t="s">
        <v>926</v>
      </c>
      <c r="D147" s="294"/>
      <c r="E147" s="294"/>
      <c r="F147" s="295" t="s">
        <v>927</v>
      </c>
      <c r="G147" s="296"/>
      <c r="H147" s="294"/>
      <c r="I147" s="294"/>
      <c r="J147" s="294" t="s">
        <v>928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932</v>
      </c>
      <c r="D149" s="280"/>
      <c r="E149" s="280"/>
      <c r="F149" s="326" t="s">
        <v>929</v>
      </c>
      <c r="G149" s="280"/>
      <c r="H149" s="325" t="s">
        <v>968</v>
      </c>
      <c r="I149" s="325" t="s">
        <v>931</v>
      </c>
      <c r="J149" s="325">
        <v>120</v>
      </c>
      <c r="K149" s="321"/>
    </row>
    <row r="150" spans="2:11" ht="15" customHeight="1">
      <c r="B150" s="300"/>
      <c r="C150" s="325" t="s">
        <v>977</v>
      </c>
      <c r="D150" s="280"/>
      <c r="E150" s="280"/>
      <c r="F150" s="326" t="s">
        <v>929</v>
      </c>
      <c r="G150" s="280"/>
      <c r="H150" s="325" t="s">
        <v>988</v>
      </c>
      <c r="I150" s="325" t="s">
        <v>931</v>
      </c>
      <c r="J150" s="325" t="s">
        <v>979</v>
      </c>
      <c r="K150" s="321"/>
    </row>
    <row r="151" spans="2:11" ht="15" customHeight="1">
      <c r="B151" s="300"/>
      <c r="C151" s="325" t="s">
        <v>91</v>
      </c>
      <c r="D151" s="280"/>
      <c r="E151" s="280"/>
      <c r="F151" s="326" t="s">
        <v>929</v>
      </c>
      <c r="G151" s="280"/>
      <c r="H151" s="325" t="s">
        <v>989</v>
      </c>
      <c r="I151" s="325" t="s">
        <v>931</v>
      </c>
      <c r="J151" s="325" t="s">
        <v>979</v>
      </c>
      <c r="K151" s="321"/>
    </row>
    <row r="152" spans="2:11" ht="15" customHeight="1">
      <c r="B152" s="300"/>
      <c r="C152" s="325" t="s">
        <v>934</v>
      </c>
      <c r="D152" s="280"/>
      <c r="E152" s="280"/>
      <c r="F152" s="326" t="s">
        <v>935</v>
      </c>
      <c r="G152" s="280"/>
      <c r="H152" s="325" t="s">
        <v>968</v>
      </c>
      <c r="I152" s="325" t="s">
        <v>931</v>
      </c>
      <c r="J152" s="325">
        <v>50</v>
      </c>
      <c r="K152" s="321"/>
    </row>
    <row r="153" spans="2:11" ht="15" customHeight="1">
      <c r="B153" s="300"/>
      <c r="C153" s="325" t="s">
        <v>937</v>
      </c>
      <c r="D153" s="280"/>
      <c r="E153" s="280"/>
      <c r="F153" s="326" t="s">
        <v>929</v>
      </c>
      <c r="G153" s="280"/>
      <c r="H153" s="325" t="s">
        <v>968</v>
      </c>
      <c r="I153" s="325" t="s">
        <v>939</v>
      </c>
      <c r="J153" s="325"/>
      <c r="K153" s="321"/>
    </row>
    <row r="154" spans="2:11" ht="15" customHeight="1">
      <c r="B154" s="300"/>
      <c r="C154" s="325" t="s">
        <v>948</v>
      </c>
      <c r="D154" s="280"/>
      <c r="E154" s="280"/>
      <c r="F154" s="326" t="s">
        <v>935</v>
      </c>
      <c r="G154" s="280"/>
      <c r="H154" s="325" t="s">
        <v>968</v>
      </c>
      <c r="I154" s="325" t="s">
        <v>931</v>
      </c>
      <c r="J154" s="325">
        <v>50</v>
      </c>
      <c r="K154" s="321"/>
    </row>
    <row r="155" spans="2:11" ht="15" customHeight="1">
      <c r="B155" s="300"/>
      <c r="C155" s="325" t="s">
        <v>956</v>
      </c>
      <c r="D155" s="280"/>
      <c r="E155" s="280"/>
      <c r="F155" s="326" t="s">
        <v>935</v>
      </c>
      <c r="G155" s="280"/>
      <c r="H155" s="325" t="s">
        <v>968</v>
      </c>
      <c r="I155" s="325" t="s">
        <v>931</v>
      </c>
      <c r="J155" s="325">
        <v>50</v>
      </c>
      <c r="K155" s="321"/>
    </row>
    <row r="156" spans="2:11" ht="15" customHeight="1">
      <c r="B156" s="300"/>
      <c r="C156" s="325" t="s">
        <v>954</v>
      </c>
      <c r="D156" s="280"/>
      <c r="E156" s="280"/>
      <c r="F156" s="326" t="s">
        <v>935</v>
      </c>
      <c r="G156" s="280"/>
      <c r="H156" s="325" t="s">
        <v>968</v>
      </c>
      <c r="I156" s="325" t="s">
        <v>931</v>
      </c>
      <c r="J156" s="325">
        <v>50</v>
      </c>
      <c r="K156" s="321"/>
    </row>
    <row r="157" spans="2:11" ht="15" customHeight="1">
      <c r="B157" s="300"/>
      <c r="C157" s="325" t="s">
        <v>179</v>
      </c>
      <c r="D157" s="280"/>
      <c r="E157" s="280"/>
      <c r="F157" s="326" t="s">
        <v>929</v>
      </c>
      <c r="G157" s="280"/>
      <c r="H157" s="325" t="s">
        <v>990</v>
      </c>
      <c r="I157" s="325" t="s">
        <v>931</v>
      </c>
      <c r="J157" s="325" t="s">
        <v>991</v>
      </c>
      <c r="K157" s="321"/>
    </row>
    <row r="158" spans="2:11" ht="15" customHeight="1">
      <c r="B158" s="300"/>
      <c r="C158" s="325" t="s">
        <v>992</v>
      </c>
      <c r="D158" s="280"/>
      <c r="E158" s="280"/>
      <c r="F158" s="326" t="s">
        <v>929</v>
      </c>
      <c r="G158" s="280"/>
      <c r="H158" s="325" t="s">
        <v>993</v>
      </c>
      <c r="I158" s="325" t="s">
        <v>963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9" t="s">
        <v>994</v>
      </c>
      <c r="D163" s="399"/>
      <c r="E163" s="399"/>
      <c r="F163" s="399"/>
      <c r="G163" s="399"/>
      <c r="H163" s="399"/>
      <c r="I163" s="399"/>
      <c r="J163" s="399"/>
      <c r="K163" s="272"/>
    </row>
    <row r="164" spans="2:11" ht="17.25" customHeight="1">
      <c r="B164" s="271"/>
      <c r="C164" s="292" t="s">
        <v>923</v>
      </c>
      <c r="D164" s="292"/>
      <c r="E164" s="292"/>
      <c r="F164" s="292" t="s">
        <v>924</v>
      </c>
      <c r="G164" s="329"/>
      <c r="H164" s="330" t="s">
        <v>198</v>
      </c>
      <c r="I164" s="330" t="s">
        <v>62</v>
      </c>
      <c r="J164" s="292" t="s">
        <v>925</v>
      </c>
      <c r="K164" s="272"/>
    </row>
    <row r="165" spans="2:11" ht="17.25" customHeight="1">
      <c r="B165" s="273"/>
      <c r="C165" s="294" t="s">
        <v>926</v>
      </c>
      <c r="D165" s="294"/>
      <c r="E165" s="294"/>
      <c r="F165" s="295" t="s">
        <v>927</v>
      </c>
      <c r="G165" s="331"/>
      <c r="H165" s="332"/>
      <c r="I165" s="332"/>
      <c r="J165" s="294" t="s">
        <v>928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932</v>
      </c>
      <c r="D167" s="280"/>
      <c r="E167" s="280"/>
      <c r="F167" s="299" t="s">
        <v>929</v>
      </c>
      <c r="G167" s="280"/>
      <c r="H167" s="280" t="s">
        <v>968</v>
      </c>
      <c r="I167" s="280" t="s">
        <v>931</v>
      </c>
      <c r="J167" s="280">
        <v>120</v>
      </c>
      <c r="K167" s="321"/>
    </row>
    <row r="168" spans="2:11" ht="15" customHeight="1">
      <c r="B168" s="300"/>
      <c r="C168" s="280" t="s">
        <v>977</v>
      </c>
      <c r="D168" s="280"/>
      <c r="E168" s="280"/>
      <c r="F168" s="299" t="s">
        <v>929</v>
      </c>
      <c r="G168" s="280"/>
      <c r="H168" s="280" t="s">
        <v>978</v>
      </c>
      <c r="I168" s="280" t="s">
        <v>931</v>
      </c>
      <c r="J168" s="280" t="s">
        <v>979</v>
      </c>
      <c r="K168" s="321"/>
    </row>
    <row r="169" spans="2:11" ht="15" customHeight="1">
      <c r="B169" s="300"/>
      <c r="C169" s="280" t="s">
        <v>91</v>
      </c>
      <c r="D169" s="280"/>
      <c r="E169" s="280"/>
      <c r="F169" s="299" t="s">
        <v>929</v>
      </c>
      <c r="G169" s="280"/>
      <c r="H169" s="280" t="s">
        <v>995</v>
      </c>
      <c r="I169" s="280" t="s">
        <v>931</v>
      </c>
      <c r="J169" s="280" t="s">
        <v>979</v>
      </c>
      <c r="K169" s="321"/>
    </row>
    <row r="170" spans="2:11" ht="15" customHeight="1">
      <c r="B170" s="300"/>
      <c r="C170" s="280" t="s">
        <v>934</v>
      </c>
      <c r="D170" s="280"/>
      <c r="E170" s="280"/>
      <c r="F170" s="299" t="s">
        <v>935</v>
      </c>
      <c r="G170" s="280"/>
      <c r="H170" s="280" t="s">
        <v>995</v>
      </c>
      <c r="I170" s="280" t="s">
        <v>931</v>
      </c>
      <c r="J170" s="280">
        <v>50</v>
      </c>
      <c r="K170" s="321"/>
    </row>
    <row r="171" spans="2:11" ht="15" customHeight="1">
      <c r="B171" s="300"/>
      <c r="C171" s="280" t="s">
        <v>937</v>
      </c>
      <c r="D171" s="280"/>
      <c r="E171" s="280"/>
      <c r="F171" s="299" t="s">
        <v>929</v>
      </c>
      <c r="G171" s="280"/>
      <c r="H171" s="280" t="s">
        <v>995</v>
      </c>
      <c r="I171" s="280" t="s">
        <v>939</v>
      </c>
      <c r="J171" s="280"/>
      <c r="K171" s="321"/>
    </row>
    <row r="172" spans="2:11" ht="15" customHeight="1">
      <c r="B172" s="300"/>
      <c r="C172" s="280" t="s">
        <v>948</v>
      </c>
      <c r="D172" s="280"/>
      <c r="E172" s="280"/>
      <c r="F172" s="299" t="s">
        <v>935</v>
      </c>
      <c r="G172" s="280"/>
      <c r="H172" s="280" t="s">
        <v>995</v>
      </c>
      <c r="I172" s="280" t="s">
        <v>931</v>
      </c>
      <c r="J172" s="280">
        <v>50</v>
      </c>
      <c r="K172" s="321"/>
    </row>
    <row r="173" spans="2:11" ht="15" customHeight="1">
      <c r="B173" s="300"/>
      <c r="C173" s="280" t="s">
        <v>956</v>
      </c>
      <c r="D173" s="280"/>
      <c r="E173" s="280"/>
      <c r="F173" s="299" t="s">
        <v>935</v>
      </c>
      <c r="G173" s="280"/>
      <c r="H173" s="280" t="s">
        <v>995</v>
      </c>
      <c r="I173" s="280" t="s">
        <v>931</v>
      </c>
      <c r="J173" s="280">
        <v>50</v>
      </c>
      <c r="K173" s="321"/>
    </row>
    <row r="174" spans="2:11" ht="15" customHeight="1">
      <c r="B174" s="300"/>
      <c r="C174" s="280" t="s">
        <v>954</v>
      </c>
      <c r="D174" s="280"/>
      <c r="E174" s="280"/>
      <c r="F174" s="299" t="s">
        <v>935</v>
      </c>
      <c r="G174" s="280"/>
      <c r="H174" s="280" t="s">
        <v>995</v>
      </c>
      <c r="I174" s="280" t="s">
        <v>931</v>
      </c>
      <c r="J174" s="280">
        <v>50</v>
      </c>
      <c r="K174" s="321"/>
    </row>
    <row r="175" spans="2:11" ht="15" customHeight="1">
      <c r="B175" s="300"/>
      <c r="C175" s="280" t="s">
        <v>197</v>
      </c>
      <c r="D175" s="280"/>
      <c r="E175" s="280"/>
      <c r="F175" s="299" t="s">
        <v>929</v>
      </c>
      <c r="G175" s="280"/>
      <c r="H175" s="280" t="s">
        <v>996</v>
      </c>
      <c r="I175" s="280" t="s">
        <v>997</v>
      </c>
      <c r="J175" s="280"/>
      <c r="K175" s="321"/>
    </row>
    <row r="176" spans="2:11" ht="15" customHeight="1">
      <c r="B176" s="300"/>
      <c r="C176" s="280" t="s">
        <v>62</v>
      </c>
      <c r="D176" s="280"/>
      <c r="E176" s="280"/>
      <c r="F176" s="299" t="s">
        <v>929</v>
      </c>
      <c r="G176" s="280"/>
      <c r="H176" s="280" t="s">
        <v>998</v>
      </c>
      <c r="I176" s="280" t="s">
        <v>999</v>
      </c>
      <c r="J176" s="280">
        <v>1</v>
      </c>
      <c r="K176" s="321"/>
    </row>
    <row r="177" spans="2:11" ht="15" customHeight="1">
      <c r="B177" s="300"/>
      <c r="C177" s="280" t="s">
        <v>58</v>
      </c>
      <c r="D177" s="280"/>
      <c r="E177" s="280"/>
      <c r="F177" s="299" t="s">
        <v>929</v>
      </c>
      <c r="G177" s="280"/>
      <c r="H177" s="280" t="s">
        <v>1000</v>
      </c>
      <c r="I177" s="280" t="s">
        <v>931</v>
      </c>
      <c r="J177" s="280">
        <v>20</v>
      </c>
      <c r="K177" s="321"/>
    </row>
    <row r="178" spans="2:11" ht="15" customHeight="1">
      <c r="B178" s="300"/>
      <c r="C178" s="280" t="s">
        <v>198</v>
      </c>
      <c r="D178" s="280"/>
      <c r="E178" s="280"/>
      <c r="F178" s="299" t="s">
        <v>929</v>
      </c>
      <c r="G178" s="280"/>
      <c r="H178" s="280" t="s">
        <v>1001</v>
      </c>
      <c r="I178" s="280" t="s">
        <v>931</v>
      </c>
      <c r="J178" s="280">
        <v>255</v>
      </c>
      <c r="K178" s="321"/>
    </row>
    <row r="179" spans="2:11" ht="15" customHeight="1">
      <c r="B179" s="300"/>
      <c r="C179" s="280" t="s">
        <v>199</v>
      </c>
      <c r="D179" s="280"/>
      <c r="E179" s="280"/>
      <c r="F179" s="299" t="s">
        <v>929</v>
      </c>
      <c r="G179" s="280"/>
      <c r="H179" s="280" t="s">
        <v>894</v>
      </c>
      <c r="I179" s="280" t="s">
        <v>931</v>
      </c>
      <c r="J179" s="280">
        <v>10</v>
      </c>
      <c r="K179" s="321"/>
    </row>
    <row r="180" spans="2:11" ht="15" customHeight="1">
      <c r="B180" s="300"/>
      <c r="C180" s="280" t="s">
        <v>200</v>
      </c>
      <c r="D180" s="280"/>
      <c r="E180" s="280"/>
      <c r="F180" s="299" t="s">
        <v>929</v>
      </c>
      <c r="G180" s="280"/>
      <c r="H180" s="280" t="s">
        <v>1002</v>
      </c>
      <c r="I180" s="280" t="s">
        <v>963</v>
      </c>
      <c r="J180" s="280"/>
      <c r="K180" s="321"/>
    </row>
    <row r="181" spans="2:11" ht="15" customHeight="1">
      <c r="B181" s="300"/>
      <c r="C181" s="280" t="s">
        <v>1003</v>
      </c>
      <c r="D181" s="280"/>
      <c r="E181" s="280"/>
      <c r="F181" s="299" t="s">
        <v>929</v>
      </c>
      <c r="G181" s="280"/>
      <c r="H181" s="280" t="s">
        <v>1004</v>
      </c>
      <c r="I181" s="280" t="s">
        <v>963</v>
      </c>
      <c r="J181" s="280"/>
      <c r="K181" s="321"/>
    </row>
    <row r="182" spans="2:11" ht="15" customHeight="1">
      <c r="B182" s="300"/>
      <c r="C182" s="280" t="s">
        <v>992</v>
      </c>
      <c r="D182" s="280"/>
      <c r="E182" s="280"/>
      <c r="F182" s="299" t="s">
        <v>929</v>
      </c>
      <c r="G182" s="280"/>
      <c r="H182" s="280" t="s">
        <v>1005</v>
      </c>
      <c r="I182" s="280" t="s">
        <v>963</v>
      </c>
      <c r="J182" s="280"/>
      <c r="K182" s="321"/>
    </row>
    <row r="183" spans="2:11" ht="15" customHeight="1">
      <c r="B183" s="300"/>
      <c r="C183" s="280" t="s">
        <v>202</v>
      </c>
      <c r="D183" s="280"/>
      <c r="E183" s="280"/>
      <c r="F183" s="299" t="s">
        <v>935</v>
      </c>
      <c r="G183" s="280"/>
      <c r="H183" s="280" t="s">
        <v>1006</v>
      </c>
      <c r="I183" s="280" t="s">
        <v>931</v>
      </c>
      <c r="J183" s="280">
        <v>50</v>
      </c>
      <c r="K183" s="321"/>
    </row>
    <row r="184" spans="2:11" ht="15" customHeight="1">
      <c r="B184" s="300"/>
      <c r="C184" s="280" t="s">
        <v>1007</v>
      </c>
      <c r="D184" s="280"/>
      <c r="E184" s="280"/>
      <c r="F184" s="299" t="s">
        <v>935</v>
      </c>
      <c r="G184" s="280"/>
      <c r="H184" s="280" t="s">
        <v>1008</v>
      </c>
      <c r="I184" s="280" t="s">
        <v>1009</v>
      </c>
      <c r="J184" s="280"/>
      <c r="K184" s="321"/>
    </row>
    <row r="185" spans="2:11" ht="15" customHeight="1">
      <c r="B185" s="300"/>
      <c r="C185" s="280" t="s">
        <v>1010</v>
      </c>
      <c r="D185" s="280"/>
      <c r="E185" s="280"/>
      <c r="F185" s="299" t="s">
        <v>935</v>
      </c>
      <c r="G185" s="280"/>
      <c r="H185" s="280" t="s">
        <v>1011</v>
      </c>
      <c r="I185" s="280" t="s">
        <v>1009</v>
      </c>
      <c r="J185" s="280"/>
      <c r="K185" s="321"/>
    </row>
    <row r="186" spans="2:11" ht="15" customHeight="1">
      <c r="B186" s="300"/>
      <c r="C186" s="280" t="s">
        <v>1012</v>
      </c>
      <c r="D186" s="280"/>
      <c r="E186" s="280"/>
      <c r="F186" s="299" t="s">
        <v>935</v>
      </c>
      <c r="G186" s="280"/>
      <c r="H186" s="280" t="s">
        <v>1013</v>
      </c>
      <c r="I186" s="280" t="s">
        <v>1009</v>
      </c>
      <c r="J186" s="280"/>
      <c r="K186" s="321"/>
    </row>
    <row r="187" spans="2:11" ht="15" customHeight="1">
      <c r="B187" s="300"/>
      <c r="C187" s="333" t="s">
        <v>1014</v>
      </c>
      <c r="D187" s="280"/>
      <c r="E187" s="280"/>
      <c r="F187" s="299" t="s">
        <v>935</v>
      </c>
      <c r="G187" s="280"/>
      <c r="H187" s="280" t="s">
        <v>1015</v>
      </c>
      <c r="I187" s="280" t="s">
        <v>1016</v>
      </c>
      <c r="J187" s="334" t="s">
        <v>1017</v>
      </c>
      <c r="K187" s="321"/>
    </row>
    <row r="188" spans="2:11" ht="15" customHeight="1">
      <c r="B188" s="300"/>
      <c r="C188" s="285" t="s">
        <v>47</v>
      </c>
      <c r="D188" s="280"/>
      <c r="E188" s="280"/>
      <c r="F188" s="299" t="s">
        <v>929</v>
      </c>
      <c r="G188" s="280"/>
      <c r="H188" s="276" t="s">
        <v>1018</v>
      </c>
      <c r="I188" s="280" t="s">
        <v>1019</v>
      </c>
      <c r="J188" s="280"/>
      <c r="K188" s="321"/>
    </row>
    <row r="189" spans="2:11" ht="15" customHeight="1">
      <c r="B189" s="300"/>
      <c r="C189" s="285" t="s">
        <v>1020</v>
      </c>
      <c r="D189" s="280"/>
      <c r="E189" s="280"/>
      <c r="F189" s="299" t="s">
        <v>929</v>
      </c>
      <c r="G189" s="280"/>
      <c r="H189" s="280" t="s">
        <v>1021</v>
      </c>
      <c r="I189" s="280" t="s">
        <v>963</v>
      </c>
      <c r="J189" s="280"/>
      <c r="K189" s="321"/>
    </row>
    <row r="190" spans="2:11" ht="15" customHeight="1">
      <c r="B190" s="300"/>
      <c r="C190" s="285" t="s">
        <v>620</v>
      </c>
      <c r="D190" s="280"/>
      <c r="E190" s="280"/>
      <c r="F190" s="299" t="s">
        <v>929</v>
      </c>
      <c r="G190" s="280"/>
      <c r="H190" s="280" t="s">
        <v>1022</v>
      </c>
      <c r="I190" s="280" t="s">
        <v>963</v>
      </c>
      <c r="J190" s="280"/>
      <c r="K190" s="321"/>
    </row>
    <row r="191" spans="2:11" ht="15" customHeight="1">
      <c r="B191" s="300"/>
      <c r="C191" s="285" t="s">
        <v>1023</v>
      </c>
      <c r="D191" s="280"/>
      <c r="E191" s="280"/>
      <c r="F191" s="299" t="s">
        <v>935</v>
      </c>
      <c r="G191" s="280"/>
      <c r="H191" s="280" t="s">
        <v>1024</v>
      </c>
      <c r="I191" s="280" t="s">
        <v>963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9" t="s">
        <v>1025</v>
      </c>
      <c r="D197" s="399"/>
      <c r="E197" s="399"/>
      <c r="F197" s="399"/>
      <c r="G197" s="399"/>
      <c r="H197" s="399"/>
      <c r="I197" s="399"/>
      <c r="J197" s="399"/>
      <c r="K197" s="272"/>
    </row>
    <row r="198" spans="2:11" ht="25.5" customHeight="1">
      <c r="B198" s="271"/>
      <c r="C198" s="336" t="s">
        <v>1026</v>
      </c>
      <c r="D198" s="336"/>
      <c r="E198" s="336"/>
      <c r="F198" s="336" t="s">
        <v>1027</v>
      </c>
      <c r="G198" s="337"/>
      <c r="H198" s="398" t="s">
        <v>1028</v>
      </c>
      <c r="I198" s="398"/>
      <c r="J198" s="398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1019</v>
      </c>
      <c r="D200" s="280"/>
      <c r="E200" s="280"/>
      <c r="F200" s="299" t="s">
        <v>48</v>
      </c>
      <c r="G200" s="280"/>
      <c r="H200" s="396" t="s">
        <v>1029</v>
      </c>
      <c r="I200" s="396"/>
      <c r="J200" s="396"/>
      <c r="K200" s="321"/>
    </row>
    <row r="201" spans="2:11" ht="15" customHeight="1">
      <c r="B201" s="300"/>
      <c r="C201" s="306"/>
      <c r="D201" s="280"/>
      <c r="E201" s="280"/>
      <c r="F201" s="299" t="s">
        <v>49</v>
      </c>
      <c r="G201" s="280"/>
      <c r="H201" s="396" t="s">
        <v>1030</v>
      </c>
      <c r="I201" s="396"/>
      <c r="J201" s="396"/>
      <c r="K201" s="321"/>
    </row>
    <row r="202" spans="2:11" ht="15" customHeight="1">
      <c r="B202" s="300"/>
      <c r="C202" s="306"/>
      <c r="D202" s="280"/>
      <c r="E202" s="280"/>
      <c r="F202" s="299" t="s">
        <v>52</v>
      </c>
      <c r="G202" s="280"/>
      <c r="H202" s="396" t="s">
        <v>1031</v>
      </c>
      <c r="I202" s="396"/>
      <c r="J202" s="396"/>
      <c r="K202" s="321"/>
    </row>
    <row r="203" spans="2:11" ht="15" customHeight="1">
      <c r="B203" s="300"/>
      <c r="C203" s="280"/>
      <c r="D203" s="280"/>
      <c r="E203" s="280"/>
      <c r="F203" s="299" t="s">
        <v>50</v>
      </c>
      <c r="G203" s="280"/>
      <c r="H203" s="396" t="s">
        <v>1032</v>
      </c>
      <c r="I203" s="396"/>
      <c r="J203" s="396"/>
      <c r="K203" s="321"/>
    </row>
    <row r="204" spans="2:11" ht="15" customHeight="1">
      <c r="B204" s="300"/>
      <c r="C204" s="280"/>
      <c r="D204" s="280"/>
      <c r="E204" s="280"/>
      <c r="F204" s="299" t="s">
        <v>51</v>
      </c>
      <c r="G204" s="280"/>
      <c r="H204" s="396" t="s">
        <v>1033</v>
      </c>
      <c r="I204" s="396"/>
      <c r="J204" s="396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975</v>
      </c>
      <c r="D206" s="280"/>
      <c r="E206" s="280"/>
      <c r="F206" s="299" t="s">
        <v>84</v>
      </c>
      <c r="G206" s="280"/>
      <c r="H206" s="396" t="s">
        <v>1034</v>
      </c>
      <c r="I206" s="396"/>
      <c r="J206" s="396"/>
      <c r="K206" s="321"/>
    </row>
    <row r="207" spans="2:11" ht="15" customHeight="1">
      <c r="B207" s="300"/>
      <c r="C207" s="306"/>
      <c r="D207" s="280"/>
      <c r="E207" s="280"/>
      <c r="F207" s="299" t="s">
        <v>875</v>
      </c>
      <c r="G207" s="280"/>
      <c r="H207" s="396" t="s">
        <v>876</v>
      </c>
      <c r="I207" s="396"/>
      <c r="J207" s="396"/>
      <c r="K207" s="321"/>
    </row>
    <row r="208" spans="2:11" ht="15" customHeight="1">
      <c r="B208" s="300"/>
      <c r="C208" s="280"/>
      <c r="D208" s="280"/>
      <c r="E208" s="280"/>
      <c r="F208" s="299" t="s">
        <v>873</v>
      </c>
      <c r="G208" s="280"/>
      <c r="H208" s="396" t="s">
        <v>1035</v>
      </c>
      <c r="I208" s="396"/>
      <c r="J208" s="396"/>
      <c r="K208" s="321"/>
    </row>
    <row r="209" spans="2:11" ht="15" customHeight="1">
      <c r="B209" s="338"/>
      <c r="C209" s="306"/>
      <c r="D209" s="306"/>
      <c r="E209" s="306"/>
      <c r="F209" s="299" t="s">
        <v>877</v>
      </c>
      <c r="G209" s="285"/>
      <c r="H209" s="397" t="s">
        <v>878</v>
      </c>
      <c r="I209" s="397"/>
      <c r="J209" s="397"/>
      <c r="K209" s="339"/>
    </row>
    <row r="210" spans="2:11" ht="15" customHeight="1">
      <c r="B210" s="338"/>
      <c r="C210" s="306"/>
      <c r="D210" s="306"/>
      <c r="E210" s="306"/>
      <c r="F210" s="299" t="s">
        <v>787</v>
      </c>
      <c r="G210" s="285"/>
      <c r="H210" s="397" t="s">
        <v>851</v>
      </c>
      <c r="I210" s="397"/>
      <c r="J210" s="397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999</v>
      </c>
      <c r="D212" s="306"/>
      <c r="E212" s="306"/>
      <c r="F212" s="299">
        <v>1</v>
      </c>
      <c r="G212" s="285"/>
      <c r="H212" s="397" t="s">
        <v>1036</v>
      </c>
      <c r="I212" s="397"/>
      <c r="J212" s="397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7" t="s">
        <v>1037</v>
      </c>
      <c r="I213" s="397"/>
      <c r="J213" s="397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7" t="s">
        <v>1038</v>
      </c>
      <c r="I214" s="397"/>
      <c r="J214" s="397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7" t="s">
        <v>1039</v>
      </c>
      <c r="I215" s="397"/>
      <c r="J215" s="397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Linhová, Sandra</cp:lastModifiedBy>
  <dcterms:created xsi:type="dcterms:W3CDTF">2017-08-15T10:40:52Z</dcterms:created>
  <dcterms:modified xsi:type="dcterms:W3CDTF">2017-08-15T12:27:25Z</dcterms:modified>
  <cp:category/>
  <cp:version/>
  <cp:contentType/>
  <cp:contentStatus/>
</cp:coreProperties>
</file>