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Pol'!$A$1:$U$144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134" i="12" l="1"/>
  <c r="F39" i="1" s="1"/>
  <c r="BA99" i="12"/>
  <c r="BA98" i="12"/>
  <c r="G9" i="12"/>
  <c r="M9" i="12" s="1"/>
  <c r="I9" i="12"/>
  <c r="K9" i="12"/>
  <c r="O9" i="12"/>
  <c r="Q9" i="12"/>
  <c r="U9" i="12"/>
  <c r="G10" i="12"/>
  <c r="M10" i="12" s="1"/>
  <c r="I10" i="12"/>
  <c r="K10" i="12"/>
  <c r="O10" i="12"/>
  <c r="Q10" i="12"/>
  <c r="U10" i="12"/>
  <c r="G14" i="12"/>
  <c r="I14" i="12"/>
  <c r="K14" i="12"/>
  <c r="M14" i="12"/>
  <c r="O14" i="12"/>
  <c r="Q14" i="12"/>
  <c r="U14" i="12"/>
  <c r="G17" i="12"/>
  <c r="I17" i="12"/>
  <c r="K17" i="12"/>
  <c r="O17" i="12"/>
  <c r="Q17" i="12"/>
  <c r="U17" i="12"/>
  <c r="G20" i="12"/>
  <c r="M20" i="12" s="1"/>
  <c r="I20" i="12"/>
  <c r="K20" i="12"/>
  <c r="O20" i="12"/>
  <c r="Q20" i="12"/>
  <c r="U20" i="12"/>
  <c r="G26" i="12"/>
  <c r="M26" i="12" s="1"/>
  <c r="I26" i="12"/>
  <c r="K26" i="12"/>
  <c r="O26" i="12"/>
  <c r="Q26" i="12"/>
  <c r="U26" i="12"/>
  <c r="G31" i="12"/>
  <c r="I31" i="12"/>
  <c r="K31" i="12"/>
  <c r="M31" i="12"/>
  <c r="O31" i="12"/>
  <c r="Q31" i="12"/>
  <c r="U31" i="12"/>
  <c r="G33" i="12"/>
  <c r="M33" i="12" s="1"/>
  <c r="I33" i="12"/>
  <c r="K33" i="12"/>
  <c r="O33" i="12"/>
  <c r="Q33" i="12"/>
  <c r="U33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I37" i="12"/>
  <c r="K37" i="12"/>
  <c r="M37" i="12"/>
  <c r="O37" i="12"/>
  <c r="Q37" i="12"/>
  <c r="U37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3" i="12"/>
  <c r="I43" i="12"/>
  <c r="K43" i="12"/>
  <c r="M43" i="12"/>
  <c r="O43" i="12"/>
  <c r="Q43" i="12"/>
  <c r="U43" i="12"/>
  <c r="G45" i="12"/>
  <c r="M45" i="12" s="1"/>
  <c r="I45" i="12"/>
  <c r="K45" i="12"/>
  <c r="O45" i="12"/>
  <c r="Q45" i="12"/>
  <c r="U45" i="12"/>
  <c r="G47" i="12"/>
  <c r="G48" i="12"/>
  <c r="M48" i="12" s="1"/>
  <c r="M47" i="12" s="1"/>
  <c r="I48" i="12"/>
  <c r="I47" i="12" s="1"/>
  <c r="G48" i="1" s="1"/>
  <c r="K48" i="12"/>
  <c r="K47" i="12" s="1"/>
  <c r="H48" i="1" s="1"/>
  <c r="O48" i="12"/>
  <c r="O47" i="12" s="1"/>
  <c r="Q48" i="12"/>
  <c r="Q47" i="12" s="1"/>
  <c r="U48" i="12"/>
  <c r="U47" i="12" s="1"/>
  <c r="G51" i="12"/>
  <c r="M51" i="12" s="1"/>
  <c r="I51" i="12"/>
  <c r="K51" i="12"/>
  <c r="O51" i="12"/>
  <c r="Q51" i="12"/>
  <c r="U51" i="12"/>
  <c r="G55" i="12"/>
  <c r="I55" i="12"/>
  <c r="K55" i="12"/>
  <c r="O55" i="12"/>
  <c r="Q55" i="12"/>
  <c r="U55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1" i="12"/>
  <c r="I61" i="12"/>
  <c r="K61" i="12"/>
  <c r="M61" i="12"/>
  <c r="O61" i="12"/>
  <c r="Q61" i="12"/>
  <c r="U61" i="12"/>
  <c r="G62" i="12"/>
  <c r="M62" i="12" s="1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8" i="12"/>
  <c r="I68" i="12"/>
  <c r="K68" i="12"/>
  <c r="M68" i="12"/>
  <c r="O68" i="12"/>
  <c r="Q68" i="12"/>
  <c r="U68" i="12"/>
  <c r="G70" i="12"/>
  <c r="M70" i="12" s="1"/>
  <c r="I70" i="12"/>
  <c r="K70" i="12"/>
  <c r="O70" i="12"/>
  <c r="Q70" i="12"/>
  <c r="U70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7" i="12"/>
  <c r="M77" i="12" s="1"/>
  <c r="M76" i="12" s="1"/>
  <c r="I77" i="12"/>
  <c r="I76" i="12" s="1"/>
  <c r="G50" i="1" s="1"/>
  <c r="K77" i="12"/>
  <c r="K76" i="12" s="1"/>
  <c r="H50" i="1" s="1"/>
  <c r="O77" i="12"/>
  <c r="O76" i="12" s="1"/>
  <c r="Q77" i="12"/>
  <c r="Q76" i="12" s="1"/>
  <c r="U77" i="12"/>
  <c r="U76" i="12" s="1"/>
  <c r="G79" i="12"/>
  <c r="I79" i="12"/>
  <c r="K79" i="12"/>
  <c r="M79" i="12"/>
  <c r="O79" i="12"/>
  <c r="Q79" i="12"/>
  <c r="U79" i="12"/>
  <c r="G83" i="12"/>
  <c r="M83" i="12" s="1"/>
  <c r="I83" i="12"/>
  <c r="K83" i="12"/>
  <c r="O83" i="12"/>
  <c r="Q83" i="12"/>
  <c r="U83" i="12"/>
  <c r="G85" i="12"/>
  <c r="M85" i="12" s="1"/>
  <c r="I85" i="12"/>
  <c r="K85" i="12"/>
  <c r="O85" i="12"/>
  <c r="Q85" i="12"/>
  <c r="U85" i="12"/>
  <c r="G89" i="12"/>
  <c r="M89" i="12" s="1"/>
  <c r="I89" i="12"/>
  <c r="K89" i="12"/>
  <c r="O89" i="12"/>
  <c r="Q89" i="12"/>
  <c r="U89" i="12"/>
  <c r="G92" i="12"/>
  <c r="I92" i="12"/>
  <c r="K92" i="12"/>
  <c r="M92" i="12"/>
  <c r="O92" i="12"/>
  <c r="Q92" i="12"/>
  <c r="U92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7" i="12"/>
  <c r="M97" i="12" s="1"/>
  <c r="I97" i="12"/>
  <c r="K97" i="12"/>
  <c r="O97" i="12"/>
  <c r="Q97" i="12"/>
  <c r="U97" i="12"/>
  <c r="G100" i="12"/>
  <c r="I100" i="12"/>
  <c r="K100" i="12"/>
  <c r="M100" i="12"/>
  <c r="O100" i="12"/>
  <c r="Q100" i="12"/>
  <c r="U100" i="12"/>
  <c r="G102" i="12"/>
  <c r="M102" i="12" s="1"/>
  <c r="I102" i="12"/>
  <c r="K102" i="12"/>
  <c r="O102" i="12"/>
  <c r="Q102" i="12"/>
  <c r="U102" i="12"/>
  <c r="G104" i="12"/>
  <c r="M104" i="12" s="1"/>
  <c r="I104" i="12"/>
  <c r="K104" i="12"/>
  <c r="O104" i="12"/>
  <c r="Q104" i="12"/>
  <c r="U104" i="12"/>
  <c r="O105" i="12"/>
  <c r="G106" i="12"/>
  <c r="G105" i="12" s="1"/>
  <c r="I106" i="12"/>
  <c r="I105" i="12" s="1"/>
  <c r="G52" i="1" s="1"/>
  <c r="K106" i="12"/>
  <c r="M106" i="12"/>
  <c r="O106" i="12"/>
  <c r="Q106" i="12"/>
  <c r="Q105" i="12" s="1"/>
  <c r="U106" i="12"/>
  <c r="G107" i="12"/>
  <c r="M107" i="12" s="1"/>
  <c r="I107" i="12"/>
  <c r="K107" i="12"/>
  <c r="K105" i="12" s="1"/>
  <c r="H52" i="1" s="1"/>
  <c r="O107" i="12"/>
  <c r="Q107" i="12"/>
  <c r="U107" i="12"/>
  <c r="U105" i="12" s="1"/>
  <c r="G109" i="12"/>
  <c r="I109" i="12"/>
  <c r="K109" i="12"/>
  <c r="O109" i="12"/>
  <c r="Q109" i="12"/>
  <c r="U109" i="12"/>
  <c r="G113" i="12"/>
  <c r="M113" i="12" s="1"/>
  <c r="I113" i="12"/>
  <c r="K113" i="12"/>
  <c r="O113" i="12"/>
  <c r="Q113" i="12"/>
  <c r="U113" i="12"/>
  <c r="G115" i="12"/>
  <c r="M115" i="12" s="1"/>
  <c r="I115" i="12"/>
  <c r="K115" i="12"/>
  <c r="O115" i="12"/>
  <c r="Q115" i="12"/>
  <c r="U115" i="12"/>
  <c r="G118" i="12"/>
  <c r="I118" i="12"/>
  <c r="K118" i="12"/>
  <c r="M118" i="12"/>
  <c r="O118" i="12"/>
  <c r="Q118" i="12"/>
  <c r="U118" i="12"/>
  <c r="G120" i="12"/>
  <c r="M120" i="12" s="1"/>
  <c r="I120" i="12"/>
  <c r="K120" i="12"/>
  <c r="O120" i="12"/>
  <c r="Q120" i="12"/>
  <c r="U120" i="12"/>
  <c r="G122" i="12"/>
  <c r="M122" i="12" s="1"/>
  <c r="I122" i="12"/>
  <c r="K122" i="12"/>
  <c r="O122" i="12"/>
  <c r="Q122" i="12"/>
  <c r="U122" i="12"/>
  <c r="K126" i="12"/>
  <c r="H54" i="1" s="1"/>
  <c r="U126" i="12"/>
  <c r="G127" i="12"/>
  <c r="M127" i="12" s="1"/>
  <c r="M126" i="12" s="1"/>
  <c r="I127" i="12"/>
  <c r="I126" i="12" s="1"/>
  <c r="G54" i="1" s="1"/>
  <c r="K127" i="12"/>
  <c r="O127" i="12"/>
  <c r="O126" i="12" s="1"/>
  <c r="Q127" i="12"/>
  <c r="Q126" i="12" s="1"/>
  <c r="U127" i="12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I55" i="1"/>
  <c r="G27" i="1"/>
  <c r="J28" i="1"/>
  <c r="J26" i="1"/>
  <c r="G38" i="1"/>
  <c r="F38" i="1"/>
  <c r="H32" i="1"/>
  <c r="J23" i="1"/>
  <c r="J24" i="1"/>
  <c r="J25" i="1"/>
  <c r="J27" i="1"/>
  <c r="E24" i="1"/>
  <c r="E26" i="1"/>
  <c r="F40" i="1" l="1"/>
  <c r="G23" i="1" s="1"/>
  <c r="G108" i="12"/>
  <c r="U50" i="12"/>
  <c r="Q50" i="12"/>
  <c r="I50" i="12"/>
  <c r="G49" i="1" s="1"/>
  <c r="G8" i="12"/>
  <c r="Q8" i="12"/>
  <c r="G126" i="12"/>
  <c r="Q108" i="12"/>
  <c r="I108" i="12"/>
  <c r="G53" i="1" s="1"/>
  <c r="O108" i="12"/>
  <c r="O78" i="12"/>
  <c r="O8" i="12"/>
  <c r="K108" i="12"/>
  <c r="H53" i="1" s="1"/>
  <c r="K78" i="12"/>
  <c r="H51" i="1" s="1"/>
  <c r="Q78" i="12"/>
  <c r="I78" i="12"/>
  <c r="G51" i="1" s="1"/>
  <c r="G50" i="12"/>
  <c r="K8" i="12"/>
  <c r="H47" i="1" s="1"/>
  <c r="U108" i="12"/>
  <c r="U78" i="12"/>
  <c r="G76" i="12"/>
  <c r="K50" i="12"/>
  <c r="H49" i="1" s="1"/>
  <c r="O50" i="12"/>
  <c r="U8" i="12"/>
  <c r="I8" i="12"/>
  <c r="G47" i="1" s="1"/>
  <c r="AD134" i="12"/>
  <c r="G39" i="1" s="1"/>
  <c r="G40" i="1" s="1"/>
  <c r="G25" i="1" s="1"/>
  <c r="G26" i="1" s="1"/>
  <c r="G24" i="1"/>
  <c r="G29" i="1" s="1"/>
  <c r="G28" i="1"/>
  <c r="M78" i="12"/>
  <c r="M105" i="12"/>
  <c r="M8" i="12"/>
  <c r="G78" i="12"/>
  <c r="M55" i="12"/>
  <c r="M50" i="12" s="1"/>
  <c r="M17" i="12"/>
  <c r="M109" i="12"/>
  <c r="M108" i="12" s="1"/>
  <c r="I21" i="1"/>
  <c r="H55" i="1" l="1"/>
  <c r="G16" i="1"/>
  <c r="G21" i="1" s="1"/>
  <c r="G55" i="1"/>
  <c r="E16" i="1"/>
  <c r="E21" i="1" s="1"/>
  <c r="G134" i="12"/>
  <c r="H39" i="1"/>
  <c r="H40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<sst xmlns="http://schemas.openxmlformats.org/spreadsheetml/2006/main" count="509" uniqueCount="268">
  <si>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</si>
  <si>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</si>
  <si>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</si>
  <si>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</si>
  <si>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</si>
  <si>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</si>
  <si>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</si>
  <si>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</si>
  <si>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</si>
  <si>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</si>
  <si>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</si>
  <si>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</si>
  <si>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</si>
  <si>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</si>
  <si>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</si>
  <si>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</si>
  <si>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</si>
  <si>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</si>
  <si>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</si>
  <si>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</si>
  <si>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</si>
  <si>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</si>
  <si>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</si>
  <si>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</si>
  <si>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</si>
  <si>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</si>
  <si>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</si>
  <si>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</si>
  <si>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</si>
  <si>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</si>
  <si>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</si>
  <si>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</si>
  <si>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</si>
  <si>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</si>
  <si>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</si>
  <si>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</si>
  <si>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</si>
  <si>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</si>
  <si>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</si>
  <si>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</si>
  <si>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</si>
  <si>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</si>
  <si>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</si>
  <si>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</si>
  <si>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</si>
  <si>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Ing. Jiří Soukup</t>
  </si>
  <si>
    <t>Sokolov, Třebízského ulice - stavební úpravy komunikace, větev B</t>
  </si>
  <si>
    <t>Město Sokolov</t>
  </si>
  <si>
    <t>Rokycanova 1929</t>
  </si>
  <si>
    <t>Sokolov</t>
  </si>
  <si>
    <t>35601</t>
  </si>
  <si>
    <t>00259586</t>
  </si>
  <si>
    <t>CZ00259586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</si>
  <si>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</si>
  <si>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</si>
  <si>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</si>
  <si>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</si>
  <si>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</si>
  <si>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</si>
  <si>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</si>
  <si>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</si>
  <si>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</si>
  <si>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</si>
  <si>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8</t>
  </si>
  <si>
    <t>Trubní vedení</t>
  </si>
  <si>
    <t>91</t>
  </si>
  <si>
    <t>Doplňující práce na komunikaci</t>
  </si>
  <si>
    <t>96</t>
  </si>
  <si>
    <t>Bourání konstrukcí</t>
  </si>
  <si>
    <t>97</t>
  </si>
  <si>
    <t>Prorážení otvorů</t>
  </si>
  <si>
    <t>99</t>
  </si>
  <si>
    <t>Staveništní přesun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</si>
  <si>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</si>
  <si>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</si>
  <si>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</si>
  <si>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</si>
  <si>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</si>
  <si>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</si>
  <si>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</si>
  <si>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</si>
  <si>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</si>
  <si>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</si>
  <si>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</si>
  <si>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</si>
  <si>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</si>
  <si>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</si>
  <si>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</si>
  <si>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</si>
  <si>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</si>
  <si>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</si>
  <si>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</si>
  <si>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</si>
  <si>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</si>
  <si>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</si>
  <si>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</si>
  <si>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</si>
  <si>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</si>
  <si>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</si>
  <si>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</si>
  <si>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</si>
  <si>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</si>
  <si>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111201101R00</t>
  </si>
  <si>
    <t>Odstranění křovin i s kořeny na ploše do 1000 m2</t>
  </si>
  <si>
    <t>m2</t>
  </si>
  <si>
    <t>POL1_0</t>
  </si>
  <si>
    <t>113108410R00</t>
  </si>
  <si>
    <t>Odstranění podkladu pl. nad 50 m2, živice tl.10 cm</t>
  </si>
  <si>
    <t>665,769</t>
  </si>
  <si>
    <t>VV</t>
  </si>
  <si>
    <t>11,7245</t>
  </si>
  <si>
    <t>3,4424</t>
  </si>
  <si>
    <t>113106231R00</t>
  </si>
  <si>
    <t>Rozebrání dlažeb ze zámkové dlažby v kamenivu</t>
  </si>
  <si>
    <t>0,8612</t>
  </si>
  <si>
    <t>2,0127</t>
  </si>
  <si>
    <t>113109320R00</t>
  </si>
  <si>
    <t>Odstranění podkladu pl.50 m2, bet.prostý tl.20 cm</t>
  </si>
  <si>
    <t>15,4277</t>
  </si>
  <si>
    <t>13,0467</t>
  </si>
  <si>
    <t>113107630R00</t>
  </si>
  <si>
    <t>Odstranění podkladu nad 50 m2,kam.drcené tl.30 cm</t>
  </si>
  <si>
    <t>665,7690</t>
  </si>
  <si>
    <t>2,8739</t>
  </si>
  <si>
    <t>28,4744</t>
  </si>
  <si>
    <t>113202111R00</t>
  </si>
  <si>
    <t>Vytrhání obrub obrubníků silničních</t>
  </si>
  <si>
    <t>m</t>
  </si>
  <si>
    <t>35,6219</t>
  </si>
  <si>
    <t>54,3772</t>
  </si>
  <si>
    <t>12,5938</t>
  </si>
  <si>
    <t>8,4614</t>
  </si>
  <si>
    <t>121101103R00</t>
  </si>
  <si>
    <t>Sejmutí ornice s přemístěním přes 100 do 250 m</t>
  </si>
  <si>
    <t>m3</t>
  </si>
  <si>
    <t>(22,0435+29,6094+1,1838+2,4861+0,3441)*0,1</t>
  </si>
  <si>
    <t>122202201R00</t>
  </si>
  <si>
    <t>Odkopávky pro silnice v hor. 3 do 100 m3</t>
  </si>
  <si>
    <t>(22,0435+29,6094+1,1838+2,4861+0,3441)*0,30</t>
  </si>
  <si>
    <t>122202209R00</t>
  </si>
  <si>
    <t>Příplatek za lepivost - odkop. pro silnice v hor.3</t>
  </si>
  <si>
    <t>182301121R00</t>
  </si>
  <si>
    <t>Rozprostření ornice, svah, tl. do 10 cm, do 500 m2</t>
  </si>
  <si>
    <t>10364200R</t>
  </si>
  <si>
    <t>Ornice pro pozemkové úpravy</t>
  </si>
  <si>
    <t>POL3_0</t>
  </si>
  <si>
    <t>(15,7075+2,3031+18,3288+35,6645+2,206+7,5133)*0,1</t>
  </si>
  <si>
    <t>-5,5667</t>
  </si>
  <si>
    <t>180402111R00</t>
  </si>
  <si>
    <t>Založení trávníku parkového výsevem v rovině</t>
  </si>
  <si>
    <t>00572410R</t>
  </si>
  <si>
    <t>Směs travní parková II. mírná zátěž PROFI</t>
  </si>
  <si>
    <t>kg</t>
  </si>
  <si>
    <t>263,8332*0,03</t>
  </si>
  <si>
    <t>199000003R00</t>
  </si>
  <si>
    <t>Poplatek za skládku horniny 5 - 7</t>
  </si>
  <si>
    <t>712,2842*0,30</t>
  </si>
  <si>
    <t>181101102R00</t>
  </si>
  <si>
    <t>Úprava pláně v zářezech v hor. 1-4, se zhutněním</t>
  </si>
  <si>
    <t>625,7937</t>
  </si>
  <si>
    <t>388993111R00</t>
  </si>
  <si>
    <t>Chránička kabelu z PVC 110/2,2 mm, výkop</t>
  </si>
  <si>
    <t>4,50+20,10+13,60+10,20+5,00+20,50+5,00+5,00+5,50+5,50+5,50</t>
  </si>
  <si>
    <t>564851113R00</t>
  </si>
  <si>
    <t>Podklad ze štěrkodrti po zhutnění tloušťky 17 cm</t>
  </si>
  <si>
    <t>393,6688</t>
  </si>
  <si>
    <t>171,2269</t>
  </si>
  <si>
    <t>60,898</t>
  </si>
  <si>
    <t>567122111R00</t>
  </si>
  <si>
    <t>Podklad z kameniva zpev.cementem KZC 1 tl.12 cm</t>
  </si>
  <si>
    <t>573111113R00</t>
  </si>
  <si>
    <t>Postřik živičný infiltr.+ posyp, asfalt 1,5 kg/m2</t>
  </si>
  <si>
    <t>565151211R00</t>
  </si>
  <si>
    <t>Podklad z obal kam.ACP 16+,ACP 22+,nad 3 m,tl.7 cm</t>
  </si>
  <si>
    <t>573211111R00</t>
  </si>
  <si>
    <t>Postřik živičný spojovací z asfaltu 0,5-0,7 kg/m2</t>
  </si>
  <si>
    <t>577132311R00</t>
  </si>
  <si>
    <t>Beton asfalt. ACO 8 CH obrusný, nad 3 m, 4 cm</t>
  </si>
  <si>
    <t>596215040R00</t>
  </si>
  <si>
    <t>Kladení zámkové dlažby tl. 8 cm do drtě tl. 4 cm</t>
  </si>
  <si>
    <t>59245268RS</t>
  </si>
  <si>
    <t>Dlažba BEST KLASIKO přírodní  20x10x8</t>
  </si>
  <si>
    <t>150,0205</t>
  </si>
  <si>
    <t>59245264R</t>
  </si>
  <si>
    <t>Dlažba BEST KLASIKO červená pro nevidomé 20x10x8, povrch STANDARD</t>
  </si>
  <si>
    <t>21,2064</t>
  </si>
  <si>
    <t>596215020R00</t>
  </si>
  <si>
    <t>Kladení zámkové dlažby tl. 6 cm do drtě tl. 3 cm</t>
  </si>
  <si>
    <t>59245308R</t>
  </si>
  <si>
    <t>Dlažba BEST KLASIKO přírodní  20x10x6</t>
  </si>
  <si>
    <t>57,3693</t>
  </si>
  <si>
    <t>59245267R</t>
  </si>
  <si>
    <t>Dlažba BEST KLASIKO červená pro nevidomé 20x10x6, povrch STANDARD</t>
  </si>
  <si>
    <t>3,5287</t>
  </si>
  <si>
    <t>899431111R00</t>
  </si>
  <si>
    <t>Výšková úprava do 20 cm, zvýšení krytu šoupěte</t>
  </si>
  <si>
    <t>kus</t>
  </si>
  <si>
    <t>919735113R00</t>
  </si>
  <si>
    <t>Řezání stávajícího živičného krytu tl. 10 - 15 cm</t>
  </si>
  <si>
    <t>22,3607</t>
  </si>
  <si>
    <t>5,7349</t>
  </si>
  <si>
    <t>29,8530</t>
  </si>
  <si>
    <t>916661111RT3</t>
  </si>
  <si>
    <t>Osazení park. obrubníků do lože z C 12/15 s opěrou, včetně obrubníku 80x250x500 mm</t>
  </si>
  <si>
    <t>12,39+3,25+2,15+2,15+2,00+2,00+4,26+3,10+13,19+1,10+1,30</t>
  </si>
  <si>
    <t>917862111RT8</t>
  </si>
  <si>
    <t>Osazení stojat. obrub.bet. s opěrou,lože z C 12/15, včetně obrubníku  100/15/30</t>
  </si>
  <si>
    <t>10,445+17,501+12,098+33,00</t>
  </si>
  <si>
    <t>22,639+19,859+45,295+22,319</t>
  </si>
  <si>
    <t>39,189+6,441+6,441+22,361</t>
  </si>
  <si>
    <t>915791111R00</t>
  </si>
  <si>
    <t>Předznačení pro značení dělící čáry,vodící proužky</t>
  </si>
  <si>
    <t>6*2,00</t>
  </si>
  <si>
    <t>6*1,50</t>
  </si>
  <si>
    <t>915711111R00</t>
  </si>
  <si>
    <t>Vodorovné značení dělících čar 12 cm střík.barvou</t>
  </si>
  <si>
    <t>914001121R00</t>
  </si>
  <si>
    <t>Osaz.sloupku dopr.značky vč. bet.základu+Al patka</t>
  </si>
  <si>
    <t>914001125R00</t>
  </si>
  <si>
    <t>Osazení svislé dopr.značky na sloupek nebo konzolu</t>
  </si>
  <si>
    <t>40445055.AR</t>
  </si>
  <si>
    <t>Značka dopr inf IZ 5a, b, 750/1000 fól1, EG 7letá</t>
  </si>
  <si>
    <t>2 x IZ5a Obytná zóna</t>
  </si>
  <si>
    <t>POP</t>
  </si>
  <si>
    <t>2 x IZ5b Konec obytné zóny</t>
  </si>
  <si>
    <t>914991001R00</t>
  </si>
  <si>
    <t>Montáž dočasné značky včetně stojanu</t>
  </si>
  <si>
    <t>27</t>
  </si>
  <si>
    <t>914992001R00</t>
  </si>
  <si>
    <t>Nájem dopravní značky včetně stojanu - den</t>
  </si>
  <si>
    <t>27,0*30</t>
  </si>
  <si>
    <t>914993001R00</t>
  </si>
  <si>
    <t>Demontáž dočasné značky včetně stojanu</t>
  </si>
  <si>
    <t>966006211R00</t>
  </si>
  <si>
    <t>Odstranění doprav. značky ze sloupů nebo konzolí</t>
  </si>
  <si>
    <t>966006215R00</t>
  </si>
  <si>
    <t>Odstranění  sloupků dopravních značek z Al patek</t>
  </si>
  <si>
    <t>979082213R00</t>
  </si>
  <si>
    <t>Vodorovná doprava suti po suchu do 1 km</t>
  </si>
  <si>
    <t>t</t>
  </si>
  <si>
    <t>149,8059</t>
  </si>
  <si>
    <t>13,66771</t>
  </si>
  <si>
    <t>470,10757</t>
  </si>
  <si>
    <t>979082219R00</t>
  </si>
  <si>
    <t>Příplatek za dopravu suti po suchu za další 1 km</t>
  </si>
  <si>
    <t>633,5812*14</t>
  </si>
  <si>
    <t>979084216R00</t>
  </si>
  <si>
    <t>Vodorovná doprava vybour. hmot po suchu do 5 km</t>
  </si>
  <si>
    <t>0,64663</t>
  </si>
  <si>
    <t>29,98466</t>
  </si>
  <si>
    <t>979084219R00</t>
  </si>
  <si>
    <t>Příplatek k dopravě vybour.hmot za dalších 5 km</t>
  </si>
  <si>
    <t>30,6313*2</t>
  </si>
  <si>
    <t>979990113R00</t>
  </si>
  <si>
    <t>Poplatek za skládku suti - obalované kam. - asfalt</t>
  </si>
  <si>
    <t>979990103R00</t>
  </si>
  <si>
    <t>Poplatek za skládku suti - beton</t>
  </si>
  <si>
    <t>998225111R00</t>
  </si>
  <si>
    <t>Přesun hmot, pozemní komunikace, kryt živičný</t>
  </si>
  <si>
    <t>4,35927</t>
  </si>
  <si>
    <t>0,11747</t>
  </si>
  <si>
    <t>578,33101</t>
  </si>
  <si>
    <t>2,21130</t>
  </si>
  <si>
    <t>92,57414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</si>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</sst>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7" fillId="0" borderId="39" xfId="0" applyNumberFormat="1" applyFont="1" applyBorder="1" applyAlignment="1">
      <alignment vertical="top" wrapText="1" shrinkToFit="1"/>
    </xf>
    <xf numFmtId="164" fontId="17" fillId="0" borderId="39" xfId="0" applyNumberFormat="1" applyFont="1" applyBorder="1" applyAlignment="1">
      <alignment vertical="top" wrapText="1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9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6" t="s">
        <v>39</v>
      </c>
      <c r="B2" s="206"/>
      <c r="C2" s="206"/>
      <c r="D2" s="206"/>
      <c r="E2" s="206"/>
      <c r="F2" s="206"/>
      <c r="G2" s="20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 x14ac:dyDescent="0.2">
      <c r="A2" s="4"/>
      <c r="B2" s="81" t="s">
        <v>40</v>
      </c>
      <c r="C2" s="82"/>
      <c r="D2" s="83" t="s">
        <v>46</v>
      </c>
      <c r="E2" s="83"/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47</v>
      </c>
      <c r="E5" s="26"/>
      <c r="F5" s="26"/>
      <c r="G5" s="26"/>
      <c r="H5" s="28" t="s">
        <v>33</v>
      </c>
      <c r="I5" s="98" t="s">
        <v>51</v>
      </c>
      <c r="J5" s="11"/>
    </row>
    <row r="6" spans="1:15" ht="15.75" customHeight="1" x14ac:dyDescent="0.2">
      <c r="A6" s="4"/>
      <c r="B6" s="41"/>
      <c r="C6" s="26"/>
      <c r="D6" s="98" t="s">
        <v>48</v>
      </c>
      <c r="E6" s="26"/>
      <c r="F6" s="26"/>
      <c r="G6" s="26"/>
      <c r="H6" s="28" t="s">
        <v>34</v>
      </c>
      <c r="I6" s="98" t="s">
        <v>52</v>
      </c>
      <c r="J6" s="11"/>
    </row>
    <row r="7" spans="1:15" ht="15.75" customHeight="1" x14ac:dyDescent="0.2">
      <c r="A7" s="4"/>
      <c r="B7" s="42"/>
      <c r="C7" s="99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43"/>
      <c r="E11" s="243"/>
      <c r="F11" s="243"/>
      <c r="G11" s="243"/>
      <c r="H11" s="28" t="s">
        <v>33</v>
      </c>
      <c r="I11" s="101"/>
      <c r="J11" s="11"/>
    </row>
    <row r="12" spans="1:15" ht="15.75" customHeight="1" x14ac:dyDescent="0.2">
      <c r="A12" s="4"/>
      <c r="B12" s="41"/>
      <c r="C12" s="26"/>
      <c r="D12" s="246"/>
      <c r="E12" s="246"/>
      <c r="F12" s="246"/>
      <c r="G12" s="246"/>
      <c r="H12" s="28" t="s">
        <v>34</v>
      </c>
      <c r="I12" s="101"/>
      <c r="J12" s="11"/>
    </row>
    <row r="13" spans="1:15" ht="15.75" customHeight="1" x14ac:dyDescent="0.2">
      <c r="A13" s="4"/>
      <c r="B13" s="42"/>
      <c r="C13" s="100"/>
      <c r="D13" s="247"/>
      <c r="E13" s="247"/>
      <c r="F13" s="247"/>
      <c r="G13" s="24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42" t="s">
        <v>29</v>
      </c>
      <c r="F15" s="242"/>
      <c r="G15" s="244" t="s">
        <v>30</v>
      </c>
      <c r="H15" s="244"/>
      <c r="I15" s="244" t="s">
        <v>28</v>
      </c>
      <c r="J15" s="245"/>
    </row>
    <row r="16" spans="1:15" ht="23.25" customHeight="1" x14ac:dyDescent="0.2">
      <c r="A16" s="148" t="s">
        <v>23</v>
      </c>
      <c r="B16" s="149" t="s">
        <v>23</v>
      </c>
      <c r="C16" s="58"/>
      <c r="D16" s="59"/>
      <c r="E16" s="223">
        <f>SUMIF(F47:F54,A16,G47:G54)+SUMIF(F47:F54,"PSU",G47:G54)</f>
        <v>0</v>
      </c>
      <c r="F16" s="224"/>
      <c r="G16" s="223">
        <f>SUMIF(F47:F54,A16,H47:H54)+SUMIF(F47:F54,"PSU",H47:H54)</f>
        <v>0</v>
      </c>
      <c r="H16" s="224"/>
      <c r="I16" s="223">
        <f>SUMIF(F47:F54,A16,I47:I54)+SUMIF(F47:F54,"PSU",I47:I54)</f>
        <v>0</v>
      </c>
      <c r="J16" s="225"/>
    </row>
    <row r="17" spans="1:10" ht="23.25" customHeight="1" x14ac:dyDescent="0.2">
      <c r="A17" s="148" t="s">
        <v>24</v>
      </c>
      <c r="B17" s="149" t="s">
        <v>24</v>
      </c>
      <c r="C17" s="58"/>
      <c r="D17" s="59"/>
      <c r="E17" s="223">
        <f>SUMIF(F47:F54,A17,G47:G54)</f>
        <v>0</v>
      </c>
      <c r="F17" s="224"/>
      <c r="G17" s="223">
        <f>SUMIF(F47:F54,A17,H47:H54)</f>
        <v>0</v>
      </c>
      <c r="H17" s="224"/>
      <c r="I17" s="223">
        <f>SUMIF(F47:F54,A17,I47:I54)</f>
        <v>0</v>
      </c>
      <c r="J17" s="225"/>
    </row>
    <row r="18" spans="1:10" ht="23.25" customHeight="1" x14ac:dyDescent="0.2">
      <c r="A18" s="148" t="s">
        <v>25</v>
      </c>
      <c r="B18" s="149" t="s">
        <v>25</v>
      </c>
      <c r="C18" s="58"/>
      <c r="D18" s="59"/>
      <c r="E18" s="223">
        <f>SUMIF(F47:F54,A18,G47:G54)</f>
        <v>0</v>
      </c>
      <c r="F18" s="224"/>
      <c r="G18" s="223">
        <f>SUMIF(F47:F54,A18,H47:H54)</f>
        <v>0</v>
      </c>
      <c r="H18" s="224"/>
      <c r="I18" s="223">
        <f>SUMIF(F47:F54,A18,I47:I54)</f>
        <v>0</v>
      </c>
      <c r="J18" s="225"/>
    </row>
    <row r="19" spans="1:10" ht="23.25" customHeight="1" x14ac:dyDescent="0.2">
      <c r="A19" s="148" t="s">
        <v>73</v>
      </c>
      <c r="B19" s="149" t="s">
        <v>26</v>
      </c>
      <c r="C19" s="58"/>
      <c r="D19" s="59"/>
      <c r="E19" s="223">
        <f>SUMIF(F47:F54,A19,G47:G54)</f>
        <v>0</v>
      </c>
      <c r="F19" s="224"/>
      <c r="G19" s="223">
        <f>SUMIF(F47:F54,A19,H47:H54)</f>
        <v>0</v>
      </c>
      <c r="H19" s="224"/>
      <c r="I19" s="223">
        <f>SUMIF(F47:F54,A19,I47:I54)</f>
        <v>0</v>
      </c>
      <c r="J19" s="225"/>
    </row>
    <row r="20" spans="1:10" ht="23.25" customHeight="1" x14ac:dyDescent="0.2">
      <c r="A20" s="148" t="s">
        <v>74</v>
      </c>
      <c r="B20" s="149" t="s">
        <v>27</v>
      </c>
      <c r="C20" s="58"/>
      <c r="D20" s="59"/>
      <c r="E20" s="223">
        <f>SUMIF(F47:F54,A20,G47:G54)</f>
        <v>0</v>
      </c>
      <c r="F20" s="224"/>
      <c r="G20" s="223">
        <f>SUMIF(F47:F54,A20,H47:H54)</f>
        <v>0</v>
      </c>
      <c r="H20" s="224"/>
      <c r="I20" s="223">
        <f>SUMIF(F47:F54,A20,I47:I54)</f>
        <v>0</v>
      </c>
      <c r="J20" s="225"/>
    </row>
    <row r="21" spans="1:10" ht="23.25" customHeight="1" x14ac:dyDescent="0.2">
      <c r="A21" s="4"/>
      <c r="B21" s="74" t="s">
        <v>28</v>
      </c>
      <c r="C21" s="75"/>
      <c r="D21" s="76"/>
      <c r="E21" s="231">
        <f>SUM(E16:F20)</f>
        <v>0</v>
      </c>
      <c r="F21" s="240"/>
      <c r="G21" s="231">
        <f>SUM(G16:H20)</f>
        <v>0</v>
      </c>
      <c r="H21" s="240"/>
      <c r="I21" s="231">
        <f>SUM(I16:J20)</f>
        <v>0</v>
      </c>
      <c r="J21" s="23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ZakladDPHSni*SazbaDPH1/100</f>
        <v>0</v>
      </c>
      <c r="H24" s="228"/>
      <c r="I24" s="228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ZakladDPHZakl*SazbaDPH2/100</f>
        <v>0</v>
      </c>
      <c r="H26" s="237"/>
      <c r="I26" s="23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hidden="1" customHeight="1" thickBot="1" x14ac:dyDescent="0.25">
      <c r="A28" s="4"/>
      <c r="B28" s="120" t="s">
        <v>22</v>
      </c>
      <c r="C28" s="121"/>
      <c r="D28" s="121"/>
      <c r="E28" s="122"/>
      <c r="F28" s="123"/>
      <c r="G28" s="241">
        <f>ZakladDPHSniVypocet+ZakladDPHZaklVypocet</f>
        <v>0</v>
      </c>
      <c r="H28" s="241"/>
      <c r="I28" s="241"/>
      <c r="J28" s="124" t="str">
        <f t="shared" si="0"/>
        <v>CZK</v>
      </c>
    </row>
    <row r="29" spans="1:10" ht="27.75" customHeight="1" thickBot="1" x14ac:dyDescent="0.25">
      <c r="A29" s="4"/>
      <c r="B29" s="120" t="s">
        <v>35</v>
      </c>
      <c r="C29" s="125"/>
      <c r="D29" s="125"/>
      <c r="E29" s="125"/>
      <c r="F29" s="125"/>
      <c r="G29" s="239">
        <f>ZakladDPHSni+DPHSni+ZakladDPHZakl+DPHZakl+Zaokrouhleni</f>
        <v>0</v>
      </c>
      <c r="H29" s="239"/>
      <c r="I29" s="239"/>
      <c r="J29" s="126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42920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2"/>
      <c r="G37" s="112"/>
      <c r="H37" s="112"/>
      <c r="I37" s="112"/>
      <c r="J37" s="3"/>
    </row>
    <row r="38" spans="1:10" ht="25.5" hidden="1" customHeight="1" x14ac:dyDescent="0.2">
      <c r="A38" s="104" t="s">
        <v>37</v>
      </c>
      <c r="B38" s="106" t="s">
        <v>16</v>
      </c>
      <c r="C38" s="107" t="s">
        <v>5</v>
      </c>
      <c r="D38" s="108"/>
      <c r="E38" s="108"/>
      <c r="F38" s="113" t="str">
        <f>B23</f>
        <v>Základ pro sníženou DPH</v>
      </c>
      <c r="G38" s="113" t="str">
        <f>B25</f>
        <v>Základ pro základní DPH</v>
      </c>
      <c r="H38" s="114" t="s">
        <v>17</v>
      </c>
      <c r="I38" s="114" t="s">
        <v>1</v>
      </c>
      <c r="J38" s="109" t="s">
        <v>0</v>
      </c>
    </row>
    <row r="39" spans="1:10" ht="25.5" hidden="1" customHeight="1" x14ac:dyDescent="0.2">
      <c r="A39" s="104">
        <v>1</v>
      </c>
      <c r="B39" s="110"/>
      <c r="C39" s="214"/>
      <c r="D39" s="215"/>
      <c r="E39" s="215"/>
      <c r="F39" s="115">
        <f>' Pol'!AC134</f>
        <v>0</v>
      </c>
      <c r="G39" s="116">
        <f>' Pol'!AD134</f>
        <v>0</v>
      </c>
      <c r="H39" s="117">
        <f>(F39*SazbaDPH1/100)+(G39*SazbaDPH2/100)</f>
        <v>0</v>
      </c>
      <c r="I39" s="117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104"/>
      <c r="B40" s="216" t="s">
        <v>53</v>
      </c>
      <c r="C40" s="217"/>
      <c r="D40" s="217"/>
      <c r="E40" s="218"/>
      <c r="F40" s="118">
        <f>SUMIF(A39:A39,"=1",F39:F39)</f>
        <v>0</v>
      </c>
      <c r="G40" s="119">
        <f>SUMIF(A39:A39,"=1",G39:G39)</f>
        <v>0</v>
      </c>
      <c r="H40" s="119">
        <f>SUMIF(A39:A39,"=1",H39:H39)</f>
        <v>0</v>
      </c>
      <c r="I40" s="119">
        <f>SUMIF(A39:A39,"=1",I39:I39)</f>
        <v>0</v>
      </c>
      <c r="J40" s="105">
        <f>SUMIF(A39:A39,"=1",J39:J39)</f>
        <v>0</v>
      </c>
    </row>
    <row r="44" spans="1:10" ht="15.75" x14ac:dyDescent="0.25">
      <c r="B44" s="127" t="s">
        <v>55</v>
      </c>
    </row>
    <row r="46" spans="1:10" ht="25.5" customHeight="1" x14ac:dyDescent="0.2">
      <c r="A46" s="128"/>
      <c r="B46" s="132" t="s">
        <v>16</v>
      </c>
      <c r="C46" s="132" t="s">
        <v>5</v>
      </c>
      <c r="D46" s="133"/>
      <c r="E46" s="133"/>
      <c r="F46" s="136" t="s">
        <v>56</v>
      </c>
      <c r="G46" s="136" t="s">
        <v>29</v>
      </c>
      <c r="H46" s="136" t="s">
        <v>30</v>
      </c>
      <c r="I46" s="219" t="s">
        <v>28</v>
      </c>
      <c r="J46" s="219"/>
    </row>
    <row r="47" spans="1:10" ht="25.5" customHeight="1" x14ac:dyDescent="0.2">
      <c r="A47" s="129"/>
      <c r="B47" s="137" t="s">
        <v>57</v>
      </c>
      <c r="C47" s="221" t="s">
        <v>58</v>
      </c>
      <c r="D47" s="222"/>
      <c r="E47" s="222"/>
      <c r="F47" s="139" t="s">
        <v>23</v>
      </c>
      <c r="G47" s="140">
        <f>' Pol'!I8</f>
        <v>0</v>
      </c>
      <c r="H47" s="140">
        <f>' Pol'!K8</f>
        <v>0</v>
      </c>
      <c r="I47" s="220"/>
      <c r="J47" s="220"/>
    </row>
    <row r="48" spans="1:10" ht="25.5" customHeight="1" x14ac:dyDescent="0.2">
      <c r="A48" s="129"/>
      <c r="B48" s="131" t="s">
        <v>59</v>
      </c>
      <c r="C48" s="209" t="s">
        <v>60</v>
      </c>
      <c r="D48" s="210"/>
      <c r="E48" s="210"/>
      <c r="F48" s="141" t="s">
        <v>23</v>
      </c>
      <c r="G48" s="142">
        <f>' Pol'!I47</f>
        <v>0</v>
      </c>
      <c r="H48" s="142">
        <f>' Pol'!K47</f>
        <v>0</v>
      </c>
      <c r="I48" s="208"/>
      <c r="J48" s="208"/>
    </row>
    <row r="49" spans="1:10" ht="25.5" customHeight="1" x14ac:dyDescent="0.2">
      <c r="A49" s="129"/>
      <c r="B49" s="131" t="s">
        <v>61</v>
      </c>
      <c r="C49" s="209" t="s">
        <v>62</v>
      </c>
      <c r="D49" s="210"/>
      <c r="E49" s="210"/>
      <c r="F49" s="141" t="s">
        <v>23</v>
      </c>
      <c r="G49" s="142">
        <f>' Pol'!I50</f>
        <v>0</v>
      </c>
      <c r="H49" s="142">
        <f>' Pol'!K50</f>
        <v>0</v>
      </c>
      <c r="I49" s="208"/>
      <c r="J49" s="208"/>
    </row>
    <row r="50" spans="1:10" ht="25.5" customHeight="1" x14ac:dyDescent="0.2">
      <c r="A50" s="129"/>
      <c r="B50" s="131" t="s">
        <v>63</v>
      </c>
      <c r="C50" s="209" t="s">
        <v>64</v>
      </c>
      <c r="D50" s="210"/>
      <c r="E50" s="210"/>
      <c r="F50" s="141" t="s">
        <v>23</v>
      </c>
      <c r="G50" s="142">
        <f>' Pol'!I76</f>
        <v>0</v>
      </c>
      <c r="H50" s="142">
        <f>' Pol'!K76</f>
        <v>0</v>
      </c>
      <c r="I50" s="208"/>
      <c r="J50" s="208"/>
    </row>
    <row r="51" spans="1:10" ht="25.5" customHeight="1" x14ac:dyDescent="0.2">
      <c r="A51" s="129"/>
      <c r="B51" s="131" t="s">
        <v>65</v>
      </c>
      <c r="C51" s="209" t="s">
        <v>66</v>
      </c>
      <c r="D51" s="210"/>
      <c r="E51" s="210"/>
      <c r="F51" s="141" t="s">
        <v>23</v>
      </c>
      <c r="G51" s="142">
        <f>' Pol'!I78</f>
        <v>0</v>
      </c>
      <c r="H51" s="142">
        <f>' Pol'!K78</f>
        <v>0</v>
      </c>
      <c r="I51" s="208"/>
      <c r="J51" s="208"/>
    </row>
    <row r="52" spans="1:10" ht="25.5" customHeight="1" x14ac:dyDescent="0.2">
      <c r="A52" s="129"/>
      <c r="B52" s="131" t="s">
        <v>67</v>
      </c>
      <c r="C52" s="209" t="s">
        <v>68</v>
      </c>
      <c r="D52" s="210"/>
      <c r="E52" s="210"/>
      <c r="F52" s="141" t="s">
        <v>23</v>
      </c>
      <c r="G52" s="142">
        <f>' Pol'!I105</f>
        <v>0</v>
      </c>
      <c r="H52" s="142">
        <f>' Pol'!K105</f>
        <v>0</v>
      </c>
      <c r="I52" s="208"/>
      <c r="J52" s="208"/>
    </row>
    <row r="53" spans="1:10" ht="25.5" customHeight="1" x14ac:dyDescent="0.2">
      <c r="A53" s="129"/>
      <c r="B53" s="131" t="s">
        <v>69</v>
      </c>
      <c r="C53" s="209" t="s">
        <v>70</v>
      </c>
      <c r="D53" s="210"/>
      <c r="E53" s="210"/>
      <c r="F53" s="141" t="s">
        <v>23</v>
      </c>
      <c r="G53" s="142">
        <f>' Pol'!I108</f>
        <v>0</v>
      </c>
      <c r="H53" s="142">
        <f>' Pol'!K108</f>
        <v>0</v>
      </c>
      <c r="I53" s="208"/>
      <c r="J53" s="208"/>
    </row>
    <row r="54" spans="1:10" ht="25.5" customHeight="1" x14ac:dyDescent="0.2">
      <c r="A54" s="129"/>
      <c r="B54" s="138" t="s">
        <v>71</v>
      </c>
      <c r="C54" s="212" t="s">
        <v>72</v>
      </c>
      <c r="D54" s="213"/>
      <c r="E54" s="213"/>
      <c r="F54" s="143" t="s">
        <v>23</v>
      </c>
      <c r="G54" s="144">
        <f>' Pol'!I126</f>
        <v>0</v>
      </c>
      <c r="H54" s="144">
        <f>' Pol'!K126</f>
        <v>0</v>
      </c>
      <c r="I54" s="211"/>
      <c r="J54" s="211"/>
    </row>
    <row r="55" spans="1:10" ht="25.5" customHeight="1" x14ac:dyDescent="0.2">
      <c r="A55" s="130"/>
      <c r="B55" s="134" t="s">
        <v>1</v>
      </c>
      <c r="C55" s="134"/>
      <c r="D55" s="135"/>
      <c r="E55" s="135"/>
      <c r="F55" s="145"/>
      <c r="G55" s="146">
        <f>SUM(G47:G54)</f>
        <v>0</v>
      </c>
      <c r="H55" s="146">
        <f>SUM(H47:H54)</f>
        <v>0</v>
      </c>
      <c r="I55" s="207">
        <f>SUM(I47:I54)</f>
        <v>0</v>
      </c>
      <c r="J55" s="207"/>
    </row>
    <row r="56" spans="1:10" x14ac:dyDescent="0.2">
      <c r="F56" s="147"/>
      <c r="G56" s="103"/>
      <c r="H56" s="147"/>
      <c r="I56" s="103"/>
      <c r="J56" s="103"/>
    </row>
    <row r="57" spans="1:10" x14ac:dyDescent="0.2">
      <c r="F57" s="147"/>
      <c r="G57" s="103"/>
      <c r="H57" s="147"/>
      <c r="I57" s="103"/>
      <c r="J57" s="103"/>
    </row>
    <row r="58" spans="1:10" x14ac:dyDescent="0.2">
      <c r="F58" s="147"/>
      <c r="G58" s="103"/>
      <c r="H58" s="147"/>
      <c r="I58" s="103"/>
      <c r="J58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44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02" customWidth="1"/>
    <col min="3" max="3" width="38.28515625" style="10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76</v>
      </c>
    </row>
    <row r="2" spans="1:60" ht="24.95" customHeight="1" x14ac:dyDescent="0.2">
      <c r="A2" s="152" t="s">
        <v>75</v>
      </c>
      <c r="B2" s="150"/>
      <c r="C2" s="267" t="s">
        <v>46</v>
      </c>
      <c r="D2" s="268"/>
      <c r="E2" s="268"/>
      <c r="F2" s="268"/>
      <c r="G2" s="269"/>
      <c r="AE2" t="s">
        <v>77</v>
      </c>
    </row>
    <row r="3" spans="1:60" ht="24.95" hidden="1" customHeight="1" x14ac:dyDescent="0.2">
      <c r="A3" s="153" t="s">
        <v>7</v>
      </c>
      <c r="B3" s="151"/>
      <c r="C3" s="270"/>
      <c r="D3" s="270"/>
      <c r="E3" s="270"/>
      <c r="F3" s="270"/>
      <c r="G3" s="271"/>
      <c r="AE3" t="s">
        <v>78</v>
      </c>
    </row>
    <row r="4" spans="1:60" ht="24.95" hidden="1" customHeight="1" x14ac:dyDescent="0.2">
      <c r="A4" s="153" t="s">
        <v>8</v>
      </c>
      <c r="B4" s="151"/>
      <c r="C4" s="272"/>
      <c r="D4" s="270"/>
      <c r="E4" s="270"/>
      <c r="F4" s="270"/>
      <c r="G4" s="271"/>
      <c r="AE4" t="s">
        <v>79</v>
      </c>
    </row>
    <row r="5" spans="1:60" hidden="1" x14ac:dyDescent="0.2">
      <c r="A5" s="154" t="s">
        <v>80</v>
      </c>
      <c r="B5" s="155"/>
      <c r="C5" s="156"/>
      <c r="D5" s="157"/>
      <c r="E5" s="157"/>
      <c r="F5" s="157"/>
      <c r="G5" s="158"/>
      <c r="AE5" t="s">
        <v>81</v>
      </c>
    </row>
    <row r="7" spans="1:60" ht="38.25" x14ac:dyDescent="0.2">
      <c r="A7" s="164" t="s">
        <v>82</v>
      </c>
      <c r="B7" s="165" t="s">
        <v>83</v>
      </c>
      <c r="C7" s="165" t="s">
        <v>84</v>
      </c>
      <c r="D7" s="164" t="s">
        <v>85</v>
      </c>
      <c r="E7" s="164" t="s">
        <v>86</v>
      </c>
      <c r="F7" s="159" t="s">
        <v>87</v>
      </c>
      <c r="G7" s="181" t="s">
        <v>28</v>
      </c>
      <c r="H7" s="182" t="s">
        <v>29</v>
      </c>
      <c r="I7" s="182" t="s">
        <v>88</v>
      </c>
      <c r="J7" s="182" t="s">
        <v>30</v>
      </c>
      <c r="K7" s="182" t="s">
        <v>89</v>
      </c>
      <c r="L7" s="182" t="s">
        <v>90</v>
      </c>
      <c r="M7" s="182" t="s">
        <v>91</v>
      </c>
      <c r="N7" s="182" t="s">
        <v>92</v>
      </c>
      <c r="O7" s="182" t="s">
        <v>93</v>
      </c>
      <c r="P7" s="182" t="s">
        <v>94</v>
      </c>
      <c r="Q7" s="182" t="s">
        <v>95</v>
      </c>
      <c r="R7" s="182" t="s">
        <v>96</v>
      </c>
      <c r="S7" s="182" t="s">
        <v>97</v>
      </c>
      <c r="T7" s="182" t="s">
        <v>98</v>
      </c>
      <c r="U7" s="167" t="s">
        <v>99</v>
      </c>
    </row>
    <row r="8" spans="1:60" x14ac:dyDescent="0.2">
      <c r="A8" s="183" t="s">
        <v>100</v>
      </c>
      <c r="B8" s="184" t="s">
        <v>57</v>
      </c>
      <c r="C8" s="185" t="s">
        <v>58</v>
      </c>
      <c r="D8" s="166"/>
      <c r="E8" s="186"/>
      <c r="F8" s="187"/>
      <c r="G8" s="187">
        <f>SUMIF(AE9:AE46,"&lt;&gt;NOR",G9:G46)</f>
        <v>0</v>
      </c>
      <c r="H8" s="187"/>
      <c r="I8" s="187">
        <f>SUM(I9:I46)</f>
        <v>0</v>
      </c>
      <c r="J8" s="187"/>
      <c r="K8" s="187">
        <f>SUM(K9:K46)</f>
        <v>0</v>
      </c>
      <c r="L8" s="187"/>
      <c r="M8" s="187">
        <f>SUM(M9:M46)</f>
        <v>0</v>
      </c>
      <c r="N8" s="166"/>
      <c r="O8" s="166">
        <f>SUM(O9:O46)</f>
        <v>4.3592700000000004</v>
      </c>
      <c r="P8" s="166"/>
      <c r="Q8" s="166">
        <f>SUM(Q9:Q46)</f>
        <v>664.21246999999994</v>
      </c>
      <c r="R8" s="166"/>
      <c r="S8" s="166"/>
      <c r="T8" s="183"/>
      <c r="U8" s="166">
        <f>SUM(U9:U46)</f>
        <v>276.94</v>
      </c>
      <c r="AE8" t="s">
        <v>101</v>
      </c>
    </row>
    <row r="9" spans="1:60" outlineLevel="1" x14ac:dyDescent="0.2">
      <c r="A9" s="161">
        <v>1</v>
      </c>
      <c r="B9" s="168" t="s">
        <v>102</v>
      </c>
      <c r="C9" s="199" t="s">
        <v>103</v>
      </c>
      <c r="D9" s="170" t="s">
        <v>104</v>
      </c>
      <c r="E9" s="175">
        <v>10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0">
        <v>0</v>
      </c>
      <c r="O9" s="170">
        <f>ROUND(E9*N9,5)</f>
        <v>0</v>
      </c>
      <c r="P9" s="170">
        <v>0</v>
      </c>
      <c r="Q9" s="170">
        <f>ROUND(E9*P9,5)</f>
        <v>0</v>
      </c>
      <c r="R9" s="170"/>
      <c r="S9" s="170"/>
      <c r="T9" s="171">
        <v>0.17199999999999999</v>
      </c>
      <c r="U9" s="170">
        <f>ROUND(E9*T9,2)</f>
        <v>1.72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105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8" t="s">
        <v>106</v>
      </c>
      <c r="C10" s="199" t="s">
        <v>107</v>
      </c>
      <c r="D10" s="170" t="s">
        <v>104</v>
      </c>
      <c r="E10" s="175">
        <v>680.93589999999995</v>
      </c>
      <c r="F10" s="178"/>
      <c r="G10" s="179">
        <f>ROUND(E10*F10,2)</f>
        <v>0</v>
      </c>
      <c r="H10" s="178"/>
      <c r="I10" s="179">
        <f>ROUND(E10*H10,2)</f>
        <v>0</v>
      </c>
      <c r="J10" s="178"/>
      <c r="K10" s="179">
        <f>ROUND(E10*J10,2)</f>
        <v>0</v>
      </c>
      <c r="L10" s="179">
        <v>21</v>
      </c>
      <c r="M10" s="179">
        <f>G10*(1+L10/100)</f>
        <v>0</v>
      </c>
      <c r="N10" s="170">
        <v>0</v>
      </c>
      <c r="O10" s="170">
        <f>ROUND(E10*N10,5)</f>
        <v>0</v>
      </c>
      <c r="P10" s="170">
        <v>0.22</v>
      </c>
      <c r="Q10" s="170">
        <f>ROUND(E10*P10,5)</f>
        <v>149.80590000000001</v>
      </c>
      <c r="R10" s="170"/>
      <c r="S10" s="170"/>
      <c r="T10" s="171">
        <v>7.0000000000000007E-2</v>
      </c>
      <c r="U10" s="170">
        <f>ROUND(E10*T10,2)</f>
        <v>47.67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105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">
      <c r="A11" s="161"/>
      <c r="B11" s="168"/>
      <c r="C11" s="200" t="s">
        <v>108</v>
      </c>
      <c r="D11" s="172"/>
      <c r="E11" s="176">
        <v>665.76900000000001</v>
      </c>
      <c r="F11" s="179"/>
      <c r="G11" s="179"/>
      <c r="H11" s="179"/>
      <c r="I11" s="179"/>
      <c r="J11" s="179"/>
      <c r="K11" s="179"/>
      <c r="L11" s="179"/>
      <c r="M11" s="179"/>
      <c r="N11" s="170"/>
      <c r="O11" s="170"/>
      <c r="P11" s="170"/>
      <c r="Q11" s="170"/>
      <c r="R11" s="170"/>
      <c r="S11" s="170"/>
      <c r="T11" s="171"/>
      <c r="U11" s="170"/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109</v>
      </c>
      <c r="AF11" s="160">
        <v>0</v>
      </c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">
      <c r="A12" s="161"/>
      <c r="B12" s="168"/>
      <c r="C12" s="200" t="s">
        <v>110</v>
      </c>
      <c r="D12" s="172"/>
      <c r="E12" s="176">
        <v>11.724500000000001</v>
      </c>
      <c r="F12" s="179"/>
      <c r="G12" s="179"/>
      <c r="H12" s="179"/>
      <c r="I12" s="179"/>
      <c r="J12" s="179"/>
      <c r="K12" s="179"/>
      <c r="L12" s="179"/>
      <c r="M12" s="179"/>
      <c r="N12" s="170"/>
      <c r="O12" s="170"/>
      <c r="P12" s="170"/>
      <c r="Q12" s="170"/>
      <c r="R12" s="170"/>
      <c r="S12" s="170"/>
      <c r="T12" s="171"/>
      <c r="U12" s="170"/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109</v>
      </c>
      <c r="AF12" s="160">
        <v>0</v>
      </c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/>
      <c r="B13" s="168"/>
      <c r="C13" s="200" t="s">
        <v>111</v>
      </c>
      <c r="D13" s="172"/>
      <c r="E13" s="176">
        <v>3.4424000000000001</v>
      </c>
      <c r="F13" s="179"/>
      <c r="G13" s="179"/>
      <c r="H13" s="179"/>
      <c r="I13" s="179"/>
      <c r="J13" s="179"/>
      <c r="K13" s="179"/>
      <c r="L13" s="179"/>
      <c r="M13" s="179"/>
      <c r="N13" s="170"/>
      <c r="O13" s="170"/>
      <c r="P13" s="170"/>
      <c r="Q13" s="170"/>
      <c r="R13" s="170"/>
      <c r="S13" s="170"/>
      <c r="T13" s="171"/>
      <c r="U13" s="170"/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109</v>
      </c>
      <c r="AF13" s="160">
        <v>0</v>
      </c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3</v>
      </c>
      <c r="B14" s="168" t="s">
        <v>112</v>
      </c>
      <c r="C14" s="199" t="s">
        <v>113</v>
      </c>
      <c r="D14" s="170" t="s">
        <v>104</v>
      </c>
      <c r="E14" s="175">
        <v>2.8738999999999999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0">
        <v>0</v>
      </c>
      <c r="O14" s="170">
        <f>ROUND(E14*N14,5)</f>
        <v>0</v>
      </c>
      <c r="P14" s="170">
        <v>0.22500000000000001</v>
      </c>
      <c r="Q14" s="170">
        <f>ROUND(E14*P14,5)</f>
        <v>0.64663000000000004</v>
      </c>
      <c r="R14" s="170"/>
      <c r="S14" s="170"/>
      <c r="T14" s="171">
        <v>0.14199999999999999</v>
      </c>
      <c r="U14" s="170">
        <f>ROUND(E14*T14,2)</f>
        <v>0.41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105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outlineLevel="1" x14ac:dyDescent="0.2">
      <c r="A15" s="161"/>
      <c r="B15" s="168"/>
      <c r="C15" s="200" t="s">
        <v>114</v>
      </c>
      <c r="D15" s="172"/>
      <c r="E15" s="176">
        <v>0.86119999999999997</v>
      </c>
      <c r="F15" s="179"/>
      <c r="G15" s="179"/>
      <c r="H15" s="179"/>
      <c r="I15" s="179"/>
      <c r="J15" s="179"/>
      <c r="K15" s="179"/>
      <c r="L15" s="179"/>
      <c r="M15" s="179"/>
      <c r="N15" s="170"/>
      <c r="O15" s="170"/>
      <c r="P15" s="170"/>
      <c r="Q15" s="170"/>
      <c r="R15" s="170"/>
      <c r="S15" s="170"/>
      <c r="T15" s="171"/>
      <c r="U15" s="170"/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109</v>
      </c>
      <c r="AF15" s="160">
        <v>0</v>
      </c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/>
      <c r="B16" s="168"/>
      <c r="C16" s="200" t="s">
        <v>115</v>
      </c>
      <c r="D16" s="172"/>
      <c r="E16" s="176">
        <v>2.0127000000000002</v>
      </c>
      <c r="F16" s="179"/>
      <c r="G16" s="179"/>
      <c r="H16" s="179"/>
      <c r="I16" s="179"/>
      <c r="J16" s="179"/>
      <c r="K16" s="179"/>
      <c r="L16" s="179"/>
      <c r="M16" s="179"/>
      <c r="N16" s="170"/>
      <c r="O16" s="170"/>
      <c r="P16" s="170"/>
      <c r="Q16" s="170"/>
      <c r="R16" s="170"/>
      <c r="S16" s="170"/>
      <c r="T16" s="171"/>
      <c r="U16" s="170"/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109</v>
      </c>
      <c r="AF16" s="160">
        <v>0</v>
      </c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">
      <c r="A17" s="161">
        <v>4</v>
      </c>
      <c r="B17" s="168" t="s">
        <v>116</v>
      </c>
      <c r="C17" s="199" t="s">
        <v>117</v>
      </c>
      <c r="D17" s="170" t="s">
        <v>104</v>
      </c>
      <c r="E17" s="175">
        <v>28.474399999999999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0">
        <v>0</v>
      </c>
      <c r="O17" s="170">
        <f>ROUND(E17*N17,5)</f>
        <v>0</v>
      </c>
      <c r="P17" s="170">
        <v>0.48</v>
      </c>
      <c r="Q17" s="170">
        <f>ROUND(E17*P17,5)</f>
        <v>13.66771</v>
      </c>
      <c r="R17" s="170"/>
      <c r="S17" s="170"/>
      <c r="T17" s="171">
        <v>1.5069999999999999</v>
      </c>
      <c r="U17" s="170">
        <f>ROUND(E17*T17,2)</f>
        <v>42.91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105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">
      <c r="A18" s="161"/>
      <c r="B18" s="168"/>
      <c r="C18" s="200" t="s">
        <v>118</v>
      </c>
      <c r="D18" s="172"/>
      <c r="E18" s="176">
        <v>15.4277</v>
      </c>
      <c r="F18" s="179"/>
      <c r="G18" s="179"/>
      <c r="H18" s="179"/>
      <c r="I18" s="179"/>
      <c r="J18" s="179"/>
      <c r="K18" s="179"/>
      <c r="L18" s="179"/>
      <c r="M18" s="179"/>
      <c r="N18" s="170"/>
      <c r="O18" s="170"/>
      <c r="P18" s="170"/>
      <c r="Q18" s="170"/>
      <c r="R18" s="170"/>
      <c r="S18" s="170"/>
      <c r="T18" s="171"/>
      <c r="U18" s="170"/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109</v>
      </c>
      <c r="AF18" s="160">
        <v>0</v>
      </c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/>
      <c r="B19" s="168"/>
      <c r="C19" s="200" t="s">
        <v>119</v>
      </c>
      <c r="D19" s="172"/>
      <c r="E19" s="176">
        <v>13.0467</v>
      </c>
      <c r="F19" s="179"/>
      <c r="G19" s="179"/>
      <c r="H19" s="179"/>
      <c r="I19" s="179"/>
      <c r="J19" s="179"/>
      <c r="K19" s="179"/>
      <c r="L19" s="179"/>
      <c r="M19" s="179"/>
      <c r="N19" s="170"/>
      <c r="O19" s="170"/>
      <c r="P19" s="170"/>
      <c r="Q19" s="170"/>
      <c r="R19" s="170"/>
      <c r="S19" s="170"/>
      <c r="T19" s="171"/>
      <c r="U19" s="170"/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109</v>
      </c>
      <c r="AF19" s="160">
        <v>0</v>
      </c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">
      <c r="A20" s="161">
        <v>5</v>
      </c>
      <c r="B20" s="168" t="s">
        <v>120</v>
      </c>
      <c r="C20" s="199" t="s">
        <v>121</v>
      </c>
      <c r="D20" s="170" t="s">
        <v>104</v>
      </c>
      <c r="E20" s="175">
        <v>712.28420000000006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0">
        <v>0</v>
      </c>
      <c r="O20" s="170">
        <f>ROUND(E20*N20,5)</f>
        <v>0</v>
      </c>
      <c r="P20" s="170">
        <v>0.66</v>
      </c>
      <c r="Q20" s="170">
        <f>ROUND(E20*P20,5)</f>
        <v>470.10757000000001</v>
      </c>
      <c r="R20" s="170"/>
      <c r="S20" s="170"/>
      <c r="T20" s="171">
        <v>0.11899999999999999</v>
      </c>
      <c r="U20" s="170">
        <f>ROUND(E20*T20,2)</f>
        <v>84.76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105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/>
      <c r="B21" s="168"/>
      <c r="C21" s="200" t="s">
        <v>122</v>
      </c>
      <c r="D21" s="172"/>
      <c r="E21" s="176">
        <v>665.76900000000001</v>
      </c>
      <c r="F21" s="179"/>
      <c r="G21" s="179"/>
      <c r="H21" s="179"/>
      <c r="I21" s="179"/>
      <c r="J21" s="179"/>
      <c r="K21" s="179"/>
      <c r="L21" s="179"/>
      <c r="M21" s="179"/>
      <c r="N21" s="170"/>
      <c r="O21" s="170"/>
      <c r="P21" s="170"/>
      <c r="Q21" s="170"/>
      <c r="R21" s="170"/>
      <c r="S21" s="170"/>
      <c r="T21" s="171"/>
      <c r="U21" s="170"/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109</v>
      </c>
      <c r="AF21" s="160">
        <v>0</v>
      </c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">
      <c r="A22" s="161"/>
      <c r="B22" s="168"/>
      <c r="C22" s="200" t="s">
        <v>110</v>
      </c>
      <c r="D22" s="172"/>
      <c r="E22" s="176">
        <v>11.724500000000001</v>
      </c>
      <c r="F22" s="179"/>
      <c r="G22" s="179"/>
      <c r="H22" s="179"/>
      <c r="I22" s="179"/>
      <c r="J22" s="179"/>
      <c r="K22" s="179"/>
      <c r="L22" s="179"/>
      <c r="M22" s="179"/>
      <c r="N22" s="170"/>
      <c r="O22" s="170"/>
      <c r="P22" s="170"/>
      <c r="Q22" s="170"/>
      <c r="R22" s="170"/>
      <c r="S22" s="170"/>
      <c r="T22" s="171"/>
      <c r="U22" s="170"/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109</v>
      </c>
      <c r="AF22" s="160">
        <v>0</v>
      </c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/>
      <c r="B23" s="168"/>
      <c r="C23" s="200" t="s">
        <v>111</v>
      </c>
      <c r="D23" s="172"/>
      <c r="E23" s="176">
        <v>3.4424000000000001</v>
      </c>
      <c r="F23" s="179"/>
      <c r="G23" s="179"/>
      <c r="H23" s="179"/>
      <c r="I23" s="179"/>
      <c r="J23" s="179"/>
      <c r="K23" s="179"/>
      <c r="L23" s="179"/>
      <c r="M23" s="179"/>
      <c r="N23" s="170"/>
      <c r="O23" s="170"/>
      <c r="P23" s="170"/>
      <c r="Q23" s="170"/>
      <c r="R23" s="170"/>
      <c r="S23" s="170"/>
      <c r="T23" s="171"/>
      <c r="U23" s="170"/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109</v>
      </c>
      <c r="AF23" s="160">
        <v>0</v>
      </c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">
      <c r="A24" s="161"/>
      <c r="B24" s="168"/>
      <c r="C24" s="200" t="s">
        <v>123</v>
      </c>
      <c r="D24" s="172"/>
      <c r="E24" s="176">
        <v>2.8738999999999999</v>
      </c>
      <c r="F24" s="179"/>
      <c r="G24" s="179"/>
      <c r="H24" s="179"/>
      <c r="I24" s="179"/>
      <c r="J24" s="179"/>
      <c r="K24" s="179"/>
      <c r="L24" s="179"/>
      <c r="M24" s="179"/>
      <c r="N24" s="170"/>
      <c r="O24" s="170"/>
      <c r="P24" s="170"/>
      <c r="Q24" s="170"/>
      <c r="R24" s="170"/>
      <c r="S24" s="170"/>
      <c r="T24" s="171"/>
      <c r="U24" s="170"/>
      <c r="V24" s="160"/>
      <c r="W24" s="160"/>
      <c r="X24" s="160"/>
      <c r="Y24" s="160"/>
      <c r="Z24" s="160"/>
      <c r="AA24" s="160"/>
      <c r="AB24" s="160"/>
      <c r="AC24" s="160"/>
      <c r="AD24" s="160"/>
      <c r="AE24" s="160" t="s">
        <v>109</v>
      </c>
      <c r="AF24" s="160">
        <v>0</v>
      </c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">
      <c r="A25" s="161"/>
      <c r="B25" s="168"/>
      <c r="C25" s="200" t="s">
        <v>124</v>
      </c>
      <c r="D25" s="172"/>
      <c r="E25" s="176">
        <v>28.474399999999999</v>
      </c>
      <c r="F25" s="179"/>
      <c r="G25" s="179"/>
      <c r="H25" s="179"/>
      <c r="I25" s="179"/>
      <c r="J25" s="179"/>
      <c r="K25" s="179"/>
      <c r="L25" s="179"/>
      <c r="M25" s="179"/>
      <c r="N25" s="170"/>
      <c r="O25" s="170"/>
      <c r="P25" s="170"/>
      <c r="Q25" s="170"/>
      <c r="R25" s="170"/>
      <c r="S25" s="170"/>
      <c r="T25" s="171"/>
      <c r="U25" s="170"/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109</v>
      </c>
      <c r="AF25" s="160">
        <v>0</v>
      </c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">
      <c r="A26" s="161">
        <v>6</v>
      </c>
      <c r="B26" s="168" t="s">
        <v>125</v>
      </c>
      <c r="C26" s="199" t="s">
        <v>126</v>
      </c>
      <c r="D26" s="170" t="s">
        <v>127</v>
      </c>
      <c r="E26" s="175">
        <v>111.0543</v>
      </c>
      <c r="F26" s="178"/>
      <c r="G26" s="179">
        <f>ROUND(E26*F26,2)</f>
        <v>0</v>
      </c>
      <c r="H26" s="178"/>
      <c r="I26" s="179">
        <f>ROUND(E26*H26,2)</f>
        <v>0</v>
      </c>
      <c r="J26" s="178"/>
      <c r="K26" s="179">
        <f>ROUND(E26*J26,2)</f>
        <v>0</v>
      </c>
      <c r="L26" s="179">
        <v>21</v>
      </c>
      <c r="M26" s="179">
        <f>G26*(1+L26/100)</f>
        <v>0</v>
      </c>
      <c r="N26" s="170">
        <v>0</v>
      </c>
      <c r="O26" s="170">
        <f>ROUND(E26*N26,5)</f>
        <v>0</v>
      </c>
      <c r="P26" s="170">
        <v>0.27</v>
      </c>
      <c r="Q26" s="170">
        <f>ROUND(E26*P26,5)</f>
        <v>29.984660000000002</v>
      </c>
      <c r="R26" s="170"/>
      <c r="S26" s="170"/>
      <c r="T26" s="171">
        <v>0.123</v>
      </c>
      <c r="U26" s="170">
        <f>ROUND(E26*T26,2)</f>
        <v>13.66</v>
      </c>
      <c r="V26" s="160"/>
      <c r="W26" s="160"/>
      <c r="X26" s="160"/>
      <c r="Y26" s="160"/>
      <c r="Z26" s="160"/>
      <c r="AA26" s="160"/>
      <c r="AB26" s="160"/>
      <c r="AC26" s="160"/>
      <c r="AD26" s="160"/>
      <c r="AE26" s="160" t="s">
        <v>105</v>
      </c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">
      <c r="A27" s="161"/>
      <c r="B27" s="168"/>
      <c r="C27" s="200" t="s">
        <v>128</v>
      </c>
      <c r="D27" s="172"/>
      <c r="E27" s="176">
        <v>35.621899999999997</v>
      </c>
      <c r="F27" s="179"/>
      <c r="G27" s="179"/>
      <c r="H27" s="179"/>
      <c r="I27" s="179"/>
      <c r="J27" s="179"/>
      <c r="K27" s="179"/>
      <c r="L27" s="179"/>
      <c r="M27" s="179"/>
      <c r="N27" s="170"/>
      <c r="O27" s="170"/>
      <c r="P27" s="170"/>
      <c r="Q27" s="170"/>
      <c r="R27" s="170"/>
      <c r="S27" s="170"/>
      <c r="T27" s="171"/>
      <c r="U27" s="170"/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109</v>
      </c>
      <c r="AF27" s="160">
        <v>0</v>
      </c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/>
      <c r="B28" s="168"/>
      <c r="C28" s="200" t="s">
        <v>129</v>
      </c>
      <c r="D28" s="172"/>
      <c r="E28" s="176">
        <v>54.377200000000002</v>
      </c>
      <c r="F28" s="179"/>
      <c r="G28" s="179"/>
      <c r="H28" s="179"/>
      <c r="I28" s="179"/>
      <c r="J28" s="179"/>
      <c r="K28" s="179"/>
      <c r="L28" s="179"/>
      <c r="M28" s="179"/>
      <c r="N28" s="170"/>
      <c r="O28" s="170"/>
      <c r="P28" s="170"/>
      <c r="Q28" s="170"/>
      <c r="R28" s="170"/>
      <c r="S28" s="170"/>
      <c r="T28" s="171"/>
      <c r="U28" s="170"/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109</v>
      </c>
      <c r="AF28" s="160">
        <v>0</v>
      </c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/>
      <c r="B29" s="168"/>
      <c r="C29" s="200" t="s">
        <v>130</v>
      </c>
      <c r="D29" s="172"/>
      <c r="E29" s="176">
        <v>12.5938</v>
      </c>
      <c r="F29" s="179"/>
      <c r="G29" s="179"/>
      <c r="H29" s="179"/>
      <c r="I29" s="179"/>
      <c r="J29" s="179"/>
      <c r="K29" s="179"/>
      <c r="L29" s="179"/>
      <c r="M29" s="179"/>
      <c r="N29" s="170"/>
      <c r="O29" s="170"/>
      <c r="P29" s="170"/>
      <c r="Q29" s="170"/>
      <c r="R29" s="170"/>
      <c r="S29" s="170"/>
      <c r="T29" s="171"/>
      <c r="U29" s="170"/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109</v>
      </c>
      <c r="AF29" s="160">
        <v>0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/>
      <c r="B30" s="168"/>
      <c r="C30" s="200" t="s">
        <v>131</v>
      </c>
      <c r="D30" s="172"/>
      <c r="E30" s="176">
        <v>8.4613999999999994</v>
      </c>
      <c r="F30" s="179"/>
      <c r="G30" s="179"/>
      <c r="H30" s="179"/>
      <c r="I30" s="179"/>
      <c r="J30" s="179"/>
      <c r="K30" s="179"/>
      <c r="L30" s="179"/>
      <c r="M30" s="179"/>
      <c r="N30" s="170"/>
      <c r="O30" s="170"/>
      <c r="P30" s="170"/>
      <c r="Q30" s="170"/>
      <c r="R30" s="170"/>
      <c r="S30" s="170"/>
      <c r="T30" s="171"/>
      <c r="U30" s="170"/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109</v>
      </c>
      <c r="AF30" s="160">
        <v>0</v>
      </c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7</v>
      </c>
      <c r="B31" s="168" t="s">
        <v>132</v>
      </c>
      <c r="C31" s="199" t="s">
        <v>133</v>
      </c>
      <c r="D31" s="170" t="s">
        <v>134</v>
      </c>
      <c r="E31" s="175">
        <v>5.5667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0">
        <v>0</v>
      </c>
      <c r="O31" s="170">
        <f>ROUND(E31*N31,5)</f>
        <v>0</v>
      </c>
      <c r="P31" s="170">
        <v>0</v>
      </c>
      <c r="Q31" s="170">
        <f>ROUND(E31*P31,5)</f>
        <v>0</v>
      </c>
      <c r="R31" s="170"/>
      <c r="S31" s="170"/>
      <c r="T31" s="171">
        <v>1.34E-2</v>
      </c>
      <c r="U31" s="170">
        <f>ROUND(E31*T31,2)</f>
        <v>7.0000000000000007E-2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105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/>
      <c r="B32" s="168"/>
      <c r="C32" s="200" t="s">
        <v>135</v>
      </c>
      <c r="D32" s="172"/>
      <c r="E32" s="176">
        <v>5.5667</v>
      </c>
      <c r="F32" s="179"/>
      <c r="G32" s="179"/>
      <c r="H32" s="179"/>
      <c r="I32" s="179"/>
      <c r="J32" s="179"/>
      <c r="K32" s="179"/>
      <c r="L32" s="179"/>
      <c r="M32" s="179"/>
      <c r="N32" s="170"/>
      <c r="O32" s="170"/>
      <c r="P32" s="170"/>
      <c r="Q32" s="170"/>
      <c r="R32" s="170"/>
      <c r="S32" s="170"/>
      <c r="T32" s="171"/>
      <c r="U32" s="170"/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109</v>
      </c>
      <c r="AF32" s="160">
        <v>0</v>
      </c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">
      <c r="A33" s="161">
        <v>8</v>
      </c>
      <c r="B33" s="168" t="s">
        <v>136</v>
      </c>
      <c r="C33" s="199" t="s">
        <v>137</v>
      </c>
      <c r="D33" s="170" t="s">
        <v>134</v>
      </c>
      <c r="E33" s="175">
        <v>16.700099999999999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0">
        <v>0</v>
      </c>
      <c r="O33" s="170">
        <f>ROUND(E33*N33,5)</f>
        <v>0</v>
      </c>
      <c r="P33" s="170">
        <v>0</v>
      </c>
      <c r="Q33" s="170">
        <f>ROUND(E33*P33,5)</f>
        <v>0</v>
      </c>
      <c r="R33" s="170"/>
      <c r="S33" s="170"/>
      <c r="T33" s="171">
        <v>0.42199999999999999</v>
      </c>
      <c r="U33" s="170">
        <f>ROUND(E33*T33,2)</f>
        <v>7.05</v>
      </c>
      <c r="V33" s="160"/>
      <c r="W33" s="160"/>
      <c r="X33" s="160"/>
      <c r="Y33" s="160"/>
      <c r="Z33" s="160"/>
      <c r="AA33" s="160"/>
      <c r="AB33" s="160"/>
      <c r="AC33" s="160"/>
      <c r="AD33" s="160"/>
      <c r="AE33" s="160" t="s">
        <v>105</v>
      </c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outlineLevel="1" x14ac:dyDescent="0.2">
      <c r="A34" s="161"/>
      <c r="B34" s="168"/>
      <c r="C34" s="200" t="s">
        <v>138</v>
      </c>
      <c r="D34" s="172"/>
      <c r="E34" s="176">
        <v>16.700099999999999</v>
      </c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0"/>
      <c r="R34" s="170"/>
      <c r="S34" s="170"/>
      <c r="T34" s="171"/>
      <c r="U34" s="170"/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109</v>
      </c>
      <c r="AF34" s="160">
        <v>0</v>
      </c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outlineLevel="1" x14ac:dyDescent="0.2">
      <c r="A35" s="161">
        <v>9</v>
      </c>
      <c r="B35" s="168" t="s">
        <v>139</v>
      </c>
      <c r="C35" s="199" t="s">
        <v>140</v>
      </c>
      <c r="D35" s="170" t="s">
        <v>134</v>
      </c>
      <c r="E35" s="175">
        <v>16.700099999999999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0">
        <v>0</v>
      </c>
      <c r="O35" s="170">
        <f>ROUND(E35*N35,5)</f>
        <v>0</v>
      </c>
      <c r="P35" s="170">
        <v>0</v>
      </c>
      <c r="Q35" s="170">
        <f>ROUND(E35*P35,5)</f>
        <v>0</v>
      </c>
      <c r="R35" s="170"/>
      <c r="S35" s="170"/>
      <c r="T35" s="171">
        <v>8.7999999999999995E-2</v>
      </c>
      <c r="U35" s="170">
        <f>ROUND(E35*T35,2)</f>
        <v>1.47</v>
      </c>
      <c r="V35" s="160"/>
      <c r="W35" s="160"/>
      <c r="X35" s="160"/>
      <c r="Y35" s="160"/>
      <c r="Z35" s="160"/>
      <c r="AA35" s="160"/>
      <c r="AB35" s="160"/>
      <c r="AC35" s="160"/>
      <c r="AD35" s="160"/>
      <c r="AE35" s="160" t="s">
        <v>105</v>
      </c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">
      <c r="A36" s="161">
        <v>10</v>
      </c>
      <c r="B36" s="168" t="s">
        <v>141</v>
      </c>
      <c r="C36" s="199" t="s">
        <v>142</v>
      </c>
      <c r="D36" s="170" t="s">
        <v>104</v>
      </c>
      <c r="E36" s="175">
        <v>263.83319999999998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0">
        <v>0</v>
      </c>
      <c r="O36" s="170">
        <f>ROUND(E36*N36,5)</f>
        <v>0</v>
      </c>
      <c r="P36" s="170">
        <v>0</v>
      </c>
      <c r="Q36" s="170">
        <f>ROUND(E36*P36,5)</f>
        <v>0</v>
      </c>
      <c r="R36" s="170"/>
      <c r="S36" s="170"/>
      <c r="T36" s="171">
        <v>0.19</v>
      </c>
      <c r="U36" s="170">
        <f>ROUND(E36*T36,2)</f>
        <v>50.13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105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11</v>
      </c>
      <c r="B37" s="168" t="s">
        <v>143</v>
      </c>
      <c r="C37" s="199" t="s">
        <v>144</v>
      </c>
      <c r="D37" s="170" t="s">
        <v>134</v>
      </c>
      <c r="E37" s="175">
        <v>2.6055999999999999</v>
      </c>
      <c r="F37" s="178"/>
      <c r="G37" s="179">
        <f>ROUND(E37*F37,2)</f>
        <v>0</v>
      </c>
      <c r="H37" s="178"/>
      <c r="I37" s="179">
        <f>ROUND(E37*H37,2)</f>
        <v>0</v>
      </c>
      <c r="J37" s="178"/>
      <c r="K37" s="179">
        <f>ROUND(E37*J37,2)</f>
        <v>0</v>
      </c>
      <c r="L37" s="179">
        <v>21</v>
      </c>
      <c r="M37" s="179">
        <f>G37*(1+L37/100)</f>
        <v>0</v>
      </c>
      <c r="N37" s="170">
        <v>1.67</v>
      </c>
      <c r="O37" s="170">
        <f>ROUND(E37*N37,5)</f>
        <v>4.3513500000000001</v>
      </c>
      <c r="P37" s="170">
        <v>0</v>
      </c>
      <c r="Q37" s="170">
        <f>ROUND(E37*P37,5)</f>
        <v>0</v>
      </c>
      <c r="R37" s="170"/>
      <c r="S37" s="170"/>
      <c r="T37" s="171">
        <v>0</v>
      </c>
      <c r="U37" s="170">
        <f>ROUND(E37*T37,2)</f>
        <v>0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145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ht="22.5" outlineLevel="1" x14ac:dyDescent="0.2">
      <c r="A38" s="161"/>
      <c r="B38" s="168"/>
      <c r="C38" s="200" t="s">
        <v>146</v>
      </c>
      <c r="D38" s="172"/>
      <c r="E38" s="176">
        <v>8.1722999999999999</v>
      </c>
      <c r="F38" s="179"/>
      <c r="G38" s="179"/>
      <c r="H38" s="179"/>
      <c r="I38" s="179"/>
      <c r="J38" s="179"/>
      <c r="K38" s="179"/>
      <c r="L38" s="179"/>
      <c r="M38" s="179"/>
      <c r="N38" s="170"/>
      <c r="O38" s="170"/>
      <c r="P38" s="170"/>
      <c r="Q38" s="170"/>
      <c r="R38" s="170"/>
      <c r="S38" s="170"/>
      <c r="T38" s="171"/>
      <c r="U38" s="170"/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109</v>
      </c>
      <c r="AF38" s="160">
        <v>0</v>
      </c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/>
      <c r="B39" s="168"/>
      <c r="C39" s="200" t="s">
        <v>147</v>
      </c>
      <c r="D39" s="172"/>
      <c r="E39" s="176">
        <v>-5.5667</v>
      </c>
      <c r="F39" s="179"/>
      <c r="G39" s="179"/>
      <c r="H39" s="179"/>
      <c r="I39" s="179"/>
      <c r="J39" s="179"/>
      <c r="K39" s="179"/>
      <c r="L39" s="179"/>
      <c r="M39" s="179"/>
      <c r="N39" s="170"/>
      <c r="O39" s="170"/>
      <c r="P39" s="170"/>
      <c r="Q39" s="170"/>
      <c r="R39" s="170"/>
      <c r="S39" s="170"/>
      <c r="T39" s="171"/>
      <c r="U39" s="170"/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109</v>
      </c>
      <c r="AF39" s="160">
        <v>0</v>
      </c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12</v>
      </c>
      <c r="B40" s="168" t="s">
        <v>148</v>
      </c>
      <c r="C40" s="199" t="s">
        <v>149</v>
      </c>
      <c r="D40" s="170" t="s">
        <v>104</v>
      </c>
      <c r="E40" s="175">
        <v>263.83319999999998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0">
        <v>0</v>
      </c>
      <c r="O40" s="170">
        <f>ROUND(E40*N40,5)</f>
        <v>0</v>
      </c>
      <c r="P40" s="170">
        <v>0</v>
      </c>
      <c r="Q40" s="170">
        <f>ROUND(E40*P40,5)</f>
        <v>0</v>
      </c>
      <c r="R40" s="170"/>
      <c r="S40" s="170"/>
      <c r="T40" s="171">
        <v>0.06</v>
      </c>
      <c r="U40" s="170">
        <f>ROUND(E40*T40,2)</f>
        <v>15.83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105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13</v>
      </c>
      <c r="B41" s="168" t="s">
        <v>150</v>
      </c>
      <c r="C41" s="199" t="s">
        <v>151</v>
      </c>
      <c r="D41" s="170" t="s">
        <v>152</v>
      </c>
      <c r="E41" s="175">
        <v>7.915</v>
      </c>
      <c r="F41" s="178"/>
      <c r="G41" s="179">
        <f>ROUND(E41*F41,2)</f>
        <v>0</v>
      </c>
      <c r="H41" s="178"/>
      <c r="I41" s="179">
        <f>ROUND(E41*H41,2)</f>
        <v>0</v>
      </c>
      <c r="J41" s="178"/>
      <c r="K41" s="179">
        <f>ROUND(E41*J41,2)</f>
        <v>0</v>
      </c>
      <c r="L41" s="179">
        <v>21</v>
      </c>
      <c r="M41" s="179">
        <f>G41*(1+L41/100)</f>
        <v>0</v>
      </c>
      <c r="N41" s="170">
        <v>1E-3</v>
      </c>
      <c r="O41" s="170">
        <f>ROUND(E41*N41,5)</f>
        <v>7.92E-3</v>
      </c>
      <c r="P41" s="170">
        <v>0</v>
      </c>
      <c r="Q41" s="170">
        <f>ROUND(E41*P41,5)</f>
        <v>0</v>
      </c>
      <c r="R41" s="170"/>
      <c r="S41" s="170"/>
      <c r="T41" s="171">
        <v>0</v>
      </c>
      <c r="U41" s="170">
        <f>ROUND(E41*T41,2)</f>
        <v>0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145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">
      <c r="A42" s="161"/>
      <c r="B42" s="168"/>
      <c r="C42" s="200" t="s">
        <v>153</v>
      </c>
      <c r="D42" s="172"/>
      <c r="E42" s="176">
        <v>7.915</v>
      </c>
      <c r="F42" s="179"/>
      <c r="G42" s="179"/>
      <c r="H42" s="179"/>
      <c r="I42" s="179"/>
      <c r="J42" s="179"/>
      <c r="K42" s="179"/>
      <c r="L42" s="179"/>
      <c r="M42" s="179"/>
      <c r="N42" s="170"/>
      <c r="O42" s="170"/>
      <c r="P42" s="170"/>
      <c r="Q42" s="170"/>
      <c r="R42" s="170"/>
      <c r="S42" s="170"/>
      <c r="T42" s="171"/>
      <c r="U42" s="170"/>
      <c r="V42" s="160"/>
      <c r="W42" s="160"/>
      <c r="X42" s="160"/>
      <c r="Y42" s="160"/>
      <c r="Z42" s="160"/>
      <c r="AA42" s="160"/>
      <c r="AB42" s="160"/>
      <c r="AC42" s="160"/>
      <c r="AD42" s="160"/>
      <c r="AE42" s="160" t="s">
        <v>109</v>
      </c>
      <c r="AF42" s="160">
        <v>0</v>
      </c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">
      <c r="A43" s="161">
        <v>14</v>
      </c>
      <c r="B43" s="168" t="s">
        <v>154</v>
      </c>
      <c r="C43" s="199" t="s">
        <v>155</v>
      </c>
      <c r="D43" s="170" t="s">
        <v>134</v>
      </c>
      <c r="E43" s="175">
        <v>213.68530000000001</v>
      </c>
      <c r="F43" s="178"/>
      <c r="G43" s="179">
        <f>ROUND(E43*F43,2)</f>
        <v>0</v>
      </c>
      <c r="H43" s="178"/>
      <c r="I43" s="179">
        <f>ROUND(E43*H43,2)</f>
        <v>0</v>
      </c>
      <c r="J43" s="178"/>
      <c r="K43" s="179">
        <f>ROUND(E43*J43,2)</f>
        <v>0</v>
      </c>
      <c r="L43" s="179">
        <v>21</v>
      </c>
      <c r="M43" s="179">
        <f>G43*(1+L43/100)</f>
        <v>0</v>
      </c>
      <c r="N43" s="170">
        <v>0</v>
      </c>
      <c r="O43" s="170">
        <f>ROUND(E43*N43,5)</f>
        <v>0</v>
      </c>
      <c r="P43" s="170">
        <v>0</v>
      </c>
      <c r="Q43" s="170">
        <f>ROUND(E43*P43,5)</f>
        <v>0</v>
      </c>
      <c r="R43" s="170"/>
      <c r="S43" s="170"/>
      <c r="T43" s="171">
        <v>0</v>
      </c>
      <c r="U43" s="170">
        <f>ROUND(E43*T43,2)</f>
        <v>0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105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">
      <c r="A44" s="161"/>
      <c r="B44" s="168"/>
      <c r="C44" s="200" t="s">
        <v>156</v>
      </c>
      <c r="D44" s="172"/>
      <c r="E44" s="176">
        <v>213.68530000000001</v>
      </c>
      <c r="F44" s="179"/>
      <c r="G44" s="179"/>
      <c r="H44" s="179"/>
      <c r="I44" s="179"/>
      <c r="J44" s="179"/>
      <c r="K44" s="179"/>
      <c r="L44" s="179"/>
      <c r="M44" s="179"/>
      <c r="N44" s="170"/>
      <c r="O44" s="170"/>
      <c r="P44" s="170"/>
      <c r="Q44" s="170"/>
      <c r="R44" s="170"/>
      <c r="S44" s="170"/>
      <c r="T44" s="171"/>
      <c r="U44" s="170"/>
      <c r="V44" s="160"/>
      <c r="W44" s="160"/>
      <c r="X44" s="160"/>
      <c r="Y44" s="160"/>
      <c r="Z44" s="160"/>
      <c r="AA44" s="160"/>
      <c r="AB44" s="160"/>
      <c r="AC44" s="160"/>
      <c r="AD44" s="160"/>
      <c r="AE44" s="160" t="s">
        <v>109</v>
      </c>
      <c r="AF44" s="160">
        <v>0</v>
      </c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">
      <c r="A45" s="161">
        <v>15</v>
      </c>
      <c r="B45" s="168" t="s">
        <v>157</v>
      </c>
      <c r="C45" s="199" t="s">
        <v>158</v>
      </c>
      <c r="D45" s="170" t="s">
        <v>104</v>
      </c>
      <c r="E45" s="175">
        <v>625.79369999999994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0">
        <v>0</v>
      </c>
      <c r="O45" s="170">
        <f>ROUND(E45*N45,5)</f>
        <v>0</v>
      </c>
      <c r="P45" s="170">
        <v>0</v>
      </c>
      <c r="Q45" s="170">
        <f>ROUND(E45*P45,5)</f>
        <v>0</v>
      </c>
      <c r="R45" s="170"/>
      <c r="S45" s="170"/>
      <c r="T45" s="171">
        <v>1.7999999999999999E-2</v>
      </c>
      <c r="U45" s="170">
        <f>ROUND(E45*T45,2)</f>
        <v>11.26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105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61"/>
      <c r="B46" s="168"/>
      <c r="C46" s="200" t="s">
        <v>159</v>
      </c>
      <c r="D46" s="172"/>
      <c r="E46" s="176">
        <v>625.79369999999994</v>
      </c>
      <c r="F46" s="179"/>
      <c r="G46" s="179"/>
      <c r="H46" s="179"/>
      <c r="I46" s="179"/>
      <c r="J46" s="179"/>
      <c r="K46" s="179"/>
      <c r="L46" s="179"/>
      <c r="M46" s="179"/>
      <c r="N46" s="170"/>
      <c r="O46" s="170"/>
      <c r="P46" s="170"/>
      <c r="Q46" s="170"/>
      <c r="R46" s="170"/>
      <c r="S46" s="170"/>
      <c r="T46" s="171"/>
      <c r="U46" s="170"/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109</v>
      </c>
      <c r="AF46" s="160">
        <v>0</v>
      </c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x14ac:dyDescent="0.2">
      <c r="A47" s="162" t="s">
        <v>100</v>
      </c>
      <c r="B47" s="169" t="s">
        <v>59</v>
      </c>
      <c r="C47" s="201" t="s">
        <v>60</v>
      </c>
      <c r="D47" s="173"/>
      <c r="E47" s="177"/>
      <c r="F47" s="180"/>
      <c r="G47" s="180">
        <f>SUMIF(AE48:AE49,"&lt;&gt;NOR",G48:G49)</f>
        <v>0</v>
      </c>
      <c r="H47" s="180"/>
      <c r="I47" s="180">
        <f>SUM(I48:I49)</f>
        <v>0</v>
      </c>
      <c r="J47" s="180"/>
      <c r="K47" s="180">
        <f>SUM(K48:K49)</f>
        <v>0</v>
      </c>
      <c r="L47" s="180"/>
      <c r="M47" s="180">
        <f>SUM(M48:M49)</f>
        <v>0</v>
      </c>
      <c r="N47" s="173"/>
      <c r="O47" s="173">
        <f>SUM(O48:O49)</f>
        <v>0.11747</v>
      </c>
      <c r="P47" s="173"/>
      <c r="Q47" s="173">
        <f>SUM(Q48:Q49)</f>
        <v>0</v>
      </c>
      <c r="R47" s="173"/>
      <c r="S47" s="173"/>
      <c r="T47" s="174"/>
      <c r="U47" s="173">
        <f>SUM(U48:U49)</f>
        <v>12.55</v>
      </c>
      <c r="AE47" t="s">
        <v>101</v>
      </c>
    </row>
    <row r="48" spans="1:60" outlineLevel="1" x14ac:dyDescent="0.2">
      <c r="A48" s="161">
        <v>16</v>
      </c>
      <c r="B48" s="168" t="s">
        <v>160</v>
      </c>
      <c r="C48" s="199" t="s">
        <v>161</v>
      </c>
      <c r="D48" s="170" t="s">
        <v>127</v>
      </c>
      <c r="E48" s="175">
        <v>100.4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0">
        <v>1.17E-3</v>
      </c>
      <c r="O48" s="170">
        <f>ROUND(E48*N48,5)</f>
        <v>0.11747</v>
      </c>
      <c r="P48" s="170">
        <v>0</v>
      </c>
      <c r="Q48" s="170">
        <f>ROUND(E48*P48,5)</f>
        <v>0</v>
      </c>
      <c r="R48" s="170"/>
      <c r="S48" s="170"/>
      <c r="T48" s="171">
        <v>0.125</v>
      </c>
      <c r="U48" s="170">
        <f>ROUND(E48*T48,2)</f>
        <v>12.55</v>
      </c>
      <c r="V48" s="160"/>
      <c r="W48" s="160"/>
      <c r="X48" s="160"/>
      <c r="Y48" s="160"/>
      <c r="Z48" s="160"/>
      <c r="AA48" s="160"/>
      <c r="AB48" s="160"/>
      <c r="AC48" s="160"/>
      <c r="AD48" s="160"/>
      <c r="AE48" s="160" t="s">
        <v>105</v>
      </c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ht="22.5" outlineLevel="1" x14ac:dyDescent="0.2">
      <c r="A49" s="161"/>
      <c r="B49" s="168"/>
      <c r="C49" s="200" t="s">
        <v>162</v>
      </c>
      <c r="D49" s="172"/>
      <c r="E49" s="176">
        <v>100.4</v>
      </c>
      <c r="F49" s="179"/>
      <c r="G49" s="179"/>
      <c r="H49" s="179"/>
      <c r="I49" s="179"/>
      <c r="J49" s="179"/>
      <c r="K49" s="179"/>
      <c r="L49" s="179"/>
      <c r="M49" s="179"/>
      <c r="N49" s="170"/>
      <c r="O49" s="170"/>
      <c r="P49" s="170"/>
      <c r="Q49" s="170"/>
      <c r="R49" s="170"/>
      <c r="S49" s="170"/>
      <c r="T49" s="171"/>
      <c r="U49" s="170"/>
      <c r="V49" s="160"/>
      <c r="W49" s="160"/>
      <c r="X49" s="160"/>
      <c r="Y49" s="160"/>
      <c r="Z49" s="160"/>
      <c r="AA49" s="160"/>
      <c r="AB49" s="160"/>
      <c r="AC49" s="160"/>
      <c r="AD49" s="160"/>
      <c r="AE49" s="160" t="s">
        <v>109</v>
      </c>
      <c r="AF49" s="160">
        <v>0</v>
      </c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x14ac:dyDescent="0.2">
      <c r="A50" s="162" t="s">
        <v>100</v>
      </c>
      <c r="B50" s="169" t="s">
        <v>61</v>
      </c>
      <c r="C50" s="201" t="s">
        <v>62</v>
      </c>
      <c r="D50" s="173"/>
      <c r="E50" s="177"/>
      <c r="F50" s="180"/>
      <c r="G50" s="180">
        <f>SUMIF(AE51:AE75,"&lt;&gt;NOR",G51:G75)</f>
        <v>0</v>
      </c>
      <c r="H50" s="180"/>
      <c r="I50" s="180">
        <f>SUM(I51:I75)</f>
        <v>0</v>
      </c>
      <c r="J50" s="180"/>
      <c r="K50" s="180">
        <f>SUM(K51:K75)</f>
        <v>0</v>
      </c>
      <c r="L50" s="180"/>
      <c r="M50" s="180">
        <f>SUM(M51:M75)</f>
        <v>0</v>
      </c>
      <c r="N50" s="173"/>
      <c r="O50" s="173">
        <f>SUM(O51:O75)</f>
        <v>578.33101000000011</v>
      </c>
      <c r="P50" s="173"/>
      <c r="Q50" s="173">
        <f>SUM(Q51:Q75)</f>
        <v>0</v>
      </c>
      <c r="R50" s="173"/>
      <c r="S50" s="173"/>
      <c r="T50" s="174"/>
      <c r="U50" s="173">
        <f>SUM(U51:U75)</f>
        <v>159.24</v>
      </c>
      <c r="AE50" t="s">
        <v>101</v>
      </c>
    </row>
    <row r="51" spans="1:60" outlineLevel="1" x14ac:dyDescent="0.2">
      <c r="A51" s="161">
        <v>17</v>
      </c>
      <c r="B51" s="168" t="s">
        <v>163</v>
      </c>
      <c r="C51" s="199" t="s">
        <v>164</v>
      </c>
      <c r="D51" s="170" t="s">
        <v>104</v>
      </c>
      <c r="E51" s="175">
        <v>625.79369999999994</v>
      </c>
      <c r="F51" s="178"/>
      <c r="G51" s="179">
        <f>ROUND(E51*F51,2)</f>
        <v>0</v>
      </c>
      <c r="H51" s="178"/>
      <c r="I51" s="179">
        <f>ROUND(E51*H51,2)</f>
        <v>0</v>
      </c>
      <c r="J51" s="178"/>
      <c r="K51" s="179">
        <f>ROUND(E51*J51,2)</f>
        <v>0</v>
      </c>
      <c r="L51" s="179">
        <v>21</v>
      </c>
      <c r="M51" s="179">
        <f>G51*(1+L51/100)</f>
        <v>0</v>
      </c>
      <c r="N51" s="170">
        <v>0.37485000000000002</v>
      </c>
      <c r="O51" s="170">
        <f>ROUND(E51*N51,5)</f>
        <v>234.57876999999999</v>
      </c>
      <c r="P51" s="170">
        <v>0</v>
      </c>
      <c r="Q51" s="170">
        <f>ROUND(E51*P51,5)</f>
        <v>0</v>
      </c>
      <c r="R51" s="170"/>
      <c r="S51" s="170"/>
      <c r="T51" s="171">
        <v>2.5999999999999999E-2</v>
      </c>
      <c r="U51" s="170">
        <f>ROUND(E51*T51,2)</f>
        <v>16.27</v>
      </c>
      <c r="V51" s="160"/>
      <c r="W51" s="160"/>
      <c r="X51" s="160"/>
      <c r="Y51" s="160"/>
      <c r="Z51" s="160"/>
      <c r="AA51" s="160"/>
      <c r="AB51" s="160"/>
      <c r="AC51" s="160"/>
      <c r="AD51" s="160"/>
      <c r="AE51" s="160" t="s">
        <v>105</v>
      </c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">
      <c r="A52" s="161"/>
      <c r="B52" s="168"/>
      <c r="C52" s="200" t="s">
        <v>165</v>
      </c>
      <c r="D52" s="172"/>
      <c r="E52" s="176">
        <v>393.66879999999998</v>
      </c>
      <c r="F52" s="179"/>
      <c r="G52" s="179"/>
      <c r="H52" s="179"/>
      <c r="I52" s="179"/>
      <c r="J52" s="179"/>
      <c r="K52" s="179"/>
      <c r="L52" s="179"/>
      <c r="M52" s="179"/>
      <c r="N52" s="170"/>
      <c r="O52" s="170"/>
      <c r="P52" s="170"/>
      <c r="Q52" s="170"/>
      <c r="R52" s="170"/>
      <c r="S52" s="170"/>
      <c r="T52" s="171"/>
      <c r="U52" s="170"/>
      <c r="V52" s="160"/>
      <c r="W52" s="160"/>
      <c r="X52" s="160"/>
      <c r="Y52" s="160"/>
      <c r="Z52" s="160"/>
      <c r="AA52" s="160"/>
      <c r="AB52" s="160"/>
      <c r="AC52" s="160"/>
      <c r="AD52" s="160"/>
      <c r="AE52" s="160" t="s">
        <v>109</v>
      </c>
      <c r="AF52" s="160">
        <v>0</v>
      </c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">
      <c r="A53" s="161"/>
      <c r="B53" s="168"/>
      <c r="C53" s="200" t="s">
        <v>166</v>
      </c>
      <c r="D53" s="172"/>
      <c r="E53" s="176">
        <v>171.2269</v>
      </c>
      <c r="F53" s="179"/>
      <c r="G53" s="179"/>
      <c r="H53" s="179"/>
      <c r="I53" s="179"/>
      <c r="J53" s="179"/>
      <c r="K53" s="179"/>
      <c r="L53" s="179"/>
      <c r="M53" s="179"/>
      <c r="N53" s="170"/>
      <c r="O53" s="170"/>
      <c r="P53" s="170"/>
      <c r="Q53" s="170"/>
      <c r="R53" s="170"/>
      <c r="S53" s="170"/>
      <c r="T53" s="171"/>
      <c r="U53" s="170"/>
      <c r="V53" s="160"/>
      <c r="W53" s="160"/>
      <c r="X53" s="160"/>
      <c r="Y53" s="160"/>
      <c r="Z53" s="160"/>
      <c r="AA53" s="160"/>
      <c r="AB53" s="160"/>
      <c r="AC53" s="160"/>
      <c r="AD53" s="160"/>
      <c r="AE53" s="160" t="s">
        <v>109</v>
      </c>
      <c r="AF53" s="160">
        <v>0</v>
      </c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">
      <c r="A54" s="161"/>
      <c r="B54" s="168"/>
      <c r="C54" s="200" t="s">
        <v>167</v>
      </c>
      <c r="D54" s="172"/>
      <c r="E54" s="176">
        <v>60.898000000000003</v>
      </c>
      <c r="F54" s="179"/>
      <c r="G54" s="179"/>
      <c r="H54" s="179"/>
      <c r="I54" s="179"/>
      <c r="J54" s="179"/>
      <c r="K54" s="179"/>
      <c r="L54" s="179"/>
      <c r="M54" s="179"/>
      <c r="N54" s="170"/>
      <c r="O54" s="170"/>
      <c r="P54" s="170"/>
      <c r="Q54" s="170"/>
      <c r="R54" s="170"/>
      <c r="S54" s="170"/>
      <c r="T54" s="171"/>
      <c r="U54" s="170"/>
      <c r="V54" s="160"/>
      <c r="W54" s="160"/>
      <c r="X54" s="160"/>
      <c r="Y54" s="160"/>
      <c r="Z54" s="160"/>
      <c r="AA54" s="160"/>
      <c r="AB54" s="160"/>
      <c r="AC54" s="160"/>
      <c r="AD54" s="160"/>
      <c r="AE54" s="160" t="s">
        <v>109</v>
      </c>
      <c r="AF54" s="160">
        <v>0</v>
      </c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">
      <c r="A55" s="161">
        <v>18</v>
      </c>
      <c r="B55" s="168" t="s">
        <v>168</v>
      </c>
      <c r="C55" s="199" t="s">
        <v>169</v>
      </c>
      <c r="D55" s="170" t="s">
        <v>104</v>
      </c>
      <c r="E55" s="175">
        <v>564.89570000000003</v>
      </c>
      <c r="F55" s="178"/>
      <c r="G55" s="179">
        <f>ROUND(E55*F55,2)</f>
        <v>0</v>
      </c>
      <c r="H55" s="178"/>
      <c r="I55" s="179">
        <f>ROUND(E55*H55,2)</f>
        <v>0</v>
      </c>
      <c r="J55" s="178"/>
      <c r="K55" s="179">
        <f>ROUND(E55*J55,2)</f>
        <v>0</v>
      </c>
      <c r="L55" s="179">
        <v>21</v>
      </c>
      <c r="M55" s="179">
        <f>G55*(1+L55/100)</f>
        <v>0</v>
      </c>
      <c r="N55" s="170">
        <v>0.30651</v>
      </c>
      <c r="O55" s="170">
        <f>ROUND(E55*N55,5)</f>
        <v>173.14617999999999</v>
      </c>
      <c r="P55" s="170">
        <v>0</v>
      </c>
      <c r="Q55" s="170">
        <f>ROUND(E55*P55,5)</f>
        <v>0</v>
      </c>
      <c r="R55" s="170"/>
      <c r="S55" s="170"/>
      <c r="T55" s="171">
        <v>2.5000000000000001E-2</v>
      </c>
      <c r="U55" s="170">
        <f>ROUND(E55*T55,2)</f>
        <v>14.12</v>
      </c>
      <c r="V55" s="160"/>
      <c r="W55" s="160"/>
      <c r="X55" s="160"/>
      <c r="Y55" s="160"/>
      <c r="Z55" s="160"/>
      <c r="AA55" s="160"/>
      <c r="AB55" s="160"/>
      <c r="AC55" s="160"/>
      <c r="AD55" s="160"/>
      <c r="AE55" s="160" t="s">
        <v>105</v>
      </c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">
      <c r="A56" s="161"/>
      <c r="B56" s="168"/>
      <c r="C56" s="200" t="s">
        <v>165</v>
      </c>
      <c r="D56" s="172"/>
      <c r="E56" s="176">
        <v>393.66879999999998</v>
      </c>
      <c r="F56" s="179"/>
      <c r="G56" s="179"/>
      <c r="H56" s="179"/>
      <c r="I56" s="179"/>
      <c r="J56" s="179"/>
      <c r="K56" s="179"/>
      <c r="L56" s="179"/>
      <c r="M56" s="179"/>
      <c r="N56" s="170"/>
      <c r="O56" s="170"/>
      <c r="P56" s="170"/>
      <c r="Q56" s="170"/>
      <c r="R56" s="170"/>
      <c r="S56" s="170"/>
      <c r="T56" s="171"/>
      <c r="U56" s="170"/>
      <c r="V56" s="160"/>
      <c r="W56" s="160"/>
      <c r="X56" s="160"/>
      <c r="Y56" s="160"/>
      <c r="Z56" s="160"/>
      <c r="AA56" s="160"/>
      <c r="AB56" s="160"/>
      <c r="AC56" s="160"/>
      <c r="AD56" s="160"/>
      <c r="AE56" s="160" t="s">
        <v>109</v>
      </c>
      <c r="AF56" s="160">
        <v>0</v>
      </c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outlineLevel="1" x14ac:dyDescent="0.2">
      <c r="A57" s="161"/>
      <c r="B57" s="168"/>
      <c r="C57" s="200" t="s">
        <v>166</v>
      </c>
      <c r="D57" s="172"/>
      <c r="E57" s="176">
        <v>171.2269</v>
      </c>
      <c r="F57" s="179"/>
      <c r="G57" s="179"/>
      <c r="H57" s="179"/>
      <c r="I57" s="179"/>
      <c r="J57" s="179"/>
      <c r="K57" s="179"/>
      <c r="L57" s="179"/>
      <c r="M57" s="179"/>
      <c r="N57" s="170"/>
      <c r="O57" s="170"/>
      <c r="P57" s="170"/>
      <c r="Q57" s="170"/>
      <c r="R57" s="170"/>
      <c r="S57" s="170"/>
      <c r="T57" s="171"/>
      <c r="U57" s="170"/>
      <c r="V57" s="160"/>
      <c r="W57" s="160"/>
      <c r="X57" s="160"/>
      <c r="Y57" s="160"/>
      <c r="Z57" s="160"/>
      <c r="AA57" s="160"/>
      <c r="AB57" s="160"/>
      <c r="AC57" s="160"/>
      <c r="AD57" s="160"/>
      <c r="AE57" s="160" t="s">
        <v>109</v>
      </c>
      <c r="AF57" s="160">
        <v>0</v>
      </c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">
      <c r="A58" s="161">
        <v>19</v>
      </c>
      <c r="B58" s="168" t="s">
        <v>170</v>
      </c>
      <c r="C58" s="199" t="s">
        <v>171</v>
      </c>
      <c r="D58" s="170" t="s">
        <v>104</v>
      </c>
      <c r="E58" s="175">
        <v>393.66879999999998</v>
      </c>
      <c r="F58" s="178"/>
      <c r="G58" s="179">
        <f>ROUND(E58*F58,2)</f>
        <v>0</v>
      </c>
      <c r="H58" s="178"/>
      <c r="I58" s="179">
        <f>ROUND(E58*H58,2)</f>
        <v>0</v>
      </c>
      <c r="J58" s="178"/>
      <c r="K58" s="179">
        <f>ROUND(E58*J58,2)</f>
        <v>0</v>
      </c>
      <c r="L58" s="179">
        <v>21</v>
      </c>
      <c r="M58" s="179">
        <f>G58*(1+L58/100)</f>
        <v>0</v>
      </c>
      <c r="N58" s="170">
        <v>6.5199999999999998E-3</v>
      </c>
      <c r="O58" s="170">
        <f>ROUND(E58*N58,5)</f>
        <v>2.5667200000000001</v>
      </c>
      <c r="P58" s="170">
        <v>0</v>
      </c>
      <c r="Q58" s="170">
        <f>ROUND(E58*P58,5)</f>
        <v>0</v>
      </c>
      <c r="R58" s="170"/>
      <c r="S58" s="170"/>
      <c r="T58" s="171">
        <v>4.0000000000000001E-3</v>
      </c>
      <c r="U58" s="170">
        <f>ROUND(E58*T58,2)</f>
        <v>1.57</v>
      </c>
      <c r="V58" s="160"/>
      <c r="W58" s="160"/>
      <c r="X58" s="160"/>
      <c r="Y58" s="160"/>
      <c r="Z58" s="160"/>
      <c r="AA58" s="160"/>
      <c r="AB58" s="160"/>
      <c r="AC58" s="160"/>
      <c r="AD58" s="160"/>
      <c r="AE58" s="160" t="s">
        <v>105</v>
      </c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ht="22.5" outlineLevel="1" x14ac:dyDescent="0.2">
      <c r="A59" s="161">
        <v>20</v>
      </c>
      <c r="B59" s="168" t="s">
        <v>172</v>
      </c>
      <c r="C59" s="199" t="s">
        <v>173</v>
      </c>
      <c r="D59" s="170" t="s">
        <v>104</v>
      </c>
      <c r="E59" s="175">
        <v>393.66879999999998</v>
      </c>
      <c r="F59" s="178"/>
      <c r="G59" s="179">
        <f>ROUND(E59*F59,2)</f>
        <v>0</v>
      </c>
      <c r="H59" s="178"/>
      <c r="I59" s="179">
        <f>ROUND(E59*H59,2)</f>
        <v>0</v>
      </c>
      <c r="J59" s="178"/>
      <c r="K59" s="179">
        <f>ROUND(E59*J59,2)</f>
        <v>0</v>
      </c>
      <c r="L59" s="179">
        <v>21</v>
      </c>
      <c r="M59" s="179">
        <f>G59*(1+L59/100)</f>
        <v>0</v>
      </c>
      <c r="N59" s="170">
        <v>0.18462999999999999</v>
      </c>
      <c r="O59" s="170">
        <f>ROUND(E59*N59,5)</f>
        <v>72.683070000000001</v>
      </c>
      <c r="P59" s="170">
        <v>0</v>
      </c>
      <c r="Q59" s="170">
        <f>ROUND(E59*P59,5)</f>
        <v>0</v>
      </c>
      <c r="R59" s="170"/>
      <c r="S59" s="170"/>
      <c r="T59" s="171">
        <v>2.9000000000000001E-2</v>
      </c>
      <c r="U59" s="170">
        <f>ROUND(E59*T59,2)</f>
        <v>11.42</v>
      </c>
      <c r="V59" s="160"/>
      <c r="W59" s="160"/>
      <c r="X59" s="160"/>
      <c r="Y59" s="160"/>
      <c r="Z59" s="160"/>
      <c r="AA59" s="160"/>
      <c r="AB59" s="160"/>
      <c r="AC59" s="160"/>
      <c r="AD59" s="160"/>
      <c r="AE59" s="160" t="s">
        <v>105</v>
      </c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">
      <c r="A60" s="161"/>
      <c r="B60" s="168"/>
      <c r="C60" s="200" t="s">
        <v>165</v>
      </c>
      <c r="D60" s="172"/>
      <c r="E60" s="176">
        <v>393.66879999999998</v>
      </c>
      <c r="F60" s="179"/>
      <c r="G60" s="179"/>
      <c r="H60" s="179"/>
      <c r="I60" s="179"/>
      <c r="J60" s="179"/>
      <c r="K60" s="179"/>
      <c r="L60" s="179"/>
      <c r="M60" s="179"/>
      <c r="N60" s="170"/>
      <c r="O60" s="170"/>
      <c r="P60" s="170"/>
      <c r="Q60" s="170"/>
      <c r="R60" s="170"/>
      <c r="S60" s="170"/>
      <c r="T60" s="171"/>
      <c r="U60" s="170"/>
      <c r="V60" s="160"/>
      <c r="W60" s="160"/>
      <c r="X60" s="160"/>
      <c r="Y60" s="160"/>
      <c r="Z60" s="160"/>
      <c r="AA60" s="160"/>
      <c r="AB60" s="160"/>
      <c r="AC60" s="160"/>
      <c r="AD60" s="160"/>
      <c r="AE60" s="160" t="s">
        <v>109</v>
      </c>
      <c r="AF60" s="160">
        <v>0</v>
      </c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">
      <c r="A61" s="161">
        <v>21</v>
      </c>
      <c r="B61" s="168" t="s">
        <v>174</v>
      </c>
      <c r="C61" s="199" t="s">
        <v>175</v>
      </c>
      <c r="D61" s="170" t="s">
        <v>104</v>
      </c>
      <c r="E61" s="175">
        <v>393.66879999999998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0">
        <v>6.0999999999999997E-4</v>
      </c>
      <c r="O61" s="170">
        <f>ROUND(E61*N61,5)</f>
        <v>0.24013999999999999</v>
      </c>
      <c r="P61" s="170">
        <v>0</v>
      </c>
      <c r="Q61" s="170">
        <f>ROUND(E61*P61,5)</f>
        <v>0</v>
      </c>
      <c r="R61" s="170"/>
      <c r="S61" s="170"/>
      <c r="T61" s="171">
        <v>2E-3</v>
      </c>
      <c r="U61" s="170">
        <f>ROUND(E61*T61,2)</f>
        <v>0.79</v>
      </c>
      <c r="V61" s="160"/>
      <c r="W61" s="160"/>
      <c r="X61" s="160"/>
      <c r="Y61" s="160"/>
      <c r="Z61" s="160"/>
      <c r="AA61" s="160"/>
      <c r="AB61" s="160"/>
      <c r="AC61" s="160"/>
      <c r="AD61" s="160"/>
      <c r="AE61" s="160" t="s">
        <v>105</v>
      </c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">
      <c r="A62" s="161">
        <v>22</v>
      </c>
      <c r="B62" s="168" t="s">
        <v>176</v>
      </c>
      <c r="C62" s="199" t="s">
        <v>177</v>
      </c>
      <c r="D62" s="170" t="s">
        <v>104</v>
      </c>
      <c r="E62" s="175">
        <v>393.66879999999998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0">
        <v>0.10141</v>
      </c>
      <c r="O62" s="170">
        <f>ROUND(E62*N62,5)</f>
        <v>39.921950000000002</v>
      </c>
      <c r="P62" s="170">
        <v>0</v>
      </c>
      <c r="Q62" s="170">
        <f>ROUND(E62*P62,5)</f>
        <v>0</v>
      </c>
      <c r="R62" s="170"/>
      <c r="S62" s="170"/>
      <c r="T62" s="171">
        <v>1.6E-2</v>
      </c>
      <c r="U62" s="170">
        <f>ROUND(E62*T62,2)</f>
        <v>6.3</v>
      </c>
      <c r="V62" s="160"/>
      <c r="W62" s="160"/>
      <c r="X62" s="160"/>
      <c r="Y62" s="160"/>
      <c r="Z62" s="160"/>
      <c r="AA62" s="160"/>
      <c r="AB62" s="160"/>
      <c r="AC62" s="160"/>
      <c r="AD62" s="160"/>
      <c r="AE62" s="160" t="s">
        <v>105</v>
      </c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">
      <c r="A63" s="161"/>
      <c r="B63" s="168"/>
      <c r="C63" s="200" t="s">
        <v>165</v>
      </c>
      <c r="D63" s="172"/>
      <c r="E63" s="176">
        <v>393.66879999999998</v>
      </c>
      <c r="F63" s="179"/>
      <c r="G63" s="179"/>
      <c r="H63" s="179"/>
      <c r="I63" s="179"/>
      <c r="J63" s="179"/>
      <c r="K63" s="179"/>
      <c r="L63" s="179"/>
      <c r="M63" s="179"/>
      <c r="N63" s="170"/>
      <c r="O63" s="170"/>
      <c r="P63" s="170"/>
      <c r="Q63" s="170"/>
      <c r="R63" s="170"/>
      <c r="S63" s="170"/>
      <c r="T63" s="171"/>
      <c r="U63" s="170"/>
      <c r="V63" s="160"/>
      <c r="W63" s="160"/>
      <c r="X63" s="160"/>
      <c r="Y63" s="160"/>
      <c r="Z63" s="160"/>
      <c r="AA63" s="160"/>
      <c r="AB63" s="160"/>
      <c r="AC63" s="160"/>
      <c r="AD63" s="160"/>
      <c r="AE63" s="160" t="s">
        <v>109</v>
      </c>
      <c r="AF63" s="160">
        <v>0</v>
      </c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">
      <c r="A64" s="161">
        <v>23</v>
      </c>
      <c r="B64" s="168" t="s">
        <v>178</v>
      </c>
      <c r="C64" s="199" t="s">
        <v>179</v>
      </c>
      <c r="D64" s="170" t="s">
        <v>104</v>
      </c>
      <c r="E64" s="175">
        <v>171.2269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0">
        <v>7.3899999999999993E-2</v>
      </c>
      <c r="O64" s="170">
        <f>ROUND(E64*N64,5)</f>
        <v>12.65367</v>
      </c>
      <c r="P64" s="170">
        <v>0</v>
      </c>
      <c r="Q64" s="170">
        <f>ROUND(E64*P64,5)</f>
        <v>0</v>
      </c>
      <c r="R64" s="170"/>
      <c r="S64" s="170"/>
      <c r="T64" s="171">
        <v>0.47799999999999998</v>
      </c>
      <c r="U64" s="170">
        <f>ROUND(E64*T64,2)</f>
        <v>81.849999999999994</v>
      </c>
      <c r="V64" s="160"/>
      <c r="W64" s="160"/>
      <c r="X64" s="160"/>
      <c r="Y64" s="160"/>
      <c r="Z64" s="160"/>
      <c r="AA64" s="160"/>
      <c r="AB64" s="160"/>
      <c r="AC64" s="160"/>
      <c r="AD64" s="160"/>
      <c r="AE64" s="160" t="s">
        <v>105</v>
      </c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">
      <c r="A65" s="161"/>
      <c r="B65" s="168"/>
      <c r="C65" s="200" t="s">
        <v>166</v>
      </c>
      <c r="D65" s="172"/>
      <c r="E65" s="176">
        <v>171.2269</v>
      </c>
      <c r="F65" s="179"/>
      <c r="G65" s="179"/>
      <c r="H65" s="179"/>
      <c r="I65" s="179"/>
      <c r="J65" s="179"/>
      <c r="K65" s="179"/>
      <c r="L65" s="179"/>
      <c r="M65" s="179"/>
      <c r="N65" s="170"/>
      <c r="O65" s="170"/>
      <c r="P65" s="170"/>
      <c r="Q65" s="170"/>
      <c r="R65" s="170"/>
      <c r="S65" s="170"/>
      <c r="T65" s="171"/>
      <c r="U65" s="170"/>
      <c r="V65" s="160"/>
      <c r="W65" s="160"/>
      <c r="X65" s="160"/>
      <c r="Y65" s="160"/>
      <c r="Z65" s="160"/>
      <c r="AA65" s="160"/>
      <c r="AB65" s="160"/>
      <c r="AC65" s="160"/>
      <c r="AD65" s="160"/>
      <c r="AE65" s="160" t="s">
        <v>109</v>
      </c>
      <c r="AF65" s="160">
        <v>0</v>
      </c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">
      <c r="A66" s="161">
        <v>24</v>
      </c>
      <c r="B66" s="168" t="s">
        <v>180</v>
      </c>
      <c r="C66" s="199" t="s">
        <v>181</v>
      </c>
      <c r="D66" s="170" t="s">
        <v>104</v>
      </c>
      <c r="E66" s="175">
        <v>150.0205</v>
      </c>
      <c r="F66" s="178"/>
      <c r="G66" s="179">
        <f>ROUND(E66*F66,2)</f>
        <v>0</v>
      </c>
      <c r="H66" s="178"/>
      <c r="I66" s="179">
        <f>ROUND(E66*H66,2)</f>
        <v>0</v>
      </c>
      <c r="J66" s="178"/>
      <c r="K66" s="179">
        <f>ROUND(E66*J66,2)</f>
        <v>0</v>
      </c>
      <c r="L66" s="179">
        <v>21</v>
      </c>
      <c r="M66" s="179">
        <f>G66*(1+L66/100)</f>
        <v>0</v>
      </c>
      <c r="N66" s="170">
        <v>0.183</v>
      </c>
      <c r="O66" s="170">
        <f>ROUND(E66*N66,5)</f>
        <v>27.453749999999999</v>
      </c>
      <c r="P66" s="170">
        <v>0</v>
      </c>
      <c r="Q66" s="170">
        <f>ROUND(E66*P66,5)</f>
        <v>0</v>
      </c>
      <c r="R66" s="170"/>
      <c r="S66" s="170"/>
      <c r="T66" s="171">
        <v>0</v>
      </c>
      <c r="U66" s="170">
        <f>ROUND(E66*T66,2)</f>
        <v>0</v>
      </c>
      <c r="V66" s="160"/>
      <c r="W66" s="160"/>
      <c r="X66" s="160"/>
      <c r="Y66" s="160"/>
      <c r="Z66" s="160"/>
      <c r="AA66" s="160"/>
      <c r="AB66" s="160"/>
      <c r="AC66" s="160"/>
      <c r="AD66" s="160"/>
      <c r="AE66" s="160" t="s">
        <v>145</v>
      </c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">
      <c r="A67" s="161"/>
      <c r="B67" s="168"/>
      <c r="C67" s="200" t="s">
        <v>182</v>
      </c>
      <c r="D67" s="172"/>
      <c r="E67" s="176">
        <v>150.0205</v>
      </c>
      <c r="F67" s="179"/>
      <c r="G67" s="179"/>
      <c r="H67" s="179"/>
      <c r="I67" s="179"/>
      <c r="J67" s="179"/>
      <c r="K67" s="179"/>
      <c r="L67" s="179"/>
      <c r="M67" s="179"/>
      <c r="N67" s="170"/>
      <c r="O67" s="170"/>
      <c r="P67" s="170"/>
      <c r="Q67" s="170"/>
      <c r="R67" s="170"/>
      <c r="S67" s="170"/>
      <c r="T67" s="171"/>
      <c r="U67" s="170"/>
      <c r="V67" s="160"/>
      <c r="W67" s="160"/>
      <c r="X67" s="160"/>
      <c r="Y67" s="160"/>
      <c r="Z67" s="160"/>
      <c r="AA67" s="160"/>
      <c r="AB67" s="160"/>
      <c r="AC67" s="160"/>
      <c r="AD67" s="160"/>
      <c r="AE67" s="160" t="s">
        <v>109</v>
      </c>
      <c r="AF67" s="160">
        <v>0</v>
      </c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ht="22.5" outlineLevel="1" x14ac:dyDescent="0.2">
      <c r="A68" s="161">
        <v>25</v>
      </c>
      <c r="B68" s="168" t="s">
        <v>183</v>
      </c>
      <c r="C68" s="199" t="s">
        <v>184</v>
      </c>
      <c r="D68" s="170" t="s">
        <v>104</v>
      </c>
      <c r="E68" s="175">
        <v>21.206399999999999</v>
      </c>
      <c r="F68" s="178"/>
      <c r="G68" s="179">
        <f>ROUND(E68*F68,2)</f>
        <v>0</v>
      </c>
      <c r="H68" s="178"/>
      <c r="I68" s="179">
        <f>ROUND(E68*H68,2)</f>
        <v>0</v>
      </c>
      <c r="J68" s="178"/>
      <c r="K68" s="179">
        <f>ROUND(E68*J68,2)</f>
        <v>0</v>
      </c>
      <c r="L68" s="179">
        <v>21</v>
      </c>
      <c r="M68" s="179">
        <f>G68*(1+L68/100)</f>
        <v>0</v>
      </c>
      <c r="N68" s="170">
        <v>0.17599999999999999</v>
      </c>
      <c r="O68" s="170">
        <f>ROUND(E68*N68,5)</f>
        <v>3.7323300000000001</v>
      </c>
      <c r="P68" s="170">
        <v>0</v>
      </c>
      <c r="Q68" s="170">
        <f>ROUND(E68*P68,5)</f>
        <v>0</v>
      </c>
      <c r="R68" s="170"/>
      <c r="S68" s="170"/>
      <c r="T68" s="171">
        <v>0</v>
      </c>
      <c r="U68" s="170">
        <f>ROUND(E68*T68,2)</f>
        <v>0</v>
      </c>
      <c r="V68" s="160"/>
      <c r="W68" s="160"/>
      <c r="X68" s="160"/>
      <c r="Y68" s="160"/>
      <c r="Z68" s="160"/>
      <c r="AA68" s="160"/>
      <c r="AB68" s="160"/>
      <c r="AC68" s="160"/>
      <c r="AD68" s="160"/>
      <c r="AE68" s="160" t="s">
        <v>145</v>
      </c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">
      <c r="A69" s="161"/>
      <c r="B69" s="168"/>
      <c r="C69" s="200" t="s">
        <v>185</v>
      </c>
      <c r="D69" s="172"/>
      <c r="E69" s="176">
        <v>21.206399999999999</v>
      </c>
      <c r="F69" s="179"/>
      <c r="G69" s="179"/>
      <c r="H69" s="179"/>
      <c r="I69" s="179"/>
      <c r="J69" s="179"/>
      <c r="K69" s="179"/>
      <c r="L69" s="179"/>
      <c r="M69" s="179"/>
      <c r="N69" s="170"/>
      <c r="O69" s="170"/>
      <c r="P69" s="170"/>
      <c r="Q69" s="170"/>
      <c r="R69" s="170"/>
      <c r="S69" s="170"/>
      <c r="T69" s="171"/>
      <c r="U69" s="170"/>
      <c r="V69" s="160"/>
      <c r="W69" s="160"/>
      <c r="X69" s="160"/>
      <c r="Y69" s="160"/>
      <c r="Z69" s="160"/>
      <c r="AA69" s="160"/>
      <c r="AB69" s="160"/>
      <c r="AC69" s="160"/>
      <c r="AD69" s="160"/>
      <c r="AE69" s="160" t="s">
        <v>109</v>
      </c>
      <c r="AF69" s="160">
        <v>0</v>
      </c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">
      <c r="A70" s="161">
        <v>26</v>
      </c>
      <c r="B70" s="168" t="s">
        <v>186</v>
      </c>
      <c r="C70" s="199" t="s">
        <v>187</v>
      </c>
      <c r="D70" s="170" t="s">
        <v>104</v>
      </c>
      <c r="E70" s="175">
        <v>60.898000000000003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0">
        <v>5.5449999999999999E-2</v>
      </c>
      <c r="O70" s="170">
        <f>ROUND(E70*N70,5)</f>
        <v>3.3767900000000002</v>
      </c>
      <c r="P70" s="170">
        <v>0</v>
      </c>
      <c r="Q70" s="170">
        <f>ROUND(E70*P70,5)</f>
        <v>0</v>
      </c>
      <c r="R70" s="170"/>
      <c r="S70" s="170"/>
      <c r="T70" s="171">
        <v>0.442</v>
      </c>
      <c r="U70" s="170">
        <f>ROUND(E70*T70,2)</f>
        <v>26.92</v>
      </c>
      <c r="V70" s="160"/>
      <c r="W70" s="160"/>
      <c r="X70" s="160"/>
      <c r="Y70" s="160"/>
      <c r="Z70" s="160"/>
      <c r="AA70" s="160"/>
      <c r="AB70" s="160"/>
      <c r="AC70" s="160"/>
      <c r="AD70" s="160"/>
      <c r="AE70" s="160" t="s">
        <v>105</v>
      </c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">
      <c r="A71" s="161"/>
      <c r="B71" s="168"/>
      <c r="C71" s="200" t="s">
        <v>167</v>
      </c>
      <c r="D71" s="172"/>
      <c r="E71" s="176">
        <v>60.898000000000003</v>
      </c>
      <c r="F71" s="179"/>
      <c r="G71" s="179"/>
      <c r="H71" s="179"/>
      <c r="I71" s="179"/>
      <c r="J71" s="179"/>
      <c r="K71" s="179"/>
      <c r="L71" s="179"/>
      <c r="M71" s="179"/>
      <c r="N71" s="170"/>
      <c r="O71" s="170"/>
      <c r="P71" s="170"/>
      <c r="Q71" s="170"/>
      <c r="R71" s="170"/>
      <c r="S71" s="170"/>
      <c r="T71" s="171"/>
      <c r="U71" s="170"/>
      <c r="V71" s="160"/>
      <c r="W71" s="160"/>
      <c r="X71" s="160"/>
      <c r="Y71" s="160"/>
      <c r="Z71" s="160"/>
      <c r="AA71" s="160"/>
      <c r="AB71" s="160"/>
      <c r="AC71" s="160"/>
      <c r="AD71" s="160"/>
      <c r="AE71" s="160" t="s">
        <v>109</v>
      </c>
      <c r="AF71" s="160">
        <v>0</v>
      </c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">
      <c r="A72" s="161">
        <v>27</v>
      </c>
      <c r="B72" s="168" t="s">
        <v>188</v>
      </c>
      <c r="C72" s="199" t="s">
        <v>189</v>
      </c>
      <c r="D72" s="170" t="s">
        <v>104</v>
      </c>
      <c r="E72" s="175">
        <v>57.369300000000003</v>
      </c>
      <c r="F72" s="178"/>
      <c r="G72" s="179">
        <f>ROUND(E72*F72,2)</f>
        <v>0</v>
      </c>
      <c r="H72" s="178"/>
      <c r="I72" s="179">
        <f>ROUND(E72*H72,2)</f>
        <v>0</v>
      </c>
      <c r="J72" s="178"/>
      <c r="K72" s="179">
        <f>ROUND(E72*J72,2)</f>
        <v>0</v>
      </c>
      <c r="L72" s="179">
        <v>21</v>
      </c>
      <c r="M72" s="179">
        <f>G72*(1+L72/100)</f>
        <v>0</v>
      </c>
      <c r="N72" s="170">
        <v>0.13100000000000001</v>
      </c>
      <c r="O72" s="170">
        <f>ROUND(E72*N72,5)</f>
        <v>7.5153800000000004</v>
      </c>
      <c r="P72" s="170">
        <v>0</v>
      </c>
      <c r="Q72" s="170">
        <f>ROUND(E72*P72,5)</f>
        <v>0</v>
      </c>
      <c r="R72" s="170"/>
      <c r="S72" s="170"/>
      <c r="T72" s="171">
        <v>0</v>
      </c>
      <c r="U72" s="170">
        <f>ROUND(E72*T72,2)</f>
        <v>0</v>
      </c>
      <c r="V72" s="160"/>
      <c r="W72" s="160"/>
      <c r="X72" s="160"/>
      <c r="Y72" s="160"/>
      <c r="Z72" s="160"/>
      <c r="AA72" s="160"/>
      <c r="AB72" s="160"/>
      <c r="AC72" s="160"/>
      <c r="AD72" s="160"/>
      <c r="AE72" s="160" t="s">
        <v>145</v>
      </c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">
      <c r="A73" s="161"/>
      <c r="B73" s="168"/>
      <c r="C73" s="200" t="s">
        <v>190</v>
      </c>
      <c r="D73" s="172"/>
      <c r="E73" s="176">
        <v>57.369300000000003</v>
      </c>
      <c r="F73" s="179"/>
      <c r="G73" s="179"/>
      <c r="H73" s="179"/>
      <c r="I73" s="179"/>
      <c r="J73" s="179"/>
      <c r="K73" s="179"/>
      <c r="L73" s="179"/>
      <c r="M73" s="179"/>
      <c r="N73" s="170"/>
      <c r="O73" s="170"/>
      <c r="P73" s="170"/>
      <c r="Q73" s="170"/>
      <c r="R73" s="170"/>
      <c r="S73" s="170"/>
      <c r="T73" s="171"/>
      <c r="U73" s="170"/>
      <c r="V73" s="160"/>
      <c r="W73" s="160"/>
      <c r="X73" s="160"/>
      <c r="Y73" s="160"/>
      <c r="Z73" s="160"/>
      <c r="AA73" s="160"/>
      <c r="AB73" s="160"/>
      <c r="AC73" s="160"/>
      <c r="AD73" s="160"/>
      <c r="AE73" s="160" t="s">
        <v>109</v>
      </c>
      <c r="AF73" s="160">
        <v>0</v>
      </c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ht="22.5" outlineLevel="1" x14ac:dyDescent="0.2">
      <c r="A74" s="161">
        <v>28</v>
      </c>
      <c r="B74" s="168" t="s">
        <v>191</v>
      </c>
      <c r="C74" s="199" t="s">
        <v>192</v>
      </c>
      <c r="D74" s="170" t="s">
        <v>104</v>
      </c>
      <c r="E74" s="175">
        <v>3.5287000000000002</v>
      </c>
      <c r="F74" s="178"/>
      <c r="G74" s="179">
        <f>ROUND(E74*F74,2)</f>
        <v>0</v>
      </c>
      <c r="H74" s="178"/>
      <c r="I74" s="179">
        <f>ROUND(E74*H74,2)</f>
        <v>0</v>
      </c>
      <c r="J74" s="178"/>
      <c r="K74" s="179">
        <f>ROUND(E74*J74,2)</f>
        <v>0</v>
      </c>
      <c r="L74" s="179">
        <v>21</v>
      </c>
      <c r="M74" s="179">
        <f>G74*(1+L74/100)</f>
        <v>0</v>
      </c>
      <c r="N74" s="170">
        <v>0.13100000000000001</v>
      </c>
      <c r="O74" s="170">
        <f>ROUND(E74*N74,5)</f>
        <v>0.46226</v>
      </c>
      <c r="P74" s="170">
        <v>0</v>
      </c>
      <c r="Q74" s="170">
        <f>ROUND(E74*P74,5)</f>
        <v>0</v>
      </c>
      <c r="R74" s="170"/>
      <c r="S74" s="170"/>
      <c r="T74" s="171">
        <v>0</v>
      </c>
      <c r="U74" s="170">
        <f>ROUND(E74*T74,2)</f>
        <v>0</v>
      </c>
      <c r="V74" s="160"/>
      <c r="W74" s="160"/>
      <c r="X74" s="160"/>
      <c r="Y74" s="160"/>
      <c r="Z74" s="160"/>
      <c r="AA74" s="160"/>
      <c r="AB74" s="160"/>
      <c r="AC74" s="160"/>
      <c r="AD74" s="160"/>
      <c r="AE74" s="160" t="s">
        <v>145</v>
      </c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">
      <c r="A75" s="161"/>
      <c r="B75" s="168"/>
      <c r="C75" s="200" t="s">
        <v>193</v>
      </c>
      <c r="D75" s="172"/>
      <c r="E75" s="176">
        <v>3.5287000000000002</v>
      </c>
      <c r="F75" s="179"/>
      <c r="G75" s="179"/>
      <c r="H75" s="179"/>
      <c r="I75" s="179"/>
      <c r="J75" s="179"/>
      <c r="K75" s="179"/>
      <c r="L75" s="179"/>
      <c r="M75" s="179"/>
      <c r="N75" s="170"/>
      <c r="O75" s="170"/>
      <c r="P75" s="170"/>
      <c r="Q75" s="170"/>
      <c r="R75" s="170"/>
      <c r="S75" s="170"/>
      <c r="T75" s="171"/>
      <c r="U75" s="170"/>
      <c r="V75" s="160"/>
      <c r="W75" s="160"/>
      <c r="X75" s="160"/>
      <c r="Y75" s="160"/>
      <c r="Z75" s="160"/>
      <c r="AA75" s="160"/>
      <c r="AB75" s="160"/>
      <c r="AC75" s="160"/>
      <c r="AD75" s="160"/>
      <c r="AE75" s="160" t="s">
        <v>109</v>
      </c>
      <c r="AF75" s="160">
        <v>0</v>
      </c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x14ac:dyDescent="0.2">
      <c r="A76" s="162" t="s">
        <v>100</v>
      </c>
      <c r="B76" s="169" t="s">
        <v>63</v>
      </c>
      <c r="C76" s="201" t="s">
        <v>64</v>
      </c>
      <c r="D76" s="173"/>
      <c r="E76" s="177"/>
      <c r="F76" s="180"/>
      <c r="G76" s="180">
        <f>SUMIF(AE77:AE77,"&lt;&gt;NOR",G77:G77)</f>
        <v>0</v>
      </c>
      <c r="H76" s="180"/>
      <c r="I76" s="180">
        <f>SUM(I77:I77)</f>
        <v>0</v>
      </c>
      <c r="J76" s="180"/>
      <c r="K76" s="180">
        <f>SUM(K77:K77)</f>
        <v>0</v>
      </c>
      <c r="L76" s="180"/>
      <c r="M76" s="180">
        <f>SUM(M77:M77)</f>
        <v>0</v>
      </c>
      <c r="N76" s="173"/>
      <c r="O76" s="173">
        <f>SUM(O77:O77)</f>
        <v>2.2113</v>
      </c>
      <c r="P76" s="173"/>
      <c r="Q76" s="173">
        <f>SUM(Q77:Q77)</f>
        <v>0</v>
      </c>
      <c r="R76" s="173"/>
      <c r="S76" s="173"/>
      <c r="T76" s="174"/>
      <c r="U76" s="173">
        <f>SUM(U77:U77)</f>
        <v>10.86</v>
      </c>
      <c r="AE76" t="s">
        <v>101</v>
      </c>
    </row>
    <row r="77" spans="1:60" outlineLevel="1" x14ac:dyDescent="0.2">
      <c r="A77" s="161">
        <v>29</v>
      </c>
      <c r="B77" s="168" t="s">
        <v>194</v>
      </c>
      <c r="C77" s="199" t="s">
        <v>195</v>
      </c>
      <c r="D77" s="170" t="s">
        <v>196</v>
      </c>
      <c r="E77" s="175">
        <v>7</v>
      </c>
      <c r="F77" s="178"/>
      <c r="G77" s="179">
        <f>ROUND(E77*F77,2)</f>
        <v>0</v>
      </c>
      <c r="H77" s="178"/>
      <c r="I77" s="179">
        <f>ROUND(E77*H77,2)</f>
        <v>0</v>
      </c>
      <c r="J77" s="178"/>
      <c r="K77" s="179">
        <f>ROUND(E77*J77,2)</f>
        <v>0</v>
      </c>
      <c r="L77" s="179">
        <v>21</v>
      </c>
      <c r="M77" s="179">
        <f>G77*(1+L77/100)</f>
        <v>0</v>
      </c>
      <c r="N77" s="170">
        <v>0.31590000000000001</v>
      </c>
      <c r="O77" s="170">
        <f>ROUND(E77*N77,5)</f>
        <v>2.2113</v>
      </c>
      <c r="P77" s="170">
        <v>0</v>
      </c>
      <c r="Q77" s="170">
        <f>ROUND(E77*P77,5)</f>
        <v>0</v>
      </c>
      <c r="R77" s="170"/>
      <c r="S77" s="170"/>
      <c r="T77" s="171">
        <v>1.5509999999999999</v>
      </c>
      <c r="U77" s="170">
        <f>ROUND(E77*T77,2)</f>
        <v>10.86</v>
      </c>
      <c r="V77" s="160"/>
      <c r="W77" s="160"/>
      <c r="X77" s="160"/>
      <c r="Y77" s="160"/>
      <c r="Z77" s="160"/>
      <c r="AA77" s="160"/>
      <c r="AB77" s="160"/>
      <c r="AC77" s="160"/>
      <c r="AD77" s="160"/>
      <c r="AE77" s="160" t="s">
        <v>105</v>
      </c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x14ac:dyDescent="0.2">
      <c r="A78" s="162" t="s">
        <v>100</v>
      </c>
      <c r="B78" s="169" t="s">
        <v>65</v>
      </c>
      <c r="C78" s="201" t="s">
        <v>66</v>
      </c>
      <c r="D78" s="173"/>
      <c r="E78" s="177"/>
      <c r="F78" s="180"/>
      <c r="G78" s="180">
        <f>SUMIF(AE79:AE104,"&lt;&gt;NOR",G79:G104)</f>
        <v>0</v>
      </c>
      <c r="H78" s="180"/>
      <c r="I78" s="180">
        <f>SUM(I79:I104)</f>
        <v>0</v>
      </c>
      <c r="J78" s="180"/>
      <c r="K78" s="180">
        <f>SUM(K79:K104)</f>
        <v>0</v>
      </c>
      <c r="L78" s="180"/>
      <c r="M78" s="180">
        <f>SUM(M79:M104)</f>
        <v>0</v>
      </c>
      <c r="N78" s="173"/>
      <c r="O78" s="173">
        <f>SUM(O79:O104)</f>
        <v>92.57414</v>
      </c>
      <c r="P78" s="173"/>
      <c r="Q78" s="173">
        <f>SUM(Q79:Q104)</f>
        <v>1.782</v>
      </c>
      <c r="R78" s="173"/>
      <c r="S78" s="173"/>
      <c r="T78" s="174"/>
      <c r="U78" s="173">
        <f>SUM(U79:U104)</f>
        <v>93.6</v>
      </c>
      <c r="AE78" t="s">
        <v>101</v>
      </c>
    </row>
    <row r="79" spans="1:60" outlineLevel="1" x14ac:dyDescent="0.2">
      <c r="A79" s="161">
        <v>30</v>
      </c>
      <c r="B79" s="168" t="s">
        <v>197</v>
      </c>
      <c r="C79" s="199" t="s">
        <v>198</v>
      </c>
      <c r="D79" s="170" t="s">
        <v>127</v>
      </c>
      <c r="E79" s="175">
        <v>57.948599999999999</v>
      </c>
      <c r="F79" s="178"/>
      <c r="G79" s="179">
        <f>ROUND(E79*F79,2)</f>
        <v>0</v>
      </c>
      <c r="H79" s="178"/>
      <c r="I79" s="179">
        <f>ROUND(E79*H79,2)</f>
        <v>0</v>
      </c>
      <c r="J79" s="178"/>
      <c r="K79" s="179">
        <f>ROUND(E79*J79,2)</f>
        <v>0</v>
      </c>
      <c r="L79" s="179">
        <v>21</v>
      </c>
      <c r="M79" s="179">
        <f>G79*(1+L79/100)</f>
        <v>0</v>
      </c>
      <c r="N79" s="170">
        <v>0</v>
      </c>
      <c r="O79" s="170">
        <f>ROUND(E79*N79,5)</f>
        <v>0</v>
      </c>
      <c r="P79" s="170">
        <v>0</v>
      </c>
      <c r="Q79" s="170">
        <f>ROUND(E79*P79,5)</f>
        <v>0</v>
      </c>
      <c r="R79" s="170"/>
      <c r="S79" s="170"/>
      <c r="T79" s="171">
        <v>5.5E-2</v>
      </c>
      <c r="U79" s="170">
        <f>ROUND(E79*T79,2)</f>
        <v>3.19</v>
      </c>
      <c r="V79" s="160"/>
      <c r="W79" s="160"/>
      <c r="X79" s="160"/>
      <c r="Y79" s="160"/>
      <c r="Z79" s="160"/>
      <c r="AA79" s="160"/>
      <c r="AB79" s="160"/>
      <c r="AC79" s="160"/>
      <c r="AD79" s="160"/>
      <c r="AE79" s="160" t="s">
        <v>105</v>
      </c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">
      <c r="A80" s="161"/>
      <c r="B80" s="168"/>
      <c r="C80" s="200" t="s">
        <v>199</v>
      </c>
      <c r="D80" s="172"/>
      <c r="E80" s="176">
        <v>22.360700000000001</v>
      </c>
      <c r="F80" s="179"/>
      <c r="G80" s="179"/>
      <c r="H80" s="179"/>
      <c r="I80" s="179"/>
      <c r="J80" s="179"/>
      <c r="K80" s="179"/>
      <c r="L80" s="179"/>
      <c r="M80" s="179"/>
      <c r="N80" s="170"/>
      <c r="O80" s="170"/>
      <c r="P80" s="170"/>
      <c r="Q80" s="170"/>
      <c r="R80" s="170"/>
      <c r="S80" s="170"/>
      <c r="T80" s="171"/>
      <c r="U80" s="170"/>
      <c r="V80" s="160"/>
      <c r="W80" s="160"/>
      <c r="X80" s="160"/>
      <c r="Y80" s="160"/>
      <c r="Z80" s="160"/>
      <c r="AA80" s="160"/>
      <c r="AB80" s="160"/>
      <c r="AC80" s="160"/>
      <c r="AD80" s="160"/>
      <c r="AE80" s="160" t="s">
        <v>109</v>
      </c>
      <c r="AF80" s="160">
        <v>0</v>
      </c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">
      <c r="A81" s="161"/>
      <c r="B81" s="168"/>
      <c r="C81" s="200" t="s">
        <v>200</v>
      </c>
      <c r="D81" s="172"/>
      <c r="E81" s="176">
        <v>5.7348999999999997</v>
      </c>
      <c r="F81" s="179"/>
      <c r="G81" s="179"/>
      <c r="H81" s="179"/>
      <c r="I81" s="179"/>
      <c r="J81" s="179"/>
      <c r="K81" s="179"/>
      <c r="L81" s="179"/>
      <c r="M81" s="179"/>
      <c r="N81" s="170"/>
      <c r="O81" s="170"/>
      <c r="P81" s="170"/>
      <c r="Q81" s="170"/>
      <c r="R81" s="170"/>
      <c r="S81" s="170"/>
      <c r="T81" s="171"/>
      <c r="U81" s="170"/>
      <c r="V81" s="160"/>
      <c r="W81" s="160"/>
      <c r="X81" s="160"/>
      <c r="Y81" s="160"/>
      <c r="Z81" s="160"/>
      <c r="AA81" s="160"/>
      <c r="AB81" s="160"/>
      <c r="AC81" s="160"/>
      <c r="AD81" s="160"/>
      <c r="AE81" s="160" t="s">
        <v>109</v>
      </c>
      <c r="AF81" s="160">
        <v>0</v>
      </c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">
      <c r="A82" s="161"/>
      <c r="B82" s="168"/>
      <c r="C82" s="200" t="s">
        <v>201</v>
      </c>
      <c r="D82" s="172"/>
      <c r="E82" s="176">
        <v>29.853000000000002</v>
      </c>
      <c r="F82" s="179"/>
      <c r="G82" s="179"/>
      <c r="H82" s="179"/>
      <c r="I82" s="179"/>
      <c r="J82" s="179"/>
      <c r="K82" s="179"/>
      <c r="L82" s="179"/>
      <c r="M82" s="179"/>
      <c r="N82" s="170"/>
      <c r="O82" s="170"/>
      <c r="P82" s="170"/>
      <c r="Q82" s="170"/>
      <c r="R82" s="170"/>
      <c r="S82" s="170"/>
      <c r="T82" s="171"/>
      <c r="U82" s="170"/>
      <c r="V82" s="160"/>
      <c r="W82" s="160"/>
      <c r="X82" s="160"/>
      <c r="Y82" s="160"/>
      <c r="Z82" s="160"/>
      <c r="AA82" s="160"/>
      <c r="AB82" s="160"/>
      <c r="AC82" s="160"/>
      <c r="AD82" s="160"/>
      <c r="AE82" s="160" t="s">
        <v>109</v>
      </c>
      <c r="AF82" s="160">
        <v>0</v>
      </c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ht="22.5" outlineLevel="1" x14ac:dyDescent="0.2">
      <c r="A83" s="161">
        <v>31</v>
      </c>
      <c r="B83" s="168" t="s">
        <v>202</v>
      </c>
      <c r="C83" s="199" t="s">
        <v>203</v>
      </c>
      <c r="D83" s="170" t="s">
        <v>127</v>
      </c>
      <c r="E83" s="175">
        <v>46.89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0">
        <v>0.19289999999999999</v>
      </c>
      <c r="O83" s="170">
        <f>ROUND(E83*N83,5)</f>
        <v>9.0450800000000005</v>
      </c>
      <c r="P83" s="170">
        <v>0</v>
      </c>
      <c r="Q83" s="170">
        <f>ROUND(E83*P83,5)</f>
        <v>0</v>
      </c>
      <c r="R83" s="170"/>
      <c r="S83" s="170"/>
      <c r="T83" s="171">
        <v>0.16200000000000001</v>
      </c>
      <c r="U83" s="170">
        <f>ROUND(E83*T83,2)</f>
        <v>7.6</v>
      </c>
      <c r="V83" s="160"/>
      <c r="W83" s="160"/>
      <c r="X83" s="160"/>
      <c r="Y83" s="160"/>
      <c r="Z83" s="160"/>
      <c r="AA83" s="160"/>
      <c r="AB83" s="160"/>
      <c r="AC83" s="160"/>
      <c r="AD83" s="160"/>
      <c r="AE83" s="160" t="s">
        <v>105</v>
      </c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ht="22.5" outlineLevel="1" x14ac:dyDescent="0.2">
      <c r="A84" s="161"/>
      <c r="B84" s="168"/>
      <c r="C84" s="200" t="s">
        <v>204</v>
      </c>
      <c r="D84" s="172"/>
      <c r="E84" s="176">
        <v>46.89</v>
      </c>
      <c r="F84" s="179"/>
      <c r="G84" s="179"/>
      <c r="H84" s="179"/>
      <c r="I84" s="179"/>
      <c r="J84" s="179"/>
      <c r="K84" s="179"/>
      <c r="L84" s="179"/>
      <c r="M84" s="179"/>
      <c r="N84" s="170"/>
      <c r="O84" s="170"/>
      <c r="P84" s="170"/>
      <c r="Q84" s="170"/>
      <c r="R84" s="170"/>
      <c r="S84" s="170"/>
      <c r="T84" s="171"/>
      <c r="U84" s="170"/>
      <c r="V84" s="160"/>
      <c r="W84" s="160"/>
      <c r="X84" s="160"/>
      <c r="Y84" s="160"/>
      <c r="Z84" s="160"/>
      <c r="AA84" s="160"/>
      <c r="AB84" s="160"/>
      <c r="AC84" s="160"/>
      <c r="AD84" s="160"/>
      <c r="AE84" s="160" t="s">
        <v>109</v>
      </c>
      <c r="AF84" s="160">
        <v>0</v>
      </c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ht="22.5" outlineLevel="1" x14ac:dyDescent="0.2">
      <c r="A85" s="161">
        <v>32</v>
      </c>
      <c r="B85" s="168" t="s">
        <v>205</v>
      </c>
      <c r="C85" s="199" t="s">
        <v>206</v>
      </c>
      <c r="D85" s="170" t="s">
        <v>127</v>
      </c>
      <c r="E85" s="175">
        <v>257.58800000000002</v>
      </c>
      <c r="F85" s="178"/>
      <c r="G85" s="179">
        <f>ROUND(E85*F85,2)</f>
        <v>0</v>
      </c>
      <c r="H85" s="178"/>
      <c r="I85" s="179">
        <f>ROUND(E85*H85,2)</f>
        <v>0</v>
      </c>
      <c r="J85" s="178"/>
      <c r="K85" s="179">
        <f>ROUND(E85*J85,2)</f>
        <v>0</v>
      </c>
      <c r="L85" s="179">
        <v>21</v>
      </c>
      <c r="M85" s="179">
        <f>G85*(1+L85/100)</f>
        <v>0</v>
      </c>
      <c r="N85" s="170">
        <v>0.30847000000000002</v>
      </c>
      <c r="O85" s="170">
        <f>ROUND(E85*N85,5)</f>
        <v>79.458169999999996</v>
      </c>
      <c r="P85" s="170">
        <v>0</v>
      </c>
      <c r="Q85" s="170">
        <f>ROUND(E85*P85,5)</f>
        <v>0</v>
      </c>
      <c r="R85" s="170"/>
      <c r="S85" s="170"/>
      <c r="T85" s="171">
        <v>0.27200000000000002</v>
      </c>
      <c r="U85" s="170">
        <f>ROUND(E85*T85,2)</f>
        <v>70.06</v>
      </c>
      <c r="V85" s="160"/>
      <c r="W85" s="160"/>
      <c r="X85" s="160"/>
      <c r="Y85" s="160"/>
      <c r="Z85" s="160"/>
      <c r="AA85" s="160"/>
      <c r="AB85" s="160"/>
      <c r="AC85" s="160"/>
      <c r="AD85" s="160"/>
      <c r="AE85" s="160" t="s">
        <v>105</v>
      </c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">
      <c r="A86" s="161"/>
      <c r="B86" s="168"/>
      <c r="C86" s="200" t="s">
        <v>207</v>
      </c>
      <c r="D86" s="172"/>
      <c r="E86" s="176">
        <v>73.043999999999997</v>
      </c>
      <c r="F86" s="179"/>
      <c r="G86" s="179"/>
      <c r="H86" s="179"/>
      <c r="I86" s="179"/>
      <c r="J86" s="179"/>
      <c r="K86" s="179"/>
      <c r="L86" s="179"/>
      <c r="M86" s="179"/>
      <c r="N86" s="170"/>
      <c r="O86" s="170"/>
      <c r="P86" s="170"/>
      <c r="Q86" s="170"/>
      <c r="R86" s="170"/>
      <c r="S86" s="170"/>
      <c r="T86" s="171"/>
      <c r="U86" s="170"/>
      <c r="V86" s="160"/>
      <c r="W86" s="160"/>
      <c r="X86" s="160"/>
      <c r="Y86" s="160"/>
      <c r="Z86" s="160"/>
      <c r="AA86" s="160"/>
      <c r="AB86" s="160"/>
      <c r="AC86" s="160"/>
      <c r="AD86" s="160"/>
      <c r="AE86" s="160" t="s">
        <v>109</v>
      </c>
      <c r="AF86" s="160">
        <v>0</v>
      </c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">
      <c r="A87" s="161"/>
      <c r="B87" s="168"/>
      <c r="C87" s="200" t="s">
        <v>208</v>
      </c>
      <c r="D87" s="172"/>
      <c r="E87" s="176">
        <v>110.11199999999999</v>
      </c>
      <c r="F87" s="179"/>
      <c r="G87" s="179"/>
      <c r="H87" s="179"/>
      <c r="I87" s="179"/>
      <c r="J87" s="179"/>
      <c r="K87" s="179"/>
      <c r="L87" s="179"/>
      <c r="M87" s="179"/>
      <c r="N87" s="170"/>
      <c r="O87" s="170"/>
      <c r="P87" s="170"/>
      <c r="Q87" s="170"/>
      <c r="R87" s="170"/>
      <c r="S87" s="170"/>
      <c r="T87" s="171"/>
      <c r="U87" s="170"/>
      <c r="V87" s="160"/>
      <c r="W87" s="160"/>
      <c r="X87" s="160"/>
      <c r="Y87" s="160"/>
      <c r="Z87" s="160"/>
      <c r="AA87" s="160"/>
      <c r="AB87" s="160"/>
      <c r="AC87" s="160"/>
      <c r="AD87" s="160"/>
      <c r="AE87" s="160" t="s">
        <v>109</v>
      </c>
      <c r="AF87" s="160">
        <v>0</v>
      </c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">
      <c r="A88" s="161"/>
      <c r="B88" s="168"/>
      <c r="C88" s="200" t="s">
        <v>209</v>
      </c>
      <c r="D88" s="172"/>
      <c r="E88" s="176">
        <v>74.432000000000002</v>
      </c>
      <c r="F88" s="179"/>
      <c r="G88" s="179"/>
      <c r="H88" s="179"/>
      <c r="I88" s="179"/>
      <c r="J88" s="179"/>
      <c r="K88" s="179"/>
      <c r="L88" s="179"/>
      <c r="M88" s="179"/>
      <c r="N88" s="170"/>
      <c r="O88" s="170"/>
      <c r="P88" s="170"/>
      <c r="Q88" s="170"/>
      <c r="R88" s="170"/>
      <c r="S88" s="170"/>
      <c r="T88" s="171"/>
      <c r="U88" s="170"/>
      <c r="V88" s="160"/>
      <c r="W88" s="160"/>
      <c r="X88" s="160"/>
      <c r="Y88" s="160"/>
      <c r="Z88" s="160"/>
      <c r="AA88" s="160"/>
      <c r="AB88" s="160"/>
      <c r="AC88" s="160"/>
      <c r="AD88" s="160"/>
      <c r="AE88" s="160" t="s">
        <v>109</v>
      </c>
      <c r="AF88" s="160">
        <v>0</v>
      </c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">
      <c r="A89" s="161">
        <v>33</v>
      </c>
      <c r="B89" s="168" t="s">
        <v>210</v>
      </c>
      <c r="C89" s="199" t="s">
        <v>211</v>
      </c>
      <c r="D89" s="170" t="s">
        <v>127</v>
      </c>
      <c r="E89" s="175">
        <v>21</v>
      </c>
      <c r="F89" s="178"/>
      <c r="G89" s="179">
        <f>ROUND(E89*F89,2)</f>
        <v>0</v>
      </c>
      <c r="H89" s="178"/>
      <c r="I89" s="179">
        <f>ROUND(E89*H89,2)</f>
        <v>0</v>
      </c>
      <c r="J89" s="178"/>
      <c r="K89" s="179">
        <f>ROUND(E89*J89,2)</f>
        <v>0</v>
      </c>
      <c r="L89" s="179">
        <v>21</v>
      </c>
      <c r="M89" s="179">
        <f>G89*(1+L89/100)</f>
        <v>0</v>
      </c>
      <c r="N89" s="170">
        <v>0</v>
      </c>
      <c r="O89" s="170">
        <f>ROUND(E89*N89,5)</f>
        <v>0</v>
      </c>
      <c r="P89" s="170">
        <v>0</v>
      </c>
      <c r="Q89" s="170">
        <f>ROUND(E89*P89,5)</f>
        <v>0</v>
      </c>
      <c r="R89" s="170"/>
      <c r="S89" s="170"/>
      <c r="T89" s="171">
        <v>1.2E-2</v>
      </c>
      <c r="U89" s="170">
        <f>ROUND(E89*T89,2)</f>
        <v>0.25</v>
      </c>
      <c r="V89" s="160"/>
      <c r="W89" s="160"/>
      <c r="X89" s="160"/>
      <c r="Y89" s="160"/>
      <c r="Z89" s="160"/>
      <c r="AA89" s="160"/>
      <c r="AB89" s="160"/>
      <c r="AC89" s="160"/>
      <c r="AD89" s="160"/>
      <c r="AE89" s="160" t="s">
        <v>105</v>
      </c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">
      <c r="A90" s="161"/>
      <c r="B90" s="168"/>
      <c r="C90" s="200" t="s">
        <v>212</v>
      </c>
      <c r="D90" s="172"/>
      <c r="E90" s="176">
        <v>12</v>
      </c>
      <c r="F90" s="179"/>
      <c r="G90" s="179"/>
      <c r="H90" s="179"/>
      <c r="I90" s="179"/>
      <c r="J90" s="179"/>
      <c r="K90" s="179"/>
      <c r="L90" s="179"/>
      <c r="M90" s="179"/>
      <c r="N90" s="170"/>
      <c r="O90" s="170"/>
      <c r="P90" s="170"/>
      <c r="Q90" s="170"/>
      <c r="R90" s="170"/>
      <c r="S90" s="170"/>
      <c r="T90" s="171"/>
      <c r="U90" s="170"/>
      <c r="V90" s="160"/>
      <c r="W90" s="160"/>
      <c r="X90" s="160"/>
      <c r="Y90" s="160"/>
      <c r="Z90" s="160"/>
      <c r="AA90" s="160"/>
      <c r="AB90" s="160"/>
      <c r="AC90" s="160"/>
      <c r="AD90" s="160"/>
      <c r="AE90" s="160" t="s">
        <v>109</v>
      </c>
      <c r="AF90" s="160">
        <v>0</v>
      </c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">
      <c r="A91" s="161"/>
      <c r="B91" s="168"/>
      <c r="C91" s="200" t="s">
        <v>213</v>
      </c>
      <c r="D91" s="172"/>
      <c r="E91" s="176">
        <v>9</v>
      </c>
      <c r="F91" s="179"/>
      <c r="G91" s="179"/>
      <c r="H91" s="179"/>
      <c r="I91" s="179"/>
      <c r="J91" s="179"/>
      <c r="K91" s="179"/>
      <c r="L91" s="179"/>
      <c r="M91" s="179"/>
      <c r="N91" s="170"/>
      <c r="O91" s="170"/>
      <c r="P91" s="170"/>
      <c r="Q91" s="170"/>
      <c r="R91" s="170"/>
      <c r="S91" s="170"/>
      <c r="T91" s="171"/>
      <c r="U91" s="170"/>
      <c r="V91" s="160"/>
      <c r="W91" s="160"/>
      <c r="X91" s="160"/>
      <c r="Y91" s="160"/>
      <c r="Z91" s="160"/>
      <c r="AA91" s="160"/>
      <c r="AB91" s="160"/>
      <c r="AC91" s="160"/>
      <c r="AD91" s="160"/>
      <c r="AE91" s="160" t="s">
        <v>109</v>
      </c>
      <c r="AF91" s="160">
        <v>0</v>
      </c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">
      <c r="A92" s="161">
        <v>34</v>
      </c>
      <c r="B92" s="168" t="s">
        <v>214</v>
      </c>
      <c r="C92" s="199" t="s">
        <v>215</v>
      </c>
      <c r="D92" s="170" t="s">
        <v>127</v>
      </c>
      <c r="E92" s="175">
        <v>21</v>
      </c>
      <c r="F92" s="178"/>
      <c r="G92" s="179">
        <f>ROUND(E92*F92,2)</f>
        <v>0</v>
      </c>
      <c r="H92" s="178"/>
      <c r="I92" s="179">
        <f>ROUND(E92*H92,2)</f>
        <v>0</v>
      </c>
      <c r="J92" s="178"/>
      <c r="K92" s="179">
        <f>ROUND(E92*J92,2)</f>
        <v>0</v>
      </c>
      <c r="L92" s="179">
        <v>21</v>
      </c>
      <c r="M92" s="179">
        <f>G92*(1+L92/100)</f>
        <v>0</v>
      </c>
      <c r="N92" s="170">
        <v>9.0000000000000006E-5</v>
      </c>
      <c r="O92" s="170">
        <f>ROUND(E92*N92,5)</f>
        <v>1.89E-3</v>
      </c>
      <c r="P92" s="170">
        <v>0</v>
      </c>
      <c r="Q92" s="170">
        <f>ROUND(E92*P92,5)</f>
        <v>0</v>
      </c>
      <c r="R92" s="170"/>
      <c r="S92" s="170"/>
      <c r="T92" s="171">
        <v>2.1999999999999999E-2</v>
      </c>
      <c r="U92" s="170">
        <f>ROUND(E92*T92,2)</f>
        <v>0.46</v>
      </c>
      <c r="V92" s="160"/>
      <c r="W92" s="160"/>
      <c r="X92" s="160"/>
      <c r="Y92" s="160"/>
      <c r="Z92" s="160"/>
      <c r="AA92" s="160"/>
      <c r="AB92" s="160"/>
      <c r="AC92" s="160"/>
      <c r="AD92" s="160"/>
      <c r="AE92" s="160" t="s">
        <v>105</v>
      </c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outlineLevel="1" x14ac:dyDescent="0.2">
      <c r="A93" s="161"/>
      <c r="B93" s="168"/>
      <c r="C93" s="200" t="s">
        <v>212</v>
      </c>
      <c r="D93" s="172"/>
      <c r="E93" s="176">
        <v>12</v>
      </c>
      <c r="F93" s="179"/>
      <c r="G93" s="179"/>
      <c r="H93" s="179"/>
      <c r="I93" s="179"/>
      <c r="J93" s="179"/>
      <c r="K93" s="179"/>
      <c r="L93" s="179"/>
      <c r="M93" s="179"/>
      <c r="N93" s="170"/>
      <c r="O93" s="170"/>
      <c r="P93" s="170"/>
      <c r="Q93" s="170"/>
      <c r="R93" s="170"/>
      <c r="S93" s="170"/>
      <c r="T93" s="171"/>
      <c r="U93" s="170"/>
      <c r="V93" s="160"/>
      <c r="W93" s="160"/>
      <c r="X93" s="160"/>
      <c r="Y93" s="160"/>
      <c r="Z93" s="160"/>
      <c r="AA93" s="160"/>
      <c r="AB93" s="160"/>
      <c r="AC93" s="160"/>
      <c r="AD93" s="160"/>
      <c r="AE93" s="160" t="s">
        <v>109</v>
      </c>
      <c r="AF93" s="160">
        <v>0</v>
      </c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outlineLevel="1" x14ac:dyDescent="0.2">
      <c r="A94" s="161"/>
      <c r="B94" s="168"/>
      <c r="C94" s="200" t="s">
        <v>213</v>
      </c>
      <c r="D94" s="172"/>
      <c r="E94" s="176">
        <v>9</v>
      </c>
      <c r="F94" s="179"/>
      <c r="G94" s="179"/>
      <c r="H94" s="179"/>
      <c r="I94" s="179"/>
      <c r="J94" s="179"/>
      <c r="K94" s="179"/>
      <c r="L94" s="179"/>
      <c r="M94" s="179"/>
      <c r="N94" s="170"/>
      <c r="O94" s="170"/>
      <c r="P94" s="170"/>
      <c r="Q94" s="170"/>
      <c r="R94" s="170"/>
      <c r="S94" s="170"/>
      <c r="T94" s="171"/>
      <c r="U94" s="170"/>
      <c r="V94" s="160"/>
      <c r="W94" s="160"/>
      <c r="X94" s="160"/>
      <c r="Y94" s="160"/>
      <c r="Z94" s="160"/>
      <c r="AA94" s="160"/>
      <c r="AB94" s="160"/>
      <c r="AC94" s="160"/>
      <c r="AD94" s="160"/>
      <c r="AE94" s="160" t="s">
        <v>109</v>
      </c>
      <c r="AF94" s="160">
        <v>0</v>
      </c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</row>
    <row r="95" spans="1:60" outlineLevel="1" x14ac:dyDescent="0.2">
      <c r="A95" s="161">
        <v>35</v>
      </c>
      <c r="B95" s="168" t="s">
        <v>216</v>
      </c>
      <c r="C95" s="199" t="s">
        <v>217</v>
      </c>
      <c r="D95" s="170" t="s">
        <v>196</v>
      </c>
      <c r="E95" s="175">
        <v>4</v>
      </c>
      <c r="F95" s="178"/>
      <c r="G95" s="179">
        <f>ROUND(E95*F95,2)</f>
        <v>0</v>
      </c>
      <c r="H95" s="178"/>
      <c r="I95" s="179">
        <f>ROUND(E95*H95,2)</f>
        <v>0</v>
      </c>
      <c r="J95" s="178"/>
      <c r="K95" s="179">
        <f>ROUND(E95*J95,2)</f>
        <v>0</v>
      </c>
      <c r="L95" s="179">
        <v>21</v>
      </c>
      <c r="M95" s="179">
        <f>G95*(1+L95/100)</f>
        <v>0</v>
      </c>
      <c r="N95" s="170">
        <v>0.1125</v>
      </c>
      <c r="O95" s="170">
        <f>ROUND(E95*N95,5)</f>
        <v>0.45</v>
      </c>
      <c r="P95" s="170">
        <v>0</v>
      </c>
      <c r="Q95" s="170">
        <f>ROUND(E95*P95,5)</f>
        <v>0</v>
      </c>
      <c r="R95" s="170"/>
      <c r="S95" s="170"/>
      <c r="T95" s="171">
        <v>0.91800000000000004</v>
      </c>
      <c r="U95" s="170">
        <f>ROUND(E95*T95,2)</f>
        <v>3.67</v>
      </c>
      <c r="V95" s="160"/>
      <c r="W95" s="160"/>
      <c r="X95" s="160"/>
      <c r="Y95" s="160"/>
      <c r="Z95" s="160"/>
      <c r="AA95" s="160"/>
      <c r="AB95" s="160"/>
      <c r="AC95" s="160"/>
      <c r="AD95" s="160"/>
      <c r="AE95" s="160" t="s">
        <v>105</v>
      </c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ht="22.5" outlineLevel="1" x14ac:dyDescent="0.2">
      <c r="A96" s="161">
        <v>36</v>
      </c>
      <c r="B96" s="168" t="s">
        <v>218</v>
      </c>
      <c r="C96" s="199" t="s">
        <v>219</v>
      </c>
      <c r="D96" s="170" t="s">
        <v>196</v>
      </c>
      <c r="E96" s="175">
        <v>4</v>
      </c>
      <c r="F96" s="178"/>
      <c r="G96" s="179">
        <f>ROUND(E96*F96,2)</f>
        <v>0</v>
      </c>
      <c r="H96" s="178"/>
      <c r="I96" s="179">
        <f>ROUND(E96*H96,2)</f>
        <v>0</v>
      </c>
      <c r="J96" s="178"/>
      <c r="K96" s="179">
        <f>ROUND(E96*J96,2)</f>
        <v>0</v>
      </c>
      <c r="L96" s="179">
        <v>21</v>
      </c>
      <c r="M96" s="179">
        <f>G96*(1+L96/100)</f>
        <v>0</v>
      </c>
      <c r="N96" s="170">
        <v>0</v>
      </c>
      <c r="O96" s="170">
        <f>ROUND(E96*N96,5)</f>
        <v>0</v>
      </c>
      <c r="P96" s="170">
        <v>0</v>
      </c>
      <c r="Q96" s="170">
        <f>ROUND(E96*P96,5)</f>
        <v>0</v>
      </c>
      <c r="R96" s="170"/>
      <c r="S96" s="170"/>
      <c r="T96" s="171">
        <v>0.2</v>
      </c>
      <c r="U96" s="170">
        <f>ROUND(E96*T96,2)</f>
        <v>0.8</v>
      </c>
      <c r="V96" s="160"/>
      <c r="W96" s="160"/>
      <c r="X96" s="160"/>
      <c r="Y96" s="160"/>
      <c r="Z96" s="160"/>
      <c r="AA96" s="160"/>
      <c r="AB96" s="160"/>
      <c r="AC96" s="160"/>
      <c r="AD96" s="160"/>
      <c r="AE96" s="160" t="s">
        <v>105</v>
      </c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">
      <c r="A97" s="161">
        <v>37</v>
      </c>
      <c r="B97" s="168" t="s">
        <v>220</v>
      </c>
      <c r="C97" s="199" t="s">
        <v>221</v>
      </c>
      <c r="D97" s="170" t="s">
        <v>196</v>
      </c>
      <c r="E97" s="175">
        <v>4</v>
      </c>
      <c r="F97" s="178"/>
      <c r="G97" s="179">
        <f>ROUND(E97*F97,2)</f>
        <v>0</v>
      </c>
      <c r="H97" s="178"/>
      <c r="I97" s="179">
        <f>ROUND(E97*H97,2)</f>
        <v>0</v>
      </c>
      <c r="J97" s="178"/>
      <c r="K97" s="179">
        <f>ROUND(E97*J97,2)</f>
        <v>0</v>
      </c>
      <c r="L97" s="179">
        <v>21</v>
      </c>
      <c r="M97" s="179">
        <f>G97*(1+L97/100)</f>
        <v>0</v>
      </c>
      <c r="N97" s="170">
        <v>7.0000000000000001E-3</v>
      </c>
      <c r="O97" s="170">
        <f>ROUND(E97*N97,5)</f>
        <v>2.8000000000000001E-2</v>
      </c>
      <c r="P97" s="170">
        <v>0</v>
      </c>
      <c r="Q97" s="170">
        <f>ROUND(E97*P97,5)</f>
        <v>0</v>
      </c>
      <c r="R97" s="170"/>
      <c r="S97" s="170"/>
      <c r="T97" s="171">
        <v>0</v>
      </c>
      <c r="U97" s="170">
        <f>ROUND(E97*T97,2)</f>
        <v>0</v>
      </c>
      <c r="V97" s="160"/>
      <c r="W97" s="160"/>
      <c r="X97" s="160"/>
      <c r="Y97" s="160"/>
      <c r="Z97" s="160"/>
      <c r="AA97" s="160"/>
      <c r="AB97" s="160"/>
      <c r="AC97" s="160"/>
      <c r="AD97" s="160"/>
      <c r="AE97" s="160" t="s">
        <v>145</v>
      </c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">
      <c r="A98" s="161"/>
      <c r="B98" s="168"/>
      <c r="C98" s="273" t="s">
        <v>222</v>
      </c>
      <c r="D98" s="274"/>
      <c r="E98" s="275"/>
      <c r="F98" s="276"/>
      <c r="G98" s="277"/>
      <c r="H98" s="179"/>
      <c r="I98" s="179"/>
      <c r="J98" s="179"/>
      <c r="K98" s="179"/>
      <c r="L98" s="179"/>
      <c r="M98" s="179"/>
      <c r="N98" s="170"/>
      <c r="O98" s="170"/>
      <c r="P98" s="170"/>
      <c r="Q98" s="170"/>
      <c r="R98" s="170"/>
      <c r="S98" s="170"/>
      <c r="T98" s="171"/>
      <c r="U98" s="170"/>
      <c r="V98" s="160"/>
      <c r="W98" s="160"/>
      <c r="X98" s="160"/>
      <c r="Y98" s="160"/>
      <c r="Z98" s="160"/>
      <c r="AA98" s="160"/>
      <c r="AB98" s="160"/>
      <c r="AC98" s="160"/>
      <c r="AD98" s="160"/>
      <c r="AE98" s="160" t="s">
        <v>223</v>
      </c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3" t="str">
        <f>C98</f>
        <v>2 x IZ5a Obytná zóna</v>
      </c>
      <c r="BB98" s="160"/>
      <c r="BC98" s="160"/>
      <c r="BD98" s="160"/>
      <c r="BE98" s="160"/>
      <c r="BF98" s="160"/>
      <c r="BG98" s="160"/>
      <c r="BH98" s="160"/>
    </row>
    <row r="99" spans="1:60" outlineLevel="1" x14ac:dyDescent="0.2">
      <c r="A99" s="161"/>
      <c r="B99" s="168"/>
      <c r="C99" s="273" t="s">
        <v>224</v>
      </c>
      <c r="D99" s="274"/>
      <c r="E99" s="275"/>
      <c r="F99" s="276"/>
      <c r="G99" s="277"/>
      <c r="H99" s="179"/>
      <c r="I99" s="179"/>
      <c r="J99" s="179"/>
      <c r="K99" s="179"/>
      <c r="L99" s="179"/>
      <c r="M99" s="179"/>
      <c r="N99" s="170"/>
      <c r="O99" s="170"/>
      <c r="P99" s="170"/>
      <c r="Q99" s="170"/>
      <c r="R99" s="170"/>
      <c r="S99" s="170"/>
      <c r="T99" s="171"/>
      <c r="U99" s="170"/>
      <c r="V99" s="160"/>
      <c r="W99" s="160"/>
      <c r="X99" s="160"/>
      <c r="Y99" s="160"/>
      <c r="Z99" s="160"/>
      <c r="AA99" s="160"/>
      <c r="AB99" s="160"/>
      <c r="AC99" s="160"/>
      <c r="AD99" s="160"/>
      <c r="AE99" s="160" t="s">
        <v>223</v>
      </c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3" t="str">
        <f>C99</f>
        <v>2 x IZ5b Konec obytné zóny</v>
      </c>
      <c r="BB99" s="160"/>
      <c r="BC99" s="160"/>
      <c r="BD99" s="160"/>
      <c r="BE99" s="160"/>
      <c r="BF99" s="160"/>
      <c r="BG99" s="160"/>
      <c r="BH99" s="160"/>
    </row>
    <row r="100" spans="1:60" outlineLevel="1" x14ac:dyDescent="0.2">
      <c r="A100" s="161">
        <v>38</v>
      </c>
      <c r="B100" s="168" t="s">
        <v>225</v>
      </c>
      <c r="C100" s="199" t="s">
        <v>226</v>
      </c>
      <c r="D100" s="170" t="s">
        <v>196</v>
      </c>
      <c r="E100" s="175">
        <v>27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0">
        <v>6.6000000000000003E-2</v>
      </c>
      <c r="O100" s="170">
        <f>ROUND(E100*N100,5)</f>
        <v>1.782</v>
      </c>
      <c r="P100" s="170">
        <v>0</v>
      </c>
      <c r="Q100" s="170">
        <f>ROUND(E100*P100,5)</f>
        <v>0</v>
      </c>
      <c r="R100" s="170"/>
      <c r="S100" s="170"/>
      <c r="T100" s="171">
        <v>0.17</v>
      </c>
      <c r="U100" s="170">
        <f>ROUND(E100*T100,2)</f>
        <v>4.59</v>
      </c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 t="s">
        <v>105</v>
      </c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">
      <c r="A101" s="161"/>
      <c r="B101" s="168"/>
      <c r="C101" s="200" t="s">
        <v>227</v>
      </c>
      <c r="D101" s="172"/>
      <c r="E101" s="176">
        <v>27</v>
      </c>
      <c r="F101" s="179"/>
      <c r="G101" s="179"/>
      <c r="H101" s="179"/>
      <c r="I101" s="179"/>
      <c r="J101" s="179"/>
      <c r="K101" s="179"/>
      <c r="L101" s="179"/>
      <c r="M101" s="179"/>
      <c r="N101" s="170"/>
      <c r="O101" s="170"/>
      <c r="P101" s="170"/>
      <c r="Q101" s="170"/>
      <c r="R101" s="170"/>
      <c r="S101" s="170"/>
      <c r="T101" s="171"/>
      <c r="U101" s="17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 t="s">
        <v>109</v>
      </c>
      <c r="AF101" s="160">
        <v>0</v>
      </c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">
      <c r="A102" s="161">
        <v>39</v>
      </c>
      <c r="B102" s="168" t="s">
        <v>228</v>
      </c>
      <c r="C102" s="199" t="s">
        <v>229</v>
      </c>
      <c r="D102" s="170" t="s">
        <v>196</v>
      </c>
      <c r="E102" s="175">
        <v>810</v>
      </c>
      <c r="F102" s="178"/>
      <c r="G102" s="179">
        <f>ROUND(E102*F102,2)</f>
        <v>0</v>
      </c>
      <c r="H102" s="178"/>
      <c r="I102" s="179">
        <f>ROUND(E102*H102,2)</f>
        <v>0</v>
      </c>
      <c r="J102" s="178"/>
      <c r="K102" s="179">
        <f>ROUND(E102*J102,2)</f>
        <v>0</v>
      </c>
      <c r="L102" s="179">
        <v>21</v>
      </c>
      <c r="M102" s="179">
        <f>G102*(1+L102/100)</f>
        <v>0</v>
      </c>
      <c r="N102" s="170">
        <v>0</v>
      </c>
      <c r="O102" s="170">
        <f>ROUND(E102*N102,5)</f>
        <v>0</v>
      </c>
      <c r="P102" s="170">
        <v>0</v>
      </c>
      <c r="Q102" s="170">
        <f>ROUND(E102*P102,5)</f>
        <v>0</v>
      </c>
      <c r="R102" s="170"/>
      <c r="S102" s="170"/>
      <c r="T102" s="171">
        <v>0</v>
      </c>
      <c r="U102" s="170">
        <f>ROUND(E102*T102,2)</f>
        <v>0</v>
      </c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 t="s">
        <v>105</v>
      </c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outlineLevel="1" x14ac:dyDescent="0.2">
      <c r="A103" s="161"/>
      <c r="B103" s="168"/>
      <c r="C103" s="200" t="s">
        <v>230</v>
      </c>
      <c r="D103" s="172"/>
      <c r="E103" s="176">
        <v>810</v>
      </c>
      <c r="F103" s="179"/>
      <c r="G103" s="179"/>
      <c r="H103" s="179"/>
      <c r="I103" s="179"/>
      <c r="J103" s="179"/>
      <c r="K103" s="179"/>
      <c r="L103" s="179"/>
      <c r="M103" s="179"/>
      <c r="N103" s="170"/>
      <c r="O103" s="170"/>
      <c r="P103" s="170"/>
      <c r="Q103" s="170"/>
      <c r="R103" s="170"/>
      <c r="S103" s="170"/>
      <c r="T103" s="171"/>
      <c r="U103" s="17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 t="s">
        <v>109</v>
      </c>
      <c r="AF103" s="160">
        <v>0</v>
      </c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</row>
    <row r="104" spans="1:60" outlineLevel="1" x14ac:dyDescent="0.2">
      <c r="A104" s="161">
        <v>40</v>
      </c>
      <c r="B104" s="168" t="s">
        <v>231</v>
      </c>
      <c r="C104" s="199" t="s">
        <v>232</v>
      </c>
      <c r="D104" s="170" t="s">
        <v>196</v>
      </c>
      <c r="E104" s="175">
        <v>27</v>
      </c>
      <c r="F104" s="178"/>
      <c r="G104" s="179">
        <f>ROUND(E104*F104,2)</f>
        <v>0</v>
      </c>
      <c r="H104" s="178"/>
      <c r="I104" s="179">
        <f>ROUND(E104*H104,2)</f>
        <v>0</v>
      </c>
      <c r="J104" s="178"/>
      <c r="K104" s="179">
        <f>ROUND(E104*J104,2)</f>
        <v>0</v>
      </c>
      <c r="L104" s="179">
        <v>21</v>
      </c>
      <c r="M104" s="179">
        <f>G104*(1+L104/100)</f>
        <v>0</v>
      </c>
      <c r="N104" s="170">
        <v>6.7000000000000004E-2</v>
      </c>
      <c r="O104" s="170">
        <f>ROUND(E104*N104,5)</f>
        <v>1.8089999999999999</v>
      </c>
      <c r="P104" s="170">
        <v>6.6000000000000003E-2</v>
      </c>
      <c r="Q104" s="170">
        <f>ROUND(E104*P104,5)</f>
        <v>1.782</v>
      </c>
      <c r="R104" s="170"/>
      <c r="S104" s="170"/>
      <c r="T104" s="171">
        <v>0.1105</v>
      </c>
      <c r="U104" s="170">
        <f>ROUND(E104*T104,2)</f>
        <v>2.98</v>
      </c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 t="s">
        <v>105</v>
      </c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x14ac:dyDescent="0.2">
      <c r="A105" s="162" t="s">
        <v>100</v>
      </c>
      <c r="B105" s="169" t="s">
        <v>67</v>
      </c>
      <c r="C105" s="201" t="s">
        <v>68</v>
      </c>
      <c r="D105" s="173"/>
      <c r="E105" s="177"/>
      <c r="F105" s="180"/>
      <c r="G105" s="180">
        <f>SUMIF(AE106:AE107,"&lt;&gt;NOR",G106:G107)</f>
        <v>0</v>
      </c>
      <c r="H105" s="180"/>
      <c r="I105" s="180">
        <f>SUM(I106:I107)</f>
        <v>0</v>
      </c>
      <c r="J105" s="180"/>
      <c r="K105" s="180">
        <f>SUM(K106:K107)</f>
        <v>0</v>
      </c>
      <c r="L105" s="180"/>
      <c r="M105" s="180">
        <f>SUM(M106:M107)</f>
        <v>0</v>
      </c>
      <c r="N105" s="173"/>
      <c r="O105" s="173">
        <f>SUM(O106:O107)</f>
        <v>0</v>
      </c>
      <c r="P105" s="173"/>
      <c r="Q105" s="173">
        <f>SUM(Q106:Q107)</f>
        <v>4.0000000000000001E-3</v>
      </c>
      <c r="R105" s="173"/>
      <c r="S105" s="173"/>
      <c r="T105" s="174"/>
      <c r="U105" s="173">
        <f>SUM(U106:U107)</f>
        <v>0.42000000000000004</v>
      </c>
      <c r="AE105" t="s">
        <v>101</v>
      </c>
    </row>
    <row r="106" spans="1:60" outlineLevel="1" x14ac:dyDescent="0.2">
      <c r="A106" s="161">
        <v>41</v>
      </c>
      <c r="B106" s="168" t="s">
        <v>233</v>
      </c>
      <c r="C106" s="199" t="s">
        <v>234</v>
      </c>
      <c r="D106" s="170" t="s">
        <v>196</v>
      </c>
      <c r="E106" s="175">
        <v>1</v>
      </c>
      <c r="F106" s="178"/>
      <c r="G106" s="179">
        <f>ROUND(E106*F106,2)</f>
        <v>0</v>
      </c>
      <c r="H106" s="178"/>
      <c r="I106" s="179">
        <f>ROUND(E106*H106,2)</f>
        <v>0</v>
      </c>
      <c r="J106" s="178"/>
      <c r="K106" s="179">
        <f>ROUND(E106*J106,2)</f>
        <v>0</v>
      </c>
      <c r="L106" s="179">
        <v>21</v>
      </c>
      <c r="M106" s="179">
        <f>G106*(1+L106/100)</f>
        <v>0</v>
      </c>
      <c r="N106" s="170">
        <v>0</v>
      </c>
      <c r="O106" s="170">
        <f>ROUND(E106*N106,5)</f>
        <v>0</v>
      </c>
      <c r="P106" s="170">
        <v>4.0000000000000001E-3</v>
      </c>
      <c r="Q106" s="170">
        <f>ROUND(E106*P106,5)</f>
        <v>4.0000000000000001E-3</v>
      </c>
      <c r="R106" s="170"/>
      <c r="S106" s="170"/>
      <c r="T106" s="171">
        <v>0.17399999999999999</v>
      </c>
      <c r="U106" s="170">
        <f>ROUND(E106*T106,2)</f>
        <v>0.17</v>
      </c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 t="s">
        <v>105</v>
      </c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</row>
    <row r="107" spans="1:60" outlineLevel="1" x14ac:dyDescent="0.2">
      <c r="A107" s="161">
        <v>42</v>
      </c>
      <c r="B107" s="168" t="s">
        <v>235</v>
      </c>
      <c r="C107" s="199" t="s">
        <v>236</v>
      </c>
      <c r="D107" s="170" t="s">
        <v>196</v>
      </c>
      <c r="E107" s="175">
        <v>1</v>
      </c>
      <c r="F107" s="178"/>
      <c r="G107" s="179">
        <f>ROUND(E107*F107,2)</f>
        <v>0</v>
      </c>
      <c r="H107" s="178"/>
      <c r="I107" s="179">
        <f>ROUND(E107*H107,2)</f>
        <v>0</v>
      </c>
      <c r="J107" s="178"/>
      <c r="K107" s="179">
        <f>ROUND(E107*J107,2)</f>
        <v>0</v>
      </c>
      <c r="L107" s="179">
        <v>21</v>
      </c>
      <c r="M107" s="179">
        <f>G107*(1+L107/100)</f>
        <v>0</v>
      </c>
      <c r="N107" s="170">
        <v>0</v>
      </c>
      <c r="O107" s="170">
        <f>ROUND(E107*N107,5)</f>
        <v>0</v>
      </c>
      <c r="P107" s="170">
        <v>0</v>
      </c>
      <c r="Q107" s="170">
        <f>ROUND(E107*P107,5)</f>
        <v>0</v>
      </c>
      <c r="R107" s="170"/>
      <c r="S107" s="170"/>
      <c r="T107" s="171">
        <v>0.25</v>
      </c>
      <c r="U107" s="170">
        <f>ROUND(E107*T107,2)</f>
        <v>0.25</v>
      </c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 t="s">
        <v>105</v>
      </c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x14ac:dyDescent="0.2">
      <c r="A108" s="162" t="s">
        <v>100</v>
      </c>
      <c r="B108" s="169" t="s">
        <v>69</v>
      </c>
      <c r="C108" s="201" t="s">
        <v>70</v>
      </c>
      <c r="D108" s="173"/>
      <c r="E108" s="177"/>
      <c r="F108" s="180"/>
      <c r="G108" s="180">
        <f>SUMIF(AE109:AE125,"&lt;&gt;NOR",G109:G125)</f>
        <v>0</v>
      </c>
      <c r="H108" s="180"/>
      <c r="I108" s="180">
        <f>SUM(I109:I125)</f>
        <v>0</v>
      </c>
      <c r="J108" s="180"/>
      <c r="K108" s="180">
        <f>SUM(K109:K125)</f>
        <v>0</v>
      </c>
      <c r="L108" s="180"/>
      <c r="M108" s="180">
        <f>SUM(M109:M125)</f>
        <v>0</v>
      </c>
      <c r="N108" s="173"/>
      <c r="O108" s="173">
        <f>SUM(O109:O125)</f>
        <v>0</v>
      </c>
      <c r="P108" s="173"/>
      <c r="Q108" s="173">
        <f>SUM(Q109:Q125)</f>
        <v>0</v>
      </c>
      <c r="R108" s="173"/>
      <c r="S108" s="173"/>
      <c r="T108" s="174"/>
      <c r="U108" s="173">
        <f>SUM(U109:U125)</f>
        <v>27.41</v>
      </c>
      <c r="AE108" t="s">
        <v>101</v>
      </c>
    </row>
    <row r="109" spans="1:60" outlineLevel="1" x14ac:dyDescent="0.2">
      <c r="A109" s="161">
        <v>43</v>
      </c>
      <c r="B109" s="168" t="s">
        <v>237</v>
      </c>
      <c r="C109" s="199" t="s">
        <v>238</v>
      </c>
      <c r="D109" s="170" t="s">
        <v>239</v>
      </c>
      <c r="E109" s="175">
        <v>633.58119999999997</v>
      </c>
      <c r="F109" s="178"/>
      <c r="G109" s="179">
        <f>ROUND(E109*F109,2)</f>
        <v>0</v>
      </c>
      <c r="H109" s="178"/>
      <c r="I109" s="179">
        <f>ROUND(E109*H109,2)</f>
        <v>0</v>
      </c>
      <c r="J109" s="178"/>
      <c r="K109" s="179">
        <f>ROUND(E109*J109,2)</f>
        <v>0</v>
      </c>
      <c r="L109" s="179">
        <v>21</v>
      </c>
      <c r="M109" s="179">
        <f>G109*(1+L109/100)</f>
        <v>0</v>
      </c>
      <c r="N109" s="170">
        <v>0</v>
      </c>
      <c r="O109" s="170">
        <f>ROUND(E109*N109,5)</f>
        <v>0</v>
      </c>
      <c r="P109" s="170">
        <v>0</v>
      </c>
      <c r="Q109" s="170">
        <f>ROUND(E109*P109,5)</f>
        <v>0</v>
      </c>
      <c r="R109" s="170"/>
      <c r="S109" s="170"/>
      <c r="T109" s="171">
        <v>0.01</v>
      </c>
      <c r="U109" s="170">
        <f>ROUND(E109*T109,2)</f>
        <v>6.34</v>
      </c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 t="s">
        <v>105</v>
      </c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">
      <c r="A110" s="161"/>
      <c r="B110" s="168"/>
      <c r="C110" s="200" t="s">
        <v>240</v>
      </c>
      <c r="D110" s="172"/>
      <c r="E110" s="176">
        <v>149.80590000000001</v>
      </c>
      <c r="F110" s="179"/>
      <c r="G110" s="179"/>
      <c r="H110" s="179"/>
      <c r="I110" s="179"/>
      <c r="J110" s="179"/>
      <c r="K110" s="179"/>
      <c r="L110" s="179"/>
      <c r="M110" s="179"/>
      <c r="N110" s="170"/>
      <c r="O110" s="170"/>
      <c r="P110" s="170"/>
      <c r="Q110" s="170"/>
      <c r="R110" s="170"/>
      <c r="S110" s="170"/>
      <c r="T110" s="171"/>
      <c r="U110" s="17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 t="s">
        <v>109</v>
      </c>
      <c r="AF110" s="160">
        <v>0</v>
      </c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">
      <c r="A111" s="161"/>
      <c r="B111" s="168"/>
      <c r="C111" s="200" t="s">
        <v>241</v>
      </c>
      <c r="D111" s="172"/>
      <c r="E111" s="176">
        <v>13.6677</v>
      </c>
      <c r="F111" s="179"/>
      <c r="G111" s="179"/>
      <c r="H111" s="179"/>
      <c r="I111" s="179"/>
      <c r="J111" s="179"/>
      <c r="K111" s="179"/>
      <c r="L111" s="179"/>
      <c r="M111" s="179"/>
      <c r="N111" s="170"/>
      <c r="O111" s="170"/>
      <c r="P111" s="170"/>
      <c r="Q111" s="170"/>
      <c r="R111" s="170"/>
      <c r="S111" s="170"/>
      <c r="T111" s="171"/>
      <c r="U111" s="17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 t="s">
        <v>109</v>
      </c>
      <c r="AF111" s="160">
        <v>0</v>
      </c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">
      <c r="A112" s="161"/>
      <c r="B112" s="168"/>
      <c r="C112" s="200" t="s">
        <v>242</v>
      </c>
      <c r="D112" s="172"/>
      <c r="E112" s="176">
        <v>470.10759999999999</v>
      </c>
      <c r="F112" s="179"/>
      <c r="G112" s="179"/>
      <c r="H112" s="179"/>
      <c r="I112" s="179"/>
      <c r="J112" s="179"/>
      <c r="K112" s="179"/>
      <c r="L112" s="179"/>
      <c r="M112" s="179"/>
      <c r="N112" s="170"/>
      <c r="O112" s="170"/>
      <c r="P112" s="170"/>
      <c r="Q112" s="170"/>
      <c r="R112" s="170"/>
      <c r="S112" s="170"/>
      <c r="T112" s="171"/>
      <c r="U112" s="17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 t="s">
        <v>109</v>
      </c>
      <c r="AF112" s="160">
        <v>0</v>
      </c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">
      <c r="A113" s="161">
        <v>44</v>
      </c>
      <c r="B113" s="168" t="s">
        <v>243</v>
      </c>
      <c r="C113" s="199" t="s">
        <v>244</v>
      </c>
      <c r="D113" s="170" t="s">
        <v>239</v>
      </c>
      <c r="E113" s="175">
        <v>8870.1368000000002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0">
        <v>0</v>
      </c>
      <c r="O113" s="170">
        <f>ROUND(E113*N113,5)</f>
        <v>0</v>
      </c>
      <c r="P113" s="170">
        <v>0</v>
      </c>
      <c r="Q113" s="170">
        <f>ROUND(E113*P113,5)</f>
        <v>0</v>
      </c>
      <c r="R113" s="170"/>
      <c r="S113" s="170"/>
      <c r="T113" s="171">
        <v>0</v>
      </c>
      <c r="U113" s="170">
        <f>ROUND(E113*T113,2)</f>
        <v>0</v>
      </c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 t="s">
        <v>105</v>
      </c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">
      <c r="A114" s="161"/>
      <c r="B114" s="168"/>
      <c r="C114" s="200" t="s">
        <v>245</v>
      </c>
      <c r="D114" s="172"/>
      <c r="E114" s="176">
        <v>8870.1368000000002</v>
      </c>
      <c r="F114" s="179"/>
      <c r="G114" s="179"/>
      <c r="H114" s="179"/>
      <c r="I114" s="179"/>
      <c r="J114" s="179"/>
      <c r="K114" s="179"/>
      <c r="L114" s="179"/>
      <c r="M114" s="179"/>
      <c r="N114" s="170"/>
      <c r="O114" s="170"/>
      <c r="P114" s="170"/>
      <c r="Q114" s="170"/>
      <c r="R114" s="170"/>
      <c r="S114" s="170"/>
      <c r="T114" s="171"/>
      <c r="U114" s="17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 t="s">
        <v>109</v>
      </c>
      <c r="AF114" s="160">
        <v>0</v>
      </c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">
      <c r="A115" s="161">
        <v>45</v>
      </c>
      <c r="B115" s="168" t="s">
        <v>246</v>
      </c>
      <c r="C115" s="199" t="s">
        <v>247</v>
      </c>
      <c r="D115" s="170" t="s">
        <v>239</v>
      </c>
      <c r="E115" s="175">
        <v>30.6313</v>
      </c>
      <c r="F115" s="178"/>
      <c r="G115" s="179">
        <f>ROUND(E115*F115,2)</f>
        <v>0</v>
      </c>
      <c r="H115" s="178"/>
      <c r="I115" s="179">
        <f>ROUND(E115*H115,2)</f>
        <v>0</v>
      </c>
      <c r="J115" s="178"/>
      <c r="K115" s="179">
        <f>ROUND(E115*J115,2)</f>
        <v>0</v>
      </c>
      <c r="L115" s="179">
        <v>21</v>
      </c>
      <c r="M115" s="179">
        <f>G115*(1+L115/100)</f>
        <v>0</v>
      </c>
      <c r="N115" s="170">
        <v>0</v>
      </c>
      <c r="O115" s="170">
        <f>ROUND(E115*N115,5)</f>
        <v>0</v>
      </c>
      <c r="P115" s="170">
        <v>0</v>
      </c>
      <c r="Q115" s="170">
        <f>ROUND(E115*P115,5)</f>
        <v>0</v>
      </c>
      <c r="R115" s="170"/>
      <c r="S115" s="170"/>
      <c r="T115" s="171">
        <v>0.68799999999999994</v>
      </c>
      <c r="U115" s="170">
        <f>ROUND(E115*T115,2)</f>
        <v>21.07</v>
      </c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 t="s">
        <v>105</v>
      </c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 x14ac:dyDescent="0.2">
      <c r="A116" s="161"/>
      <c r="B116" s="168"/>
      <c r="C116" s="200" t="s">
        <v>248</v>
      </c>
      <c r="D116" s="172"/>
      <c r="E116" s="176">
        <v>0.64659999999999995</v>
      </c>
      <c r="F116" s="179"/>
      <c r="G116" s="179"/>
      <c r="H116" s="179"/>
      <c r="I116" s="179"/>
      <c r="J116" s="179"/>
      <c r="K116" s="179"/>
      <c r="L116" s="179"/>
      <c r="M116" s="179"/>
      <c r="N116" s="170"/>
      <c r="O116" s="170"/>
      <c r="P116" s="170"/>
      <c r="Q116" s="170"/>
      <c r="R116" s="170"/>
      <c r="S116" s="170"/>
      <c r="T116" s="171"/>
      <c r="U116" s="17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 t="s">
        <v>109</v>
      </c>
      <c r="AF116" s="160">
        <v>0</v>
      </c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">
      <c r="A117" s="161"/>
      <c r="B117" s="168"/>
      <c r="C117" s="200" t="s">
        <v>249</v>
      </c>
      <c r="D117" s="172"/>
      <c r="E117" s="176">
        <v>29.9847</v>
      </c>
      <c r="F117" s="179"/>
      <c r="G117" s="179"/>
      <c r="H117" s="179"/>
      <c r="I117" s="179"/>
      <c r="J117" s="179"/>
      <c r="K117" s="179"/>
      <c r="L117" s="179"/>
      <c r="M117" s="179"/>
      <c r="N117" s="170"/>
      <c r="O117" s="170"/>
      <c r="P117" s="170"/>
      <c r="Q117" s="170"/>
      <c r="R117" s="170"/>
      <c r="S117" s="170"/>
      <c r="T117" s="171"/>
      <c r="U117" s="17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 t="s">
        <v>109</v>
      </c>
      <c r="AF117" s="160">
        <v>0</v>
      </c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 x14ac:dyDescent="0.2">
      <c r="A118" s="161">
        <v>46</v>
      </c>
      <c r="B118" s="168" t="s">
        <v>250</v>
      </c>
      <c r="C118" s="199" t="s">
        <v>251</v>
      </c>
      <c r="D118" s="170" t="s">
        <v>239</v>
      </c>
      <c r="E118" s="175">
        <v>61.262599999999999</v>
      </c>
      <c r="F118" s="178"/>
      <c r="G118" s="179">
        <f>ROUND(E118*F118,2)</f>
        <v>0</v>
      </c>
      <c r="H118" s="178"/>
      <c r="I118" s="179">
        <f>ROUND(E118*H118,2)</f>
        <v>0</v>
      </c>
      <c r="J118" s="178"/>
      <c r="K118" s="179">
        <f>ROUND(E118*J118,2)</f>
        <v>0</v>
      </c>
      <c r="L118" s="179">
        <v>21</v>
      </c>
      <c r="M118" s="179">
        <f>G118*(1+L118/100)</f>
        <v>0</v>
      </c>
      <c r="N118" s="170">
        <v>0</v>
      </c>
      <c r="O118" s="170">
        <f>ROUND(E118*N118,5)</f>
        <v>0</v>
      </c>
      <c r="P118" s="170">
        <v>0</v>
      </c>
      <c r="Q118" s="170">
        <f>ROUND(E118*P118,5)</f>
        <v>0</v>
      </c>
      <c r="R118" s="170"/>
      <c r="S118" s="170"/>
      <c r="T118" s="171">
        <v>0</v>
      </c>
      <c r="U118" s="170">
        <f>ROUND(E118*T118,2)</f>
        <v>0</v>
      </c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 t="s">
        <v>105</v>
      </c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 x14ac:dyDescent="0.2">
      <c r="A119" s="161"/>
      <c r="B119" s="168"/>
      <c r="C119" s="200" t="s">
        <v>252</v>
      </c>
      <c r="D119" s="172"/>
      <c r="E119" s="176">
        <v>61.262599999999999</v>
      </c>
      <c r="F119" s="179"/>
      <c r="G119" s="179"/>
      <c r="H119" s="179"/>
      <c r="I119" s="179"/>
      <c r="J119" s="179"/>
      <c r="K119" s="179"/>
      <c r="L119" s="179"/>
      <c r="M119" s="179"/>
      <c r="N119" s="170"/>
      <c r="O119" s="170"/>
      <c r="P119" s="170"/>
      <c r="Q119" s="170"/>
      <c r="R119" s="170"/>
      <c r="S119" s="170"/>
      <c r="T119" s="171"/>
      <c r="U119" s="17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 t="s">
        <v>109</v>
      </c>
      <c r="AF119" s="160">
        <v>0</v>
      </c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">
      <c r="A120" s="161">
        <v>47</v>
      </c>
      <c r="B120" s="168" t="s">
        <v>253</v>
      </c>
      <c r="C120" s="199" t="s">
        <v>254</v>
      </c>
      <c r="D120" s="170" t="s">
        <v>239</v>
      </c>
      <c r="E120" s="175">
        <v>149.80590000000001</v>
      </c>
      <c r="F120" s="178"/>
      <c r="G120" s="179">
        <f>ROUND(E120*F120,2)</f>
        <v>0</v>
      </c>
      <c r="H120" s="178"/>
      <c r="I120" s="179">
        <f>ROUND(E120*H120,2)</f>
        <v>0</v>
      </c>
      <c r="J120" s="178"/>
      <c r="K120" s="179">
        <f>ROUND(E120*J120,2)</f>
        <v>0</v>
      </c>
      <c r="L120" s="179">
        <v>21</v>
      </c>
      <c r="M120" s="179">
        <f>G120*(1+L120/100)</f>
        <v>0</v>
      </c>
      <c r="N120" s="170">
        <v>0</v>
      </c>
      <c r="O120" s="170">
        <f>ROUND(E120*N120,5)</f>
        <v>0</v>
      </c>
      <c r="P120" s="170">
        <v>0</v>
      </c>
      <c r="Q120" s="170">
        <f>ROUND(E120*P120,5)</f>
        <v>0</v>
      </c>
      <c r="R120" s="170"/>
      <c r="S120" s="170"/>
      <c r="T120" s="171">
        <v>0</v>
      </c>
      <c r="U120" s="170">
        <f>ROUND(E120*T120,2)</f>
        <v>0</v>
      </c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 t="s">
        <v>105</v>
      </c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outlineLevel="1" x14ac:dyDescent="0.2">
      <c r="A121" s="161"/>
      <c r="B121" s="168"/>
      <c r="C121" s="200" t="s">
        <v>240</v>
      </c>
      <c r="D121" s="172"/>
      <c r="E121" s="176">
        <v>149.80590000000001</v>
      </c>
      <c r="F121" s="179"/>
      <c r="G121" s="179"/>
      <c r="H121" s="179"/>
      <c r="I121" s="179"/>
      <c r="J121" s="179"/>
      <c r="K121" s="179"/>
      <c r="L121" s="179"/>
      <c r="M121" s="179"/>
      <c r="N121" s="170"/>
      <c r="O121" s="170"/>
      <c r="P121" s="170"/>
      <c r="Q121" s="170"/>
      <c r="R121" s="170"/>
      <c r="S121" s="170"/>
      <c r="T121" s="171"/>
      <c r="U121" s="17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 t="s">
        <v>109</v>
      </c>
      <c r="AF121" s="160">
        <v>0</v>
      </c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</row>
    <row r="122" spans="1:60" outlineLevel="1" x14ac:dyDescent="0.2">
      <c r="A122" s="161">
        <v>48</v>
      </c>
      <c r="B122" s="168" t="s">
        <v>255</v>
      </c>
      <c r="C122" s="199" t="s">
        <v>256</v>
      </c>
      <c r="D122" s="170" t="s">
        <v>239</v>
      </c>
      <c r="E122" s="175">
        <v>44.298999999999999</v>
      </c>
      <c r="F122" s="178"/>
      <c r="G122" s="179">
        <f>ROUND(E122*F122,2)</f>
        <v>0</v>
      </c>
      <c r="H122" s="178"/>
      <c r="I122" s="179">
        <f>ROUND(E122*H122,2)</f>
        <v>0</v>
      </c>
      <c r="J122" s="178"/>
      <c r="K122" s="179">
        <f>ROUND(E122*J122,2)</f>
        <v>0</v>
      </c>
      <c r="L122" s="179">
        <v>21</v>
      </c>
      <c r="M122" s="179">
        <f>G122*(1+L122/100)</f>
        <v>0</v>
      </c>
      <c r="N122" s="170">
        <v>0</v>
      </c>
      <c r="O122" s="170">
        <f>ROUND(E122*N122,5)</f>
        <v>0</v>
      </c>
      <c r="P122" s="170">
        <v>0</v>
      </c>
      <c r="Q122" s="170">
        <f>ROUND(E122*P122,5)</f>
        <v>0</v>
      </c>
      <c r="R122" s="170"/>
      <c r="S122" s="170"/>
      <c r="T122" s="171">
        <v>0</v>
      </c>
      <c r="U122" s="170">
        <f>ROUND(E122*T122,2)</f>
        <v>0</v>
      </c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 t="s">
        <v>105</v>
      </c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">
      <c r="A123" s="161"/>
      <c r="B123" s="168"/>
      <c r="C123" s="200" t="s">
        <v>248</v>
      </c>
      <c r="D123" s="172"/>
      <c r="E123" s="176">
        <v>0.64659999999999995</v>
      </c>
      <c r="F123" s="179"/>
      <c r="G123" s="179"/>
      <c r="H123" s="179"/>
      <c r="I123" s="179"/>
      <c r="J123" s="179"/>
      <c r="K123" s="179"/>
      <c r="L123" s="179"/>
      <c r="M123" s="179"/>
      <c r="N123" s="170"/>
      <c r="O123" s="170"/>
      <c r="P123" s="170"/>
      <c r="Q123" s="170"/>
      <c r="R123" s="170"/>
      <c r="S123" s="170"/>
      <c r="T123" s="171"/>
      <c r="U123" s="17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 t="s">
        <v>109</v>
      </c>
      <c r="AF123" s="160">
        <v>0</v>
      </c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">
      <c r="A124" s="161"/>
      <c r="B124" s="168"/>
      <c r="C124" s="200" t="s">
        <v>241</v>
      </c>
      <c r="D124" s="172"/>
      <c r="E124" s="176">
        <v>13.6677</v>
      </c>
      <c r="F124" s="179"/>
      <c r="G124" s="179"/>
      <c r="H124" s="179"/>
      <c r="I124" s="179"/>
      <c r="J124" s="179"/>
      <c r="K124" s="179"/>
      <c r="L124" s="179"/>
      <c r="M124" s="179"/>
      <c r="N124" s="170"/>
      <c r="O124" s="170"/>
      <c r="P124" s="170"/>
      <c r="Q124" s="170"/>
      <c r="R124" s="170"/>
      <c r="S124" s="170"/>
      <c r="T124" s="171"/>
      <c r="U124" s="17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 t="s">
        <v>109</v>
      </c>
      <c r="AF124" s="160">
        <v>0</v>
      </c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">
      <c r="A125" s="161"/>
      <c r="B125" s="168"/>
      <c r="C125" s="200" t="s">
        <v>249</v>
      </c>
      <c r="D125" s="172"/>
      <c r="E125" s="176">
        <v>29.9847</v>
      </c>
      <c r="F125" s="179"/>
      <c r="G125" s="179"/>
      <c r="H125" s="179"/>
      <c r="I125" s="179"/>
      <c r="J125" s="179"/>
      <c r="K125" s="179"/>
      <c r="L125" s="179"/>
      <c r="M125" s="179"/>
      <c r="N125" s="170"/>
      <c r="O125" s="170"/>
      <c r="P125" s="170"/>
      <c r="Q125" s="170"/>
      <c r="R125" s="170"/>
      <c r="S125" s="170"/>
      <c r="T125" s="171"/>
      <c r="U125" s="17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 t="s">
        <v>109</v>
      </c>
      <c r="AF125" s="160">
        <v>0</v>
      </c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x14ac:dyDescent="0.2">
      <c r="A126" s="162" t="s">
        <v>100</v>
      </c>
      <c r="B126" s="169" t="s">
        <v>71</v>
      </c>
      <c r="C126" s="201" t="s">
        <v>72</v>
      </c>
      <c r="D126" s="173"/>
      <c r="E126" s="177"/>
      <c r="F126" s="180"/>
      <c r="G126" s="180">
        <f>SUMIF(AE127:AE132,"&lt;&gt;NOR",G127:G132)</f>
        <v>0</v>
      </c>
      <c r="H126" s="180"/>
      <c r="I126" s="180">
        <f>SUM(I127:I132)</f>
        <v>0</v>
      </c>
      <c r="J126" s="180"/>
      <c r="K126" s="180">
        <f>SUM(K127:K132)</f>
        <v>0</v>
      </c>
      <c r="L126" s="180"/>
      <c r="M126" s="180">
        <f>SUM(M127:M132)</f>
        <v>0</v>
      </c>
      <c r="N126" s="173"/>
      <c r="O126" s="173">
        <f>SUM(O127:O132)</f>
        <v>0</v>
      </c>
      <c r="P126" s="173"/>
      <c r="Q126" s="173">
        <f>SUM(Q127:Q132)</f>
        <v>0</v>
      </c>
      <c r="R126" s="173"/>
      <c r="S126" s="173"/>
      <c r="T126" s="174"/>
      <c r="U126" s="173">
        <f>SUM(U127:U132)</f>
        <v>10.84</v>
      </c>
      <c r="AE126" t="s">
        <v>101</v>
      </c>
    </row>
    <row r="127" spans="1:60" outlineLevel="1" x14ac:dyDescent="0.2">
      <c r="A127" s="161">
        <v>49</v>
      </c>
      <c r="B127" s="168" t="s">
        <v>257</v>
      </c>
      <c r="C127" s="199" t="s">
        <v>258</v>
      </c>
      <c r="D127" s="170" t="s">
        <v>239</v>
      </c>
      <c r="E127" s="175">
        <v>677.59320000000002</v>
      </c>
      <c r="F127" s="178"/>
      <c r="G127" s="179">
        <f>ROUND(E127*F127,2)</f>
        <v>0</v>
      </c>
      <c r="H127" s="178"/>
      <c r="I127" s="179">
        <f>ROUND(E127*H127,2)</f>
        <v>0</v>
      </c>
      <c r="J127" s="178"/>
      <c r="K127" s="179">
        <f>ROUND(E127*J127,2)</f>
        <v>0</v>
      </c>
      <c r="L127" s="179">
        <v>21</v>
      </c>
      <c r="M127" s="179">
        <f>G127*(1+L127/100)</f>
        <v>0</v>
      </c>
      <c r="N127" s="170">
        <v>0</v>
      </c>
      <c r="O127" s="170">
        <f>ROUND(E127*N127,5)</f>
        <v>0</v>
      </c>
      <c r="P127" s="170">
        <v>0</v>
      </c>
      <c r="Q127" s="170">
        <f>ROUND(E127*P127,5)</f>
        <v>0</v>
      </c>
      <c r="R127" s="170"/>
      <c r="S127" s="170"/>
      <c r="T127" s="171">
        <v>1.6E-2</v>
      </c>
      <c r="U127" s="170">
        <f>ROUND(E127*T127,2)</f>
        <v>10.84</v>
      </c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 t="s">
        <v>105</v>
      </c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">
      <c r="A128" s="161"/>
      <c r="B128" s="168"/>
      <c r="C128" s="200" t="s">
        <v>259</v>
      </c>
      <c r="D128" s="172"/>
      <c r="E128" s="176">
        <v>4.3593000000000002</v>
      </c>
      <c r="F128" s="179"/>
      <c r="G128" s="179"/>
      <c r="H128" s="179"/>
      <c r="I128" s="179"/>
      <c r="J128" s="179"/>
      <c r="K128" s="179"/>
      <c r="L128" s="179"/>
      <c r="M128" s="179"/>
      <c r="N128" s="170"/>
      <c r="O128" s="170"/>
      <c r="P128" s="170"/>
      <c r="Q128" s="170"/>
      <c r="R128" s="170"/>
      <c r="S128" s="170"/>
      <c r="T128" s="171"/>
      <c r="U128" s="17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 t="s">
        <v>109</v>
      </c>
      <c r="AF128" s="160">
        <v>0</v>
      </c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">
      <c r="A129" s="161"/>
      <c r="B129" s="168"/>
      <c r="C129" s="200" t="s">
        <v>260</v>
      </c>
      <c r="D129" s="172"/>
      <c r="E129" s="176">
        <v>0.11749999999999999</v>
      </c>
      <c r="F129" s="179"/>
      <c r="G129" s="179"/>
      <c r="H129" s="179"/>
      <c r="I129" s="179"/>
      <c r="J129" s="179"/>
      <c r="K129" s="179"/>
      <c r="L129" s="179"/>
      <c r="M129" s="179"/>
      <c r="N129" s="170"/>
      <c r="O129" s="170"/>
      <c r="P129" s="170"/>
      <c r="Q129" s="170"/>
      <c r="R129" s="170"/>
      <c r="S129" s="170"/>
      <c r="T129" s="171"/>
      <c r="U129" s="17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 t="s">
        <v>109</v>
      </c>
      <c r="AF129" s="160">
        <v>0</v>
      </c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">
      <c r="A130" s="161"/>
      <c r="B130" s="168"/>
      <c r="C130" s="200" t="s">
        <v>261</v>
      </c>
      <c r="D130" s="172"/>
      <c r="E130" s="176">
        <v>578.33100000000002</v>
      </c>
      <c r="F130" s="179"/>
      <c r="G130" s="179"/>
      <c r="H130" s="179"/>
      <c r="I130" s="179"/>
      <c r="J130" s="179"/>
      <c r="K130" s="179"/>
      <c r="L130" s="179"/>
      <c r="M130" s="179"/>
      <c r="N130" s="170"/>
      <c r="O130" s="170"/>
      <c r="P130" s="170"/>
      <c r="Q130" s="170"/>
      <c r="R130" s="170"/>
      <c r="S130" s="170"/>
      <c r="T130" s="171"/>
      <c r="U130" s="17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 t="s">
        <v>109</v>
      </c>
      <c r="AF130" s="160">
        <v>0</v>
      </c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">
      <c r="A131" s="161"/>
      <c r="B131" s="168"/>
      <c r="C131" s="200" t="s">
        <v>262</v>
      </c>
      <c r="D131" s="172"/>
      <c r="E131" s="176">
        <v>2.2113</v>
      </c>
      <c r="F131" s="179"/>
      <c r="G131" s="179"/>
      <c r="H131" s="179"/>
      <c r="I131" s="179"/>
      <c r="J131" s="179"/>
      <c r="K131" s="179"/>
      <c r="L131" s="179"/>
      <c r="M131" s="179"/>
      <c r="N131" s="170"/>
      <c r="O131" s="170"/>
      <c r="P131" s="170"/>
      <c r="Q131" s="170"/>
      <c r="R131" s="170"/>
      <c r="S131" s="170"/>
      <c r="T131" s="171"/>
      <c r="U131" s="17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 t="s">
        <v>109</v>
      </c>
      <c r="AF131" s="160">
        <v>0</v>
      </c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 x14ac:dyDescent="0.2">
      <c r="A132" s="188"/>
      <c r="B132" s="189"/>
      <c r="C132" s="202" t="s">
        <v>263</v>
      </c>
      <c r="D132" s="190"/>
      <c r="E132" s="191">
        <v>92.574100000000001</v>
      </c>
      <c r="F132" s="192"/>
      <c r="G132" s="192"/>
      <c r="H132" s="192"/>
      <c r="I132" s="192"/>
      <c r="J132" s="192"/>
      <c r="K132" s="192"/>
      <c r="L132" s="192"/>
      <c r="M132" s="192"/>
      <c r="N132" s="193"/>
      <c r="O132" s="193"/>
      <c r="P132" s="193"/>
      <c r="Q132" s="193"/>
      <c r="R132" s="193"/>
      <c r="S132" s="193"/>
      <c r="T132" s="194"/>
      <c r="U132" s="193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 t="s">
        <v>109</v>
      </c>
      <c r="AF132" s="160">
        <v>0</v>
      </c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x14ac:dyDescent="0.2">
      <c r="A133" s="6"/>
      <c r="B133" s="7" t="s">
        <v>264</v>
      </c>
      <c r="C133" s="203" t="s">
        <v>264</v>
      </c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AC133">
        <v>15</v>
      </c>
      <c r="AD133">
        <v>21</v>
      </c>
    </row>
    <row r="134" spans="1:60" x14ac:dyDescent="0.2">
      <c r="A134" s="195"/>
      <c r="B134" s="196">
        <v>26</v>
      </c>
      <c r="C134" s="204" t="s">
        <v>264</v>
      </c>
      <c r="D134" s="197"/>
      <c r="E134" s="197"/>
      <c r="F134" s="197"/>
      <c r="G134" s="198">
        <f>G8+G47+G50+G76+G78+G105+G108+G126</f>
        <v>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AC134">
        <f>SUMIF(L7:L132,AC133,G7:G132)</f>
        <v>0</v>
      </c>
      <c r="AD134">
        <f>SUMIF(L7:L132,AD133,G7:G132)</f>
        <v>0</v>
      </c>
      <c r="AE134" t="s">
        <v>265</v>
      </c>
    </row>
    <row r="135" spans="1:60" x14ac:dyDescent="0.2">
      <c r="A135" s="6"/>
      <c r="B135" s="7" t="s">
        <v>264</v>
      </c>
      <c r="C135" s="203" t="s">
        <v>264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</row>
    <row r="136" spans="1:60" x14ac:dyDescent="0.2">
      <c r="A136" s="6"/>
      <c r="B136" s="7" t="s">
        <v>264</v>
      </c>
      <c r="C136" s="203" t="s">
        <v>264</v>
      </c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</row>
    <row r="137" spans="1:60" x14ac:dyDescent="0.2">
      <c r="A137" s="252">
        <v>33</v>
      </c>
      <c r="B137" s="252"/>
      <c r="C137" s="25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</row>
    <row r="138" spans="1:60" x14ac:dyDescent="0.2">
      <c r="A138" s="254"/>
      <c r="B138" s="255"/>
      <c r="C138" s="256"/>
      <c r="D138" s="255"/>
      <c r="E138" s="255"/>
      <c r="F138" s="255"/>
      <c r="G138" s="257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AE138" t="s">
        <v>266</v>
      </c>
    </row>
    <row r="139" spans="1:60" x14ac:dyDescent="0.2">
      <c r="A139" s="258"/>
      <c r="B139" s="259"/>
      <c r="C139" s="260"/>
      <c r="D139" s="259"/>
      <c r="E139" s="259"/>
      <c r="F139" s="259"/>
      <c r="G139" s="26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</row>
    <row r="140" spans="1:60" x14ac:dyDescent="0.2">
      <c r="A140" s="258"/>
      <c r="B140" s="259"/>
      <c r="C140" s="260"/>
      <c r="D140" s="259"/>
      <c r="E140" s="259"/>
      <c r="F140" s="259"/>
      <c r="G140" s="26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</row>
    <row r="141" spans="1:60" x14ac:dyDescent="0.2">
      <c r="A141" s="258"/>
      <c r="B141" s="259"/>
      <c r="C141" s="260"/>
      <c r="D141" s="259"/>
      <c r="E141" s="259"/>
      <c r="F141" s="259"/>
      <c r="G141" s="26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</row>
    <row r="142" spans="1:60" x14ac:dyDescent="0.2">
      <c r="A142" s="262"/>
      <c r="B142" s="263"/>
      <c r="C142" s="264"/>
      <c r="D142" s="263"/>
      <c r="E142" s="263"/>
      <c r="F142" s="263"/>
      <c r="G142" s="26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</row>
    <row r="143" spans="1:60" x14ac:dyDescent="0.2">
      <c r="A143" s="6"/>
      <c r="B143" s="7" t="s">
        <v>264</v>
      </c>
      <c r="C143" s="203" t="s">
        <v>264</v>
      </c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</row>
    <row r="144" spans="1:60" x14ac:dyDescent="0.2">
      <c r="C144" s="205"/>
      <c r="AE144" t="s">
        <v>267</v>
      </c>
    </row>
  </sheetData>
  <mergeCells count="8">
    <mergeCell ref="A137:C137"/>
    <mergeCell ref="A138:G142"/>
    <mergeCell ref="A1:G1"/>
    <mergeCell ref="C2:G2"/>
    <mergeCell ref="C3:G3"/>
    <mergeCell ref="C4:G4"/>
    <mergeCell ref="C98:G98"/>
    <mergeCell ref="C99:G99"/>
  </mergeCells>
  <pageMargins left="0.59055118110236204" right="0.39370078740157499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von On</dc:creator>
  <cp:lastModifiedBy>Pravec, Luboš</cp:lastModifiedBy>
  <cp:lastPrinted>2017-07-04T11:44:29Z</cp:lastPrinted>
  <dcterms:created xsi:type="dcterms:W3CDTF">2009-04-08T07:15:50Z</dcterms:created>
  <dcterms:modified xsi:type="dcterms:W3CDTF">2017-07-04T11:47:11Z</dcterms:modified>
</cp:coreProperties>
</file>