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Pol'!$A$1:$U$129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19" i="12" l="1"/>
  <c r="F39" i="1" s="1"/>
  <c r="AD119" i="12"/>
  <c r="G39" i="1" s="1"/>
  <c r="G40" i="1" s="1"/>
  <c r="G25" i="1" s="1"/>
  <c r="G26" i="1" s="1"/>
  <c r="BA75" i="12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5" i="12"/>
  <c r="I25" i="12"/>
  <c r="K25" i="12"/>
  <c r="M25" i="12"/>
  <c r="O25" i="12"/>
  <c r="Q25" i="12"/>
  <c r="U25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G42" i="12"/>
  <c r="M42" i="12" s="1"/>
  <c r="M41" i="12" s="1"/>
  <c r="I42" i="12"/>
  <c r="I41" i="12" s="1"/>
  <c r="G48" i="1" s="1"/>
  <c r="K42" i="12"/>
  <c r="K41" i="12" s="1"/>
  <c r="H48" i="1" s="1"/>
  <c r="O42" i="12"/>
  <c r="O41" i="12" s="1"/>
  <c r="Q42" i="12"/>
  <c r="Q41" i="12" s="1"/>
  <c r="U42" i="12"/>
  <c r="U41" i="12" s="1"/>
  <c r="G44" i="12"/>
  <c r="U44" i="12"/>
  <c r="G45" i="12"/>
  <c r="M45" i="12" s="1"/>
  <c r="M44" i="12" s="1"/>
  <c r="I45" i="12"/>
  <c r="I44" i="12" s="1"/>
  <c r="G49" i="1" s="1"/>
  <c r="K45" i="12"/>
  <c r="K44" i="12" s="1"/>
  <c r="H49" i="1" s="1"/>
  <c r="O45" i="12"/>
  <c r="O44" i="12" s="1"/>
  <c r="Q45" i="12"/>
  <c r="Q44" i="12" s="1"/>
  <c r="U45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9" i="12"/>
  <c r="M59" i="12" s="1"/>
  <c r="I59" i="12"/>
  <c r="K59" i="12"/>
  <c r="O59" i="12"/>
  <c r="Q59" i="12"/>
  <c r="U59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Q63" i="12" s="1"/>
  <c r="U64" i="12"/>
  <c r="G66" i="12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U63" i="12" s="1"/>
  <c r="G70" i="12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9" i="12"/>
  <c r="M79" i="12" s="1"/>
  <c r="I79" i="12"/>
  <c r="K79" i="12"/>
  <c r="O79" i="12"/>
  <c r="Q79" i="12"/>
  <c r="U79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7" i="12"/>
  <c r="M87" i="12" s="1"/>
  <c r="I87" i="12"/>
  <c r="K87" i="12"/>
  <c r="K86" i="12" s="1"/>
  <c r="H53" i="1" s="1"/>
  <c r="O87" i="12"/>
  <c r="O86" i="12" s="1"/>
  <c r="Q87" i="12"/>
  <c r="U87" i="12"/>
  <c r="U86" i="12" s="1"/>
  <c r="G88" i="12"/>
  <c r="M88" i="12" s="1"/>
  <c r="I88" i="12"/>
  <c r="I86" i="12" s="1"/>
  <c r="G53" i="1" s="1"/>
  <c r="K88" i="12"/>
  <c r="O88" i="12"/>
  <c r="Q88" i="12"/>
  <c r="Q86" i="12" s="1"/>
  <c r="U88" i="12"/>
  <c r="G90" i="12"/>
  <c r="G89" i="12" s="1"/>
  <c r="I90" i="12"/>
  <c r="K90" i="12"/>
  <c r="O90" i="12"/>
  <c r="Q90" i="12"/>
  <c r="Q89" i="12" s="1"/>
  <c r="U90" i="12"/>
  <c r="G93" i="12"/>
  <c r="M93" i="12" s="1"/>
  <c r="I93" i="12"/>
  <c r="K93" i="12"/>
  <c r="K89" i="12" s="1"/>
  <c r="H54" i="1" s="1"/>
  <c r="O93" i="12"/>
  <c r="Q93" i="12"/>
  <c r="U93" i="12"/>
  <c r="G95" i="12"/>
  <c r="M95" i="12" s="1"/>
  <c r="I95" i="12"/>
  <c r="K95" i="12"/>
  <c r="O95" i="12"/>
  <c r="Q95" i="12"/>
  <c r="U95" i="12"/>
  <c r="G100" i="12"/>
  <c r="M100" i="12" s="1"/>
  <c r="I100" i="12"/>
  <c r="K100" i="12"/>
  <c r="O100" i="12"/>
  <c r="Q100" i="12"/>
  <c r="U100" i="12"/>
  <c r="G102" i="12"/>
  <c r="I102" i="12"/>
  <c r="K102" i="12"/>
  <c r="M102" i="12"/>
  <c r="O102" i="12"/>
  <c r="Q102" i="12"/>
  <c r="U102" i="12"/>
  <c r="G108" i="12"/>
  <c r="U108" i="12"/>
  <c r="G109" i="12"/>
  <c r="M109" i="12" s="1"/>
  <c r="M108" i="12" s="1"/>
  <c r="I109" i="12"/>
  <c r="I108" i="12" s="1"/>
  <c r="G55" i="1" s="1"/>
  <c r="K109" i="12"/>
  <c r="K108" i="12" s="1"/>
  <c r="H55" i="1" s="1"/>
  <c r="O109" i="12"/>
  <c r="O108" i="12" s="1"/>
  <c r="Q109" i="12"/>
  <c r="Q108" i="12" s="1"/>
  <c r="U109" i="12"/>
  <c r="G115" i="12"/>
  <c r="K115" i="12"/>
  <c r="H56" i="1" s="1"/>
  <c r="G17" i="1" s="1"/>
  <c r="U115" i="12"/>
  <c r="G116" i="12"/>
  <c r="M116" i="12" s="1"/>
  <c r="M115" i="12" s="1"/>
  <c r="I116" i="12"/>
  <c r="I115" i="12" s="1"/>
  <c r="G56" i="1" s="1"/>
  <c r="E17" i="1" s="1"/>
  <c r="K116" i="12"/>
  <c r="O116" i="12"/>
  <c r="O115" i="12" s="1"/>
  <c r="Q116" i="12"/>
  <c r="Q115" i="12" s="1"/>
  <c r="U116" i="12"/>
  <c r="I20" i="1"/>
  <c r="G20" i="1"/>
  <c r="E20" i="1"/>
  <c r="I19" i="1"/>
  <c r="G19" i="1"/>
  <c r="E19" i="1"/>
  <c r="I18" i="1"/>
  <c r="G18" i="1"/>
  <c r="E18" i="1"/>
  <c r="I17" i="1"/>
  <c r="I16" i="1"/>
  <c r="I5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8" i="1" s="1"/>
  <c r="H39" i="1"/>
  <c r="H40" i="1" s="1"/>
  <c r="I89" i="12"/>
  <c r="G54" i="1" s="1"/>
  <c r="Q69" i="12"/>
  <c r="I69" i="12"/>
  <c r="G52" i="1" s="1"/>
  <c r="I63" i="12"/>
  <c r="G51" i="1" s="1"/>
  <c r="U47" i="12"/>
  <c r="K8" i="12"/>
  <c r="H47" i="1" s="1"/>
  <c r="U89" i="12"/>
  <c r="K69" i="12"/>
  <c r="H52" i="1" s="1"/>
  <c r="G47" i="12"/>
  <c r="U8" i="12"/>
  <c r="M90" i="12"/>
  <c r="U69" i="12"/>
  <c r="G63" i="12"/>
  <c r="Q8" i="12"/>
  <c r="G8" i="12"/>
  <c r="G119" i="12" s="1"/>
  <c r="O69" i="12"/>
  <c r="O47" i="12"/>
  <c r="I8" i="12"/>
  <c r="G47" i="1" s="1"/>
  <c r="O89" i="12"/>
  <c r="M86" i="12"/>
  <c r="G69" i="12"/>
  <c r="K63" i="12"/>
  <c r="H51" i="1" s="1"/>
  <c r="O63" i="12"/>
  <c r="K47" i="12"/>
  <c r="H50" i="1" s="1"/>
  <c r="Q47" i="12"/>
  <c r="I47" i="12"/>
  <c r="G50" i="1" s="1"/>
  <c r="O8" i="12"/>
  <c r="G23" i="1"/>
  <c r="M47" i="12"/>
  <c r="M89" i="12"/>
  <c r="M63" i="12"/>
  <c r="G86" i="12"/>
  <c r="M70" i="12"/>
  <c r="M69" i="12" s="1"/>
  <c r="M66" i="12"/>
  <c r="M9" i="12"/>
  <c r="M8" i="12" s="1"/>
  <c r="I21" i="1"/>
  <c r="I39" i="1"/>
  <c r="I40" i="1" s="1"/>
  <c r="J39" i="1" s="1"/>
  <c r="J40" i="1" s="1"/>
  <c r="G57" i="1" l="1"/>
  <c r="E16" i="1"/>
  <c r="E21" i="1" s="1"/>
  <c r="H57" i="1"/>
  <c r="G16" i="1"/>
  <c r="G21" i="1" s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<sst xmlns="http://schemas.openxmlformats.org/spreadsheetml/2006/main" count="497" uniqueCount="268">
  <si>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</si>
  <si>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</si>
  <si>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</si>
  <si>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</si>
  <si>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</si>
  <si>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</si>
  <si>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</si>
  <si>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</si>
  <si>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</si>
  <si>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</si>
  <si>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</si>
  <si>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</si>
  <si>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</si>
  <si>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</si>
  <si>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</si>
  <si>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</si>
  <si>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</si>
  <si>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</si>
  <si>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</si>
  <si>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</si>
  <si>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</si>
  <si>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</si>
  <si>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</si>
  <si>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</si>
  <si>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</si>
  <si>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</si>
  <si>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</si>
  <si>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</si>
  <si>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</si>
  <si>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</si>
  <si>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</si>
  <si>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</si>
  <si>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</si>
  <si>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</si>
  <si>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</si>
  <si>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</si>
  <si>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</si>
  <si>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</si>
  <si>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</si>
  <si>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</si>
  <si>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</si>
  <si>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</si>
  <si>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</si>
  <si>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</si>
  <si>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</si>
  <si>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Jiří Soukup</t>
  </si>
  <si>
    <t>Sokolov, 5.května - stavební úpravy místní zklidněné komunikace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</si>
  <si>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</si>
  <si>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</si>
  <si>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</si>
  <si>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</si>
  <si>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</si>
  <si>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</si>
  <si>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</si>
  <si>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</si>
  <si>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</si>
  <si>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</si>
  <si>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</si>
  <si>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</si>
  <si>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</si>
  <si>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</si>
  <si>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</si>
  <si>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</si>
  <si>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</si>
  <si>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</si>
  <si>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</si>
  <si>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</si>
  <si>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</si>
  <si>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</si>
  <si>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</si>
  <si>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</si>
  <si>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</si>
  <si>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</si>
  <si>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</si>
  <si>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</si>
  <si>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</si>
  <si>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</si>
  <si>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</si>
  <si>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</si>
  <si>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</si>
  <si>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</si>
  <si>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</si>
  <si>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</si>
  <si>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</si>
  <si>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</si>
  <si>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</si>
  <si>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</si>
  <si>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</si>
  <si>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</si>
  <si>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</si>
  <si>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</si>
  <si>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</si>
  <si>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</si>
  <si>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</si>
  <si>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</si>
  <si>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</si>
  <si>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</si>
  <si>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</si>
  <si>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</si>
  <si>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</si>
  <si>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</si>
  <si>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</si>
  <si>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</si>
  <si>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</si>
  <si>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</si>
  <si>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</si>
  <si>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</si>
  <si>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</si>
  <si>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</si>
  <si>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</si>
  <si>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1157,6696-19,1080</t>
  </si>
  <si>
    <t>VV</t>
  </si>
  <si>
    <t>113111212R00</t>
  </si>
  <si>
    <t>Odstranění podkl.pl.nad 50 m2,kam.zpev.cem.tl.12cm</t>
  </si>
  <si>
    <t>113107630R00</t>
  </si>
  <si>
    <t>Odstranění podkladu nad 50 m2,kam.drcené tl.30 cm</t>
  </si>
  <si>
    <t>181101102R00</t>
  </si>
  <si>
    <t>Úprava pláně v zářezech v hor. 1-4, se zhutněním</t>
  </si>
  <si>
    <t>132301111R00</t>
  </si>
  <si>
    <t>Hloubení rýh š.do 60 cm v hor.4 do 100 m3,STROJNĚ</t>
  </si>
  <si>
    <t>m3</t>
  </si>
  <si>
    <t>75,00*0,1008</t>
  </si>
  <si>
    <t>2,50*1,00*2,50*3</t>
  </si>
  <si>
    <t>132301192R00</t>
  </si>
  <si>
    <t>Příplatek za hloubení rýh ve vodě v hor.4 do 100m3</t>
  </si>
  <si>
    <t>122202201R00</t>
  </si>
  <si>
    <t>Odkopávky pro silnice v hor. 3 do 100 m3</t>
  </si>
  <si>
    <t>19,1080*0,50</t>
  </si>
  <si>
    <t>122202209R00</t>
  </si>
  <si>
    <t>Příplatek za lepivost - odkop. pro silnice v hor.3</t>
  </si>
  <si>
    <t>120001101R00</t>
  </si>
  <si>
    <t>Příplatek za ztížení vykopávky v blízkosti vedení</t>
  </si>
  <si>
    <t>162701105R00</t>
  </si>
  <si>
    <t>Vodorovné přemístění výkopku z hor.1-4 do 10000 m</t>
  </si>
  <si>
    <t>26,31</t>
  </si>
  <si>
    <t>9,554</t>
  </si>
  <si>
    <t>162701109R00</t>
  </si>
  <si>
    <t>Příplatek k vod. přemístění hor.1-4 za další 1 km</t>
  </si>
  <si>
    <t>35,8640*5</t>
  </si>
  <si>
    <t>171201201R00</t>
  </si>
  <si>
    <t>Uložení sypaniny na skl.-sypanina na výšku přes 2m</t>
  </si>
  <si>
    <t>199000002R00</t>
  </si>
  <si>
    <t>Poplatek za skládku horniny 1- 4</t>
  </si>
  <si>
    <t>113202111R00</t>
  </si>
  <si>
    <t>Vytrhání obrub obrubníků silničních</t>
  </si>
  <si>
    <t>m</t>
  </si>
  <si>
    <t>80,6016</t>
  </si>
  <si>
    <t>11,9989</t>
  </si>
  <si>
    <t>113204111R00</t>
  </si>
  <si>
    <t>Vytrhání obrubníků zahradních</t>
  </si>
  <si>
    <t>113231416R00</t>
  </si>
  <si>
    <t>Bourání odvodňovacího žlabu, zatíž. D400, š.160 mm</t>
  </si>
  <si>
    <t>29,00</t>
  </si>
  <si>
    <t>199000003R00</t>
  </si>
  <si>
    <t>Poplatek za skládku horniny 5 - 7</t>
  </si>
  <si>
    <t>1138,5616*0,3</t>
  </si>
  <si>
    <t>151101201R00</t>
  </si>
  <si>
    <t>Pažení stěn výkopu - příložné - hloubky do 4 m</t>
  </si>
  <si>
    <t>2,50*2,5*2*3</t>
  </si>
  <si>
    <t>151101211R00</t>
  </si>
  <si>
    <t>Odstranění pažení stěn - příložné - hl. do 4 m</t>
  </si>
  <si>
    <t>111201101R00</t>
  </si>
  <si>
    <t>Odstranění křovin i s kořeny na ploše do 1000 m2</t>
  </si>
  <si>
    <t>212752112R00</t>
  </si>
  <si>
    <t>Trativody z drenážních trubek, lože, DN 100 mm</t>
  </si>
  <si>
    <t>75,00</t>
  </si>
  <si>
    <t>451572111R00</t>
  </si>
  <si>
    <t>Lože pod potrubí z kameniva těženého 0 - 4 mm</t>
  </si>
  <si>
    <t>2,50*0,5*0,1*3</t>
  </si>
  <si>
    <t>564861111R00</t>
  </si>
  <si>
    <t>Podklad ze štěrkodrti po zhutnění tloušťky 20 cm</t>
  </si>
  <si>
    <t>567132111R00</t>
  </si>
  <si>
    <t>Podklad z kameniva zpev.cementem KZC 1 tl.16 cm</t>
  </si>
  <si>
    <t>591311111R00</t>
  </si>
  <si>
    <t>Kladení dlažby z kostek vel. strus.do kam.těženého</t>
  </si>
  <si>
    <t>58381325R</t>
  </si>
  <si>
    <t>Deska dlažební řezaná do 0,24 m2 tl. 8 cm žula</t>
  </si>
  <si>
    <t>POL3_0</t>
  </si>
  <si>
    <t>597073126RU2</t>
  </si>
  <si>
    <t>Krycí rošt EN 1000, zatížení D 400, dl. 500 mm, rošt můstkový, litina, oka 5/100</t>
  </si>
  <si>
    <t>kus</t>
  </si>
  <si>
    <t>25</t>
  </si>
  <si>
    <t>26</t>
  </si>
  <si>
    <t>597073105R00</t>
  </si>
  <si>
    <t>Čelní stěna plná pro žlab EN 1000, výšky 150-250mm</t>
  </si>
  <si>
    <t>597073102R00</t>
  </si>
  <si>
    <t>Žlab odvodňovací MEADRAIN EN 1000,dl.1000 mm,C 250</t>
  </si>
  <si>
    <t>12</t>
  </si>
  <si>
    <t>597073194R00</t>
  </si>
  <si>
    <t>Příplatek ke žlabu EN 1000 za únosnost lože D 400</t>
  </si>
  <si>
    <t>12,50</t>
  </si>
  <si>
    <t>13,0</t>
  </si>
  <si>
    <t>597073104R00</t>
  </si>
  <si>
    <t>Žlabová vpusť EN 1000,odtok DN 160,dl.500 mm,C 250</t>
  </si>
  <si>
    <t>871313121RT2</t>
  </si>
  <si>
    <t>Montáž trub z plastu, gumový kroužek, DN 150, včetně dodávky trub PVC hrdlových 160x4,0x5000</t>
  </si>
  <si>
    <t>2,50*3</t>
  </si>
  <si>
    <t>877375121RT2</t>
  </si>
  <si>
    <t>Výřez a montáž tvarovky z plastu na potrubí DN 300, vč. dodávky PVC přesuvky 315x7,7 a odbočky 315/160</t>
  </si>
  <si>
    <t>899432111R00</t>
  </si>
  <si>
    <t>Výšková úprava do 20 cm, snížení krytu šoupěte</t>
  </si>
  <si>
    <t>899332111R00</t>
  </si>
  <si>
    <t>Výšková úprava vstupu do 20 cm, snížení poklopu</t>
  </si>
  <si>
    <t>917862111RT8</t>
  </si>
  <si>
    <t>Osazení stojat. obrub.bet. s opěrou,lože z C 12/15, včetně obrubníku  100/15/30</t>
  </si>
  <si>
    <t>12,00</t>
  </si>
  <si>
    <t>18,602</t>
  </si>
  <si>
    <t>914001121R00</t>
  </si>
  <si>
    <t>Osaz.sloupku dopr.značky vč. bet.základu+Al patka</t>
  </si>
  <si>
    <t>914001125R00</t>
  </si>
  <si>
    <t>Osazení svislé dopr.značky na sloupek nebo konzolu</t>
  </si>
  <si>
    <t>Stávající dopravní značky IZ6a - Pěší zóna a IZ6b - Konec pěší zóny</t>
  </si>
  <si>
    <t>POP</t>
  </si>
  <si>
    <t>914991001R00</t>
  </si>
  <si>
    <t>Montáž dočasné značky včetně stojanu</t>
  </si>
  <si>
    <t>6</t>
  </si>
  <si>
    <t>11</t>
  </si>
  <si>
    <t>914992001R00</t>
  </si>
  <si>
    <t>Nájem dopravní značky včetně stojanu - den</t>
  </si>
  <si>
    <t>17*30</t>
  </si>
  <si>
    <t>914993001R00</t>
  </si>
  <si>
    <t>Demontáž dočasné značky včetně stojanu</t>
  </si>
  <si>
    <t>914991003R00</t>
  </si>
  <si>
    <t>Montáž dočasné zábrany vč. sloupků a podstavců</t>
  </si>
  <si>
    <t>914992003R00</t>
  </si>
  <si>
    <t>Nájem zábrany včetně podstavců - den</t>
  </si>
  <si>
    <t>35*30</t>
  </si>
  <si>
    <t>914993003R00</t>
  </si>
  <si>
    <t>Demontáž dočasné zábrany vč.sloupků a podstavců</t>
  </si>
  <si>
    <t>966006211R00</t>
  </si>
  <si>
    <t>Odstranění doprav. značky ze sloupů nebo konzolí</t>
  </si>
  <si>
    <t>966006215R00</t>
  </si>
  <si>
    <t>Odstranění  sloupků dopravních značek z Al patek</t>
  </si>
  <si>
    <t>979082213R00</t>
  </si>
  <si>
    <t>Vodorovná doprava suti po suchu do 1 km</t>
  </si>
  <si>
    <t>t</t>
  </si>
  <si>
    <t>348,9805</t>
  </si>
  <si>
    <t>751,4506</t>
  </si>
  <si>
    <t>979082219R00</t>
  </si>
  <si>
    <t>Příplatek za dopravu suti po suchu za další 1 km</t>
  </si>
  <si>
    <t>1100,4311*14</t>
  </si>
  <si>
    <t>979084216R00</t>
  </si>
  <si>
    <t>Vodorovná doprava vybour. hmot po suchu do 5 km</t>
  </si>
  <si>
    <t>256,1763</t>
  </si>
  <si>
    <t>25,00214</t>
  </si>
  <si>
    <t>10,42869</t>
  </si>
  <si>
    <t>2,5399</t>
  </si>
  <si>
    <t>979084219R00</t>
  </si>
  <si>
    <t>Příplatek k dopravě vybour.hmot za dalších 5 km</t>
  </si>
  <si>
    <t>291,6071*2</t>
  </si>
  <si>
    <t>979990103R00</t>
  </si>
  <si>
    <t>Poplatek za skládku suti - beton</t>
  </si>
  <si>
    <t>25,0021</t>
  </si>
  <si>
    <t>10,4286</t>
  </si>
  <si>
    <t>998223011R00</t>
  </si>
  <si>
    <t>Přesun hmot, pozemní komunikace, kryt dlážděný</t>
  </si>
  <si>
    <t>17,5365</t>
  </si>
  <si>
    <t>0,4246</t>
  </si>
  <si>
    <t>1371,04917</t>
  </si>
  <si>
    <t>3,43107</t>
  </si>
  <si>
    <t>16,8408</t>
  </si>
  <si>
    <t>711132311R00</t>
  </si>
  <si>
    <t>Prov. izolace nopovou fólií svisle, vč.uchyc.prvků</t>
  </si>
  <si>
    <t>184,8268*1,25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</si>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</sst>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 t="s">
        <v>46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6"/>
      <c r="E12" s="246"/>
      <c r="F12" s="246"/>
      <c r="G12" s="24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 t="s">
        <v>29</v>
      </c>
      <c r="F15" s="242"/>
      <c r="G15" s="244" t="s">
        <v>30</v>
      </c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>
        <f>SUMIF(F47:F56,A16,G47:G56)+SUMIF(F47:F56,"PSU",G47:G56)</f>
        <v>0</v>
      </c>
      <c r="F16" s="224"/>
      <c r="G16" s="223">
        <f>SUMIF(F47:F56,A16,H47:H56)+SUMIF(F47:F56,"PSU",H47:H56)</f>
        <v>0</v>
      </c>
      <c r="H16" s="224"/>
      <c r="I16" s="223">
        <f>SUMIF(F47:F56,A16,I47:I56)+SUMIF(F47:F56,"PSU",I47:I56)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>
        <f>SUMIF(F47:F56,A17,G47:G56)</f>
        <v>0</v>
      </c>
      <c r="F17" s="224"/>
      <c r="G17" s="223">
        <f>SUMIF(F47:F56,A17,H47:H56)</f>
        <v>0</v>
      </c>
      <c r="H17" s="224"/>
      <c r="I17" s="223">
        <f>SUMIF(F47:F56,A17,I47:I56)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>
        <f>SUMIF(F47:F56,A18,G47:G56)</f>
        <v>0</v>
      </c>
      <c r="F18" s="224"/>
      <c r="G18" s="223">
        <f>SUMIF(F47:F56,A18,H47:H56)</f>
        <v>0</v>
      </c>
      <c r="H18" s="224"/>
      <c r="I18" s="223">
        <f>SUMIF(F47:F56,A18,I47:I56)</f>
        <v>0</v>
      </c>
      <c r="J18" s="225"/>
    </row>
    <row r="19" spans="1:10" ht="23.25" customHeight="1" x14ac:dyDescent="0.2">
      <c r="A19" s="148" t="s">
        <v>77</v>
      </c>
      <c r="B19" s="149" t="s">
        <v>26</v>
      </c>
      <c r="C19" s="58"/>
      <c r="D19" s="59"/>
      <c r="E19" s="223">
        <f>SUMIF(F47:F56,A19,G47:G56)</f>
        <v>0</v>
      </c>
      <c r="F19" s="224"/>
      <c r="G19" s="223">
        <f>SUMIF(F47:F56,A19,H47:H56)</f>
        <v>0</v>
      </c>
      <c r="H19" s="224"/>
      <c r="I19" s="223">
        <f>SUMIF(F47:F56,A19,I47:I56)</f>
        <v>0</v>
      </c>
      <c r="J19" s="225"/>
    </row>
    <row r="20" spans="1:10" ht="23.25" customHeight="1" x14ac:dyDescent="0.2">
      <c r="A20" s="148" t="s">
        <v>78</v>
      </c>
      <c r="B20" s="149" t="s">
        <v>27</v>
      </c>
      <c r="C20" s="58"/>
      <c r="D20" s="59"/>
      <c r="E20" s="223">
        <f>SUMIF(F47:F56,A20,G47:G56)</f>
        <v>0</v>
      </c>
      <c r="F20" s="224"/>
      <c r="G20" s="223">
        <f>SUMIF(F47:F56,A20,H47:H56)</f>
        <v>0</v>
      </c>
      <c r="H20" s="224"/>
      <c r="I20" s="223">
        <f>SUMIF(F47:F56,A20,I47:I56)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>
        <f>SUM(E16:F20)</f>
        <v>0</v>
      </c>
      <c r="F21" s="240"/>
      <c r="G21" s="231">
        <f>SUM(G16:H20)</f>
        <v>0</v>
      </c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42920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Pol'!AC119</f>
        <v>0</v>
      </c>
      <c r="G39" s="116">
        <f>' Pol'!AD119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53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55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56</v>
      </c>
      <c r="G46" s="136" t="s">
        <v>29</v>
      </c>
      <c r="H46" s="136" t="s">
        <v>30</v>
      </c>
      <c r="I46" s="219" t="s">
        <v>28</v>
      </c>
      <c r="J46" s="219"/>
    </row>
    <row r="47" spans="1:10" ht="25.5" customHeight="1" x14ac:dyDescent="0.2">
      <c r="A47" s="129"/>
      <c r="B47" s="137" t="s">
        <v>57</v>
      </c>
      <c r="C47" s="221" t="s">
        <v>58</v>
      </c>
      <c r="D47" s="222"/>
      <c r="E47" s="222"/>
      <c r="F47" s="139" t="s">
        <v>23</v>
      </c>
      <c r="G47" s="140">
        <f>' Pol'!I8</f>
        <v>0</v>
      </c>
      <c r="H47" s="140">
        <f>' Pol'!K8</f>
        <v>0</v>
      </c>
      <c r="I47" s="220"/>
      <c r="J47" s="220"/>
    </row>
    <row r="48" spans="1:10" ht="25.5" customHeight="1" x14ac:dyDescent="0.2">
      <c r="A48" s="129"/>
      <c r="B48" s="131" t="s">
        <v>59</v>
      </c>
      <c r="C48" s="208" t="s">
        <v>60</v>
      </c>
      <c r="D48" s="209"/>
      <c r="E48" s="209"/>
      <c r="F48" s="141" t="s">
        <v>23</v>
      </c>
      <c r="G48" s="142">
        <f>' Pol'!I41</f>
        <v>0</v>
      </c>
      <c r="H48" s="142">
        <f>' Pol'!K41</f>
        <v>0</v>
      </c>
      <c r="I48" s="207"/>
      <c r="J48" s="207"/>
    </row>
    <row r="49" spans="1:10" ht="25.5" customHeight="1" x14ac:dyDescent="0.2">
      <c r="A49" s="129"/>
      <c r="B49" s="131" t="s">
        <v>61</v>
      </c>
      <c r="C49" s="208" t="s">
        <v>62</v>
      </c>
      <c r="D49" s="209"/>
      <c r="E49" s="209"/>
      <c r="F49" s="141" t="s">
        <v>23</v>
      </c>
      <c r="G49" s="142">
        <f>' Pol'!I44</f>
        <v>0</v>
      </c>
      <c r="H49" s="142">
        <f>' Pol'!K44</f>
        <v>0</v>
      </c>
      <c r="I49" s="207"/>
      <c r="J49" s="207"/>
    </row>
    <row r="50" spans="1:10" ht="25.5" customHeight="1" x14ac:dyDescent="0.2">
      <c r="A50" s="129"/>
      <c r="B50" s="131" t="s">
        <v>63</v>
      </c>
      <c r="C50" s="208" t="s">
        <v>64</v>
      </c>
      <c r="D50" s="209"/>
      <c r="E50" s="209"/>
      <c r="F50" s="141" t="s">
        <v>23</v>
      </c>
      <c r="G50" s="142">
        <f>' Pol'!I47</f>
        <v>0</v>
      </c>
      <c r="H50" s="142">
        <f>' Pol'!K47</f>
        <v>0</v>
      </c>
      <c r="I50" s="207"/>
      <c r="J50" s="207"/>
    </row>
    <row r="51" spans="1:10" ht="25.5" customHeight="1" x14ac:dyDescent="0.2">
      <c r="A51" s="129"/>
      <c r="B51" s="131" t="s">
        <v>65</v>
      </c>
      <c r="C51" s="208" t="s">
        <v>66</v>
      </c>
      <c r="D51" s="209"/>
      <c r="E51" s="209"/>
      <c r="F51" s="141" t="s">
        <v>23</v>
      </c>
      <c r="G51" s="142">
        <f>' Pol'!I63</f>
        <v>0</v>
      </c>
      <c r="H51" s="142">
        <f>' Pol'!K63</f>
        <v>0</v>
      </c>
      <c r="I51" s="207"/>
      <c r="J51" s="207"/>
    </row>
    <row r="52" spans="1:10" ht="25.5" customHeight="1" x14ac:dyDescent="0.2">
      <c r="A52" s="129"/>
      <c r="B52" s="131" t="s">
        <v>67</v>
      </c>
      <c r="C52" s="208" t="s">
        <v>68</v>
      </c>
      <c r="D52" s="209"/>
      <c r="E52" s="209"/>
      <c r="F52" s="141" t="s">
        <v>23</v>
      </c>
      <c r="G52" s="142">
        <f>' Pol'!I69</f>
        <v>0</v>
      </c>
      <c r="H52" s="142">
        <f>' Pol'!K69</f>
        <v>0</v>
      </c>
      <c r="I52" s="207"/>
      <c r="J52" s="207"/>
    </row>
    <row r="53" spans="1:10" ht="25.5" customHeight="1" x14ac:dyDescent="0.2">
      <c r="A53" s="129"/>
      <c r="B53" s="131" t="s">
        <v>69</v>
      </c>
      <c r="C53" s="208" t="s">
        <v>70</v>
      </c>
      <c r="D53" s="209"/>
      <c r="E53" s="209"/>
      <c r="F53" s="141" t="s">
        <v>23</v>
      </c>
      <c r="G53" s="142">
        <f>' Pol'!I86</f>
        <v>0</v>
      </c>
      <c r="H53" s="142">
        <f>' Pol'!K86</f>
        <v>0</v>
      </c>
      <c r="I53" s="207"/>
      <c r="J53" s="207"/>
    </row>
    <row r="54" spans="1:10" ht="25.5" customHeight="1" x14ac:dyDescent="0.2">
      <c r="A54" s="129"/>
      <c r="B54" s="131" t="s">
        <v>71</v>
      </c>
      <c r="C54" s="208" t="s">
        <v>72</v>
      </c>
      <c r="D54" s="209"/>
      <c r="E54" s="209"/>
      <c r="F54" s="141" t="s">
        <v>23</v>
      </c>
      <c r="G54" s="142">
        <f>' Pol'!I89</f>
        <v>0</v>
      </c>
      <c r="H54" s="142">
        <f>' Pol'!K89</f>
        <v>0</v>
      </c>
      <c r="I54" s="207"/>
      <c r="J54" s="207"/>
    </row>
    <row r="55" spans="1:10" ht="25.5" customHeight="1" x14ac:dyDescent="0.2">
      <c r="A55" s="129"/>
      <c r="B55" s="131" t="s">
        <v>73</v>
      </c>
      <c r="C55" s="208" t="s">
        <v>74</v>
      </c>
      <c r="D55" s="209"/>
      <c r="E55" s="209"/>
      <c r="F55" s="141" t="s">
        <v>23</v>
      </c>
      <c r="G55" s="142">
        <f>' Pol'!I108</f>
        <v>0</v>
      </c>
      <c r="H55" s="142">
        <f>' Pol'!K108</f>
        <v>0</v>
      </c>
      <c r="I55" s="207"/>
      <c r="J55" s="207"/>
    </row>
    <row r="56" spans="1:10" ht="25.5" customHeight="1" x14ac:dyDescent="0.2">
      <c r="A56" s="129"/>
      <c r="B56" s="138" t="s">
        <v>75</v>
      </c>
      <c r="C56" s="211" t="s">
        <v>76</v>
      </c>
      <c r="D56" s="212"/>
      <c r="E56" s="212"/>
      <c r="F56" s="143" t="s">
        <v>24</v>
      </c>
      <c r="G56" s="144">
        <f>' Pol'!I115</f>
        <v>0</v>
      </c>
      <c r="H56" s="144">
        <f>' Pol'!K115</f>
        <v>0</v>
      </c>
      <c r="I56" s="210"/>
      <c r="J56" s="210"/>
    </row>
    <row r="57" spans="1:10" ht="25.5" customHeight="1" x14ac:dyDescent="0.2">
      <c r="A57" s="130"/>
      <c r="B57" s="134" t="s">
        <v>1</v>
      </c>
      <c r="C57" s="134"/>
      <c r="D57" s="135"/>
      <c r="E57" s="135"/>
      <c r="F57" s="145"/>
      <c r="G57" s="146">
        <f>SUM(G47:G56)</f>
        <v>0</v>
      </c>
      <c r="H57" s="146">
        <f>SUM(H47:H56)</f>
        <v>0</v>
      </c>
      <c r="I57" s="213">
        <f>SUM(I47:I56)</f>
        <v>0</v>
      </c>
      <c r="J57" s="213"/>
    </row>
    <row r="58" spans="1:10" x14ac:dyDescent="0.2">
      <c r="F58" s="147"/>
      <c r="G58" s="103"/>
      <c r="H58" s="147"/>
      <c r="I58" s="103"/>
      <c r="J58" s="103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9"/>
  <sheetViews>
    <sheetView topLeftCell="A24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4" t="s">
        <v>6</v>
      </c>
      <c r="B1" s="264"/>
      <c r="C1" s="264"/>
      <c r="D1" s="264"/>
      <c r="E1" s="264"/>
      <c r="F1" s="264"/>
      <c r="G1" s="264"/>
      <c r="AE1" t="s">
        <v>80</v>
      </c>
    </row>
    <row r="2" spans="1:60" ht="24.95" customHeight="1" x14ac:dyDescent="0.2">
      <c r="A2" s="152" t="s">
        <v>79</v>
      </c>
      <c r="B2" s="150"/>
      <c r="C2" s="265" t="s">
        <v>46</v>
      </c>
      <c r="D2" s="266"/>
      <c r="E2" s="266"/>
      <c r="F2" s="266"/>
      <c r="G2" s="267"/>
      <c r="AE2" t="s">
        <v>81</v>
      </c>
    </row>
    <row r="3" spans="1:60" ht="24.95" hidden="1" customHeight="1" x14ac:dyDescent="0.2">
      <c r="A3" s="153" t="s">
        <v>7</v>
      </c>
      <c r="B3" s="151"/>
      <c r="C3" s="268"/>
      <c r="D3" s="268"/>
      <c r="E3" s="268"/>
      <c r="F3" s="268"/>
      <c r="G3" s="269"/>
      <c r="AE3" t="s">
        <v>82</v>
      </c>
    </row>
    <row r="4" spans="1:60" ht="24.95" hidden="1" customHeight="1" x14ac:dyDescent="0.2">
      <c r="A4" s="153" t="s">
        <v>8</v>
      </c>
      <c r="B4" s="151"/>
      <c r="C4" s="270"/>
      <c r="D4" s="268"/>
      <c r="E4" s="268"/>
      <c r="F4" s="268"/>
      <c r="G4" s="269"/>
      <c r="AE4" t="s">
        <v>83</v>
      </c>
    </row>
    <row r="5" spans="1:60" hidden="1" x14ac:dyDescent="0.2">
      <c r="A5" s="154" t="s">
        <v>84</v>
      </c>
      <c r="B5" s="155"/>
      <c r="C5" s="156"/>
      <c r="D5" s="157"/>
      <c r="E5" s="157"/>
      <c r="F5" s="157"/>
      <c r="G5" s="158"/>
      <c r="AE5" t="s">
        <v>85</v>
      </c>
    </row>
    <row r="7" spans="1:60" ht="38.25" x14ac:dyDescent="0.2">
      <c r="A7" s="164" t="s">
        <v>86</v>
      </c>
      <c r="B7" s="165" t="s">
        <v>87</v>
      </c>
      <c r="C7" s="165" t="s">
        <v>88</v>
      </c>
      <c r="D7" s="164" t="s">
        <v>89</v>
      </c>
      <c r="E7" s="164" t="s">
        <v>90</v>
      </c>
      <c r="F7" s="159" t="s">
        <v>91</v>
      </c>
      <c r="G7" s="181" t="s">
        <v>28</v>
      </c>
      <c r="H7" s="182" t="s">
        <v>29</v>
      </c>
      <c r="I7" s="182" t="s">
        <v>92</v>
      </c>
      <c r="J7" s="182" t="s">
        <v>30</v>
      </c>
      <c r="K7" s="182" t="s">
        <v>93</v>
      </c>
      <c r="L7" s="182" t="s">
        <v>94</v>
      </c>
      <c r="M7" s="182" t="s">
        <v>95</v>
      </c>
      <c r="N7" s="182" t="s">
        <v>96</v>
      </c>
      <c r="O7" s="182" t="s">
        <v>97</v>
      </c>
      <c r="P7" s="182" t="s">
        <v>98</v>
      </c>
      <c r="Q7" s="182" t="s">
        <v>99</v>
      </c>
      <c r="R7" s="182" t="s">
        <v>100</v>
      </c>
      <c r="S7" s="182" t="s">
        <v>101</v>
      </c>
      <c r="T7" s="182" t="s">
        <v>102</v>
      </c>
      <c r="U7" s="167" t="s">
        <v>103</v>
      </c>
    </row>
    <row r="8" spans="1:60" x14ac:dyDescent="0.2">
      <c r="A8" s="183" t="s">
        <v>104</v>
      </c>
      <c r="B8" s="184" t="s">
        <v>57</v>
      </c>
      <c r="C8" s="185" t="s">
        <v>58</v>
      </c>
      <c r="D8" s="166"/>
      <c r="E8" s="186"/>
      <c r="F8" s="187"/>
      <c r="G8" s="187">
        <f>SUMIF(AE9:AE40,"&lt;&gt;NOR",G9:G40)</f>
        <v>0</v>
      </c>
      <c r="H8" s="187"/>
      <c r="I8" s="187">
        <f>SUM(I9:I40)</f>
        <v>0</v>
      </c>
      <c r="J8" s="187"/>
      <c r="K8" s="187">
        <f>SUM(K9:K40)</f>
        <v>0</v>
      </c>
      <c r="L8" s="187"/>
      <c r="M8" s="187">
        <f>SUM(M9:M40)</f>
        <v>0</v>
      </c>
      <c r="N8" s="166"/>
      <c r="O8" s="166">
        <f>SUM(O9:O40)</f>
        <v>2.6249999999999999E-2</v>
      </c>
      <c r="P8" s="166"/>
      <c r="Q8" s="166">
        <f>SUM(Q9:Q40)</f>
        <v>1394.5782799999999</v>
      </c>
      <c r="R8" s="166"/>
      <c r="S8" s="166"/>
      <c r="T8" s="183"/>
      <c r="U8" s="166">
        <f>SUM(U9:U40)</f>
        <v>492.9199999999999</v>
      </c>
      <c r="AE8" t="s">
        <v>105</v>
      </c>
    </row>
    <row r="9" spans="1:60" outlineLevel="1" x14ac:dyDescent="0.2">
      <c r="A9" s="161">
        <v>1</v>
      </c>
      <c r="B9" s="168" t="s">
        <v>106</v>
      </c>
      <c r="C9" s="199" t="s">
        <v>107</v>
      </c>
      <c r="D9" s="170" t="s">
        <v>108</v>
      </c>
      <c r="E9" s="175">
        <v>1138.5616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0.22500000000000001</v>
      </c>
      <c r="Q9" s="170">
        <f>ROUND(E9*P9,5)</f>
        <v>256.17635999999999</v>
      </c>
      <c r="R9" s="170"/>
      <c r="S9" s="170"/>
      <c r="T9" s="171">
        <v>0.14199999999999999</v>
      </c>
      <c r="U9" s="170">
        <f>ROUND(E9*T9,2)</f>
        <v>161.68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109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/>
      <c r="B10" s="168"/>
      <c r="C10" s="200" t="s">
        <v>110</v>
      </c>
      <c r="D10" s="172"/>
      <c r="E10" s="176">
        <v>1138.5616</v>
      </c>
      <c r="F10" s="179"/>
      <c r="G10" s="179"/>
      <c r="H10" s="179"/>
      <c r="I10" s="179"/>
      <c r="J10" s="179"/>
      <c r="K10" s="179"/>
      <c r="L10" s="179"/>
      <c r="M10" s="179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111</v>
      </c>
      <c r="AF10" s="160">
        <v>0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2</v>
      </c>
      <c r="B11" s="168" t="s">
        <v>112</v>
      </c>
      <c r="C11" s="199" t="s">
        <v>113</v>
      </c>
      <c r="D11" s="170" t="s">
        <v>108</v>
      </c>
      <c r="E11" s="175">
        <v>1138.5616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0">
        <v>0</v>
      </c>
      <c r="O11" s="170">
        <f>ROUND(E11*N11,5)</f>
        <v>0</v>
      </c>
      <c r="P11" s="170">
        <v>0.30651</v>
      </c>
      <c r="Q11" s="170">
        <f>ROUND(E11*P11,5)</f>
        <v>348.98052000000001</v>
      </c>
      <c r="R11" s="170"/>
      <c r="S11" s="170"/>
      <c r="T11" s="171">
        <v>1.4E-2</v>
      </c>
      <c r="U11" s="170">
        <f>ROUND(E11*T11,2)</f>
        <v>15.94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109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3</v>
      </c>
      <c r="B12" s="168" t="s">
        <v>114</v>
      </c>
      <c r="C12" s="199" t="s">
        <v>115</v>
      </c>
      <c r="D12" s="170" t="s">
        <v>108</v>
      </c>
      <c r="E12" s="175">
        <v>1138.5616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0">
        <v>0</v>
      </c>
      <c r="O12" s="170">
        <f>ROUND(E12*N12,5)</f>
        <v>0</v>
      </c>
      <c r="P12" s="170">
        <v>0.66</v>
      </c>
      <c r="Q12" s="170">
        <f>ROUND(E12*P12,5)</f>
        <v>751.45065999999997</v>
      </c>
      <c r="R12" s="170"/>
      <c r="S12" s="170"/>
      <c r="T12" s="171">
        <v>0.11899999999999999</v>
      </c>
      <c r="U12" s="170">
        <f>ROUND(E12*T12,2)</f>
        <v>135.49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109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4</v>
      </c>
      <c r="B13" s="168" t="s">
        <v>116</v>
      </c>
      <c r="C13" s="199" t="s">
        <v>117</v>
      </c>
      <c r="D13" s="170" t="s">
        <v>108</v>
      </c>
      <c r="E13" s="175">
        <v>1157.6695999999999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0">
        <v>0</v>
      </c>
      <c r="O13" s="170">
        <f>ROUND(E13*N13,5)</f>
        <v>0</v>
      </c>
      <c r="P13" s="170">
        <v>0</v>
      </c>
      <c r="Q13" s="170">
        <f>ROUND(E13*P13,5)</f>
        <v>0</v>
      </c>
      <c r="R13" s="170"/>
      <c r="S13" s="170"/>
      <c r="T13" s="171">
        <v>1.7999999999999999E-2</v>
      </c>
      <c r="U13" s="170">
        <f>ROUND(E13*T13,2)</f>
        <v>20.84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109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ht="22.5" outlineLevel="1" x14ac:dyDescent="0.2">
      <c r="A14" s="161">
        <v>5</v>
      </c>
      <c r="B14" s="168" t="s">
        <v>118</v>
      </c>
      <c r="C14" s="199" t="s">
        <v>119</v>
      </c>
      <c r="D14" s="170" t="s">
        <v>120</v>
      </c>
      <c r="E14" s="175">
        <v>26.31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0">
        <v>0</v>
      </c>
      <c r="O14" s="170">
        <f>ROUND(E14*N14,5)</f>
        <v>0</v>
      </c>
      <c r="P14" s="170">
        <v>0</v>
      </c>
      <c r="Q14" s="170">
        <f>ROUND(E14*P14,5)</f>
        <v>0</v>
      </c>
      <c r="R14" s="170"/>
      <c r="S14" s="170"/>
      <c r="T14" s="171">
        <v>0.39</v>
      </c>
      <c r="U14" s="170">
        <f>ROUND(E14*T14,2)</f>
        <v>10.26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109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8"/>
      <c r="C15" s="200" t="s">
        <v>121</v>
      </c>
      <c r="D15" s="172"/>
      <c r="E15" s="176">
        <v>7.56</v>
      </c>
      <c r="F15" s="179"/>
      <c r="G15" s="179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111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0" t="s">
        <v>122</v>
      </c>
      <c r="D16" s="172"/>
      <c r="E16" s="176">
        <v>18.75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111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6</v>
      </c>
      <c r="B17" s="168" t="s">
        <v>123</v>
      </c>
      <c r="C17" s="199" t="s">
        <v>124</v>
      </c>
      <c r="D17" s="170" t="s">
        <v>120</v>
      </c>
      <c r="E17" s="175">
        <v>26.31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0">
        <v>0</v>
      </c>
      <c r="O17" s="170">
        <f>ROUND(E17*N17,5)</f>
        <v>0</v>
      </c>
      <c r="P17" s="170">
        <v>0</v>
      </c>
      <c r="Q17" s="170">
        <f>ROUND(E17*P17,5)</f>
        <v>0</v>
      </c>
      <c r="R17" s="170"/>
      <c r="S17" s="170"/>
      <c r="T17" s="171">
        <v>2.06</v>
      </c>
      <c r="U17" s="170">
        <f>ROUND(E17*T17,2)</f>
        <v>54.2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109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>
        <v>7</v>
      </c>
      <c r="B18" s="168" t="s">
        <v>125</v>
      </c>
      <c r="C18" s="199" t="s">
        <v>126</v>
      </c>
      <c r="D18" s="170" t="s">
        <v>120</v>
      </c>
      <c r="E18" s="175">
        <v>9.5540000000000003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0">
        <v>0</v>
      </c>
      <c r="O18" s="170">
        <f>ROUND(E18*N18,5)</f>
        <v>0</v>
      </c>
      <c r="P18" s="170">
        <v>0</v>
      </c>
      <c r="Q18" s="170">
        <f>ROUND(E18*P18,5)</f>
        <v>0</v>
      </c>
      <c r="R18" s="170"/>
      <c r="S18" s="170"/>
      <c r="T18" s="171">
        <v>0.42199999999999999</v>
      </c>
      <c r="U18" s="170">
        <f>ROUND(E18*T18,2)</f>
        <v>4.03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109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/>
      <c r="B19" s="168"/>
      <c r="C19" s="200" t="s">
        <v>127</v>
      </c>
      <c r="D19" s="172"/>
      <c r="E19" s="176">
        <v>9.5540000000000003</v>
      </c>
      <c r="F19" s="179"/>
      <c r="G19" s="179"/>
      <c r="H19" s="179"/>
      <c r="I19" s="179"/>
      <c r="J19" s="179"/>
      <c r="K19" s="179"/>
      <c r="L19" s="179"/>
      <c r="M19" s="179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111</v>
      </c>
      <c r="AF19" s="160">
        <v>0</v>
      </c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8</v>
      </c>
      <c r="B20" s="168" t="s">
        <v>128</v>
      </c>
      <c r="C20" s="199" t="s">
        <v>129</v>
      </c>
      <c r="D20" s="170" t="s">
        <v>120</v>
      </c>
      <c r="E20" s="175">
        <v>9.5540000000000003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0">
        <v>0</v>
      </c>
      <c r="O20" s="170">
        <f>ROUND(E20*N20,5)</f>
        <v>0</v>
      </c>
      <c r="P20" s="170">
        <v>0</v>
      </c>
      <c r="Q20" s="170">
        <f>ROUND(E20*P20,5)</f>
        <v>0</v>
      </c>
      <c r="R20" s="170"/>
      <c r="S20" s="170"/>
      <c r="T20" s="171">
        <v>8.7999999999999995E-2</v>
      </c>
      <c r="U20" s="170">
        <f>ROUND(E20*T20,2)</f>
        <v>0.84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109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9</v>
      </c>
      <c r="B21" s="168" t="s">
        <v>130</v>
      </c>
      <c r="C21" s="199" t="s">
        <v>131</v>
      </c>
      <c r="D21" s="170" t="s">
        <v>120</v>
      </c>
      <c r="E21" s="175">
        <v>35.863999999999997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0">
        <v>0</v>
      </c>
      <c r="O21" s="170">
        <f>ROUND(E21*N21,5)</f>
        <v>0</v>
      </c>
      <c r="P21" s="170">
        <v>0</v>
      </c>
      <c r="Q21" s="170">
        <f>ROUND(E21*P21,5)</f>
        <v>0</v>
      </c>
      <c r="R21" s="170"/>
      <c r="S21" s="170"/>
      <c r="T21" s="171">
        <v>1.548</v>
      </c>
      <c r="U21" s="170">
        <f>ROUND(E21*T21,2)</f>
        <v>55.52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109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ht="22.5" outlineLevel="1" x14ac:dyDescent="0.2">
      <c r="A22" s="161">
        <v>10</v>
      </c>
      <c r="B22" s="168" t="s">
        <v>132</v>
      </c>
      <c r="C22" s="199" t="s">
        <v>133</v>
      </c>
      <c r="D22" s="170" t="s">
        <v>120</v>
      </c>
      <c r="E22" s="175">
        <v>35.863999999999997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0">
        <v>0</v>
      </c>
      <c r="O22" s="170">
        <f>ROUND(E22*N22,5)</f>
        <v>0</v>
      </c>
      <c r="P22" s="170">
        <v>0</v>
      </c>
      <c r="Q22" s="170">
        <f>ROUND(E22*P22,5)</f>
        <v>0</v>
      </c>
      <c r="R22" s="170"/>
      <c r="S22" s="170"/>
      <c r="T22" s="171">
        <v>1.0999999999999999E-2</v>
      </c>
      <c r="U22" s="170">
        <f>ROUND(E22*T22,2)</f>
        <v>0.39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109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00" t="s">
        <v>134</v>
      </c>
      <c r="D23" s="172"/>
      <c r="E23" s="176">
        <v>26.31</v>
      </c>
      <c r="F23" s="179"/>
      <c r="G23" s="179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111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/>
      <c r="B24" s="168"/>
      <c r="C24" s="200" t="s">
        <v>135</v>
      </c>
      <c r="D24" s="172"/>
      <c r="E24" s="176">
        <v>9.5540000000000003</v>
      </c>
      <c r="F24" s="179"/>
      <c r="G24" s="179"/>
      <c r="H24" s="179"/>
      <c r="I24" s="179"/>
      <c r="J24" s="179"/>
      <c r="K24" s="179"/>
      <c r="L24" s="179"/>
      <c r="M24" s="179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111</v>
      </c>
      <c r="AF24" s="160">
        <v>0</v>
      </c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11</v>
      </c>
      <c r="B25" s="168" t="s">
        <v>136</v>
      </c>
      <c r="C25" s="199" t="s">
        <v>137</v>
      </c>
      <c r="D25" s="170" t="s">
        <v>120</v>
      </c>
      <c r="E25" s="175">
        <v>179.32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0">
        <v>0</v>
      </c>
      <c r="O25" s="170">
        <f>ROUND(E25*N25,5)</f>
        <v>0</v>
      </c>
      <c r="P25" s="170">
        <v>0</v>
      </c>
      <c r="Q25" s="170">
        <f>ROUND(E25*P25,5)</f>
        <v>0</v>
      </c>
      <c r="R25" s="170"/>
      <c r="S25" s="170"/>
      <c r="T25" s="171">
        <v>0</v>
      </c>
      <c r="U25" s="170">
        <f>ROUND(E25*T25,2)</f>
        <v>0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109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8"/>
      <c r="C26" s="200" t="s">
        <v>138</v>
      </c>
      <c r="D26" s="172"/>
      <c r="E26" s="176">
        <v>179.32</v>
      </c>
      <c r="F26" s="179"/>
      <c r="G26" s="179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111</v>
      </c>
      <c r="AF26" s="160">
        <v>0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12</v>
      </c>
      <c r="B27" s="168" t="s">
        <v>139</v>
      </c>
      <c r="C27" s="199" t="s">
        <v>140</v>
      </c>
      <c r="D27" s="170" t="s">
        <v>120</v>
      </c>
      <c r="E27" s="175">
        <v>35.863999999999997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0">
        <v>0</v>
      </c>
      <c r="O27" s="170">
        <f>ROUND(E27*N27,5)</f>
        <v>0</v>
      </c>
      <c r="P27" s="170">
        <v>0</v>
      </c>
      <c r="Q27" s="170">
        <f>ROUND(E27*P27,5)</f>
        <v>0</v>
      </c>
      <c r="R27" s="170"/>
      <c r="S27" s="170"/>
      <c r="T27" s="171">
        <v>8.9999999999999993E-3</v>
      </c>
      <c r="U27" s="170">
        <f>ROUND(E27*T27,2)</f>
        <v>0.32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109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13</v>
      </c>
      <c r="B28" s="168" t="s">
        <v>141</v>
      </c>
      <c r="C28" s="199" t="s">
        <v>142</v>
      </c>
      <c r="D28" s="170" t="s">
        <v>120</v>
      </c>
      <c r="E28" s="175">
        <v>35.863999999999997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0">
        <v>0</v>
      </c>
      <c r="O28" s="170">
        <f>ROUND(E28*N28,5)</f>
        <v>0</v>
      </c>
      <c r="P28" s="170">
        <v>0</v>
      </c>
      <c r="Q28" s="170">
        <f>ROUND(E28*P28,5)</f>
        <v>0</v>
      </c>
      <c r="R28" s="170"/>
      <c r="S28" s="170"/>
      <c r="T28" s="171">
        <v>0</v>
      </c>
      <c r="U28" s="170">
        <f>ROUND(E28*T28,2)</f>
        <v>0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109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14</v>
      </c>
      <c r="B29" s="168" t="s">
        <v>143</v>
      </c>
      <c r="C29" s="199" t="s">
        <v>144</v>
      </c>
      <c r="D29" s="170" t="s">
        <v>145</v>
      </c>
      <c r="E29" s="175">
        <v>92.600499999999997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0">
        <v>0</v>
      </c>
      <c r="O29" s="170">
        <f>ROUND(E29*N29,5)</f>
        <v>0</v>
      </c>
      <c r="P29" s="170">
        <v>0.27</v>
      </c>
      <c r="Q29" s="170">
        <f>ROUND(E29*P29,5)</f>
        <v>25.002140000000001</v>
      </c>
      <c r="R29" s="170"/>
      <c r="S29" s="170"/>
      <c r="T29" s="171">
        <v>0.123</v>
      </c>
      <c r="U29" s="170">
        <f>ROUND(E29*T29,2)</f>
        <v>11.39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109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/>
      <c r="B30" s="168"/>
      <c r="C30" s="200" t="s">
        <v>146</v>
      </c>
      <c r="D30" s="172"/>
      <c r="E30" s="176">
        <v>80.601600000000005</v>
      </c>
      <c r="F30" s="179"/>
      <c r="G30" s="179"/>
      <c r="H30" s="179"/>
      <c r="I30" s="179"/>
      <c r="J30" s="179"/>
      <c r="K30" s="179"/>
      <c r="L30" s="179"/>
      <c r="M30" s="179"/>
      <c r="N30" s="170"/>
      <c r="O30" s="170"/>
      <c r="P30" s="170"/>
      <c r="Q30" s="170"/>
      <c r="R30" s="170"/>
      <c r="S30" s="170"/>
      <c r="T30" s="171"/>
      <c r="U30" s="170"/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111</v>
      </c>
      <c r="AF30" s="160">
        <v>0</v>
      </c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/>
      <c r="B31" s="168"/>
      <c r="C31" s="200" t="s">
        <v>147</v>
      </c>
      <c r="D31" s="172"/>
      <c r="E31" s="176">
        <v>11.998900000000001</v>
      </c>
      <c r="F31" s="179"/>
      <c r="G31" s="179"/>
      <c r="H31" s="179"/>
      <c r="I31" s="179"/>
      <c r="J31" s="179"/>
      <c r="K31" s="179"/>
      <c r="L31" s="179"/>
      <c r="M31" s="179"/>
      <c r="N31" s="170"/>
      <c r="O31" s="170"/>
      <c r="P31" s="170"/>
      <c r="Q31" s="170"/>
      <c r="R31" s="170"/>
      <c r="S31" s="170"/>
      <c r="T31" s="171"/>
      <c r="U31" s="170"/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111</v>
      </c>
      <c r="AF31" s="160">
        <v>0</v>
      </c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15</v>
      </c>
      <c r="B32" s="168" t="s">
        <v>148</v>
      </c>
      <c r="C32" s="199" t="s">
        <v>149</v>
      </c>
      <c r="D32" s="170" t="s">
        <v>145</v>
      </c>
      <c r="E32" s="175">
        <v>20.319299999999998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0">
        <v>0</v>
      </c>
      <c r="O32" s="170">
        <f>ROUND(E32*N32,5)</f>
        <v>0</v>
      </c>
      <c r="P32" s="170">
        <v>0.125</v>
      </c>
      <c r="Q32" s="170">
        <f>ROUND(E32*P32,5)</f>
        <v>2.5399099999999999</v>
      </c>
      <c r="R32" s="170"/>
      <c r="S32" s="170"/>
      <c r="T32" s="171">
        <v>0.08</v>
      </c>
      <c r="U32" s="170">
        <f>ROUND(E32*T32,2)</f>
        <v>1.63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109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ht="22.5" outlineLevel="1" x14ac:dyDescent="0.2">
      <c r="A33" s="161">
        <v>16</v>
      </c>
      <c r="B33" s="168" t="s">
        <v>150</v>
      </c>
      <c r="C33" s="199" t="s">
        <v>151</v>
      </c>
      <c r="D33" s="170" t="s">
        <v>145</v>
      </c>
      <c r="E33" s="175">
        <v>29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0">
        <v>0</v>
      </c>
      <c r="O33" s="170">
        <f>ROUND(E33*N33,5)</f>
        <v>0</v>
      </c>
      <c r="P33" s="170">
        <v>0.35960999999999999</v>
      </c>
      <c r="Q33" s="170">
        <f>ROUND(E33*P33,5)</f>
        <v>10.42869</v>
      </c>
      <c r="R33" s="170"/>
      <c r="S33" s="170"/>
      <c r="T33" s="171">
        <v>0.26500000000000001</v>
      </c>
      <c r="U33" s="170">
        <f>ROUND(E33*T33,2)</f>
        <v>7.69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109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8"/>
      <c r="C34" s="200" t="s">
        <v>152</v>
      </c>
      <c r="D34" s="172"/>
      <c r="E34" s="176">
        <v>29</v>
      </c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111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17</v>
      </c>
      <c r="B35" s="168" t="s">
        <v>153</v>
      </c>
      <c r="C35" s="199" t="s">
        <v>154</v>
      </c>
      <c r="D35" s="170" t="s">
        <v>120</v>
      </c>
      <c r="E35" s="175">
        <v>341.56849999999997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0</v>
      </c>
      <c r="U35" s="170">
        <f>ROUND(E35*T35,2)</f>
        <v>0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109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68"/>
      <c r="C36" s="200" t="s">
        <v>155</v>
      </c>
      <c r="D36" s="172"/>
      <c r="E36" s="176">
        <v>341.56849999999997</v>
      </c>
      <c r="F36" s="179"/>
      <c r="G36" s="179"/>
      <c r="H36" s="179"/>
      <c r="I36" s="179"/>
      <c r="J36" s="179"/>
      <c r="K36" s="179"/>
      <c r="L36" s="179"/>
      <c r="M36" s="179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111</v>
      </c>
      <c r="AF36" s="160">
        <v>0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18</v>
      </c>
      <c r="B37" s="168" t="s">
        <v>156</v>
      </c>
      <c r="C37" s="199" t="s">
        <v>157</v>
      </c>
      <c r="D37" s="170" t="s">
        <v>108</v>
      </c>
      <c r="E37" s="175">
        <v>37.5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0">
        <v>6.9999999999999999E-4</v>
      </c>
      <c r="O37" s="170">
        <f>ROUND(E37*N37,5)</f>
        <v>2.6249999999999999E-2</v>
      </c>
      <c r="P37" s="170">
        <v>0</v>
      </c>
      <c r="Q37" s="170">
        <f>ROUND(E37*P37,5)</f>
        <v>0</v>
      </c>
      <c r="R37" s="170"/>
      <c r="S37" s="170"/>
      <c r="T37" s="171">
        <v>0.156</v>
      </c>
      <c r="U37" s="170">
        <f>ROUND(E37*T37,2)</f>
        <v>5.85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109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/>
      <c r="B38" s="168"/>
      <c r="C38" s="200" t="s">
        <v>158</v>
      </c>
      <c r="D38" s="172"/>
      <c r="E38" s="176">
        <v>37.5</v>
      </c>
      <c r="F38" s="179"/>
      <c r="G38" s="179"/>
      <c r="H38" s="179"/>
      <c r="I38" s="179"/>
      <c r="J38" s="179"/>
      <c r="K38" s="179"/>
      <c r="L38" s="179"/>
      <c r="M38" s="179"/>
      <c r="N38" s="170"/>
      <c r="O38" s="170"/>
      <c r="P38" s="170"/>
      <c r="Q38" s="170"/>
      <c r="R38" s="170"/>
      <c r="S38" s="170"/>
      <c r="T38" s="171"/>
      <c r="U38" s="170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111</v>
      </c>
      <c r="AF38" s="160">
        <v>0</v>
      </c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19</v>
      </c>
      <c r="B39" s="168" t="s">
        <v>159</v>
      </c>
      <c r="C39" s="199" t="s">
        <v>160</v>
      </c>
      <c r="D39" s="170" t="s">
        <v>108</v>
      </c>
      <c r="E39" s="175">
        <v>37.5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0">
        <v>0</v>
      </c>
      <c r="O39" s="170">
        <f>ROUND(E39*N39,5)</f>
        <v>0</v>
      </c>
      <c r="P39" s="170">
        <v>0</v>
      </c>
      <c r="Q39" s="170">
        <f>ROUND(E39*P39,5)</f>
        <v>0</v>
      </c>
      <c r="R39" s="170"/>
      <c r="S39" s="170"/>
      <c r="T39" s="171">
        <v>9.5000000000000001E-2</v>
      </c>
      <c r="U39" s="170">
        <f>ROUND(E39*T39,2)</f>
        <v>3.56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109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20</v>
      </c>
      <c r="B40" s="168" t="s">
        <v>161</v>
      </c>
      <c r="C40" s="199" t="s">
        <v>162</v>
      </c>
      <c r="D40" s="170" t="s">
        <v>108</v>
      </c>
      <c r="E40" s="175">
        <v>19.108000000000001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0">
        <v>0</v>
      </c>
      <c r="O40" s="170">
        <f>ROUND(E40*N40,5)</f>
        <v>0</v>
      </c>
      <c r="P40" s="170">
        <v>0</v>
      </c>
      <c r="Q40" s="170">
        <f>ROUND(E40*P40,5)</f>
        <v>0</v>
      </c>
      <c r="R40" s="170"/>
      <c r="S40" s="170"/>
      <c r="T40" s="171">
        <v>0.17199999999999999</v>
      </c>
      <c r="U40" s="170">
        <f>ROUND(E40*T40,2)</f>
        <v>3.29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109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x14ac:dyDescent="0.2">
      <c r="A41" s="162" t="s">
        <v>104</v>
      </c>
      <c r="B41" s="169" t="s">
        <v>59</v>
      </c>
      <c r="C41" s="201" t="s">
        <v>60</v>
      </c>
      <c r="D41" s="173"/>
      <c r="E41" s="177"/>
      <c r="F41" s="180"/>
      <c r="G41" s="180">
        <f>SUMIF(AE42:AE43,"&lt;&gt;NOR",G42:G43)</f>
        <v>0</v>
      </c>
      <c r="H41" s="180"/>
      <c r="I41" s="180">
        <f>SUM(I42:I43)</f>
        <v>0</v>
      </c>
      <c r="J41" s="180"/>
      <c r="K41" s="180">
        <f>SUM(K42:K43)</f>
        <v>0</v>
      </c>
      <c r="L41" s="180"/>
      <c r="M41" s="180">
        <f>SUM(M42:M43)</f>
        <v>0</v>
      </c>
      <c r="N41" s="173"/>
      <c r="O41" s="173">
        <f>SUM(O42:O43)</f>
        <v>17.5365</v>
      </c>
      <c r="P41" s="173"/>
      <c r="Q41" s="173">
        <f>SUM(Q42:Q43)</f>
        <v>0</v>
      </c>
      <c r="R41" s="173"/>
      <c r="S41" s="173"/>
      <c r="T41" s="174"/>
      <c r="U41" s="173">
        <f>SUM(U42:U43)</f>
        <v>16.2</v>
      </c>
      <c r="AE41" t="s">
        <v>105</v>
      </c>
    </row>
    <row r="42" spans="1:60" outlineLevel="1" x14ac:dyDescent="0.2">
      <c r="A42" s="161">
        <v>21</v>
      </c>
      <c r="B42" s="168" t="s">
        <v>163</v>
      </c>
      <c r="C42" s="199" t="s">
        <v>164</v>
      </c>
      <c r="D42" s="170" t="s">
        <v>145</v>
      </c>
      <c r="E42" s="175">
        <v>75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0">
        <v>0.23382</v>
      </c>
      <c r="O42" s="170">
        <f>ROUND(E42*N42,5)</f>
        <v>17.5365</v>
      </c>
      <c r="P42" s="170">
        <v>0</v>
      </c>
      <c r="Q42" s="170">
        <f>ROUND(E42*P42,5)</f>
        <v>0</v>
      </c>
      <c r="R42" s="170"/>
      <c r="S42" s="170"/>
      <c r="T42" s="171">
        <v>0.216</v>
      </c>
      <c r="U42" s="170">
        <f>ROUND(E42*T42,2)</f>
        <v>16.2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109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/>
      <c r="B43" s="168"/>
      <c r="C43" s="200" t="s">
        <v>165</v>
      </c>
      <c r="D43" s="172"/>
      <c r="E43" s="176">
        <v>75</v>
      </c>
      <c r="F43" s="179"/>
      <c r="G43" s="179"/>
      <c r="H43" s="179"/>
      <c r="I43" s="179"/>
      <c r="J43" s="179"/>
      <c r="K43" s="179"/>
      <c r="L43" s="179"/>
      <c r="M43" s="179"/>
      <c r="N43" s="170"/>
      <c r="O43" s="170"/>
      <c r="P43" s="170"/>
      <c r="Q43" s="170"/>
      <c r="R43" s="170"/>
      <c r="S43" s="170"/>
      <c r="T43" s="171"/>
      <c r="U43" s="170"/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111</v>
      </c>
      <c r="AF43" s="160">
        <v>0</v>
      </c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x14ac:dyDescent="0.2">
      <c r="A44" s="162" t="s">
        <v>104</v>
      </c>
      <c r="B44" s="169" t="s">
        <v>61</v>
      </c>
      <c r="C44" s="201" t="s">
        <v>62</v>
      </c>
      <c r="D44" s="173"/>
      <c r="E44" s="177"/>
      <c r="F44" s="180"/>
      <c r="G44" s="180">
        <f>SUMIF(AE45:AE46,"&lt;&gt;NOR",G45:G46)</f>
        <v>0</v>
      </c>
      <c r="H44" s="180"/>
      <c r="I44" s="180">
        <f>SUM(I45:I46)</f>
        <v>0</v>
      </c>
      <c r="J44" s="180"/>
      <c r="K44" s="180">
        <f>SUM(K45:K46)</f>
        <v>0</v>
      </c>
      <c r="L44" s="180"/>
      <c r="M44" s="180">
        <f>SUM(M45:M46)</f>
        <v>0</v>
      </c>
      <c r="N44" s="173"/>
      <c r="O44" s="173">
        <f>SUM(O45:O46)</f>
        <v>0.42458000000000001</v>
      </c>
      <c r="P44" s="173"/>
      <c r="Q44" s="173">
        <f>SUM(Q45:Q46)</f>
        <v>0</v>
      </c>
      <c r="R44" s="173"/>
      <c r="S44" s="173"/>
      <c r="T44" s="174"/>
      <c r="U44" s="173">
        <f>SUM(U45:U46)</f>
        <v>0.64</v>
      </c>
      <c r="AE44" t="s">
        <v>105</v>
      </c>
    </row>
    <row r="45" spans="1:60" outlineLevel="1" x14ac:dyDescent="0.2">
      <c r="A45" s="161">
        <v>22</v>
      </c>
      <c r="B45" s="168" t="s">
        <v>166</v>
      </c>
      <c r="C45" s="199" t="s">
        <v>167</v>
      </c>
      <c r="D45" s="170" t="s">
        <v>120</v>
      </c>
      <c r="E45" s="175">
        <v>0.375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0">
        <v>1.1322000000000001</v>
      </c>
      <c r="O45" s="170">
        <f>ROUND(E45*N45,5)</f>
        <v>0.42458000000000001</v>
      </c>
      <c r="P45" s="170">
        <v>0</v>
      </c>
      <c r="Q45" s="170">
        <f>ROUND(E45*P45,5)</f>
        <v>0</v>
      </c>
      <c r="R45" s="170"/>
      <c r="S45" s="170"/>
      <c r="T45" s="171">
        <v>1.6950000000000001</v>
      </c>
      <c r="U45" s="170">
        <f>ROUND(E45*T45,2)</f>
        <v>0.64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109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/>
      <c r="B46" s="168"/>
      <c r="C46" s="200" t="s">
        <v>168</v>
      </c>
      <c r="D46" s="172"/>
      <c r="E46" s="176">
        <v>0.375</v>
      </c>
      <c r="F46" s="179"/>
      <c r="G46" s="179"/>
      <c r="H46" s="179"/>
      <c r="I46" s="179"/>
      <c r="J46" s="179"/>
      <c r="K46" s="179"/>
      <c r="L46" s="179"/>
      <c r="M46" s="179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111</v>
      </c>
      <c r="AF46" s="160">
        <v>0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x14ac:dyDescent="0.2">
      <c r="A47" s="162" t="s">
        <v>104</v>
      </c>
      <c r="B47" s="169" t="s">
        <v>63</v>
      </c>
      <c r="C47" s="201" t="s">
        <v>64</v>
      </c>
      <c r="D47" s="173"/>
      <c r="E47" s="177"/>
      <c r="F47" s="180"/>
      <c r="G47" s="180">
        <f>SUMIF(AE48:AE62,"&lt;&gt;NOR",G48:G62)</f>
        <v>0</v>
      </c>
      <c r="H47" s="180"/>
      <c r="I47" s="180">
        <f>SUM(I48:I62)</f>
        <v>0</v>
      </c>
      <c r="J47" s="180"/>
      <c r="K47" s="180">
        <f>SUM(K48:K62)</f>
        <v>0</v>
      </c>
      <c r="L47" s="180"/>
      <c r="M47" s="180">
        <f>SUM(M48:M62)</f>
        <v>0</v>
      </c>
      <c r="N47" s="173"/>
      <c r="O47" s="173">
        <f>SUM(O48:O62)</f>
        <v>1371.0491700000002</v>
      </c>
      <c r="P47" s="173"/>
      <c r="Q47" s="173">
        <f>SUM(Q48:Q62)</f>
        <v>0</v>
      </c>
      <c r="R47" s="173"/>
      <c r="S47" s="173"/>
      <c r="T47" s="174"/>
      <c r="U47" s="173">
        <f>SUM(U48:U62)</f>
        <v>575.40000000000009</v>
      </c>
      <c r="AE47" t="s">
        <v>105</v>
      </c>
    </row>
    <row r="48" spans="1:60" outlineLevel="1" x14ac:dyDescent="0.2">
      <c r="A48" s="161">
        <v>23</v>
      </c>
      <c r="B48" s="168" t="s">
        <v>169</v>
      </c>
      <c r="C48" s="199" t="s">
        <v>170</v>
      </c>
      <c r="D48" s="170" t="s">
        <v>108</v>
      </c>
      <c r="E48" s="175">
        <v>1157.6695999999999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0">
        <v>0.441</v>
      </c>
      <c r="O48" s="170">
        <f>ROUND(E48*N48,5)</f>
        <v>510.53228999999999</v>
      </c>
      <c r="P48" s="170">
        <v>0</v>
      </c>
      <c r="Q48" s="170">
        <f>ROUND(E48*P48,5)</f>
        <v>0</v>
      </c>
      <c r="R48" s="170"/>
      <c r="S48" s="170"/>
      <c r="T48" s="171">
        <v>2.9000000000000001E-2</v>
      </c>
      <c r="U48" s="170">
        <f>ROUND(E48*T48,2)</f>
        <v>33.57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109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>
        <v>24</v>
      </c>
      <c r="B49" s="168" t="s">
        <v>171</v>
      </c>
      <c r="C49" s="199" t="s">
        <v>172</v>
      </c>
      <c r="D49" s="170" t="s">
        <v>108</v>
      </c>
      <c r="E49" s="175">
        <v>1157.6695999999999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0">
        <v>0.40869</v>
      </c>
      <c r="O49" s="170">
        <f>ROUND(E49*N49,5)</f>
        <v>473.12799000000001</v>
      </c>
      <c r="P49" s="170">
        <v>0</v>
      </c>
      <c r="Q49" s="170">
        <f>ROUND(E49*P49,5)</f>
        <v>0</v>
      </c>
      <c r="R49" s="170"/>
      <c r="S49" s="170"/>
      <c r="T49" s="171">
        <v>2.5999999999999999E-2</v>
      </c>
      <c r="U49" s="170">
        <f>ROUND(E49*T49,2)</f>
        <v>30.1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109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>
        <v>25</v>
      </c>
      <c r="B50" s="168" t="s">
        <v>173</v>
      </c>
      <c r="C50" s="199" t="s">
        <v>174</v>
      </c>
      <c r="D50" s="170" t="s">
        <v>108</v>
      </c>
      <c r="E50" s="175">
        <v>1157.6695999999999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0">
        <v>0.11</v>
      </c>
      <c r="O50" s="170">
        <f>ROUND(E50*N50,5)</f>
        <v>127.34366</v>
      </c>
      <c r="P50" s="170">
        <v>0</v>
      </c>
      <c r="Q50" s="170">
        <f>ROUND(E50*P50,5)</f>
        <v>0</v>
      </c>
      <c r="R50" s="170"/>
      <c r="S50" s="170"/>
      <c r="T50" s="171">
        <v>0.43</v>
      </c>
      <c r="U50" s="170">
        <f>ROUND(E50*T50,2)</f>
        <v>497.8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109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>
        <v>26</v>
      </c>
      <c r="B51" s="168" t="s">
        <v>175</v>
      </c>
      <c r="C51" s="199" t="s">
        <v>176</v>
      </c>
      <c r="D51" s="170" t="s">
        <v>108</v>
      </c>
      <c r="E51" s="175">
        <v>1157.6695999999999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0">
        <v>0.216</v>
      </c>
      <c r="O51" s="170">
        <f>ROUND(E51*N51,5)</f>
        <v>250.05663000000001</v>
      </c>
      <c r="P51" s="170">
        <v>0</v>
      </c>
      <c r="Q51" s="170">
        <f>ROUND(E51*P51,5)</f>
        <v>0</v>
      </c>
      <c r="R51" s="170"/>
      <c r="S51" s="170"/>
      <c r="T51" s="171">
        <v>0</v>
      </c>
      <c r="U51" s="170">
        <f>ROUND(E51*T51,2)</f>
        <v>0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177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ht="22.5" outlineLevel="1" x14ac:dyDescent="0.2">
      <c r="A52" s="161">
        <v>27</v>
      </c>
      <c r="B52" s="168" t="s">
        <v>178</v>
      </c>
      <c r="C52" s="199" t="s">
        <v>179</v>
      </c>
      <c r="D52" s="170" t="s">
        <v>180</v>
      </c>
      <c r="E52" s="175">
        <v>51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0">
        <v>3.9899999999999996E-3</v>
      </c>
      <c r="O52" s="170">
        <f>ROUND(E52*N52,5)</f>
        <v>0.20349</v>
      </c>
      <c r="P52" s="170">
        <v>0</v>
      </c>
      <c r="Q52" s="170">
        <f>ROUND(E52*P52,5)</f>
        <v>0</v>
      </c>
      <c r="R52" s="170"/>
      <c r="S52" s="170"/>
      <c r="T52" s="171">
        <v>0.05</v>
      </c>
      <c r="U52" s="170">
        <f>ROUND(E52*T52,2)</f>
        <v>2.5499999999999998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109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/>
      <c r="B53" s="168"/>
      <c r="C53" s="200" t="s">
        <v>181</v>
      </c>
      <c r="D53" s="172"/>
      <c r="E53" s="176">
        <v>25</v>
      </c>
      <c r="F53" s="179"/>
      <c r="G53" s="179"/>
      <c r="H53" s="179"/>
      <c r="I53" s="179"/>
      <c r="J53" s="179"/>
      <c r="K53" s="179"/>
      <c r="L53" s="179"/>
      <c r="M53" s="179"/>
      <c r="N53" s="170"/>
      <c r="O53" s="170"/>
      <c r="P53" s="170"/>
      <c r="Q53" s="170"/>
      <c r="R53" s="170"/>
      <c r="S53" s="170"/>
      <c r="T53" s="171"/>
      <c r="U53" s="170"/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111</v>
      </c>
      <c r="AF53" s="160">
        <v>0</v>
      </c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/>
      <c r="B54" s="168"/>
      <c r="C54" s="200" t="s">
        <v>182</v>
      </c>
      <c r="D54" s="172"/>
      <c r="E54" s="176">
        <v>26</v>
      </c>
      <c r="F54" s="179"/>
      <c r="G54" s="179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111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ht="22.5" outlineLevel="1" x14ac:dyDescent="0.2">
      <c r="A55" s="161">
        <v>28</v>
      </c>
      <c r="B55" s="168" t="s">
        <v>183</v>
      </c>
      <c r="C55" s="199" t="s">
        <v>184</v>
      </c>
      <c r="D55" s="170" t="s">
        <v>180</v>
      </c>
      <c r="E55" s="175">
        <v>4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0">
        <v>1.3699999999999999E-3</v>
      </c>
      <c r="O55" s="170">
        <f>ROUND(E55*N55,5)</f>
        <v>5.4799999999999996E-3</v>
      </c>
      <c r="P55" s="170">
        <v>0</v>
      </c>
      <c r="Q55" s="170">
        <f>ROUND(E55*P55,5)</f>
        <v>0</v>
      </c>
      <c r="R55" s="170"/>
      <c r="S55" s="170"/>
      <c r="T55" s="171">
        <v>0.02</v>
      </c>
      <c r="U55" s="170">
        <f>ROUND(E55*T55,2)</f>
        <v>0.08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109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ht="22.5" outlineLevel="1" x14ac:dyDescent="0.2">
      <c r="A56" s="161">
        <v>29</v>
      </c>
      <c r="B56" s="168" t="s">
        <v>185</v>
      </c>
      <c r="C56" s="199" t="s">
        <v>186</v>
      </c>
      <c r="D56" s="170" t="s">
        <v>180</v>
      </c>
      <c r="E56" s="175">
        <v>24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0">
        <v>0.23945</v>
      </c>
      <c r="O56" s="170">
        <f>ROUND(E56*N56,5)</f>
        <v>5.7468000000000004</v>
      </c>
      <c r="P56" s="170">
        <v>0</v>
      </c>
      <c r="Q56" s="170">
        <f>ROUND(E56*P56,5)</f>
        <v>0</v>
      </c>
      <c r="R56" s="170"/>
      <c r="S56" s="170"/>
      <c r="T56" s="171">
        <v>0.38441999999999998</v>
      </c>
      <c r="U56" s="170">
        <f>ROUND(E56*T56,2)</f>
        <v>9.23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109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/>
      <c r="B57" s="168"/>
      <c r="C57" s="200" t="s">
        <v>187</v>
      </c>
      <c r="D57" s="172"/>
      <c r="E57" s="176">
        <v>12</v>
      </c>
      <c r="F57" s="179"/>
      <c r="G57" s="179"/>
      <c r="H57" s="179"/>
      <c r="I57" s="179"/>
      <c r="J57" s="179"/>
      <c r="K57" s="179"/>
      <c r="L57" s="179"/>
      <c r="M57" s="179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111</v>
      </c>
      <c r="AF57" s="160">
        <v>0</v>
      </c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/>
      <c r="B58" s="168"/>
      <c r="C58" s="200" t="s">
        <v>187</v>
      </c>
      <c r="D58" s="172"/>
      <c r="E58" s="176">
        <v>12</v>
      </c>
      <c r="F58" s="179"/>
      <c r="G58" s="179"/>
      <c r="H58" s="179"/>
      <c r="I58" s="179"/>
      <c r="J58" s="179"/>
      <c r="K58" s="179"/>
      <c r="L58" s="179"/>
      <c r="M58" s="179"/>
      <c r="N58" s="170"/>
      <c r="O58" s="170"/>
      <c r="P58" s="170"/>
      <c r="Q58" s="170"/>
      <c r="R58" s="170"/>
      <c r="S58" s="170"/>
      <c r="T58" s="171"/>
      <c r="U58" s="170"/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111</v>
      </c>
      <c r="AF58" s="160">
        <v>0</v>
      </c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>
        <v>30</v>
      </c>
      <c r="B59" s="168" t="s">
        <v>188</v>
      </c>
      <c r="C59" s="199" t="s">
        <v>189</v>
      </c>
      <c r="D59" s="170" t="s">
        <v>145</v>
      </c>
      <c r="E59" s="175">
        <v>25.5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0">
        <v>0.14874999999999999</v>
      </c>
      <c r="O59" s="170">
        <f>ROUND(E59*N59,5)</f>
        <v>3.7931300000000001</v>
      </c>
      <c r="P59" s="170">
        <v>0</v>
      </c>
      <c r="Q59" s="170">
        <f>ROUND(E59*P59,5)</f>
        <v>0</v>
      </c>
      <c r="R59" s="170"/>
      <c r="S59" s="170"/>
      <c r="T59" s="171">
        <v>5.1659999999999998E-2</v>
      </c>
      <c r="U59" s="170">
        <f>ROUND(E59*T59,2)</f>
        <v>1.32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109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/>
      <c r="B60" s="168"/>
      <c r="C60" s="200" t="s">
        <v>190</v>
      </c>
      <c r="D60" s="172"/>
      <c r="E60" s="176">
        <v>12.5</v>
      </c>
      <c r="F60" s="179"/>
      <c r="G60" s="179"/>
      <c r="H60" s="179"/>
      <c r="I60" s="179"/>
      <c r="J60" s="179"/>
      <c r="K60" s="179"/>
      <c r="L60" s="179"/>
      <c r="M60" s="179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111</v>
      </c>
      <c r="AF60" s="160">
        <v>0</v>
      </c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/>
      <c r="B61" s="168"/>
      <c r="C61" s="200" t="s">
        <v>191</v>
      </c>
      <c r="D61" s="172"/>
      <c r="E61" s="176">
        <v>13</v>
      </c>
      <c r="F61" s="179"/>
      <c r="G61" s="179"/>
      <c r="H61" s="179"/>
      <c r="I61" s="179"/>
      <c r="J61" s="179"/>
      <c r="K61" s="179"/>
      <c r="L61" s="179"/>
      <c r="M61" s="179"/>
      <c r="N61" s="170"/>
      <c r="O61" s="170"/>
      <c r="P61" s="170"/>
      <c r="Q61" s="170"/>
      <c r="R61" s="170"/>
      <c r="S61" s="170"/>
      <c r="T61" s="171"/>
      <c r="U61" s="170"/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111</v>
      </c>
      <c r="AF61" s="160">
        <v>0</v>
      </c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ht="22.5" outlineLevel="1" x14ac:dyDescent="0.2">
      <c r="A62" s="161">
        <v>31</v>
      </c>
      <c r="B62" s="168" t="s">
        <v>192</v>
      </c>
      <c r="C62" s="199" t="s">
        <v>193</v>
      </c>
      <c r="D62" s="170" t="s">
        <v>180</v>
      </c>
      <c r="E62" s="175">
        <v>3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0">
        <v>7.9899999999999999E-2</v>
      </c>
      <c r="O62" s="170">
        <f>ROUND(E62*N62,5)</f>
        <v>0.2397</v>
      </c>
      <c r="P62" s="170">
        <v>0</v>
      </c>
      <c r="Q62" s="170">
        <f>ROUND(E62*P62,5)</f>
        <v>0</v>
      </c>
      <c r="R62" s="170"/>
      <c r="S62" s="170"/>
      <c r="T62" s="171">
        <v>0.25051000000000001</v>
      </c>
      <c r="U62" s="170">
        <f>ROUND(E62*T62,2)</f>
        <v>0.75</v>
      </c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109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x14ac:dyDescent="0.2">
      <c r="A63" s="162" t="s">
        <v>104</v>
      </c>
      <c r="B63" s="169" t="s">
        <v>65</v>
      </c>
      <c r="C63" s="201" t="s">
        <v>66</v>
      </c>
      <c r="D63" s="173"/>
      <c r="E63" s="177"/>
      <c r="F63" s="180"/>
      <c r="G63" s="180">
        <f>SUMIF(AE64:AE68,"&lt;&gt;NOR",G64:G68)</f>
        <v>0</v>
      </c>
      <c r="H63" s="180"/>
      <c r="I63" s="180">
        <f>SUM(I64:I68)</f>
        <v>0</v>
      </c>
      <c r="J63" s="180"/>
      <c r="K63" s="180">
        <f>SUM(K64:K68)</f>
        <v>0</v>
      </c>
      <c r="L63" s="180"/>
      <c r="M63" s="180">
        <f>SUM(M64:M68)</f>
        <v>0</v>
      </c>
      <c r="N63" s="173"/>
      <c r="O63" s="173">
        <f>SUM(O64:O68)</f>
        <v>3.4310700000000001</v>
      </c>
      <c r="P63" s="173"/>
      <c r="Q63" s="173">
        <f>SUM(Q64:Q68)</f>
        <v>0</v>
      </c>
      <c r="R63" s="173"/>
      <c r="S63" s="173"/>
      <c r="T63" s="174"/>
      <c r="U63" s="173">
        <f>SUM(U64:U68)</f>
        <v>26.439999999999998</v>
      </c>
      <c r="AE63" t="s">
        <v>105</v>
      </c>
    </row>
    <row r="64" spans="1:60" ht="22.5" outlineLevel="1" x14ac:dyDescent="0.2">
      <c r="A64" s="161">
        <v>32</v>
      </c>
      <c r="B64" s="168" t="s">
        <v>194</v>
      </c>
      <c r="C64" s="199" t="s">
        <v>195</v>
      </c>
      <c r="D64" s="170" t="s">
        <v>145</v>
      </c>
      <c r="E64" s="175">
        <v>7.5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0">
        <v>2.2000000000000001E-3</v>
      </c>
      <c r="O64" s="170">
        <f>ROUND(E64*N64,5)</f>
        <v>1.6500000000000001E-2</v>
      </c>
      <c r="P64" s="170">
        <v>0</v>
      </c>
      <c r="Q64" s="170">
        <f>ROUND(E64*P64,5)</f>
        <v>0</v>
      </c>
      <c r="R64" s="170"/>
      <c r="S64" s="170"/>
      <c r="T64" s="171">
        <v>6.6000000000000003E-2</v>
      </c>
      <c r="U64" s="170">
        <f>ROUND(E64*T64,2)</f>
        <v>0.5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109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/>
      <c r="B65" s="168"/>
      <c r="C65" s="200" t="s">
        <v>196</v>
      </c>
      <c r="D65" s="172"/>
      <c r="E65" s="176">
        <v>7.5</v>
      </c>
      <c r="F65" s="179"/>
      <c r="G65" s="179"/>
      <c r="H65" s="179"/>
      <c r="I65" s="179"/>
      <c r="J65" s="179"/>
      <c r="K65" s="179"/>
      <c r="L65" s="179"/>
      <c r="M65" s="179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111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ht="33.75" outlineLevel="1" x14ac:dyDescent="0.2">
      <c r="A66" s="161">
        <v>33</v>
      </c>
      <c r="B66" s="168" t="s">
        <v>197</v>
      </c>
      <c r="C66" s="199" t="s">
        <v>198</v>
      </c>
      <c r="D66" s="170" t="s">
        <v>180</v>
      </c>
      <c r="E66" s="175">
        <v>3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0">
        <v>1.435E-2</v>
      </c>
      <c r="O66" s="170">
        <f>ROUND(E66*N66,5)</f>
        <v>4.3049999999999998E-2</v>
      </c>
      <c r="P66" s="170">
        <v>0</v>
      </c>
      <c r="Q66" s="170">
        <f>ROUND(E66*P66,5)</f>
        <v>0</v>
      </c>
      <c r="R66" s="170"/>
      <c r="S66" s="170"/>
      <c r="T66" s="171">
        <v>1.337</v>
      </c>
      <c r="U66" s="170">
        <f>ROUND(E66*T66,2)</f>
        <v>4.01</v>
      </c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109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>
        <v>34</v>
      </c>
      <c r="B67" s="168" t="s">
        <v>199</v>
      </c>
      <c r="C67" s="199" t="s">
        <v>200</v>
      </c>
      <c r="D67" s="170" t="s">
        <v>180</v>
      </c>
      <c r="E67" s="175">
        <v>9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0">
        <v>0.26469999999999999</v>
      </c>
      <c r="O67" s="170">
        <f>ROUND(E67*N67,5)</f>
        <v>2.3822999999999999</v>
      </c>
      <c r="P67" s="170">
        <v>0</v>
      </c>
      <c r="Q67" s="170">
        <f>ROUND(E67*P67,5)</f>
        <v>0</v>
      </c>
      <c r="R67" s="170"/>
      <c r="S67" s="170"/>
      <c r="T67" s="171">
        <v>1.5509999999999999</v>
      </c>
      <c r="U67" s="170">
        <f>ROUND(E67*T67,2)</f>
        <v>13.96</v>
      </c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109</v>
      </c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">
      <c r="A68" s="161">
        <v>35</v>
      </c>
      <c r="B68" s="168" t="s">
        <v>201</v>
      </c>
      <c r="C68" s="199" t="s">
        <v>202</v>
      </c>
      <c r="D68" s="170" t="s">
        <v>180</v>
      </c>
      <c r="E68" s="175">
        <v>3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0">
        <v>0.32973999999999998</v>
      </c>
      <c r="O68" s="170">
        <f>ROUND(E68*N68,5)</f>
        <v>0.98921999999999999</v>
      </c>
      <c r="P68" s="170">
        <v>0</v>
      </c>
      <c r="Q68" s="170">
        <f>ROUND(E68*P68,5)</f>
        <v>0</v>
      </c>
      <c r="R68" s="170"/>
      <c r="S68" s="170"/>
      <c r="T68" s="171">
        <v>2.6579999999999999</v>
      </c>
      <c r="U68" s="170">
        <f>ROUND(E68*T68,2)</f>
        <v>7.97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109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x14ac:dyDescent="0.2">
      <c r="A69" s="162" t="s">
        <v>104</v>
      </c>
      <c r="B69" s="169" t="s">
        <v>67</v>
      </c>
      <c r="C69" s="201" t="s">
        <v>68</v>
      </c>
      <c r="D69" s="173"/>
      <c r="E69" s="177"/>
      <c r="F69" s="180"/>
      <c r="G69" s="180">
        <f>SUMIF(AE70:AE85,"&lt;&gt;NOR",G70:G85)</f>
        <v>0</v>
      </c>
      <c r="H69" s="180"/>
      <c r="I69" s="180">
        <f>SUM(I70:I85)</f>
        <v>0</v>
      </c>
      <c r="J69" s="180"/>
      <c r="K69" s="180">
        <f>SUM(K70:K85)</f>
        <v>0</v>
      </c>
      <c r="L69" s="180"/>
      <c r="M69" s="180">
        <f>SUM(M70:M85)</f>
        <v>0</v>
      </c>
      <c r="N69" s="173"/>
      <c r="O69" s="173">
        <f>SUM(O70:O85)</f>
        <v>16.840799999999998</v>
      </c>
      <c r="P69" s="173"/>
      <c r="Q69" s="173">
        <f>SUM(Q70:Q85)</f>
        <v>3.4670000000000005</v>
      </c>
      <c r="R69" s="173"/>
      <c r="S69" s="173"/>
      <c r="T69" s="174"/>
      <c r="U69" s="173">
        <f>SUM(U70:U85)</f>
        <v>25.32</v>
      </c>
      <c r="AE69" t="s">
        <v>105</v>
      </c>
    </row>
    <row r="70" spans="1:60" ht="22.5" outlineLevel="1" x14ac:dyDescent="0.2">
      <c r="A70" s="161">
        <v>36</v>
      </c>
      <c r="B70" s="168" t="s">
        <v>203</v>
      </c>
      <c r="C70" s="199" t="s">
        <v>204</v>
      </c>
      <c r="D70" s="170" t="s">
        <v>145</v>
      </c>
      <c r="E70" s="175">
        <v>30.602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0">
        <v>0.30847000000000002</v>
      </c>
      <c r="O70" s="170">
        <f>ROUND(E70*N70,5)</f>
        <v>9.4398</v>
      </c>
      <c r="P70" s="170">
        <v>0</v>
      </c>
      <c r="Q70" s="170">
        <f>ROUND(E70*P70,5)</f>
        <v>0</v>
      </c>
      <c r="R70" s="170"/>
      <c r="S70" s="170"/>
      <c r="T70" s="171">
        <v>0.27200000000000002</v>
      </c>
      <c r="U70" s="170">
        <f>ROUND(E70*T70,2)</f>
        <v>8.32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109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/>
      <c r="B71" s="168"/>
      <c r="C71" s="200" t="s">
        <v>205</v>
      </c>
      <c r="D71" s="172"/>
      <c r="E71" s="176">
        <v>12</v>
      </c>
      <c r="F71" s="179"/>
      <c r="G71" s="179"/>
      <c r="H71" s="179"/>
      <c r="I71" s="179"/>
      <c r="J71" s="179"/>
      <c r="K71" s="179"/>
      <c r="L71" s="179"/>
      <c r="M71" s="179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111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/>
      <c r="B72" s="168"/>
      <c r="C72" s="200" t="s">
        <v>206</v>
      </c>
      <c r="D72" s="172"/>
      <c r="E72" s="176">
        <v>18.602</v>
      </c>
      <c r="F72" s="179"/>
      <c r="G72" s="179"/>
      <c r="H72" s="179"/>
      <c r="I72" s="179"/>
      <c r="J72" s="179"/>
      <c r="K72" s="179"/>
      <c r="L72" s="179"/>
      <c r="M72" s="179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111</v>
      </c>
      <c r="AF72" s="160">
        <v>0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>
        <v>37</v>
      </c>
      <c r="B73" s="168" t="s">
        <v>207</v>
      </c>
      <c r="C73" s="199" t="s">
        <v>208</v>
      </c>
      <c r="D73" s="170" t="s">
        <v>180</v>
      </c>
      <c r="E73" s="175">
        <v>4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0">
        <v>0.1125</v>
      </c>
      <c r="O73" s="170">
        <f>ROUND(E73*N73,5)</f>
        <v>0.45</v>
      </c>
      <c r="P73" s="170">
        <v>0</v>
      </c>
      <c r="Q73" s="170">
        <f>ROUND(E73*P73,5)</f>
        <v>0</v>
      </c>
      <c r="R73" s="170"/>
      <c r="S73" s="170"/>
      <c r="T73" s="171">
        <v>0.91800000000000004</v>
      </c>
      <c r="U73" s="170">
        <f>ROUND(E73*T73,2)</f>
        <v>3.67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109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ht="22.5" outlineLevel="1" x14ac:dyDescent="0.2">
      <c r="A74" s="161">
        <v>38</v>
      </c>
      <c r="B74" s="168" t="s">
        <v>209</v>
      </c>
      <c r="C74" s="199" t="s">
        <v>210</v>
      </c>
      <c r="D74" s="170" t="s">
        <v>180</v>
      </c>
      <c r="E74" s="175">
        <v>4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0">
        <v>0</v>
      </c>
      <c r="O74" s="170">
        <f>ROUND(E74*N74,5)</f>
        <v>0</v>
      </c>
      <c r="P74" s="170">
        <v>0</v>
      </c>
      <c r="Q74" s="170">
        <f>ROUND(E74*P74,5)</f>
        <v>0</v>
      </c>
      <c r="R74" s="170"/>
      <c r="S74" s="170"/>
      <c r="T74" s="171">
        <v>0.2</v>
      </c>
      <c r="U74" s="170">
        <f>ROUND(E74*T74,2)</f>
        <v>0.8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109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/>
      <c r="B75" s="168"/>
      <c r="C75" s="271" t="s">
        <v>211</v>
      </c>
      <c r="D75" s="272"/>
      <c r="E75" s="273"/>
      <c r="F75" s="274"/>
      <c r="G75" s="275"/>
      <c r="H75" s="179"/>
      <c r="I75" s="179"/>
      <c r="J75" s="179"/>
      <c r="K75" s="179"/>
      <c r="L75" s="179"/>
      <c r="M75" s="179"/>
      <c r="N75" s="170"/>
      <c r="O75" s="170"/>
      <c r="P75" s="170"/>
      <c r="Q75" s="170"/>
      <c r="R75" s="170"/>
      <c r="S75" s="170"/>
      <c r="T75" s="171"/>
      <c r="U75" s="170"/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212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3" t="str">
        <f>C75</f>
        <v>Stávající dopravní značky IZ6a - Pěší zóna a IZ6b - Konec pěší zóny</v>
      </c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161">
        <v>39</v>
      </c>
      <c r="B76" s="168" t="s">
        <v>213</v>
      </c>
      <c r="C76" s="199" t="s">
        <v>214</v>
      </c>
      <c r="D76" s="170" t="s">
        <v>180</v>
      </c>
      <c r="E76" s="175">
        <v>17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0">
        <v>6.6000000000000003E-2</v>
      </c>
      <c r="O76" s="170">
        <f>ROUND(E76*N76,5)</f>
        <v>1.1220000000000001</v>
      </c>
      <c r="P76" s="170">
        <v>0</v>
      </c>
      <c r="Q76" s="170">
        <f>ROUND(E76*P76,5)</f>
        <v>0</v>
      </c>
      <c r="R76" s="170"/>
      <c r="S76" s="170"/>
      <c r="T76" s="171">
        <v>0.17</v>
      </c>
      <c r="U76" s="170">
        <f>ROUND(E76*T76,2)</f>
        <v>2.89</v>
      </c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109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161"/>
      <c r="B77" s="168"/>
      <c r="C77" s="200" t="s">
        <v>215</v>
      </c>
      <c r="D77" s="172"/>
      <c r="E77" s="176">
        <v>6</v>
      </c>
      <c r="F77" s="179"/>
      <c r="G77" s="179"/>
      <c r="H77" s="179"/>
      <c r="I77" s="179"/>
      <c r="J77" s="179"/>
      <c r="K77" s="179"/>
      <c r="L77" s="179"/>
      <c r="M77" s="179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111</v>
      </c>
      <c r="AF77" s="160">
        <v>0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">
      <c r="A78" s="161"/>
      <c r="B78" s="168"/>
      <c r="C78" s="200" t="s">
        <v>216</v>
      </c>
      <c r="D78" s="172"/>
      <c r="E78" s="176">
        <v>11</v>
      </c>
      <c r="F78" s="179"/>
      <c r="G78" s="179"/>
      <c r="H78" s="179"/>
      <c r="I78" s="179"/>
      <c r="J78" s="179"/>
      <c r="K78" s="179"/>
      <c r="L78" s="179"/>
      <c r="M78" s="179"/>
      <c r="N78" s="170"/>
      <c r="O78" s="170"/>
      <c r="P78" s="170"/>
      <c r="Q78" s="170"/>
      <c r="R78" s="170"/>
      <c r="S78" s="170"/>
      <c r="T78" s="171"/>
      <c r="U78" s="170"/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111</v>
      </c>
      <c r="AF78" s="160">
        <v>0</v>
      </c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">
      <c r="A79" s="161">
        <v>40</v>
      </c>
      <c r="B79" s="168" t="s">
        <v>217</v>
      </c>
      <c r="C79" s="199" t="s">
        <v>218</v>
      </c>
      <c r="D79" s="170" t="s">
        <v>180</v>
      </c>
      <c r="E79" s="175">
        <v>510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0">
        <v>0</v>
      </c>
      <c r="O79" s="170">
        <f>ROUND(E79*N79,5)</f>
        <v>0</v>
      </c>
      <c r="P79" s="170">
        <v>0</v>
      </c>
      <c r="Q79" s="170">
        <f>ROUND(E79*P79,5)</f>
        <v>0</v>
      </c>
      <c r="R79" s="170"/>
      <c r="S79" s="170"/>
      <c r="T79" s="171">
        <v>0</v>
      </c>
      <c r="U79" s="170">
        <f>ROUND(E79*T79,2)</f>
        <v>0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109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">
      <c r="A80" s="161"/>
      <c r="B80" s="168"/>
      <c r="C80" s="200" t="s">
        <v>219</v>
      </c>
      <c r="D80" s="172"/>
      <c r="E80" s="176">
        <v>510</v>
      </c>
      <c r="F80" s="179"/>
      <c r="G80" s="179"/>
      <c r="H80" s="179"/>
      <c r="I80" s="179"/>
      <c r="J80" s="179"/>
      <c r="K80" s="179"/>
      <c r="L80" s="179"/>
      <c r="M80" s="179"/>
      <c r="N80" s="170"/>
      <c r="O80" s="170"/>
      <c r="P80" s="170"/>
      <c r="Q80" s="170"/>
      <c r="R80" s="170"/>
      <c r="S80" s="170"/>
      <c r="T80" s="171"/>
      <c r="U80" s="170"/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111</v>
      </c>
      <c r="AF80" s="160">
        <v>0</v>
      </c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">
      <c r="A81" s="161">
        <v>41</v>
      </c>
      <c r="B81" s="168" t="s">
        <v>220</v>
      </c>
      <c r="C81" s="199" t="s">
        <v>221</v>
      </c>
      <c r="D81" s="170" t="s">
        <v>180</v>
      </c>
      <c r="E81" s="175">
        <v>17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0">
        <v>6.7000000000000004E-2</v>
      </c>
      <c r="O81" s="170">
        <f>ROUND(E81*N81,5)</f>
        <v>1.139</v>
      </c>
      <c r="P81" s="170">
        <v>6.6000000000000003E-2</v>
      </c>
      <c r="Q81" s="170">
        <f>ROUND(E81*P81,5)</f>
        <v>1.1220000000000001</v>
      </c>
      <c r="R81" s="170"/>
      <c r="S81" s="170"/>
      <c r="T81" s="171">
        <v>0.1105</v>
      </c>
      <c r="U81" s="170">
        <f>ROUND(E81*T81,2)</f>
        <v>1.88</v>
      </c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109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">
      <c r="A82" s="161">
        <v>42</v>
      </c>
      <c r="B82" s="168" t="s">
        <v>222</v>
      </c>
      <c r="C82" s="199" t="s">
        <v>223</v>
      </c>
      <c r="D82" s="170" t="s">
        <v>180</v>
      </c>
      <c r="E82" s="175">
        <v>35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0">
        <v>6.7000000000000004E-2</v>
      </c>
      <c r="O82" s="170">
        <f>ROUND(E82*N82,5)</f>
        <v>2.3450000000000002</v>
      </c>
      <c r="P82" s="170">
        <v>0</v>
      </c>
      <c r="Q82" s="170">
        <f>ROUND(E82*P82,5)</f>
        <v>0</v>
      </c>
      <c r="R82" s="170"/>
      <c r="S82" s="170"/>
      <c r="T82" s="171">
        <v>0.14799999999999999</v>
      </c>
      <c r="U82" s="170">
        <f>ROUND(E82*T82,2)</f>
        <v>5.18</v>
      </c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109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161">
        <v>43</v>
      </c>
      <c r="B83" s="168" t="s">
        <v>224</v>
      </c>
      <c r="C83" s="199" t="s">
        <v>225</v>
      </c>
      <c r="D83" s="170" t="s">
        <v>180</v>
      </c>
      <c r="E83" s="175">
        <v>1050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0">
        <v>0</v>
      </c>
      <c r="O83" s="170">
        <f>ROUND(E83*N83,5)</f>
        <v>0</v>
      </c>
      <c r="P83" s="170">
        <v>0</v>
      </c>
      <c r="Q83" s="170">
        <f>ROUND(E83*P83,5)</f>
        <v>0</v>
      </c>
      <c r="R83" s="170"/>
      <c r="S83" s="170"/>
      <c r="T83" s="171">
        <v>0</v>
      </c>
      <c r="U83" s="170">
        <f>ROUND(E83*T83,2)</f>
        <v>0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109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">
      <c r="A84" s="161"/>
      <c r="B84" s="168"/>
      <c r="C84" s="200" t="s">
        <v>226</v>
      </c>
      <c r="D84" s="172"/>
      <c r="E84" s="176">
        <v>1050</v>
      </c>
      <c r="F84" s="179"/>
      <c r="G84" s="179"/>
      <c r="H84" s="179"/>
      <c r="I84" s="179"/>
      <c r="J84" s="179"/>
      <c r="K84" s="179"/>
      <c r="L84" s="179"/>
      <c r="M84" s="179"/>
      <c r="N84" s="170"/>
      <c r="O84" s="170"/>
      <c r="P84" s="170"/>
      <c r="Q84" s="170"/>
      <c r="R84" s="170"/>
      <c r="S84" s="170"/>
      <c r="T84" s="171"/>
      <c r="U84" s="170"/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111</v>
      </c>
      <c r="AF84" s="160">
        <v>0</v>
      </c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">
      <c r="A85" s="161">
        <v>44</v>
      </c>
      <c r="B85" s="168" t="s">
        <v>227</v>
      </c>
      <c r="C85" s="199" t="s">
        <v>228</v>
      </c>
      <c r="D85" s="170" t="s">
        <v>180</v>
      </c>
      <c r="E85" s="175">
        <v>35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0">
        <v>6.7000000000000004E-2</v>
      </c>
      <c r="O85" s="170">
        <f>ROUND(E85*N85,5)</f>
        <v>2.3450000000000002</v>
      </c>
      <c r="P85" s="170">
        <v>6.7000000000000004E-2</v>
      </c>
      <c r="Q85" s="170">
        <f>ROUND(E85*P85,5)</f>
        <v>2.3450000000000002</v>
      </c>
      <c r="R85" s="170"/>
      <c r="S85" s="170"/>
      <c r="T85" s="171">
        <v>7.3599999999999999E-2</v>
      </c>
      <c r="U85" s="170">
        <f>ROUND(E85*T85,2)</f>
        <v>2.58</v>
      </c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109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x14ac:dyDescent="0.2">
      <c r="A86" s="162" t="s">
        <v>104</v>
      </c>
      <c r="B86" s="169" t="s">
        <v>69</v>
      </c>
      <c r="C86" s="201" t="s">
        <v>70</v>
      </c>
      <c r="D86" s="173"/>
      <c r="E86" s="177"/>
      <c r="F86" s="180"/>
      <c r="G86" s="180">
        <f>SUMIF(AE87:AE88,"&lt;&gt;NOR",G87:G88)</f>
        <v>0</v>
      </c>
      <c r="H86" s="180"/>
      <c r="I86" s="180">
        <f>SUM(I87:I88)</f>
        <v>0</v>
      </c>
      <c r="J86" s="180"/>
      <c r="K86" s="180">
        <f>SUM(K87:K88)</f>
        <v>0</v>
      </c>
      <c r="L86" s="180"/>
      <c r="M86" s="180">
        <f>SUM(M87:M88)</f>
        <v>0</v>
      </c>
      <c r="N86" s="173"/>
      <c r="O86" s="173">
        <f>SUM(O87:O88)</f>
        <v>0</v>
      </c>
      <c r="P86" s="173"/>
      <c r="Q86" s="173">
        <f>SUM(Q87:Q88)</f>
        <v>1.6E-2</v>
      </c>
      <c r="R86" s="173"/>
      <c r="S86" s="173"/>
      <c r="T86" s="174"/>
      <c r="U86" s="173">
        <f>SUM(U87:U88)</f>
        <v>1.7</v>
      </c>
      <c r="AE86" t="s">
        <v>105</v>
      </c>
    </row>
    <row r="87" spans="1:60" outlineLevel="1" x14ac:dyDescent="0.2">
      <c r="A87" s="161">
        <v>45</v>
      </c>
      <c r="B87" s="168" t="s">
        <v>229</v>
      </c>
      <c r="C87" s="199" t="s">
        <v>230</v>
      </c>
      <c r="D87" s="170" t="s">
        <v>180</v>
      </c>
      <c r="E87" s="175">
        <v>4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0">
        <v>0</v>
      </c>
      <c r="O87" s="170">
        <f>ROUND(E87*N87,5)</f>
        <v>0</v>
      </c>
      <c r="P87" s="170">
        <v>4.0000000000000001E-3</v>
      </c>
      <c r="Q87" s="170">
        <f>ROUND(E87*P87,5)</f>
        <v>1.6E-2</v>
      </c>
      <c r="R87" s="170"/>
      <c r="S87" s="170"/>
      <c r="T87" s="171">
        <v>0.17399999999999999</v>
      </c>
      <c r="U87" s="170">
        <f>ROUND(E87*T87,2)</f>
        <v>0.7</v>
      </c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109</v>
      </c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>
        <v>46</v>
      </c>
      <c r="B88" s="168" t="s">
        <v>231</v>
      </c>
      <c r="C88" s="199" t="s">
        <v>232</v>
      </c>
      <c r="D88" s="170" t="s">
        <v>180</v>
      </c>
      <c r="E88" s="175">
        <v>4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0">
        <v>0</v>
      </c>
      <c r="O88" s="170">
        <f>ROUND(E88*N88,5)</f>
        <v>0</v>
      </c>
      <c r="P88" s="170">
        <v>0</v>
      </c>
      <c r="Q88" s="170">
        <f>ROUND(E88*P88,5)</f>
        <v>0</v>
      </c>
      <c r="R88" s="170"/>
      <c r="S88" s="170"/>
      <c r="T88" s="171">
        <v>0.25</v>
      </c>
      <c r="U88" s="170">
        <f>ROUND(E88*T88,2)</f>
        <v>1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109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x14ac:dyDescent="0.2">
      <c r="A89" s="162" t="s">
        <v>104</v>
      </c>
      <c r="B89" s="169" t="s">
        <v>71</v>
      </c>
      <c r="C89" s="201" t="s">
        <v>72</v>
      </c>
      <c r="D89" s="173"/>
      <c r="E89" s="177"/>
      <c r="F89" s="180"/>
      <c r="G89" s="180">
        <f>SUMIF(AE90:AE107,"&lt;&gt;NOR",G90:G107)</f>
        <v>0</v>
      </c>
      <c r="H89" s="180"/>
      <c r="I89" s="180">
        <f>SUM(I90:I107)</f>
        <v>0</v>
      </c>
      <c r="J89" s="180"/>
      <c r="K89" s="180">
        <f>SUM(K90:K107)</f>
        <v>0</v>
      </c>
      <c r="L89" s="180"/>
      <c r="M89" s="180">
        <f>SUM(M90:M107)</f>
        <v>0</v>
      </c>
      <c r="N89" s="173"/>
      <c r="O89" s="173">
        <f>SUM(O90:O107)</f>
        <v>0</v>
      </c>
      <c r="P89" s="173"/>
      <c r="Q89" s="173">
        <f>SUM(Q90:Q107)</f>
        <v>0</v>
      </c>
      <c r="R89" s="173"/>
      <c r="S89" s="173"/>
      <c r="T89" s="174"/>
      <c r="U89" s="173">
        <f>SUM(U90:U107)</f>
        <v>213.37</v>
      </c>
      <c r="AE89" t="s">
        <v>105</v>
      </c>
    </row>
    <row r="90" spans="1:60" outlineLevel="1" x14ac:dyDescent="0.2">
      <c r="A90" s="161">
        <v>47</v>
      </c>
      <c r="B90" s="168" t="s">
        <v>233</v>
      </c>
      <c r="C90" s="199" t="s">
        <v>234</v>
      </c>
      <c r="D90" s="170" t="s">
        <v>235</v>
      </c>
      <c r="E90" s="175">
        <v>1100.4311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0">
        <v>0</v>
      </c>
      <c r="O90" s="170">
        <f>ROUND(E90*N90,5)</f>
        <v>0</v>
      </c>
      <c r="P90" s="170">
        <v>0</v>
      </c>
      <c r="Q90" s="170">
        <f>ROUND(E90*P90,5)</f>
        <v>0</v>
      </c>
      <c r="R90" s="170"/>
      <c r="S90" s="170"/>
      <c r="T90" s="171">
        <v>0.01</v>
      </c>
      <c r="U90" s="170">
        <f>ROUND(E90*T90,2)</f>
        <v>11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109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/>
      <c r="B91" s="168"/>
      <c r="C91" s="200" t="s">
        <v>236</v>
      </c>
      <c r="D91" s="172"/>
      <c r="E91" s="176">
        <v>348.98050000000001</v>
      </c>
      <c r="F91" s="179"/>
      <c r="G91" s="179"/>
      <c r="H91" s="179"/>
      <c r="I91" s="179"/>
      <c r="J91" s="179"/>
      <c r="K91" s="179"/>
      <c r="L91" s="179"/>
      <c r="M91" s="179"/>
      <c r="N91" s="170"/>
      <c r="O91" s="170"/>
      <c r="P91" s="170"/>
      <c r="Q91" s="170"/>
      <c r="R91" s="170"/>
      <c r="S91" s="170"/>
      <c r="T91" s="171"/>
      <c r="U91" s="170"/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111</v>
      </c>
      <c r="AF91" s="160">
        <v>0</v>
      </c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/>
      <c r="B92" s="168"/>
      <c r="C92" s="200" t="s">
        <v>237</v>
      </c>
      <c r="D92" s="172"/>
      <c r="E92" s="176">
        <v>751.45060000000001</v>
      </c>
      <c r="F92" s="179"/>
      <c r="G92" s="179"/>
      <c r="H92" s="179"/>
      <c r="I92" s="179"/>
      <c r="J92" s="179"/>
      <c r="K92" s="179"/>
      <c r="L92" s="179"/>
      <c r="M92" s="179"/>
      <c r="N92" s="170"/>
      <c r="O92" s="170"/>
      <c r="P92" s="170"/>
      <c r="Q92" s="170"/>
      <c r="R92" s="170"/>
      <c r="S92" s="170"/>
      <c r="T92" s="171"/>
      <c r="U92" s="170"/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111</v>
      </c>
      <c r="AF92" s="160">
        <v>0</v>
      </c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>
        <v>48</v>
      </c>
      <c r="B93" s="168" t="s">
        <v>238</v>
      </c>
      <c r="C93" s="199" t="s">
        <v>239</v>
      </c>
      <c r="D93" s="170" t="s">
        <v>235</v>
      </c>
      <c r="E93" s="175">
        <v>15406.035400000001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0">
        <v>0</v>
      </c>
      <c r="O93" s="170">
        <f>ROUND(E93*N93,5)</f>
        <v>0</v>
      </c>
      <c r="P93" s="170">
        <v>0</v>
      </c>
      <c r="Q93" s="170">
        <f>ROUND(E93*P93,5)</f>
        <v>0</v>
      </c>
      <c r="R93" s="170"/>
      <c r="S93" s="170"/>
      <c r="T93" s="171">
        <v>0</v>
      </c>
      <c r="U93" s="170">
        <f>ROUND(E93*T93,2)</f>
        <v>0</v>
      </c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109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">
      <c r="A94" s="161"/>
      <c r="B94" s="168"/>
      <c r="C94" s="200" t="s">
        <v>240</v>
      </c>
      <c r="D94" s="172"/>
      <c r="E94" s="176">
        <v>15406.035400000001</v>
      </c>
      <c r="F94" s="179"/>
      <c r="G94" s="179"/>
      <c r="H94" s="179"/>
      <c r="I94" s="179"/>
      <c r="J94" s="179"/>
      <c r="K94" s="179"/>
      <c r="L94" s="179"/>
      <c r="M94" s="179"/>
      <c r="N94" s="170"/>
      <c r="O94" s="170"/>
      <c r="P94" s="170"/>
      <c r="Q94" s="170"/>
      <c r="R94" s="170"/>
      <c r="S94" s="170"/>
      <c r="T94" s="171"/>
      <c r="U94" s="170"/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111</v>
      </c>
      <c r="AF94" s="160">
        <v>0</v>
      </c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">
      <c r="A95" s="161">
        <v>49</v>
      </c>
      <c r="B95" s="168" t="s">
        <v>241</v>
      </c>
      <c r="C95" s="199" t="s">
        <v>242</v>
      </c>
      <c r="D95" s="170" t="s">
        <v>235</v>
      </c>
      <c r="E95" s="175">
        <v>294.14699999999999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0">
        <v>0</v>
      </c>
      <c r="O95" s="170">
        <f>ROUND(E95*N95,5)</f>
        <v>0</v>
      </c>
      <c r="P95" s="170">
        <v>0</v>
      </c>
      <c r="Q95" s="170">
        <f>ROUND(E95*P95,5)</f>
        <v>0</v>
      </c>
      <c r="R95" s="170"/>
      <c r="S95" s="170"/>
      <c r="T95" s="171">
        <v>0.68799999999999994</v>
      </c>
      <c r="U95" s="170">
        <f>ROUND(E95*T95,2)</f>
        <v>202.37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109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">
      <c r="A96" s="161"/>
      <c r="B96" s="168"/>
      <c r="C96" s="200" t="s">
        <v>243</v>
      </c>
      <c r="D96" s="172"/>
      <c r="E96" s="176">
        <v>256.17630000000003</v>
      </c>
      <c r="F96" s="179"/>
      <c r="G96" s="179"/>
      <c r="H96" s="179"/>
      <c r="I96" s="179"/>
      <c r="J96" s="179"/>
      <c r="K96" s="179"/>
      <c r="L96" s="179"/>
      <c r="M96" s="179"/>
      <c r="N96" s="170"/>
      <c r="O96" s="170"/>
      <c r="P96" s="170"/>
      <c r="Q96" s="170"/>
      <c r="R96" s="170"/>
      <c r="S96" s="170"/>
      <c r="T96" s="171"/>
      <c r="U96" s="170"/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111</v>
      </c>
      <c r="AF96" s="160">
        <v>0</v>
      </c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">
      <c r="A97" s="161"/>
      <c r="B97" s="168"/>
      <c r="C97" s="200" t="s">
        <v>244</v>
      </c>
      <c r="D97" s="172"/>
      <c r="E97" s="176">
        <v>25.002099999999999</v>
      </c>
      <c r="F97" s="179"/>
      <c r="G97" s="179"/>
      <c r="H97" s="179"/>
      <c r="I97" s="179"/>
      <c r="J97" s="179"/>
      <c r="K97" s="179"/>
      <c r="L97" s="179"/>
      <c r="M97" s="179"/>
      <c r="N97" s="170"/>
      <c r="O97" s="170"/>
      <c r="P97" s="170"/>
      <c r="Q97" s="170"/>
      <c r="R97" s="170"/>
      <c r="S97" s="170"/>
      <c r="T97" s="171"/>
      <c r="U97" s="170"/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111</v>
      </c>
      <c r="AF97" s="160">
        <v>0</v>
      </c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/>
      <c r="B98" s="168"/>
      <c r="C98" s="200" t="s">
        <v>245</v>
      </c>
      <c r="D98" s="172"/>
      <c r="E98" s="176">
        <v>10.428699999999999</v>
      </c>
      <c r="F98" s="179"/>
      <c r="G98" s="179"/>
      <c r="H98" s="179"/>
      <c r="I98" s="179"/>
      <c r="J98" s="179"/>
      <c r="K98" s="179"/>
      <c r="L98" s="179"/>
      <c r="M98" s="179"/>
      <c r="N98" s="170"/>
      <c r="O98" s="170"/>
      <c r="P98" s="170"/>
      <c r="Q98" s="170"/>
      <c r="R98" s="170"/>
      <c r="S98" s="170"/>
      <c r="T98" s="171"/>
      <c r="U98" s="170"/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111</v>
      </c>
      <c r="AF98" s="160">
        <v>0</v>
      </c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">
      <c r="A99" s="161"/>
      <c r="B99" s="168"/>
      <c r="C99" s="200" t="s">
        <v>246</v>
      </c>
      <c r="D99" s="172"/>
      <c r="E99" s="176">
        <v>2.5398999999999998</v>
      </c>
      <c r="F99" s="179"/>
      <c r="G99" s="179"/>
      <c r="H99" s="179"/>
      <c r="I99" s="179"/>
      <c r="J99" s="179"/>
      <c r="K99" s="179"/>
      <c r="L99" s="179"/>
      <c r="M99" s="179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111</v>
      </c>
      <c r="AF99" s="160">
        <v>0</v>
      </c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50</v>
      </c>
      <c r="B100" s="168" t="s">
        <v>247</v>
      </c>
      <c r="C100" s="199" t="s">
        <v>248</v>
      </c>
      <c r="D100" s="170" t="s">
        <v>235</v>
      </c>
      <c r="E100" s="175">
        <v>583.21420000000001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0">
        <v>0</v>
      </c>
      <c r="O100" s="170">
        <f>ROUND(E100*N100,5)</f>
        <v>0</v>
      </c>
      <c r="P100" s="170">
        <v>0</v>
      </c>
      <c r="Q100" s="170">
        <f>ROUND(E100*P100,5)</f>
        <v>0</v>
      </c>
      <c r="R100" s="170"/>
      <c r="S100" s="170"/>
      <c r="T100" s="171">
        <v>0</v>
      </c>
      <c r="U100" s="170">
        <f>ROUND(E100*T100,2)</f>
        <v>0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109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">
      <c r="A101" s="161"/>
      <c r="B101" s="168"/>
      <c r="C101" s="200" t="s">
        <v>249</v>
      </c>
      <c r="D101" s="172"/>
      <c r="E101" s="176">
        <v>583.21420000000001</v>
      </c>
      <c r="F101" s="179"/>
      <c r="G101" s="179"/>
      <c r="H101" s="179"/>
      <c r="I101" s="179"/>
      <c r="J101" s="179"/>
      <c r="K101" s="179"/>
      <c r="L101" s="179"/>
      <c r="M101" s="179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111</v>
      </c>
      <c r="AF101" s="160">
        <v>0</v>
      </c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">
      <c r="A102" s="161">
        <v>51</v>
      </c>
      <c r="B102" s="168" t="s">
        <v>250</v>
      </c>
      <c r="C102" s="199" t="s">
        <v>251</v>
      </c>
      <c r="D102" s="170" t="s">
        <v>235</v>
      </c>
      <c r="E102" s="175">
        <v>643.12739999999997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0">
        <v>0</v>
      </c>
      <c r="O102" s="170">
        <f>ROUND(E102*N102,5)</f>
        <v>0</v>
      </c>
      <c r="P102" s="170">
        <v>0</v>
      </c>
      <c r="Q102" s="170">
        <f>ROUND(E102*P102,5)</f>
        <v>0</v>
      </c>
      <c r="R102" s="170"/>
      <c r="S102" s="170"/>
      <c r="T102" s="171">
        <v>0</v>
      </c>
      <c r="U102" s="170">
        <f>ROUND(E102*T102,2)</f>
        <v>0</v>
      </c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109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/>
      <c r="B103" s="168"/>
      <c r="C103" s="200" t="s">
        <v>243</v>
      </c>
      <c r="D103" s="172"/>
      <c r="E103" s="176">
        <v>256.17630000000003</v>
      </c>
      <c r="F103" s="179"/>
      <c r="G103" s="179"/>
      <c r="H103" s="179"/>
      <c r="I103" s="179"/>
      <c r="J103" s="179"/>
      <c r="K103" s="179"/>
      <c r="L103" s="179"/>
      <c r="M103" s="179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111</v>
      </c>
      <c r="AF103" s="160">
        <v>0</v>
      </c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">
      <c r="A104" s="161"/>
      <c r="B104" s="168"/>
      <c r="C104" s="200" t="s">
        <v>236</v>
      </c>
      <c r="D104" s="172"/>
      <c r="E104" s="176">
        <v>348.98050000000001</v>
      </c>
      <c r="F104" s="179"/>
      <c r="G104" s="179"/>
      <c r="H104" s="179"/>
      <c r="I104" s="179"/>
      <c r="J104" s="179"/>
      <c r="K104" s="179"/>
      <c r="L104" s="179"/>
      <c r="M104" s="179"/>
      <c r="N104" s="170"/>
      <c r="O104" s="170"/>
      <c r="P104" s="170"/>
      <c r="Q104" s="170"/>
      <c r="R104" s="170"/>
      <c r="S104" s="170"/>
      <c r="T104" s="171"/>
      <c r="U104" s="17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111</v>
      </c>
      <c r="AF104" s="160">
        <v>0</v>
      </c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">
      <c r="A105" s="161"/>
      <c r="B105" s="168"/>
      <c r="C105" s="200" t="s">
        <v>252</v>
      </c>
      <c r="D105" s="172"/>
      <c r="E105" s="176">
        <v>25.002099999999999</v>
      </c>
      <c r="F105" s="179"/>
      <c r="G105" s="179"/>
      <c r="H105" s="179"/>
      <c r="I105" s="179"/>
      <c r="J105" s="179"/>
      <c r="K105" s="179"/>
      <c r="L105" s="179"/>
      <c r="M105" s="179"/>
      <c r="N105" s="170"/>
      <c r="O105" s="170"/>
      <c r="P105" s="170"/>
      <c r="Q105" s="170"/>
      <c r="R105" s="170"/>
      <c r="S105" s="170"/>
      <c r="T105" s="171"/>
      <c r="U105" s="17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111</v>
      </c>
      <c r="AF105" s="160">
        <v>0</v>
      </c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 x14ac:dyDescent="0.2">
      <c r="A106" s="161"/>
      <c r="B106" s="168"/>
      <c r="C106" s="200" t="s">
        <v>253</v>
      </c>
      <c r="D106" s="172"/>
      <c r="E106" s="176">
        <v>10.428599999999999</v>
      </c>
      <c r="F106" s="179"/>
      <c r="G106" s="179"/>
      <c r="H106" s="179"/>
      <c r="I106" s="179"/>
      <c r="J106" s="179"/>
      <c r="K106" s="179"/>
      <c r="L106" s="179"/>
      <c r="M106" s="179"/>
      <c r="N106" s="170"/>
      <c r="O106" s="170"/>
      <c r="P106" s="170"/>
      <c r="Q106" s="170"/>
      <c r="R106" s="170"/>
      <c r="S106" s="170"/>
      <c r="T106" s="171"/>
      <c r="U106" s="17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111</v>
      </c>
      <c r="AF106" s="160">
        <v>0</v>
      </c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">
      <c r="A107" s="161"/>
      <c r="B107" s="168"/>
      <c r="C107" s="200" t="s">
        <v>246</v>
      </c>
      <c r="D107" s="172"/>
      <c r="E107" s="176">
        <v>2.5398999999999998</v>
      </c>
      <c r="F107" s="179"/>
      <c r="G107" s="179"/>
      <c r="H107" s="179"/>
      <c r="I107" s="179"/>
      <c r="J107" s="179"/>
      <c r="K107" s="179"/>
      <c r="L107" s="179"/>
      <c r="M107" s="179"/>
      <c r="N107" s="170"/>
      <c r="O107" s="170"/>
      <c r="P107" s="170"/>
      <c r="Q107" s="170"/>
      <c r="R107" s="170"/>
      <c r="S107" s="170"/>
      <c r="T107" s="171"/>
      <c r="U107" s="17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111</v>
      </c>
      <c r="AF107" s="160">
        <v>0</v>
      </c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x14ac:dyDescent="0.2">
      <c r="A108" s="162" t="s">
        <v>104</v>
      </c>
      <c r="B108" s="169" t="s">
        <v>73</v>
      </c>
      <c r="C108" s="201" t="s">
        <v>74</v>
      </c>
      <c r="D108" s="173"/>
      <c r="E108" s="177"/>
      <c r="F108" s="180"/>
      <c r="G108" s="180">
        <f>SUMIF(AE109:AE114,"&lt;&gt;NOR",G109:G114)</f>
        <v>0</v>
      </c>
      <c r="H108" s="180"/>
      <c r="I108" s="180">
        <f>SUM(I109:I114)</f>
        <v>0</v>
      </c>
      <c r="J108" s="180"/>
      <c r="K108" s="180">
        <f>SUM(K109:K114)</f>
        <v>0</v>
      </c>
      <c r="L108" s="180"/>
      <c r="M108" s="180">
        <f>SUM(M109:M114)</f>
        <v>0</v>
      </c>
      <c r="N108" s="173"/>
      <c r="O108" s="173">
        <f>SUM(O109:O114)</f>
        <v>0</v>
      </c>
      <c r="P108" s="173"/>
      <c r="Q108" s="173">
        <f>SUM(Q109:Q114)</f>
        <v>0</v>
      </c>
      <c r="R108" s="173"/>
      <c r="S108" s="173"/>
      <c r="T108" s="174"/>
      <c r="U108" s="173">
        <f>SUM(U109:U114)</f>
        <v>549.62</v>
      </c>
      <c r="AE108" t="s">
        <v>105</v>
      </c>
    </row>
    <row r="109" spans="1:60" outlineLevel="1" x14ac:dyDescent="0.2">
      <c r="A109" s="161">
        <v>52</v>
      </c>
      <c r="B109" s="168" t="s">
        <v>254</v>
      </c>
      <c r="C109" s="199" t="s">
        <v>255</v>
      </c>
      <c r="D109" s="170" t="s">
        <v>235</v>
      </c>
      <c r="E109" s="175">
        <v>1409.2822000000001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0">
        <v>0</v>
      </c>
      <c r="O109" s="170">
        <f>ROUND(E109*N109,5)</f>
        <v>0</v>
      </c>
      <c r="P109" s="170">
        <v>0</v>
      </c>
      <c r="Q109" s="170">
        <f>ROUND(E109*P109,5)</f>
        <v>0</v>
      </c>
      <c r="R109" s="170"/>
      <c r="S109" s="170"/>
      <c r="T109" s="171">
        <v>0.39</v>
      </c>
      <c r="U109" s="170">
        <f>ROUND(E109*T109,2)</f>
        <v>549.62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109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">
      <c r="A110" s="161"/>
      <c r="B110" s="168"/>
      <c r="C110" s="200" t="s">
        <v>256</v>
      </c>
      <c r="D110" s="172"/>
      <c r="E110" s="176">
        <v>17.5365</v>
      </c>
      <c r="F110" s="179"/>
      <c r="G110" s="179"/>
      <c r="H110" s="179"/>
      <c r="I110" s="179"/>
      <c r="J110" s="179"/>
      <c r="K110" s="179"/>
      <c r="L110" s="179"/>
      <c r="M110" s="179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111</v>
      </c>
      <c r="AF110" s="160">
        <v>0</v>
      </c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">
      <c r="A111" s="161"/>
      <c r="B111" s="168"/>
      <c r="C111" s="200" t="s">
        <v>257</v>
      </c>
      <c r="D111" s="172"/>
      <c r="E111" s="176">
        <v>0.42459999999999998</v>
      </c>
      <c r="F111" s="179"/>
      <c r="G111" s="179"/>
      <c r="H111" s="179"/>
      <c r="I111" s="179"/>
      <c r="J111" s="179"/>
      <c r="K111" s="179"/>
      <c r="L111" s="179"/>
      <c r="M111" s="179"/>
      <c r="N111" s="170"/>
      <c r="O111" s="170"/>
      <c r="P111" s="170"/>
      <c r="Q111" s="170"/>
      <c r="R111" s="170"/>
      <c r="S111" s="170"/>
      <c r="T111" s="171"/>
      <c r="U111" s="17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111</v>
      </c>
      <c r="AF111" s="160">
        <v>0</v>
      </c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61"/>
      <c r="B112" s="168"/>
      <c r="C112" s="200" t="s">
        <v>258</v>
      </c>
      <c r="D112" s="172"/>
      <c r="E112" s="176">
        <v>1371.0491999999999</v>
      </c>
      <c r="F112" s="179"/>
      <c r="G112" s="179"/>
      <c r="H112" s="179"/>
      <c r="I112" s="179"/>
      <c r="J112" s="179"/>
      <c r="K112" s="179"/>
      <c r="L112" s="179"/>
      <c r="M112" s="179"/>
      <c r="N112" s="170"/>
      <c r="O112" s="170"/>
      <c r="P112" s="170"/>
      <c r="Q112" s="170"/>
      <c r="R112" s="170"/>
      <c r="S112" s="170"/>
      <c r="T112" s="171"/>
      <c r="U112" s="17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111</v>
      </c>
      <c r="AF112" s="160">
        <v>0</v>
      </c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">
      <c r="A113" s="161"/>
      <c r="B113" s="168"/>
      <c r="C113" s="200" t="s">
        <v>259</v>
      </c>
      <c r="D113" s="172"/>
      <c r="E113" s="176">
        <v>3.4310999999999998</v>
      </c>
      <c r="F113" s="179"/>
      <c r="G113" s="179"/>
      <c r="H113" s="179"/>
      <c r="I113" s="179"/>
      <c r="J113" s="179"/>
      <c r="K113" s="179"/>
      <c r="L113" s="179"/>
      <c r="M113" s="179"/>
      <c r="N113" s="170"/>
      <c r="O113" s="170"/>
      <c r="P113" s="170"/>
      <c r="Q113" s="170"/>
      <c r="R113" s="170"/>
      <c r="S113" s="170"/>
      <c r="T113" s="171"/>
      <c r="U113" s="17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111</v>
      </c>
      <c r="AF113" s="160">
        <v>0</v>
      </c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">
      <c r="A114" s="161"/>
      <c r="B114" s="168"/>
      <c r="C114" s="200" t="s">
        <v>260</v>
      </c>
      <c r="D114" s="172"/>
      <c r="E114" s="176">
        <v>16.840800000000002</v>
      </c>
      <c r="F114" s="179"/>
      <c r="G114" s="179"/>
      <c r="H114" s="179"/>
      <c r="I114" s="179"/>
      <c r="J114" s="179"/>
      <c r="K114" s="179"/>
      <c r="L114" s="179"/>
      <c r="M114" s="179"/>
      <c r="N114" s="170"/>
      <c r="O114" s="170"/>
      <c r="P114" s="170"/>
      <c r="Q114" s="170"/>
      <c r="R114" s="170"/>
      <c r="S114" s="170"/>
      <c r="T114" s="171"/>
      <c r="U114" s="17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111</v>
      </c>
      <c r="AF114" s="160">
        <v>0</v>
      </c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x14ac:dyDescent="0.2">
      <c r="A115" s="162" t="s">
        <v>104</v>
      </c>
      <c r="B115" s="169" t="s">
        <v>75</v>
      </c>
      <c r="C115" s="201" t="s">
        <v>76</v>
      </c>
      <c r="D115" s="173"/>
      <c r="E115" s="177"/>
      <c r="F115" s="180"/>
      <c r="G115" s="180">
        <f>SUMIF(AE116:AE117,"&lt;&gt;NOR",G116:G117)</f>
        <v>0</v>
      </c>
      <c r="H115" s="180"/>
      <c r="I115" s="180">
        <f>SUM(I116:I117)</f>
        <v>0</v>
      </c>
      <c r="J115" s="180"/>
      <c r="K115" s="180">
        <f>SUM(K116:K117)</f>
        <v>0</v>
      </c>
      <c r="L115" s="180"/>
      <c r="M115" s="180">
        <f>SUM(M116:M117)</f>
        <v>0</v>
      </c>
      <c r="N115" s="173"/>
      <c r="O115" s="173">
        <f>SUM(O116:O117)</f>
        <v>1.848E-2</v>
      </c>
      <c r="P115" s="173"/>
      <c r="Q115" s="173">
        <f>SUM(Q116:Q117)</f>
        <v>0</v>
      </c>
      <c r="R115" s="173"/>
      <c r="S115" s="173"/>
      <c r="T115" s="174"/>
      <c r="U115" s="173">
        <f>SUM(U116:U117)</f>
        <v>78.55</v>
      </c>
      <c r="AE115" t="s">
        <v>105</v>
      </c>
    </row>
    <row r="116" spans="1:60" outlineLevel="1" x14ac:dyDescent="0.2">
      <c r="A116" s="161">
        <v>53</v>
      </c>
      <c r="B116" s="168" t="s">
        <v>261</v>
      </c>
      <c r="C116" s="199" t="s">
        <v>262</v>
      </c>
      <c r="D116" s="170" t="s">
        <v>108</v>
      </c>
      <c r="E116" s="175">
        <v>231.0335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0">
        <v>8.0000000000000007E-5</v>
      </c>
      <c r="O116" s="170">
        <f>ROUND(E116*N116,5)</f>
        <v>1.848E-2</v>
      </c>
      <c r="P116" s="170">
        <v>0</v>
      </c>
      <c r="Q116" s="170">
        <f>ROUND(E116*P116,5)</f>
        <v>0</v>
      </c>
      <c r="R116" s="170"/>
      <c r="S116" s="170"/>
      <c r="T116" s="171">
        <v>0.34</v>
      </c>
      <c r="U116" s="170">
        <f>ROUND(E116*T116,2)</f>
        <v>78.55</v>
      </c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 t="s">
        <v>109</v>
      </c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">
      <c r="A117" s="188"/>
      <c r="B117" s="189"/>
      <c r="C117" s="202" t="s">
        <v>263</v>
      </c>
      <c r="D117" s="190"/>
      <c r="E117" s="191">
        <v>231.0335</v>
      </c>
      <c r="F117" s="192"/>
      <c r="G117" s="192"/>
      <c r="H117" s="192"/>
      <c r="I117" s="192"/>
      <c r="J117" s="192"/>
      <c r="K117" s="192"/>
      <c r="L117" s="192"/>
      <c r="M117" s="192"/>
      <c r="N117" s="193"/>
      <c r="O117" s="193"/>
      <c r="P117" s="193"/>
      <c r="Q117" s="193"/>
      <c r="R117" s="193"/>
      <c r="S117" s="193"/>
      <c r="T117" s="194"/>
      <c r="U117" s="193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111</v>
      </c>
      <c r="AF117" s="160">
        <v>0</v>
      </c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x14ac:dyDescent="0.2">
      <c r="A118" s="6"/>
      <c r="B118" s="7" t="s">
        <v>264</v>
      </c>
      <c r="C118" s="203" t="s">
        <v>264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C118">
        <v>15</v>
      </c>
      <c r="AD118">
        <v>21</v>
      </c>
    </row>
    <row r="119" spans="1:60" x14ac:dyDescent="0.2">
      <c r="A119" s="195"/>
      <c r="B119" s="196">
        <v>26</v>
      </c>
      <c r="C119" s="204" t="s">
        <v>264</v>
      </c>
      <c r="D119" s="197"/>
      <c r="E119" s="197"/>
      <c r="F119" s="197"/>
      <c r="G119" s="198">
        <f>G8+G41+G44+G47+G63+G69+G86+G89+G108+G115</f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AC119">
        <f>SUMIF(L7:L117,AC118,G7:G117)</f>
        <v>0</v>
      </c>
      <c r="AD119">
        <f>SUMIF(L7:L117,AD118,G7:G117)</f>
        <v>0</v>
      </c>
      <c r="AE119" t="s">
        <v>265</v>
      </c>
    </row>
    <row r="120" spans="1:60" x14ac:dyDescent="0.2">
      <c r="A120" s="6"/>
      <c r="B120" s="7" t="s">
        <v>264</v>
      </c>
      <c r="C120" s="203" t="s">
        <v>264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6"/>
      <c r="B121" s="7" t="s">
        <v>264</v>
      </c>
      <c r="C121" s="203" t="s">
        <v>264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276">
        <v>33</v>
      </c>
      <c r="B122" s="276"/>
      <c r="C122" s="27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60" x14ac:dyDescent="0.2">
      <c r="A123" s="252"/>
      <c r="B123" s="253"/>
      <c r="C123" s="254"/>
      <c r="D123" s="253"/>
      <c r="E123" s="253"/>
      <c r="F123" s="253"/>
      <c r="G123" s="25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AE123" t="s">
        <v>266</v>
      </c>
    </row>
    <row r="124" spans="1:60" x14ac:dyDescent="0.2">
      <c r="A124" s="256"/>
      <c r="B124" s="257"/>
      <c r="C124" s="258"/>
      <c r="D124" s="257"/>
      <c r="E124" s="257"/>
      <c r="F124" s="257"/>
      <c r="G124" s="259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56"/>
      <c r="B125" s="257"/>
      <c r="C125" s="258"/>
      <c r="D125" s="257"/>
      <c r="E125" s="257"/>
      <c r="F125" s="257"/>
      <c r="G125" s="259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56"/>
      <c r="B126" s="257"/>
      <c r="C126" s="258"/>
      <c r="D126" s="257"/>
      <c r="E126" s="257"/>
      <c r="F126" s="257"/>
      <c r="G126" s="259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260"/>
      <c r="B127" s="261"/>
      <c r="C127" s="262"/>
      <c r="D127" s="261"/>
      <c r="E127" s="261"/>
      <c r="F127" s="261"/>
      <c r="G127" s="263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A128" s="6"/>
      <c r="B128" s="7" t="s">
        <v>264</v>
      </c>
      <c r="C128" s="203" t="s">
        <v>264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3:31" x14ac:dyDescent="0.2">
      <c r="C129" s="205"/>
      <c r="AE129" t="s">
        <v>267</v>
      </c>
    </row>
  </sheetData>
  <mergeCells count="7">
    <mergeCell ref="A123:G127"/>
    <mergeCell ref="A1:G1"/>
    <mergeCell ref="C2:G2"/>
    <mergeCell ref="C3:G3"/>
    <mergeCell ref="C4:G4"/>
    <mergeCell ref="C75:G75"/>
    <mergeCell ref="A122:C12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Pravec, Luboš</cp:lastModifiedBy>
  <cp:lastPrinted>2017-07-04T08:23:27Z</cp:lastPrinted>
  <dcterms:created xsi:type="dcterms:W3CDTF">2009-04-08T07:15:50Z</dcterms:created>
  <dcterms:modified xsi:type="dcterms:W3CDTF">2017-07-04T08:23:34Z</dcterms:modified>
</cp:coreProperties>
</file>