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bookViews>
    <workbookView xWindow="0" yWindow="0" windowWidth="17970" windowHeight="11565" activeTab="0"/>
  </bookViews>
  <sheets>
    <sheet name="Rekapitulace stavby" sheetId="1" r:id="rId1"/>
    <sheet name="Elektro - Elektroinstalace" sheetId="2" r:id="rId2"/>
    <sheet name="Pokyny pro vyplnění" sheetId="3" r:id="rId3"/>
  </sheets>
  <definedNames>
    <definedName name="_xlnm._FilterDatabase" localSheetId="1" hidden="1">'Elektro - Elektroinstalace'!$C$89:$K$421</definedName>
    <definedName name="_xlnm.Print_Area" localSheetId="1">'Elektro - Elektroinstalace'!$C$4:$J$36,'Elektro - Elektroinstalace'!$C$42:$J$71,'Elektro - Elektroinstalace'!$C$77:$K$421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'Elektro - Elektroinstalace'!$89:$89</definedName>
  </definedNames>
  <calcPr calcId="162913"/>
</workbook>
</file>

<file path=xl/sharedStrings.xml><?xml version="1.0" encoding="utf-8"?>
<sst xmlns="http://schemas.openxmlformats.org/spreadsheetml/2006/main" count="4205" uniqueCount="986">
  <si>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</si>
  <si>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</si>
  <si>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</si>
  <si>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</si>
  <si>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</si>
  <si>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</si>
  <si>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</si>
  <si>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{8faca8bc-c39a-4d6c-8a0e-709f85813dd5}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</si>
  <si>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</si>
  <si>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</si>
  <si>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</si>
  <si>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</si>
  <si>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</si>
  <si>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</si>
  <si>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</si>
  <si>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</si>
  <si>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170308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</si>
  <si>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</si>
  <si>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</si>
  <si>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Sokolov, ul. Křižíkova 1916, oprava elektroinstalace, pavilon jídelny a školní družiny</t>
  </si>
  <si>
    <t>0,1</t>
  </si>
  <si>
    <t>KSO:</t>
  </si>
  <si>
    <t>801 32</t>
  </si>
  <si>
    <t>CC-CZ:</t>
  </si>
  <si>
    <t>12631</t>
  </si>
  <si>
    <t>1</t>
  </si>
  <si>
    <t>Místo:</t>
  </si>
  <si>
    <t>Sokolov</t>
  </si>
  <si>
    <t>Datum:</t>
  </si>
  <si>
    <t>8. 5. 2017</t>
  </si>
  <si>
    <t>10</t>
  </si>
  <si>
    <t>100</t>
  </si>
  <si>
    <t>Zadavatel:</t>
  </si>
  <si>
    <t>IČ:</t>
  </si>
  <si>
    <t/>
  </si>
  <si>
    <t>Město Sokolov, Rokycanova 1929, Sokolov 356 01</t>
  </si>
  <si>
    <t>DIČ:</t>
  </si>
  <si>
    <t>Uchazeč:</t>
  </si>
  <si>
    <t>Vyplň údaj</t>
  </si>
  <si>
    <t>Projektant:</t>
  </si>
  <si>
    <t>Ing. Jiří Voráč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</si>
  <si>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</si>
  <si>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</si>
  <si>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</si>
  <si>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</si>
  <si>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</si>
  <si>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</si>
  <si>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</si>
  <si>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</si>
  <si>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</si>
  <si>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</si>
  <si>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</si>
  <si>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</si>
  <si>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</si>
  <si>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</si>
  <si>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</si>
  <si>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</si>
  <si>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</si>
  <si>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</si>
  <si>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</si>
  <si>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</si>
  <si>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</si>
  <si>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</si>
  <si>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</si>
  <si>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</si>
  <si>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</si>
  <si>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</si>
  <si>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</si>
  <si>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</si>
  <si>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</si>
  <si>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</si>
  <si>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</si>
  <si>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</si>
  <si>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</si>
  <si>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</si>
  <si>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</si>
  <si>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</si>
  <si>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</si>
  <si>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</si>
  <si>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</si>
  <si>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</si>
  <si>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</si>
  <si>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</si>
  <si>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Elektro</t>
  </si>
  <si>
    <t>Elektroinstalace</t>
  </si>
  <si>
    <t>STA</t>
  </si>
  <si>
    <t>{3410e427-28bf-448c-adc6-da1c81b30e2e}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</si>
  <si>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</si>
  <si>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</si>
  <si>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</si>
  <si>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</si>
  <si>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</si>
  <si>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</si>
  <si>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</si>
  <si>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</si>
  <si>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Elektro -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</si>
  <si>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</si>
  <si>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</si>
  <si>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</si>
  <si>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</si>
  <si>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</si>
  <si>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</si>
  <si>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</si>
  <si>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</si>
  <si>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</si>
  <si>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</si>
  <si>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</si>
  <si>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</si>
  <si>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</si>
  <si>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</si>
  <si>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</si>
  <si>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</si>
  <si>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</si>
  <si>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</si>
  <si>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</si>
  <si>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</si>
  <si>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</si>
  <si>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</si>
  <si>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</si>
  <si>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</si>
  <si>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</si>
  <si>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</si>
  <si>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</si>
  <si>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</si>
  <si>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</si>
  <si>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</si>
  <si>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</si>
  <si>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</si>
  <si>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</si>
  <si>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</si>
  <si>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</si>
  <si>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</si>
  <si>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</si>
  <si>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</si>
  <si>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</si>
  <si>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</si>
  <si>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</si>
  <si>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2017 01</t>
  </si>
  <si>
    <t>4</t>
  </si>
  <si>
    <t>-220248389</t>
  </si>
  <si>
    <t>VV</t>
  </si>
  <si>
    <t>(0,65*2+0,95*2)*0,2*0,2</t>
  </si>
  <si>
    <t>(0,61*2+1,04*2)*0,2*0,2</t>
  </si>
  <si>
    <t>(0,61*2+0,74*2)*0,2*0,2</t>
  </si>
  <si>
    <t>6</t>
  </si>
  <si>
    <t>Úpravy povrchů, podlahy a osazování výplní</t>
  </si>
  <si>
    <t>611325221</t>
  </si>
  <si>
    <t>Vápenocementová nebo vápenná omítka jednotlivých malých ploch štuková na stropech, plochy jednotlivě do 0,09 m2</t>
  </si>
  <si>
    <t>kus</t>
  </si>
  <si>
    <t>-1112611688</t>
  </si>
  <si>
    <t>612135101</t>
  </si>
  <si>
    <t>Hrubá výplň rýh maltou jakékoli šířky rýhy ve stěnách</t>
  </si>
  <si>
    <t>m2</t>
  </si>
  <si>
    <t>124156328</t>
  </si>
  <si>
    <t>PSC</t>
  </si>
  <si>
    <t xml:space="preserve">Poznámka k souboru cen:
1. V cenách nejsou započteny náklady na omítku rýh, tyto se ocení příšlušnými cenami tohoto katalogu. </t>
  </si>
  <si>
    <t>315*0,03</t>
  </si>
  <si>
    <t>56*0,07</t>
  </si>
  <si>
    <t>10*0,15</t>
  </si>
  <si>
    <t>153*0,05</t>
  </si>
  <si>
    <t>27*0,07</t>
  </si>
  <si>
    <t>63*0,1</t>
  </si>
  <si>
    <t>22*0,15</t>
  </si>
  <si>
    <t>7*0,2</t>
  </si>
  <si>
    <t>63*0,15</t>
  </si>
  <si>
    <t>612325121</t>
  </si>
  <si>
    <t>Vápenocementová nebo vápenná omítka rýh štuková ve stěnách, šířky rýhy do 150 mm</t>
  </si>
  <si>
    <t>1429520086</t>
  </si>
  <si>
    <t>315*0,06</t>
  </si>
  <si>
    <t>56*0,14</t>
  </si>
  <si>
    <t>153*0,1</t>
  </si>
  <si>
    <t>27*0,14</t>
  </si>
  <si>
    <t>5</t>
  </si>
  <si>
    <t>612325122</t>
  </si>
  <si>
    <t>Vápenocementová nebo vápenná omítka rýh štuková ve stěnách, šířky rýhy přes 150 do 300 mm</t>
  </si>
  <si>
    <t>-841208584</t>
  </si>
  <si>
    <t>10*0,25</t>
  </si>
  <si>
    <t>22*0,25</t>
  </si>
  <si>
    <t>7*0,3</t>
  </si>
  <si>
    <t>63*0,25</t>
  </si>
  <si>
    <t>612325221</t>
  </si>
  <si>
    <t>Vápenocementová nebo vápenná omítka jednotlivých malých ploch štuková na stěnách, plochy jednotlivě do 0,09 m2</t>
  </si>
  <si>
    <t>-1489582518</t>
  </si>
  <si>
    <t>236+10+2+5+1</t>
  </si>
  <si>
    <t>7</t>
  </si>
  <si>
    <t>612325223</t>
  </si>
  <si>
    <t>Vápenocementová nebo vápenná omítka jednotlivých malých ploch štuková na stěnách, plochy jednotlivě přes 0,25 do 1 m2</t>
  </si>
  <si>
    <t>-455872022</t>
  </si>
  <si>
    <t>8</t>
  </si>
  <si>
    <t>629991011</t>
  </si>
  <si>
    <t>Zakrytí vnějších ploch před znečištěním včetně pozdějšího odkrytí výplní otvorů a svislých ploch fólií přilepenou lepící páskou</t>
  </si>
  <si>
    <t>739569107</t>
  </si>
  <si>
    <t xml:space="preserve">Poznámka k souboru cen:
1. V ceně -1012 nejsou započteny náklady na dodávku a montáž začišťovací lišty; tyto se oceňují cenou 622 14-3004 této části katalogu a materiálem ve specifikaci. </t>
  </si>
  <si>
    <t>1,2*2,1*59</t>
  </si>
  <si>
    <t>2*2,1*2</t>
  </si>
  <si>
    <t>3*2,1*4</t>
  </si>
  <si>
    <t>6*2,1</t>
  </si>
  <si>
    <t>9</t>
  </si>
  <si>
    <t>Ostatní konstrukce a práce-bourání</t>
  </si>
  <si>
    <t>973031151</t>
  </si>
  <si>
    <t>Vysekání výklenků nebo kapes ve zdivu z cihel na maltu vápennou nebo vápenocementovou výklenků, pohledové plochy přes 0,25 m2</t>
  </si>
  <si>
    <t>-216758057</t>
  </si>
  <si>
    <t>0,65*0,95*0,2</t>
  </si>
  <si>
    <t>0,61*1,04*0,2</t>
  </si>
  <si>
    <t>0,61*0,74*0,2</t>
  </si>
  <si>
    <t>973031619</t>
  </si>
  <si>
    <t>Vysekání výklenků nebo kapes ve zdivu z cihel na maltu vápennou nebo vápenocementovou kapes pro špalíky a krabice, velikosti do 150x150x100mm</t>
  </si>
  <si>
    <t>1251380797</t>
  </si>
  <si>
    <t>5+1</t>
  </si>
  <si>
    <t>11</t>
  </si>
  <si>
    <t>974031121</t>
  </si>
  <si>
    <t>Frézování rýh ve zdivu cihelném hl do 30 mm š do 30 mm</t>
  </si>
  <si>
    <t>m</t>
  </si>
  <si>
    <t>1406714805</t>
  </si>
  <si>
    <t>12</t>
  </si>
  <si>
    <t>974031122</t>
  </si>
  <si>
    <t>Vysekání rýh ve zdivu cihelném hl do 30 mm š do 70 mm</t>
  </si>
  <si>
    <t>1375023095</t>
  </si>
  <si>
    <t>13</t>
  </si>
  <si>
    <t>974031124</t>
  </si>
  <si>
    <t>Vysekání rýh ve zdivu cihelném hl do 30 mm š do 150 mm</t>
  </si>
  <si>
    <t>1394162185</t>
  </si>
  <si>
    <t>14</t>
  </si>
  <si>
    <t>974031132</t>
  </si>
  <si>
    <t>Vysekání rýh ve zdivu cihelném na maltu vápennou nebo vápenocementovou do hl. 50 mm a šířky do 70 mm</t>
  </si>
  <si>
    <t>2061569847</t>
  </si>
  <si>
    <t>153+27</t>
  </si>
  <si>
    <t>974031133</t>
  </si>
  <si>
    <t>Vysekání rýh ve zdivu cihelném na maltu vápennou nebo vápenocementovou do hl. 50 mm a šířky do 100 mm</t>
  </si>
  <si>
    <t>-1605133642</t>
  </si>
  <si>
    <t>16</t>
  </si>
  <si>
    <t>974031134</t>
  </si>
  <si>
    <t>Vysekání rýh ve zdivu cihelném na maltu vápennou nebo vápenocementovou do hl. 50 mm a šířky do 150 mm</t>
  </si>
  <si>
    <t>1328039198</t>
  </si>
  <si>
    <t>17</t>
  </si>
  <si>
    <t>974031135</t>
  </si>
  <si>
    <t>Vysekání rýh ve zdivu cihelném hl do 50 mm š do 200 mm</t>
  </si>
  <si>
    <t>1586013245</t>
  </si>
  <si>
    <t>18</t>
  </si>
  <si>
    <t>974031144</t>
  </si>
  <si>
    <t>Vysekání rýh ve zdivu cihelném na maltu vápennou nebo vápenocementovou do hl. 70 mm a šířky do 150 mm</t>
  </si>
  <si>
    <t>-1134405403</t>
  </si>
  <si>
    <t>19</t>
  </si>
  <si>
    <t>977131119</t>
  </si>
  <si>
    <t>Vrty příklepovými vrtáky do cihelného zdiva nebo prostého betonu průměru přes 28 do 32 mm</t>
  </si>
  <si>
    <t>-1662639086</t>
  </si>
  <si>
    <t xml:space="preserve">Poznámka k souboru cen:
1. V cenách jsou započteny i náklady na rozměření, vrtání vrtacím kladivem a opotřebení příklepových vrtáků. </t>
  </si>
  <si>
    <t>2*0,35</t>
  </si>
  <si>
    <t>3*0,35</t>
  </si>
  <si>
    <t>20</t>
  </si>
  <si>
    <t>977131291</t>
  </si>
  <si>
    <t>Vrty příklepovými vrtáky do cihelného zdiva nebo prostého betonu Příplatek k cenám za práci ve stísněném prostoru</t>
  </si>
  <si>
    <t>1841882991</t>
  </si>
  <si>
    <t>977151115</t>
  </si>
  <si>
    <t>Jádrové vrty diamantovými korunkami do stavebních materiálů (železobetonu, betonu, cihel, obkladů, dlažeb, kamene) průměru přes 60 do 70 mm</t>
  </si>
  <si>
    <t>-1342140342</t>
  </si>
  <si>
    <t xml:space="preserve">Poznámka k souboru cen:
1. V cenách jsou započteny i náklady na rozměření, ukotvení vrtacího stroje, vrtání, opotřebení diamantových vrtacích korunek a spotřebu vody. 2. V cenách -1211 až -1233 pro dovrchní vrty jsou započteny i náklady na odsátí výplachové vody z vrtu. </t>
  </si>
  <si>
    <t>236*0,045</t>
  </si>
  <si>
    <t>10*0,07</t>
  </si>
  <si>
    <t>22</t>
  </si>
  <si>
    <t>977151118</t>
  </si>
  <si>
    <t>Jádrové vrty diamantovými korunkami do stavebních materiálů (železobetonu, betonu, cihel, obkladů, dlažeb, kamene) průměru přes 90 do 100 mm</t>
  </si>
  <si>
    <t>-1644645271</t>
  </si>
  <si>
    <t>26*0,055</t>
  </si>
  <si>
    <t>997</t>
  </si>
  <si>
    <t>Přesun sutě</t>
  </si>
  <si>
    <t>23</t>
  </si>
  <si>
    <t>997013211</t>
  </si>
  <si>
    <t>Vnitrostaveništní doprava suti a vybouraných hmot vodorovně do 50 m svisle ručně (nošením po schodech) pro budovy a haly výšky do 6 m</t>
  </si>
  <si>
    <t>t</t>
  </si>
  <si>
    <t>-1359326841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</si>
  <si>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užije se pro ocenění dopravy suti cena -3111 (pro nejmenší výšku, tj. 6 m). 3. Montáž, demontáž a pronájem shozu se ocení cenami souboru cen 997 01-33 Shoz suti. 4. Ceny -3151 až -3162 lze použít v případě, kdy dochází ke ztížení dopravy suti např. tím, že není možné instalovat jeřáb. </t>
  </si>
  <si>
    <t>24</t>
  </si>
  <si>
    <t>997013501</t>
  </si>
  <si>
    <t>Odvoz suti a vybouraných hmot na skládku nebo meziskládku se složením, na vzdálenost do 1 km</t>
  </si>
  <si>
    <t>511658073</t>
  </si>
  <si>
    <t xml:space="preserve">Poznámka k souboru cen: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</si>
  <si>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25</t>
  </si>
  <si>
    <t>997013509</t>
  </si>
  <si>
    <t>Odvoz suti a vybouraných hmot na skládku nebo meziskládku se složením, na vzdálenost Příplatek k ceně za každý další i započatý 1 km přes 1 km</t>
  </si>
  <si>
    <t>-1262342803</t>
  </si>
  <si>
    <t>5,648*9 'Přepočtené koeficientem množství</t>
  </si>
  <si>
    <t>26</t>
  </si>
  <si>
    <t>997013803</t>
  </si>
  <si>
    <t>Poplatek za uložení stavebního odpadu na skládce (skládkovné) z keramických materiálů</t>
  </si>
  <si>
    <t>-1422229518</t>
  </si>
  <si>
    <t xml:space="preserve">Poznámka k souboru cen:
1. Ceny uvedené v souboru lze po dohodě upravit podle místních podmínek.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</si>
  <si>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PSV</t>
  </si>
  <si>
    <t>Práce a dodávky PSV</t>
  </si>
  <si>
    <t>783</t>
  </si>
  <si>
    <t>Dokončovací práce - nátěry</t>
  </si>
  <si>
    <t>27</t>
  </si>
  <si>
    <t>783801201</t>
  </si>
  <si>
    <t>Příprava podkladu omítek před provedením nátěru obroušení</t>
  </si>
  <si>
    <t>581455586</t>
  </si>
  <si>
    <t>(10,48*2+25,06*2)*1,5</t>
  </si>
  <si>
    <t>(14,24*2+18,22*2+7,32*2)*1,5</t>
  </si>
  <si>
    <t>(7,22*2+5,42*2)*1,5</t>
  </si>
  <si>
    <t>(7,22*2+7,775*2)*1,5</t>
  </si>
  <si>
    <t>(7,22*2+3*2)*1,5</t>
  </si>
  <si>
    <t>(7,22*2+8,475*2)*1,5</t>
  </si>
  <si>
    <t>(7,22*2+3,3*2)*1,5</t>
  </si>
  <si>
    <t>(7,22*2+5,235*2)*1,5</t>
  </si>
  <si>
    <t>(10,875*2+3,91*2)*1,5</t>
  </si>
  <si>
    <t>(35,745*2+3,15*2)*1,5</t>
  </si>
  <si>
    <t>(7,22*2+10,12*2)*1,5</t>
  </si>
  <si>
    <t>(7,22*2+3,075*2)*1,5</t>
  </si>
  <si>
    <t>(7,22*2+6,375*2)*1,5</t>
  </si>
  <si>
    <t>(7,22*2+7,6*2)*1,5</t>
  </si>
  <si>
    <t>(7,22*2+7,7*2)*1,5</t>
  </si>
  <si>
    <t>28</t>
  </si>
  <si>
    <t>783823131</t>
  </si>
  <si>
    <t>Penetrační nátěr omítek hladkých omítek hladkých, zrnitých tenkovrstvých nebo štukových stupně členitosti 1 a 2 akrylátový</t>
  </si>
  <si>
    <t>712023514</t>
  </si>
  <si>
    <t>29</t>
  </si>
  <si>
    <t>783827421</t>
  </si>
  <si>
    <t>Krycí (ochranný ) nátěr omítek dvojnásobný hladkých omítek hladkých, zrnitých tenkovrstvých nebo štukových stupně členitosti 1 a 2 akrylátový</t>
  </si>
  <si>
    <t>672436930</t>
  </si>
  <si>
    <t>784</t>
  </si>
  <si>
    <t>Dokončovací práce - malby a tapety</t>
  </si>
  <si>
    <t>30</t>
  </si>
  <si>
    <t>784121001</t>
  </si>
  <si>
    <t>Oškrabání malby v místnostech výšky do 3,80 m</t>
  </si>
  <si>
    <t>-895222194</t>
  </si>
  <si>
    <t xml:space="preserve">Poznámka k souboru cen:
1. Cenami souboru cen se oceňuje jakýkoli počet současně škrabaných vrstev barvy. </t>
  </si>
  <si>
    <t>10,48*25,06</t>
  </si>
  <si>
    <t>(10,48*2+25,06*2)*1,76</t>
  </si>
  <si>
    <t>137,6</t>
  </si>
  <si>
    <t>(14,24*2+18,22*2+7,32*2)*1,76</t>
  </si>
  <si>
    <t>7,22*5,42</t>
  </si>
  <si>
    <t>(7,22*2+5,42*2)*1,76</t>
  </si>
  <si>
    <t>7,22*7,775</t>
  </si>
  <si>
    <t>(7,22*2+7,775*2)*1,76</t>
  </si>
  <si>
    <t>7,22*3</t>
  </si>
  <si>
    <t>(7,22*2+3*2)*1,76</t>
  </si>
  <si>
    <t>7,22*8,475</t>
  </si>
  <si>
    <t>(7,22*2+8,475*2)*1,76</t>
  </si>
  <si>
    <t>7,22*3,3</t>
  </si>
  <si>
    <t>(7,22*2+3,3*2)*1,76</t>
  </si>
  <si>
    <t>7,22*5,235</t>
  </si>
  <si>
    <t>(7,22*2+5,235*2)*1,76</t>
  </si>
  <si>
    <t>10,875*3,91</t>
  </si>
  <si>
    <t>(10,875*2+3,91*2)*1,76</t>
  </si>
  <si>
    <t>35,745*3,15</t>
  </si>
  <si>
    <t>(35,745*2+3,15*2)*1,76</t>
  </si>
  <si>
    <t>7,22*10,12</t>
  </si>
  <si>
    <t>(7,22*2+10,12*2)*1,76</t>
  </si>
  <si>
    <t>7,22*3,075</t>
  </si>
  <si>
    <t>(7,22*2+3,075*2)*1,76</t>
  </si>
  <si>
    <t>7,22*6,375</t>
  </si>
  <si>
    <t>(7,22*2+6,375*2)*1,76</t>
  </si>
  <si>
    <t>7,22*7,6</t>
  </si>
  <si>
    <t>(7,22*2+7,6*2)*1,76</t>
  </si>
  <si>
    <t>7,22*7,7</t>
  </si>
  <si>
    <t>(7,22*2+7,7*2)*1,76</t>
  </si>
  <si>
    <t>31</t>
  </si>
  <si>
    <t>784171101</t>
  </si>
  <si>
    <t>Zakrytí nemalovaných ploch (materiál ve specifikaci) včetně pozdějšího odkrytí podlah</t>
  </si>
  <si>
    <t>733167490</t>
  </si>
  <si>
    <t xml:space="preserve">Poznámka k souboru cen:
1. V cenách nejsou započteny náklady na dodávku fólie, tyto se oceňují ve speifikaci.Ztratné lze stanovit ve výši 5%. </t>
  </si>
  <si>
    <t>32</t>
  </si>
  <si>
    <t>M</t>
  </si>
  <si>
    <t>581248440</t>
  </si>
  <si>
    <t>fólie pro malířské potřeby zakrývací,  25µ,  4 x 5 m</t>
  </si>
  <si>
    <t>-140957072</t>
  </si>
  <si>
    <t>1046,85*1,05 'Přepočtené koeficientem množství</t>
  </si>
  <si>
    <t>33</t>
  </si>
  <si>
    <t>784181101</t>
  </si>
  <si>
    <t>Penetrace podkladu jednonásobná základní akrylátová v místnostech výšky do 3,80 m</t>
  </si>
  <si>
    <t>611989721</t>
  </si>
  <si>
    <t>34</t>
  </si>
  <si>
    <t>784191003</t>
  </si>
  <si>
    <t>Čištění vnitřních ploch hrubý úklid po provedení malířských prací omytím oken dvojitých nebo zdvojených</t>
  </si>
  <si>
    <t>1434810358</t>
  </si>
  <si>
    <t>35</t>
  </si>
  <si>
    <t>784191005</t>
  </si>
  <si>
    <t>Čištění vnitřních ploch hrubý úklid po provedení malířských prací omytím dveří nebo vrat</t>
  </si>
  <si>
    <t>524337807</t>
  </si>
  <si>
    <t>18*1*2</t>
  </si>
  <si>
    <t>1,6*2</t>
  </si>
  <si>
    <t>36</t>
  </si>
  <si>
    <t>784221101</t>
  </si>
  <si>
    <t>Malby z malířských směsí otěruvzdorných za sucha dvojnásobné, bílé za sucha otěruvzdorné dobře v místnostech výšky do 3,80 m</t>
  </si>
  <si>
    <t>-54631860</t>
  </si>
  <si>
    <t>37</t>
  </si>
  <si>
    <t>784221153</t>
  </si>
  <si>
    <t>Malby z malířských směsí otěruvzdorných za sucha Příplatek k cenám dvojnásobných maleb na tónovacích automatech, v odstínu středně sytém</t>
  </si>
  <si>
    <t>1731395977</t>
  </si>
  <si>
    <t>Práce a dodávky M</t>
  </si>
  <si>
    <t>21-M</t>
  </si>
  <si>
    <t>Elektromontáže</t>
  </si>
  <si>
    <t>SILN</t>
  </si>
  <si>
    <t>Silnoproud + příprava pro slaboproud</t>
  </si>
  <si>
    <t>159</t>
  </si>
  <si>
    <t>IP-RS</t>
  </si>
  <si>
    <t>Úprava stávající rozvodnice RH pole č. 3 dle schéma včetně vydrátování a úpravy krycích plechů</t>
  </si>
  <si>
    <t>64</t>
  </si>
  <si>
    <t>-1179029545</t>
  </si>
  <si>
    <t>160</t>
  </si>
  <si>
    <t>741210002</t>
  </si>
  <si>
    <t>Montáž rozvodnic oceloplechových nebo plastových bez zapojení vodičů běžných, hmotnosti do 50 kg</t>
  </si>
  <si>
    <t>1315994920</t>
  </si>
  <si>
    <t>161</t>
  </si>
  <si>
    <t>IP-RO7</t>
  </si>
  <si>
    <t>rozvodnice RO7 kompletně osazená a zapojená dle schéma včetně vydrátování s požární odoloností EI 30-DP1S</t>
  </si>
  <si>
    <t>256</t>
  </si>
  <si>
    <t>1953449191</t>
  </si>
  <si>
    <t>162</t>
  </si>
  <si>
    <t>IP-RO8</t>
  </si>
  <si>
    <t>rozvodnice RO8 kompletně osazená a zapojená dle schéma včetně vydrátování s požární odoloností EI 30-DP1S</t>
  </si>
  <si>
    <t>-345058052</t>
  </si>
  <si>
    <t>163</t>
  </si>
  <si>
    <t>741110511</t>
  </si>
  <si>
    <t>Montáž lišt a kanálků elektroinstalačních se spojkami, ohyby a rohy a s nasunutím do krabic vkládacích s víčkem, šířky do 60 mm</t>
  </si>
  <si>
    <t>689191024</t>
  </si>
  <si>
    <t>164</t>
  </si>
  <si>
    <t>IP-EL-001</t>
  </si>
  <si>
    <t>elektoinstalační lišta bezhalogenová LHD 20X20HF včetně příslušenství (kryty, rohy, apod.)</t>
  </si>
  <si>
    <t>-1645387803</t>
  </si>
  <si>
    <t>P</t>
  </si>
  <si>
    <t>Poznámka k položce:
Doporučený typ.</t>
  </si>
  <si>
    <t>165</t>
  </si>
  <si>
    <t>IP-EL-002</t>
  </si>
  <si>
    <t>elektoinstalační lišta bezhalogenová LHD 40X20HF včetně příslušenství (kryty, rohy, apod.)</t>
  </si>
  <si>
    <t>-414675804</t>
  </si>
  <si>
    <t>166</t>
  </si>
  <si>
    <t>IP-EL-003</t>
  </si>
  <si>
    <t>elektoinstalační lišta bezhalogenová LHD 40X40HF včetně příslušenství (kryty, rohy, apod.)</t>
  </si>
  <si>
    <t>-939439611</t>
  </si>
  <si>
    <t>167</t>
  </si>
  <si>
    <t>741110512</t>
  </si>
  <si>
    <t>Montáž lišt a kanálků elektroinstalačních se spojkami, ohyby a rohy a s nasunutím do krabic vkládacích s víčkem, šířky do přes 60 do 120 mm</t>
  </si>
  <si>
    <t>-1423934909</t>
  </si>
  <si>
    <t>168</t>
  </si>
  <si>
    <t>IP-EL-004</t>
  </si>
  <si>
    <t>elektoinstalační lišta bezhalogenová EKD 80X40HF včetně příslušenství (kryty, rohy, apod.)</t>
  </si>
  <si>
    <t>-706744520</t>
  </si>
  <si>
    <t>169</t>
  </si>
  <si>
    <t>741122232</t>
  </si>
  <si>
    <t>Montáž kabelů měděných bez ukončení uložených volně nebo v liště plných kulatých (CYKY) počtu a průřezu žil 5x4 až 6 mm2</t>
  </si>
  <si>
    <t>604631586</t>
  </si>
  <si>
    <t>170</t>
  </si>
  <si>
    <t>741122642</t>
  </si>
  <si>
    <t>Montáž kabelů měděných bez ukončení uložených pevně plných kulatých nebo bezhalogenových (CYKY) počtu a průřezu žil 5x4 až 6 mm2</t>
  </si>
  <si>
    <t>-1900598610</t>
  </si>
  <si>
    <t>171</t>
  </si>
  <si>
    <t>IP-SV-001</t>
  </si>
  <si>
    <t>kabel silový NOPOVIC 1-CXKHR-J 5x6 RE B2s1so M</t>
  </si>
  <si>
    <t>745210922</t>
  </si>
  <si>
    <t>172</t>
  </si>
  <si>
    <t>741122031</t>
  </si>
  <si>
    <t>Montáž kabelů měděných bez ukončení uložených pod omítku plných kulatých (CYKY), počtu a průřezu žil 5x1,5 až 2,5 mm2</t>
  </si>
  <si>
    <t>396321180</t>
  </si>
  <si>
    <t>173</t>
  </si>
  <si>
    <t>IP-SV-004</t>
  </si>
  <si>
    <t>kabel silový NOPOVIC 1-CXKHR-J 5x1,5 RE B2s1so M</t>
  </si>
  <si>
    <t>-73435906</t>
  </si>
  <si>
    <t>174</t>
  </si>
  <si>
    <t>741122016</t>
  </si>
  <si>
    <t>Montáž kabelů měděných bez ukončení uložených pod omítku plných kulatých (CYKY), počtu a průřezu žil 3x2,5 až 6 mm2</t>
  </si>
  <si>
    <t>66200931</t>
  </si>
  <si>
    <t>175</t>
  </si>
  <si>
    <t>IP-SV-003</t>
  </si>
  <si>
    <t>kabel silový NOPOVIC 1-CXKHR-J 3x2,5 RE B2s1so M</t>
  </si>
  <si>
    <t>-33777217</t>
  </si>
  <si>
    <t>176</t>
  </si>
  <si>
    <t>741122015</t>
  </si>
  <si>
    <t>Montáž kabelů měděných bez ukončení uložených pod omítku plných kulatých (CYKY), počtu a průřezu žil 3x1,5 mm2</t>
  </si>
  <si>
    <t>-189659098</t>
  </si>
  <si>
    <t>177</t>
  </si>
  <si>
    <t>IP-SV-005</t>
  </si>
  <si>
    <t>kabel silový NOPOVIC 1-CXKHR-J 3x1,5 RE B2s1so M</t>
  </si>
  <si>
    <t>1556465215</t>
  </si>
  <si>
    <t>178</t>
  </si>
  <si>
    <t>IP-SV-006</t>
  </si>
  <si>
    <t>kabel silový NOPOVIC 1-CXKHR-O 3x1,5 RE B2s1so M</t>
  </si>
  <si>
    <t>-89156077</t>
  </si>
  <si>
    <t>179</t>
  </si>
  <si>
    <t>741122011</t>
  </si>
  <si>
    <t>Montáž kabelů měděných bez ukončení uložených pod omítku plných kulatých (CYKY), počtu a průřezu žil 2x1,5 až 2,5 mm2</t>
  </si>
  <si>
    <t>-1895033414</t>
  </si>
  <si>
    <t>180</t>
  </si>
  <si>
    <t>IP-SV-007</t>
  </si>
  <si>
    <t>kabel silový NOPOVIC 1-CXKHR-O 2x1,5 RE B2s1so M</t>
  </si>
  <si>
    <t>-1558833408</t>
  </si>
  <si>
    <t>181</t>
  </si>
  <si>
    <t>741112001</t>
  </si>
  <si>
    <t>Montáž krabic elektroinstalačních bez napojení na trubky a lišty, demontáže a montáže víčka a přístroje protahovacích nebo odbočných zapuštěných plastových kruhových</t>
  </si>
  <si>
    <t>1515975510</t>
  </si>
  <si>
    <t>182</t>
  </si>
  <si>
    <t>IP-EK-002</t>
  </si>
  <si>
    <t>krabice elektroinstalační odboční s víčkem Kopos Kolín typ KU 68-1902</t>
  </si>
  <si>
    <t>ks</t>
  </si>
  <si>
    <t>-993811768</t>
  </si>
  <si>
    <t>183</t>
  </si>
  <si>
    <t>IP-BS-001</t>
  </si>
  <si>
    <t>bezšroubová svorka Kopos Kolín TYP017 - 2x1,5-2,5</t>
  </si>
  <si>
    <t>522752807</t>
  </si>
  <si>
    <t>184</t>
  </si>
  <si>
    <t>IP-BS-002</t>
  </si>
  <si>
    <t>bezšroubová svorka Kopos Kolín TYP016 - 3x1,5-2,5</t>
  </si>
  <si>
    <t>423905651</t>
  </si>
  <si>
    <t>185</t>
  </si>
  <si>
    <t>IP-BS-003</t>
  </si>
  <si>
    <t>bezšroubová svorka Kopos Kolín TYP018 - 4x1,5-2,5</t>
  </si>
  <si>
    <t>-175797288</t>
  </si>
  <si>
    <t>187</t>
  </si>
  <si>
    <t>741112061</t>
  </si>
  <si>
    <t>Montáž krabic elektroinstalačních bez napojení na trubky a lišty, demontáže a montáže víčka a přístroje přístrojových zapuštěných plastových kruhových</t>
  </si>
  <si>
    <t>-1773260917</t>
  </si>
  <si>
    <t>188</t>
  </si>
  <si>
    <t>IP-EK-001</t>
  </si>
  <si>
    <t>krabice elektroinstalační přístrojová Kopos Kolín typ KU 68-1901</t>
  </si>
  <si>
    <t>-1999263867</t>
  </si>
  <si>
    <t>Poznámka k položce:
Doporučený typ</t>
  </si>
  <si>
    <t>189</t>
  </si>
  <si>
    <t>741313001</t>
  </si>
  <si>
    <t>Montáž zásuvek domovních se zapojením vodičů bezšroubové připojení polozapuštěných nebo zapuštěných 10/16 A, provedení 2P + PE</t>
  </si>
  <si>
    <t>1774966558</t>
  </si>
  <si>
    <t>190</t>
  </si>
  <si>
    <t>IP-EP-001</t>
  </si>
  <si>
    <t>Zásuvka jednonásobná s ochrannými kolíky, s clonkami ABB typ 5518A-A2359 B</t>
  </si>
  <si>
    <t>5596377</t>
  </si>
  <si>
    <t>191</t>
  </si>
  <si>
    <t>IP-EP-002</t>
  </si>
  <si>
    <t>Zásuvka jedn. s clon., s ochranou před přepětím, bezšroub. sv. ABB typ 5599A-A02357 B</t>
  </si>
  <si>
    <t>-429810399</t>
  </si>
  <si>
    <t>192</t>
  </si>
  <si>
    <t>741313003</t>
  </si>
  <si>
    <t>Montáž zásuvek domovních se zapojením vodičů bezšroubové připojení polozapuštěných nebo zapuštěných 10/16 A, provedení 2x (2P + PE) dvojnásobná</t>
  </si>
  <si>
    <t>-1256242956</t>
  </si>
  <si>
    <t>193</t>
  </si>
  <si>
    <t>IP-EP-004</t>
  </si>
  <si>
    <t>Zásuvka dvojnásobná s ochr. kolíky,s clonkami,s natoč. dutinou ABB typ 5513A-C02357 B</t>
  </si>
  <si>
    <t>1600244505</t>
  </si>
  <si>
    <t>194</t>
  </si>
  <si>
    <t>IP-EP-005</t>
  </si>
  <si>
    <t>zásuvka dvojnás. s natoč. dutinou, s přep. ochr., s optickou sig. ABB typ 5593A-C02357 B</t>
  </si>
  <si>
    <t>-1063317961</t>
  </si>
  <si>
    <t>195</t>
  </si>
  <si>
    <t>741310001</t>
  </si>
  <si>
    <t>Montáž spínačů jedno nebo dvoupólových nástěnných se zapojením vodičů, pro prostředí normální vypínačů, řazení 1-jednopólových</t>
  </si>
  <si>
    <t>-610752317</t>
  </si>
  <si>
    <t>196</t>
  </si>
  <si>
    <t>IP-EP-006</t>
  </si>
  <si>
    <t>spínač jednopólový, řazení 1, ABB typ 3559-A01345 + 3558A-A651B</t>
  </si>
  <si>
    <t>264658968</t>
  </si>
  <si>
    <t>197</t>
  </si>
  <si>
    <t>IP-EP-008</t>
  </si>
  <si>
    <t>spínač jednopólový s orientační doutnavkou, řazení 1S se svorkou N, přístroj + kryt, ABB typ 3559-A21345 + 3558A-A653 B</t>
  </si>
  <si>
    <t>-262440796</t>
  </si>
  <si>
    <t>198</t>
  </si>
  <si>
    <t>IP-EP-009</t>
  </si>
  <si>
    <t>doutnavka orientační 0,5mA (univerzální)-oranžové světlo ABB typ 3916-12221</t>
  </si>
  <si>
    <t>971896782</t>
  </si>
  <si>
    <t>199</t>
  </si>
  <si>
    <t>741310012</t>
  </si>
  <si>
    <t>Montáž spínačů jedno nebo dvoupólových nástěnných se zapojením vodičů, pro prostředí normální ovladačů, řazení 1/0S-tlačítkových zapínacích se signální doutnavkou</t>
  </si>
  <si>
    <t>1407528225</t>
  </si>
  <si>
    <t>200</t>
  </si>
  <si>
    <t>IP-EP-010</t>
  </si>
  <si>
    <t>Přístroj tlač. ovládače zapínacího, řazení 1/0, 1/0S, 1/0So, přístroj + kryt, ABB typ 3559-A91345 + 3558A-A653 B</t>
  </si>
  <si>
    <t>-670103622</t>
  </si>
  <si>
    <t>201</t>
  </si>
  <si>
    <t>864016241</t>
  </si>
  <si>
    <t>202</t>
  </si>
  <si>
    <t>741310021</t>
  </si>
  <si>
    <t>Montáž spínačů jedno nebo dvoupólových nástěnných se zapojením vodičů, pro prostředí normální přepínačů, řazení 5-sériových</t>
  </si>
  <si>
    <t>1326298436</t>
  </si>
  <si>
    <t>203</t>
  </si>
  <si>
    <t>IP-EP-007</t>
  </si>
  <si>
    <t>přepínač sériový, řazení 5, přístroj + kryt, ABB typ 3559-A05345 + 3558A-A652 B</t>
  </si>
  <si>
    <t>2007512278</t>
  </si>
  <si>
    <t>204</t>
  </si>
  <si>
    <t>741371004</t>
  </si>
  <si>
    <t>Montáž svítidel zářivkových se zapojením vodičů bytových nebo společenských místností stropních přisazených 2 zdroje s krytem</t>
  </si>
  <si>
    <t>-1215766760</t>
  </si>
  <si>
    <t>205</t>
  </si>
  <si>
    <t>IP-SV-A1</t>
  </si>
  <si>
    <t>svítidlo Osmont Titan 2 typ 42669, opál PC, 2xG24q2, IP44</t>
  </si>
  <si>
    <t>1171286722</t>
  </si>
  <si>
    <t>206</t>
  </si>
  <si>
    <t>IP-SZ-002</t>
  </si>
  <si>
    <t>kompaktní zářivka MASTER PL-C 18W/827/4P, G24Q2</t>
  </si>
  <si>
    <t>-727458517</t>
  </si>
  <si>
    <t>207</t>
  </si>
  <si>
    <t>741371002</t>
  </si>
  <si>
    <t>Montáž svítidel zářivkových se zapojením vodičů bytových nebo společenských místností stropních přisazených 1 zdroj s krytem</t>
  </si>
  <si>
    <t>1946415741</t>
  </si>
  <si>
    <t>208</t>
  </si>
  <si>
    <t>IP-SV-Z1</t>
  </si>
  <si>
    <t>zářivkové svítidlo s leskou V mřížkou a el. předřadníkem Elkovo Čepelík typ ZC136/6HR+E</t>
  </si>
  <si>
    <t>1120097877</t>
  </si>
  <si>
    <t>209</t>
  </si>
  <si>
    <t>IP-SV-Z3</t>
  </si>
  <si>
    <t>zářivkové svítidlo s leskou V mřížkou a el. předřadníkem Elkovo Čepelík typ ZC158/6HR+E</t>
  </si>
  <si>
    <t>911607876</t>
  </si>
  <si>
    <t>210</t>
  </si>
  <si>
    <t>791551067</t>
  </si>
  <si>
    <t>211</t>
  </si>
  <si>
    <t>IP-SV-Z2</t>
  </si>
  <si>
    <t>zářivkové svítidlo s leskou V mřížkou a el. předřadníkem Elekovo Čepelík typ ZC236/6HR+E</t>
  </si>
  <si>
    <t>739299469</t>
  </si>
  <si>
    <t>212</t>
  </si>
  <si>
    <t>IP-SV-Z4</t>
  </si>
  <si>
    <t>1353167992</t>
  </si>
  <si>
    <t>213</t>
  </si>
  <si>
    <t>741371011</t>
  </si>
  <si>
    <t>Montáž svítidel zářivkových se zapojením vodičů bytových nebo společenských místností stropních závěsných na trubkách 1 zdroj</t>
  </si>
  <si>
    <t>-200244732</t>
  </si>
  <si>
    <t>214</t>
  </si>
  <si>
    <t>IP-SV-Z5</t>
  </si>
  <si>
    <t>zářivkové asymetrické svítidlo se závěsem 0,4m a el. předřadníkem Elkovo Čepelík typ ZC158/ASHR+E</t>
  </si>
  <si>
    <t>2111133556</t>
  </si>
  <si>
    <t>215</t>
  </si>
  <si>
    <t>IP-SZ-003</t>
  </si>
  <si>
    <t>zářivka Philips MASTER TL-D 36W / 830</t>
  </si>
  <si>
    <t>-2096877820</t>
  </si>
  <si>
    <t>216</t>
  </si>
  <si>
    <t>IP-SZ-004</t>
  </si>
  <si>
    <t>zářivka Philips MASTER TL-D 58W / 830</t>
  </si>
  <si>
    <t>752856974</t>
  </si>
  <si>
    <t>217</t>
  </si>
  <si>
    <t>IP-SZ-005</t>
  </si>
  <si>
    <t>zářivka Philips MASTER TL-D 58W / 840</t>
  </si>
  <si>
    <t>-520615377</t>
  </si>
  <si>
    <t>218</t>
  </si>
  <si>
    <t>741371032</t>
  </si>
  <si>
    <t>Montáž svítidel zářivkových se zapojením vodičů bytových nebo společenských místností nástěnných přisazených 1 zdroj kompaktní</t>
  </si>
  <si>
    <t>-1862363196</t>
  </si>
  <si>
    <t>219</t>
  </si>
  <si>
    <t>1774249794</t>
  </si>
  <si>
    <t>220</t>
  </si>
  <si>
    <t>IP-SV-N1</t>
  </si>
  <si>
    <t>orientační svítidlo Fulgur typ GAMMA 325L, 9W, 1h, IP 44</t>
  </si>
  <si>
    <t>-890302651</t>
  </si>
  <si>
    <t>221</t>
  </si>
  <si>
    <t>741130004</t>
  </si>
  <si>
    <t>Ukončení vodičů izolovaných s označením a zapojením v rozváděči nebo na přístroji, průřezu žíly do 6 mm2</t>
  </si>
  <si>
    <t>-1763676569</t>
  </si>
  <si>
    <t>222</t>
  </si>
  <si>
    <t>741130001</t>
  </si>
  <si>
    <t>Ukončení vodičů izolovaných s označením a zapojením v rozváděči nebo na přístroji, průřezu žíly do 2,5 mm2</t>
  </si>
  <si>
    <t>2042491575</t>
  </si>
  <si>
    <t>223</t>
  </si>
  <si>
    <t>HZS2222</t>
  </si>
  <si>
    <t>Hodinové zúčtovací sazby profesí PSV provádění stavebních instalací elektrikář odborný</t>
  </si>
  <si>
    <t>hod</t>
  </si>
  <si>
    <t>501729813</t>
  </si>
  <si>
    <t>225</t>
  </si>
  <si>
    <t>IP-D-001</t>
  </si>
  <si>
    <t>Demontážní práce silnoproud a slaboproud</t>
  </si>
  <si>
    <t>-1386234548</t>
  </si>
  <si>
    <t>226</t>
  </si>
  <si>
    <t>IP-D-002</t>
  </si>
  <si>
    <t>drobný materiál</t>
  </si>
  <si>
    <t>705303460</t>
  </si>
  <si>
    <t>SLAB</t>
  </si>
  <si>
    <t>Slaboproud</t>
  </si>
  <si>
    <t>125</t>
  </si>
  <si>
    <t>742110001</t>
  </si>
  <si>
    <t>Montáž trubek elektroinstalačních plastových ohebných uložených pod omítku včetně zasekání</t>
  </si>
  <si>
    <t>1083209877</t>
  </si>
  <si>
    <t>126</t>
  </si>
  <si>
    <t>IP-ET-001</t>
  </si>
  <si>
    <t>elektroinstalační trubka Kopos Kolín typ LPFLEX 2325</t>
  </si>
  <si>
    <t>369146781</t>
  </si>
  <si>
    <t>127</t>
  </si>
  <si>
    <t>-918482452</t>
  </si>
  <si>
    <t>128</t>
  </si>
  <si>
    <t>-1601412024</t>
  </si>
  <si>
    <t>129</t>
  </si>
  <si>
    <t>1606173097</t>
  </si>
  <si>
    <t>130</t>
  </si>
  <si>
    <t>IP-EK-004</t>
  </si>
  <si>
    <t>elektroinstalační krabice s víčkem Kopos Kolín typ KO 97/5</t>
  </si>
  <si>
    <t>-1339102390</t>
  </si>
  <si>
    <t>131</t>
  </si>
  <si>
    <t>IP-EK-005</t>
  </si>
  <si>
    <t>krabice přístrojová Kopos Kolín typ KPR 68</t>
  </si>
  <si>
    <t>119058973</t>
  </si>
  <si>
    <t>132</t>
  </si>
  <si>
    <t>484193773</t>
  </si>
  <si>
    <t>133</t>
  </si>
  <si>
    <t>-164858957</t>
  </si>
  <si>
    <t>134</t>
  </si>
  <si>
    <t>741231001</t>
  </si>
  <si>
    <t>Montáž svorkovnic do rozváděčů s popisnými štítky se zapojením vodičů na jedné straně řadových, průřezové plochy vodičů do 2,5 mm2</t>
  </si>
  <si>
    <t>674341451</t>
  </si>
  <si>
    <t>135</t>
  </si>
  <si>
    <t>IP-ES-001</t>
  </si>
  <si>
    <t>elektroinstalační svorkovnice 18x1,5 včetně DIN lišty, koncových svorek, propojek 3x6 a popisek</t>
  </si>
  <si>
    <t>420411901</t>
  </si>
  <si>
    <t>136</t>
  </si>
  <si>
    <t>741122201</t>
  </si>
  <si>
    <t>Montáž kabelů měděných bez ukončení uložených volně nebo v liště plných kulatých (CYKY) počtu a průřezu žil 2x1,5 až 6 mm2</t>
  </si>
  <si>
    <t>-1487905452</t>
  </si>
  <si>
    <t>137</t>
  </si>
  <si>
    <t>341110050</t>
  </si>
  <si>
    <t>kabel silový s Cu jádrem CYKY 2x1,5 mm2</t>
  </si>
  <si>
    <t>297524369</t>
  </si>
  <si>
    <t>Poznámka k položce:
obsah kovu [kg/m], Cu =0,029, Al =0</t>
  </si>
  <si>
    <t>138</t>
  </si>
  <si>
    <t>-1303027772</t>
  </si>
  <si>
    <t>139</t>
  </si>
  <si>
    <t>IP-SV-009</t>
  </si>
  <si>
    <t>kabel PRAFlaSafe 2x1,5</t>
  </si>
  <si>
    <t>-898873077</t>
  </si>
  <si>
    <t>140</t>
  </si>
  <si>
    <t>742121001</t>
  </si>
  <si>
    <t>Montáž kabelů sdělovacích pro vnitřní rozvody počtu žil do 15</t>
  </si>
  <si>
    <t>-1306192070</t>
  </si>
  <si>
    <t>141</t>
  </si>
  <si>
    <t>IP-SV-008</t>
  </si>
  <si>
    <t>kabel UTP Cat 5e</t>
  </si>
  <si>
    <t>606562237</t>
  </si>
  <si>
    <t>142</t>
  </si>
  <si>
    <t>742340002</t>
  </si>
  <si>
    <t>Montáž jednotného času hodin nástěnných</t>
  </si>
  <si>
    <t>1106017533</t>
  </si>
  <si>
    <t>143</t>
  </si>
  <si>
    <t>742340021</t>
  </si>
  <si>
    <t>Montáž jednotného času hodin školního zvonku</t>
  </si>
  <si>
    <t>-482185372</t>
  </si>
  <si>
    <t>144</t>
  </si>
  <si>
    <t>742410063</t>
  </si>
  <si>
    <t>Montáž rozhlasu reproduktoru nástěnného</t>
  </si>
  <si>
    <t>-1573737969</t>
  </si>
  <si>
    <t>145</t>
  </si>
  <si>
    <t>742410121</t>
  </si>
  <si>
    <t>Montáž rozhlasu reproduktoru regulátoru hlasitosti</t>
  </si>
  <si>
    <t>-937714226</t>
  </si>
  <si>
    <t>146</t>
  </si>
  <si>
    <t>IP-RE-001</t>
  </si>
  <si>
    <t>regulátor hlasitosti Dexon typ PR 104</t>
  </si>
  <si>
    <t>-1445376026</t>
  </si>
  <si>
    <t>147</t>
  </si>
  <si>
    <t>742310001</t>
  </si>
  <si>
    <t>Montáž domovního telefonu napájecího modulu na DIN lištu</t>
  </si>
  <si>
    <t>1245340324</t>
  </si>
  <si>
    <t>148</t>
  </si>
  <si>
    <t>IP-DT-001</t>
  </si>
  <si>
    <t>Síťový zdroj pro 2-BUS (24V/0,25A DC a 8V/0,7A AC pro EZ) max. pro 100 DT Tesla Stropkov typ 4FP 672 57</t>
  </si>
  <si>
    <t>-1921594333</t>
  </si>
  <si>
    <t>149</t>
  </si>
  <si>
    <t>742310004</t>
  </si>
  <si>
    <t>Montáž domovního telefonu elektroinstalační krabice pod tablo</t>
  </si>
  <si>
    <t>956828506</t>
  </si>
  <si>
    <t>150</t>
  </si>
  <si>
    <t>IP-DT-005</t>
  </si>
  <si>
    <t>Krabice KARAT vertikální nad omítku VNO 1 rám Tesla Stropkov typ 4FF 090 81</t>
  </si>
  <si>
    <t>1178409758</t>
  </si>
  <si>
    <t>151</t>
  </si>
  <si>
    <t>742310002</t>
  </si>
  <si>
    <t>Montáž domovního telefonu komunikačního tabla</t>
  </si>
  <si>
    <t>-989218380</t>
  </si>
  <si>
    <t>152</t>
  </si>
  <si>
    <t>IP-DT-004</t>
  </si>
  <si>
    <t>mModul 4 tlač. TT KARAT ANTIKA 2-BUS (se 4 jmenovkami) Tesla Stropkov typ 4 FN 231 03.2/F</t>
  </si>
  <si>
    <t>-1197400209</t>
  </si>
  <si>
    <t>153</t>
  </si>
  <si>
    <t>742320012</t>
  </si>
  <si>
    <t>Montáž elektricky ovládaných zámků elektromechanických včetně trasy dveřmi a přechodové krabice</t>
  </si>
  <si>
    <t>-1682648667</t>
  </si>
  <si>
    <t>154</t>
  </si>
  <si>
    <t>IP-DT-002</t>
  </si>
  <si>
    <t>zámek elektrický pro zabudování do stávajícíh mřížových dveří</t>
  </si>
  <si>
    <t>-657574226</t>
  </si>
  <si>
    <t>155</t>
  </si>
  <si>
    <t>742310006</t>
  </si>
  <si>
    <t>Montáž domovního telefonu nástěnného audio/video telefonu</t>
  </si>
  <si>
    <t>1343514897</t>
  </si>
  <si>
    <t>156</t>
  </si>
  <si>
    <t>IP-DT-003</t>
  </si>
  <si>
    <t>Telefon domácí 2-BUS s regulací hlasitosti vyzvánění (.201 bílý) Tesla Stropkov typ 4FP 110 83/1</t>
  </si>
  <si>
    <t>643829300</t>
  </si>
  <si>
    <t>157</t>
  </si>
  <si>
    <t>2052489199</t>
  </si>
  <si>
    <t>158</t>
  </si>
  <si>
    <t>1032209450</t>
  </si>
  <si>
    <t>OST</t>
  </si>
  <si>
    <t>Ostatní</t>
  </si>
  <si>
    <t>VRN</t>
  </si>
  <si>
    <t>Vedlejší rozpočtové náklady</t>
  </si>
  <si>
    <t>121</t>
  </si>
  <si>
    <t>741810003</t>
  </si>
  <si>
    <t>Zkoušky a prohlídky elektrických rozvodů a zařízení celková prohlídka a vyhotovení revizní zprávy pro objem montážních prací přes 500 do 1000 tis. Kč</t>
  </si>
  <si>
    <t>-214036131</t>
  </si>
  <si>
    <t>122</t>
  </si>
  <si>
    <t>013254000</t>
  </si>
  <si>
    <t>Průzkumné, geodetické a projektové práce projektové práce dokumentace stavby (výkresová a textová) skutečného provedení stavby</t>
  </si>
  <si>
    <t>…</t>
  </si>
  <si>
    <t>1024</t>
  </si>
  <si>
    <t>-1574829166</t>
  </si>
  <si>
    <t>123</t>
  </si>
  <si>
    <t>041002000</t>
  </si>
  <si>
    <t>Hlavní tituly průvodních činností a nákladů inženýrská činnost dozory</t>
  </si>
  <si>
    <t>-462430689</t>
  </si>
  <si>
    <t>124</t>
  </si>
  <si>
    <t>999-rezerva</t>
  </si>
  <si>
    <t>Rezerva</t>
  </si>
  <si>
    <t>%</t>
  </si>
  <si>
    <t>512</t>
  </si>
  <si>
    <t>-906847384</t>
  </si>
  <si>
    <t>518400*0,025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</si>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</sst>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24</v>
      </c>
      <c r="AO7" s="26"/>
      <c r="AP7" s="26"/>
      <c r="AQ7" s="28"/>
      <c r="BE7" s="312"/>
      <c r="BS7" s="21" t="s">
        <v>25</v>
      </c>
    </row>
    <row r="8" spans="2:71" ht="14.45" customHeight="1">
      <c r="B8" s="25"/>
      <c r="C8" s="26"/>
      <c r="D8" s="34" t="s">
        <v>26</v>
      </c>
      <c r="E8" s="26"/>
      <c r="F8" s="26"/>
      <c r="G8" s="26"/>
      <c r="H8" s="26"/>
      <c r="I8" s="26"/>
      <c r="J8" s="26"/>
      <c r="K8" s="32" t="s">
        <v>27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28</v>
      </c>
      <c r="AL8" s="26"/>
      <c r="AM8" s="26"/>
      <c r="AN8" s="35" t="s">
        <v>29</v>
      </c>
      <c r="AO8" s="26"/>
      <c r="AP8" s="26"/>
      <c r="AQ8" s="28"/>
      <c r="BE8" s="312"/>
      <c r="BS8" s="21" t="s">
        <v>30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31</v>
      </c>
    </row>
    <row r="10" spans="2:71" ht="14.45" customHeight="1">
      <c r="B10" s="25"/>
      <c r="C10" s="26"/>
      <c r="D10" s="34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33</v>
      </c>
      <c r="AL10" s="26"/>
      <c r="AM10" s="26"/>
      <c r="AN10" s="32" t="s">
        <v>34</v>
      </c>
      <c r="AO10" s="26"/>
      <c r="AP10" s="26"/>
      <c r="AQ10" s="28"/>
      <c r="BE10" s="312"/>
      <c r="BS10" s="21" t="s">
        <v>20</v>
      </c>
    </row>
    <row r="11" spans="2:71" ht="18.4" customHeight="1">
      <c r="B11" s="25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36</v>
      </c>
      <c r="AL11" s="26"/>
      <c r="AM11" s="26"/>
      <c r="AN11" s="32" t="s">
        <v>34</v>
      </c>
      <c r="AO11" s="26"/>
      <c r="AP11" s="26"/>
      <c r="AQ11" s="28"/>
      <c r="BE11" s="312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2:71" ht="14.45" customHeight="1">
      <c r="B13" s="25"/>
      <c r="C13" s="26"/>
      <c r="D13" s="34" t="s">
        <v>37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33</v>
      </c>
      <c r="AL13" s="26"/>
      <c r="AM13" s="26"/>
      <c r="AN13" s="36" t="s">
        <v>38</v>
      </c>
      <c r="AO13" s="26"/>
      <c r="AP13" s="26"/>
      <c r="AQ13" s="28"/>
      <c r="BE13" s="312"/>
      <c r="BS13" s="21" t="s">
        <v>20</v>
      </c>
    </row>
    <row r="14" spans="2:71" ht="13.5">
      <c r="B14" s="25"/>
      <c r="C14" s="26"/>
      <c r="D14" s="26"/>
      <c r="E14" s="316" t="s">
        <v>38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36</v>
      </c>
      <c r="AL14" s="26"/>
      <c r="AM14" s="26"/>
      <c r="AN14" s="36" t="s">
        <v>38</v>
      </c>
      <c r="AO14" s="26"/>
      <c r="AP14" s="26"/>
      <c r="AQ14" s="28"/>
      <c r="BE14" s="312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5" customHeight="1">
      <c r="B16" s="25"/>
      <c r="C16" s="26"/>
      <c r="D16" s="34" t="s">
        <v>39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33</v>
      </c>
      <c r="AL16" s="26"/>
      <c r="AM16" s="26"/>
      <c r="AN16" s="32" t="s">
        <v>34</v>
      </c>
      <c r="AO16" s="26"/>
      <c r="AP16" s="26"/>
      <c r="AQ16" s="28"/>
      <c r="BE16" s="312"/>
      <c r="BS16" s="21" t="s">
        <v>6</v>
      </c>
    </row>
    <row r="17" spans="2:71" ht="18.4" customHeight="1">
      <c r="B17" s="25"/>
      <c r="C17" s="26"/>
      <c r="D17" s="26"/>
      <c r="E17" s="32" t="s">
        <v>40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36</v>
      </c>
      <c r="AL17" s="26"/>
      <c r="AM17" s="26"/>
      <c r="AN17" s="32" t="s">
        <v>34</v>
      </c>
      <c r="AO17" s="26"/>
      <c r="AP17" s="26"/>
      <c r="AQ17" s="28"/>
      <c r="BE17" s="312"/>
      <c r="BS17" s="21" t="s">
        <v>41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5" customHeight="1">
      <c r="B19" s="25"/>
      <c r="C19" s="26"/>
      <c r="D19" s="34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20</v>
      </c>
    </row>
    <row r="20" spans="2:71" ht="48.75" customHeight="1">
      <c r="B20" s="25"/>
      <c r="C20" s="26"/>
      <c r="D20" s="26"/>
      <c r="E20" s="318" t="s">
        <v>43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57" s="1" customFormat="1" ht="25.9" customHeight="1">
      <c r="B23" s="38"/>
      <c r="C23" s="39"/>
      <c r="D23" s="40" t="s">
        <v>44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ROUNDUP(AG51,2)</f>
        <v>0</v>
      </c>
      <c r="AL23" s="320"/>
      <c r="AM23" s="320"/>
      <c r="AN23" s="320"/>
      <c r="AO23" s="320"/>
      <c r="AP23" s="39"/>
      <c r="AQ23" s="42"/>
      <c r="BE23" s="312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45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46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47</v>
      </c>
      <c r="AL25" s="321"/>
      <c r="AM25" s="321"/>
      <c r="AN25" s="321"/>
      <c r="AO25" s="321"/>
      <c r="AP25" s="39"/>
      <c r="AQ25" s="42"/>
      <c r="BE25" s="312"/>
    </row>
    <row r="26" spans="2:57" s="2" customFormat="1" ht="14.45" customHeight="1">
      <c r="B26" s="44"/>
      <c r="C26" s="45"/>
      <c r="D26" s="46" t="s">
        <v>48</v>
      </c>
      <c r="E26" s="45"/>
      <c r="F26" s="46" t="s">
        <v>49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ROUNDUP(AZ51,2)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ROUNDUP(AV51,1)</f>
        <v>0</v>
      </c>
      <c r="AL26" s="323"/>
      <c r="AM26" s="323"/>
      <c r="AN26" s="323"/>
      <c r="AO26" s="323"/>
      <c r="AP26" s="45"/>
      <c r="AQ26" s="47"/>
      <c r="BE26" s="312"/>
    </row>
    <row r="27" spans="2:57" s="2" customFormat="1" ht="14.45" customHeight="1">
      <c r="B27" s="44"/>
      <c r="C27" s="45"/>
      <c r="D27" s="45"/>
      <c r="E27" s="45"/>
      <c r="F27" s="46" t="s">
        <v>50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ROUNDUP(BA51,2)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ROUNDUP(AW51,1)</f>
        <v>0</v>
      </c>
      <c r="AL27" s="323"/>
      <c r="AM27" s="323"/>
      <c r="AN27" s="323"/>
      <c r="AO27" s="323"/>
      <c r="AP27" s="45"/>
      <c r="AQ27" s="47"/>
      <c r="BE27" s="312"/>
    </row>
    <row r="28" spans="2:57" s="2" customFormat="1" ht="14.45" customHeight="1" hidden="1">
      <c r="B28" s="44"/>
      <c r="C28" s="45"/>
      <c r="D28" s="45"/>
      <c r="E28" s="45"/>
      <c r="F28" s="46" t="s">
        <v>51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ROUNDUP(BB51,2)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57" s="2" customFormat="1" ht="14.45" customHeight="1" hidden="1">
      <c r="B29" s="44"/>
      <c r="C29" s="45"/>
      <c r="D29" s="45"/>
      <c r="E29" s="45"/>
      <c r="F29" s="46" t="s">
        <v>52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ROUNDUP(BC51,2)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57" s="2" customFormat="1" ht="14.45" customHeight="1" hidden="1">
      <c r="B30" s="44"/>
      <c r="C30" s="45"/>
      <c r="D30" s="45"/>
      <c r="E30" s="45"/>
      <c r="F30" s="46" t="s">
        <v>53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ROUNDUP(BD51,2)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57" s="1" customFormat="1" ht="25.9" customHeight="1">
      <c r="B32" s="38"/>
      <c r="C32" s="48"/>
      <c r="D32" s="49" t="s">
        <v>54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55</v>
      </c>
      <c r="U32" s="50"/>
      <c r="V32" s="50"/>
      <c r="W32" s="50"/>
      <c r="X32" s="325" t="s">
        <v>56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170308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Sokolov, ul. Křižíkova 1916, oprava elektroinstalace, pavilon jídelny a školní družiny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26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Sokolov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28</v>
      </c>
      <c r="AJ44" s="60"/>
      <c r="AK44" s="60"/>
      <c r="AL44" s="60"/>
      <c r="AM44" s="331" t="str">
        <f>IF(AN8="","",AN8)</f>
        <v>8. 5. 2017</v>
      </c>
      <c r="AN44" s="331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32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Sokolov, Rokycanova 1929, Sokolov 356 01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39</v>
      </c>
      <c r="AJ46" s="60"/>
      <c r="AK46" s="60"/>
      <c r="AL46" s="60"/>
      <c r="AM46" s="332" t="str">
        <f>IF(E17="","",E17)</f>
        <v>Ing. Jiří Voráč</v>
      </c>
      <c r="AN46" s="332"/>
      <c r="AO46" s="332"/>
      <c r="AP46" s="332"/>
      <c r="AQ46" s="60"/>
      <c r="AR46" s="58"/>
      <c r="AS46" s="333" t="s">
        <v>58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37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9" t="s">
        <v>59</v>
      </c>
      <c r="D49" s="340"/>
      <c r="E49" s="340"/>
      <c r="F49" s="340"/>
      <c r="G49" s="340"/>
      <c r="H49" s="76"/>
      <c r="I49" s="341" t="s">
        <v>60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61</v>
      </c>
      <c r="AH49" s="340"/>
      <c r="AI49" s="340"/>
      <c r="AJ49" s="340"/>
      <c r="AK49" s="340"/>
      <c r="AL49" s="340"/>
      <c r="AM49" s="340"/>
      <c r="AN49" s="341" t="s">
        <v>62</v>
      </c>
      <c r="AO49" s="340"/>
      <c r="AP49" s="340"/>
      <c r="AQ49" s="77" t="s">
        <v>63</v>
      </c>
      <c r="AR49" s="58"/>
      <c r="AS49" s="78" t="s">
        <v>64</v>
      </c>
      <c r="AT49" s="79" t="s">
        <v>65</v>
      </c>
      <c r="AU49" s="79" t="s">
        <v>66</v>
      </c>
      <c r="AV49" s="79" t="s">
        <v>67</v>
      </c>
      <c r="AW49" s="79" t="s">
        <v>68</v>
      </c>
      <c r="AX49" s="79" t="s">
        <v>69</v>
      </c>
      <c r="AY49" s="79" t="s">
        <v>70</v>
      </c>
      <c r="AZ49" s="79" t="s">
        <v>71</v>
      </c>
      <c r="BA49" s="79" t="s">
        <v>72</v>
      </c>
      <c r="BB49" s="79" t="s">
        <v>73</v>
      </c>
      <c r="BC49" s="79" t="s">
        <v>74</v>
      </c>
      <c r="BD49" s="80" t="s">
        <v>75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76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ROUNDUP(AG52,2)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34</v>
      </c>
      <c r="AR51" s="68"/>
      <c r="AS51" s="87">
        <f>ROUNDUP(AS52,2)</f>
        <v>0</v>
      </c>
      <c r="AT51" s="88">
        <f>ROUNDUP(SUM(AV51:AW51),1)</f>
        <v>0</v>
      </c>
      <c r="AU51" s="89">
        <f>ROUNDUP(AU52,5)</f>
        <v>0</v>
      </c>
      <c r="AV51" s="88">
        <f>ROUNDUP(AZ51*L26,1)</f>
        <v>0</v>
      </c>
      <c r="AW51" s="88">
        <f>ROUNDUP(BA51*L27,1)</f>
        <v>0</v>
      </c>
      <c r="AX51" s="88">
        <f>ROUNDUP(BB51*L26,1)</f>
        <v>0</v>
      </c>
      <c r="AY51" s="88">
        <f>ROUNDUP(BC51*L27,1)</f>
        <v>0</v>
      </c>
      <c r="AZ51" s="88">
        <f>ROUNDUP(AZ52,2)</f>
        <v>0</v>
      </c>
      <c r="BA51" s="88">
        <f>ROUNDUP(BA52,2)</f>
        <v>0</v>
      </c>
      <c r="BB51" s="88">
        <f>ROUNDUP(BB52,2)</f>
        <v>0</v>
      </c>
      <c r="BC51" s="88">
        <f>ROUNDUP(BC52,2)</f>
        <v>0</v>
      </c>
      <c r="BD51" s="90">
        <f>ROUNDUP(BD52,2)</f>
        <v>0</v>
      </c>
      <c r="BS51" s="91" t="s">
        <v>77</v>
      </c>
      <c r="BT51" s="91" t="s">
        <v>78</v>
      </c>
      <c r="BU51" s="92" t="s">
        <v>79</v>
      </c>
      <c r="BV51" s="91" t="s">
        <v>80</v>
      </c>
      <c r="BW51" s="91" t="s">
        <v>7</v>
      </c>
      <c r="BX51" s="91" t="s">
        <v>81</v>
      </c>
      <c r="CL51" s="91" t="s">
        <v>22</v>
      </c>
    </row>
    <row r="52" spans="1:91" s="5" customFormat="1" ht="22.5" customHeight="1">
      <c r="A52" s="93" t="s">
        <v>82</v>
      </c>
      <c r="B52" s="94"/>
      <c r="C52" s="95"/>
      <c r="D52" s="345" t="s">
        <v>83</v>
      </c>
      <c r="E52" s="345"/>
      <c r="F52" s="345"/>
      <c r="G52" s="345"/>
      <c r="H52" s="345"/>
      <c r="I52" s="96"/>
      <c r="J52" s="345" t="s">
        <v>84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'Elektro - Elektroinstalace'!J27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85</v>
      </c>
      <c r="AR52" s="98"/>
      <c r="AS52" s="99">
        <v>0</v>
      </c>
      <c r="AT52" s="100">
        <f>ROUNDUP(SUM(AV52:AW52),1)</f>
        <v>0</v>
      </c>
      <c r="AU52" s="101">
        <f>'Elektro - Elektroinstalace'!P90</f>
        <v>0</v>
      </c>
      <c r="AV52" s="100">
        <f>'Elektro - Elektroinstalace'!J30</f>
        <v>0</v>
      </c>
      <c r="AW52" s="100">
        <f>'Elektro - Elektroinstalace'!J31</f>
        <v>0</v>
      </c>
      <c r="AX52" s="100">
        <f>'Elektro - Elektroinstalace'!J32</f>
        <v>0</v>
      </c>
      <c r="AY52" s="100">
        <f>'Elektro - Elektroinstalace'!J33</f>
        <v>0</v>
      </c>
      <c r="AZ52" s="100">
        <f>'Elektro - Elektroinstalace'!F30</f>
        <v>0</v>
      </c>
      <c r="BA52" s="100">
        <f>'Elektro - Elektroinstalace'!F31</f>
        <v>0</v>
      </c>
      <c r="BB52" s="100">
        <f>'Elektro - Elektroinstalace'!F32</f>
        <v>0</v>
      </c>
      <c r="BC52" s="100">
        <f>'Elektro - Elektroinstalace'!F33</f>
        <v>0</v>
      </c>
      <c r="BD52" s="102">
        <f>'Elektro - Elektroinstalace'!F34</f>
        <v>0</v>
      </c>
      <c r="BT52" s="103" t="s">
        <v>25</v>
      </c>
      <c r="BV52" s="103" t="s">
        <v>80</v>
      </c>
      <c r="BW52" s="103" t="s">
        <v>86</v>
      </c>
      <c r="BX52" s="103" t="s">
        <v>7</v>
      </c>
      <c r="CL52" s="103" t="s">
        <v>22</v>
      </c>
      <c r="CM52" s="103" t="s">
        <v>87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hhRmnBwuMDy6ofrlidSywmcqcJNkRNEk6gmHc3R+VeCSfBVA4MalpYrRFqrJ5UMNSWUKoqbPMqnbHJL8x5LCbg==" saltValue="T8rYr5arj9jvVM2OZ4KfHA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Elektro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88</v>
      </c>
      <c r="G1" s="356" t="s">
        <v>89</v>
      </c>
      <c r="H1" s="356"/>
      <c r="I1" s="108"/>
      <c r="J1" s="107" t="s">
        <v>90</v>
      </c>
      <c r="K1" s="106" t="s">
        <v>91</v>
      </c>
      <c r="L1" s="107" t="s">
        <v>92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87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22.5" customHeight="1">
      <c r="B7" s="25"/>
      <c r="C7" s="26"/>
      <c r="D7" s="26"/>
      <c r="E7" s="349" t="str">
        <f>'Rekapitulace stavby'!K6</f>
        <v>ZŠ Sokolov, ul. Křižíkova 1916, oprava elektroinstalace, pavilon jídelny a školní družiny</v>
      </c>
      <c r="F7" s="350"/>
      <c r="G7" s="350"/>
      <c r="H7" s="350"/>
      <c r="I7" s="110"/>
      <c r="J7" s="26"/>
      <c r="K7" s="28"/>
    </row>
    <row r="8" spans="2:11" s="1" customFormat="1" ht="13.5">
      <c r="B8" s="38"/>
      <c r="C8" s="39"/>
      <c r="D8" s="34" t="s">
        <v>94</v>
      </c>
      <c r="E8" s="39"/>
      <c r="F8" s="39"/>
      <c r="G8" s="39"/>
      <c r="H8" s="39"/>
      <c r="I8" s="111"/>
      <c r="J8" s="39"/>
      <c r="K8" s="42"/>
    </row>
    <row r="9" spans="2:11" s="1" customFormat="1" ht="36.95" customHeight="1">
      <c r="B9" s="38"/>
      <c r="C9" s="39"/>
      <c r="D9" s="39"/>
      <c r="E9" s="351" t="s">
        <v>95</v>
      </c>
      <c r="F9" s="352"/>
      <c r="G9" s="352"/>
      <c r="H9" s="352"/>
      <c r="I9" s="111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24</v>
      </c>
      <c r="K11" s="42"/>
    </row>
    <row r="12" spans="2:11" s="1" customFormat="1" ht="14.45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2" t="s">
        <v>28</v>
      </c>
      <c r="J12" s="113" t="str">
        <f>'Rekapitulace stavby'!AN8</f>
        <v>8. 5. 2017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5" customHeight="1">
      <c r="B14" s="38"/>
      <c r="C14" s="39"/>
      <c r="D14" s="34" t="s">
        <v>32</v>
      </c>
      <c r="E14" s="39"/>
      <c r="F14" s="39"/>
      <c r="G14" s="39"/>
      <c r="H14" s="39"/>
      <c r="I14" s="112" t="s">
        <v>33</v>
      </c>
      <c r="J14" s="32" t="s">
        <v>34</v>
      </c>
      <c r="K14" s="42"/>
    </row>
    <row r="15" spans="2:11" s="1" customFormat="1" ht="18" customHeight="1">
      <c r="B15" s="38"/>
      <c r="C15" s="39"/>
      <c r="D15" s="39"/>
      <c r="E15" s="32" t="s">
        <v>35</v>
      </c>
      <c r="F15" s="39"/>
      <c r="G15" s="39"/>
      <c r="H15" s="39"/>
      <c r="I15" s="112" t="s">
        <v>36</v>
      </c>
      <c r="J15" s="32" t="s">
        <v>34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37</v>
      </c>
      <c r="E17" s="39"/>
      <c r="F17" s="39"/>
      <c r="G17" s="39"/>
      <c r="H17" s="39"/>
      <c r="I17" s="112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36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39</v>
      </c>
      <c r="E20" s="39"/>
      <c r="F20" s="39"/>
      <c r="G20" s="39"/>
      <c r="H20" s="39"/>
      <c r="I20" s="112" t="s">
        <v>33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40</v>
      </c>
      <c r="F21" s="39"/>
      <c r="G21" s="39"/>
      <c r="H21" s="39"/>
      <c r="I21" s="112" t="s">
        <v>36</v>
      </c>
      <c r="J21" s="32" t="s">
        <v>34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42</v>
      </c>
      <c r="E23" s="39"/>
      <c r="F23" s="39"/>
      <c r="G23" s="39"/>
      <c r="H23" s="39"/>
      <c r="I23" s="111"/>
      <c r="J23" s="39"/>
      <c r="K23" s="42"/>
    </row>
    <row r="24" spans="2:11" s="6" customFormat="1" ht="22.5" customHeight="1">
      <c r="B24" s="114"/>
      <c r="C24" s="115"/>
      <c r="D24" s="115"/>
      <c r="E24" s="318" t="s">
        <v>34</v>
      </c>
      <c r="F24" s="318"/>
      <c r="G24" s="318"/>
      <c r="H24" s="318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44</v>
      </c>
      <c r="E27" s="39"/>
      <c r="F27" s="39"/>
      <c r="G27" s="39"/>
      <c r="H27" s="39"/>
      <c r="I27" s="111"/>
      <c r="J27" s="121">
        <f>ROUNDUP(J90,2)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46</v>
      </c>
      <c r="G29" s="39"/>
      <c r="H29" s="39"/>
      <c r="I29" s="122" t="s">
        <v>45</v>
      </c>
      <c r="J29" s="43" t="s">
        <v>47</v>
      </c>
      <c r="K29" s="42"/>
    </row>
    <row r="30" spans="2:11" s="1" customFormat="1" ht="14.45" customHeight="1">
      <c r="B30" s="38"/>
      <c r="C30" s="39"/>
      <c r="D30" s="46" t="s">
        <v>48</v>
      </c>
      <c r="E30" s="46" t="s">
        <v>49</v>
      </c>
      <c r="F30" s="123">
        <f>ROUNDUP(SUM(BE90:BE421),2)</f>
        <v>0</v>
      </c>
      <c r="G30" s="39"/>
      <c r="H30" s="39"/>
      <c r="I30" s="124">
        <v>0.21</v>
      </c>
      <c r="J30" s="123">
        <f>ROUNDUP(ROUNDUP((SUM(BE90:BE421)),2)*I30,1)</f>
        <v>0</v>
      </c>
      <c r="K30" s="42"/>
    </row>
    <row r="31" spans="2:11" s="1" customFormat="1" ht="14.45" customHeight="1">
      <c r="B31" s="38"/>
      <c r="C31" s="39"/>
      <c r="D31" s="39"/>
      <c r="E31" s="46" t="s">
        <v>50</v>
      </c>
      <c r="F31" s="123">
        <f>ROUNDUP(SUM(BF90:BF421),2)</f>
        <v>0</v>
      </c>
      <c r="G31" s="39"/>
      <c r="H31" s="39"/>
      <c r="I31" s="124">
        <v>0.15</v>
      </c>
      <c r="J31" s="123">
        <f>ROUNDUP(ROUNDUP((SUM(BF90:BF421)),2)*I31,1)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51</v>
      </c>
      <c r="F32" s="123">
        <f>ROUNDUP(SUM(BG90:BG421),2)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52</v>
      </c>
      <c r="F33" s="123">
        <f>ROUNDUP(SUM(BH90:BH421),2)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53</v>
      </c>
      <c r="F34" s="123">
        <f>ROUNDUP(SUM(BI90:BI421),2)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54</v>
      </c>
      <c r="E36" s="76"/>
      <c r="F36" s="76"/>
      <c r="G36" s="127" t="s">
        <v>55</v>
      </c>
      <c r="H36" s="128" t="s">
        <v>56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2.5" customHeight="1">
      <c r="B45" s="38"/>
      <c r="C45" s="39"/>
      <c r="D45" s="39"/>
      <c r="E45" s="349" t="str">
        <f>E7</f>
        <v>ZŠ Sokolov, ul. Křižíkova 1916, oprava elektroinstalace, pavilon jídelny a školní družiny</v>
      </c>
      <c r="F45" s="350"/>
      <c r="G45" s="350"/>
      <c r="H45" s="350"/>
      <c r="I45" s="111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3.25" customHeight="1">
      <c r="B47" s="38"/>
      <c r="C47" s="39"/>
      <c r="D47" s="39"/>
      <c r="E47" s="351" t="str">
        <f>E9</f>
        <v>Elektro - Elektroinstalace</v>
      </c>
      <c r="F47" s="352"/>
      <c r="G47" s="352"/>
      <c r="H47" s="35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26</v>
      </c>
      <c r="D49" s="39"/>
      <c r="E49" s="39"/>
      <c r="F49" s="32" t="str">
        <f>F12</f>
        <v>Sokolov</v>
      </c>
      <c r="G49" s="39"/>
      <c r="H49" s="39"/>
      <c r="I49" s="112" t="s">
        <v>28</v>
      </c>
      <c r="J49" s="113" t="str">
        <f>IF(J12="","",J12)</f>
        <v>8. 5. 2017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5">
      <c r="B51" s="38"/>
      <c r="C51" s="34" t="s">
        <v>32</v>
      </c>
      <c r="D51" s="39"/>
      <c r="E51" s="39"/>
      <c r="F51" s="32" t="str">
        <f>E15</f>
        <v>Město Sokolov, Rokycanova 1929, Sokolov 356 01</v>
      </c>
      <c r="G51" s="39"/>
      <c r="H51" s="39"/>
      <c r="I51" s="112" t="s">
        <v>39</v>
      </c>
      <c r="J51" s="32" t="str">
        <f>E21</f>
        <v>Ing. Jiří Voráč</v>
      </c>
      <c r="K51" s="42"/>
    </row>
    <row r="52" spans="2:11" s="1" customFormat="1" ht="14.45" customHeight="1">
      <c r="B52" s="38"/>
      <c r="C52" s="34" t="s">
        <v>37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97</v>
      </c>
      <c r="D54" s="125"/>
      <c r="E54" s="125"/>
      <c r="F54" s="125"/>
      <c r="G54" s="125"/>
      <c r="H54" s="125"/>
      <c r="I54" s="138"/>
      <c r="J54" s="139" t="s">
        <v>98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99</v>
      </c>
      <c r="D56" s="39"/>
      <c r="E56" s="39"/>
      <c r="F56" s="39"/>
      <c r="G56" s="39"/>
      <c r="H56" s="39"/>
      <c r="I56" s="111"/>
      <c r="J56" s="121">
        <f>J90</f>
        <v>0</v>
      </c>
      <c r="K56" s="42"/>
      <c r="AU56" s="21" t="s">
        <v>100</v>
      </c>
    </row>
    <row r="57" spans="2:11" s="7" customFormat="1" ht="24.95" customHeight="1">
      <c r="B57" s="142"/>
      <c r="C57" s="143"/>
      <c r="D57" s="144" t="s">
        <v>101</v>
      </c>
      <c r="E57" s="145"/>
      <c r="F57" s="145"/>
      <c r="G57" s="145"/>
      <c r="H57" s="145"/>
      <c r="I57" s="146"/>
      <c r="J57" s="147">
        <f>J91</f>
        <v>0</v>
      </c>
      <c r="K57" s="148"/>
    </row>
    <row r="58" spans="2:11" s="8" customFormat="1" ht="19.9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J92</f>
        <v>0</v>
      </c>
      <c r="K58" s="155"/>
    </row>
    <row r="59" spans="2:11" s="8" customFormat="1" ht="19.9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J97</f>
        <v>0</v>
      </c>
      <c r="K59" s="155"/>
    </row>
    <row r="60" spans="2:11" s="8" customFormat="1" ht="19.9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J129</f>
        <v>0</v>
      </c>
      <c r="K60" s="155"/>
    </row>
    <row r="61" spans="2:11" s="8" customFormat="1" ht="19.9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J158</f>
        <v>0</v>
      </c>
      <c r="K61" s="155"/>
    </row>
    <row r="62" spans="2:11" s="7" customFormat="1" ht="24.95" customHeight="1">
      <c r="B62" s="142"/>
      <c r="C62" s="143"/>
      <c r="D62" s="144" t="s">
        <v>106</v>
      </c>
      <c r="E62" s="145"/>
      <c r="F62" s="145"/>
      <c r="G62" s="145"/>
      <c r="H62" s="145"/>
      <c r="I62" s="146"/>
      <c r="J62" s="147">
        <f>J168</f>
        <v>0</v>
      </c>
      <c r="K62" s="148"/>
    </row>
    <row r="63" spans="2:11" s="8" customFormat="1" ht="19.9" customHeight="1">
      <c r="B63" s="149"/>
      <c r="C63" s="150"/>
      <c r="D63" s="151" t="s">
        <v>107</v>
      </c>
      <c r="E63" s="152"/>
      <c r="F63" s="152"/>
      <c r="G63" s="152"/>
      <c r="H63" s="152"/>
      <c r="I63" s="153"/>
      <c r="J63" s="154">
        <f>J169</f>
        <v>0</v>
      </c>
      <c r="K63" s="155"/>
    </row>
    <row r="64" spans="2:11" s="8" customFormat="1" ht="19.9" customHeight="1">
      <c r="B64" s="149"/>
      <c r="C64" s="150"/>
      <c r="D64" s="151" t="s">
        <v>108</v>
      </c>
      <c r="E64" s="152"/>
      <c r="F64" s="152"/>
      <c r="G64" s="152"/>
      <c r="H64" s="152"/>
      <c r="I64" s="153"/>
      <c r="J64" s="154">
        <f>J188</f>
        <v>0</v>
      </c>
      <c r="K64" s="155"/>
    </row>
    <row r="65" spans="2:11" s="7" customFormat="1" ht="24.95" customHeight="1">
      <c r="B65" s="142"/>
      <c r="C65" s="143"/>
      <c r="D65" s="144" t="s">
        <v>109</v>
      </c>
      <c r="E65" s="145"/>
      <c r="F65" s="145"/>
      <c r="G65" s="145"/>
      <c r="H65" s="145"/>
      <c r="I65" s="146"/>
      <c r="J65" s="147">
        <f>J262</f>
        <v>0</v>
      </c>
      <c r="K65" s="148"/>
    </row>
    <row r="66" spans="2:11" s="8" customFormat="1" ht="19.9" customHeight="1">
      <c r="B66" s="149"/>
      <c r="C66" s="150"/>
      <c r="D66" s="151" t="s">
        <v>110</v>
      </c>
      <c r="E66" s="152"/>
      <c r="F66" s="152"/>
      <c r="G66" s="152"/>
      <c r="H66" s="152"/>
      <c r="I66" s="153"/>
      <c r="J66" s="154">
        <f>J263</f>
        <v>0</v>
      </c>
      <c r="K66" s="155"/>
    </row>
    <row r="67" spans="2:11" s="8" customFormat="1" ht="14.85" customHeight="1">
      <c r="B67" s="149"/>
      <c r="C67" s="150"/>
      <c r="D67" s="151" t="s">
        <v>111</v>
      </c>
      <c r="E67" s="152"/>
      <c r="F67" s="152"/>
      <c r="G67" s="152"/>
      <c r="H67" s="152"/>
      <c r="I67" s="153"/>
      <c r="J67" s="154">
        <f>J264</f>
        <v>0</v>
      </c>
      <c r="K67" s="155"/>
    </row>
    <row r="68" spans="2:11" s="8" customFormat="1" ht="14.85" customHeight="1">
      <c r="B68" s="149"/>
      <c r="C68" s="150"/>
      <c r="D68" s="151" t="s">
        <v>112</v>
      </c>
      <c r="E68" s="152"/>
      <c r="F68" s="152"/>
      <c r="G68" s="152"/>
      <c r="H68" s="152"/>
      <c r="I68" s="153"/>
      <c r="J68" s="154">
        <f>J367</f>
        <v>0</v>
      </c>
      <c r="K68" s="155"/>
    </row>
    <row r="69" spans="2:11" s="7" customFormat="1" ht="24.95" customHeight="1">
      <c r="B69" s="142"/>
      <c r="C69" s="143"/>
      <c r="D69" s="144" t="s">
        <v>113</v>
      </c>
      <c r="E69" s="145"/>
      <c r="F69" s="145"/>
      <c r="G69" s="145"/>
      <c r="H69" s="145"/>
      <c r="I69" s="146"/>
      <c r="J69" s="147">
        <f>J415</f>
        <v>0</v>
      </c>
      <c r="K69" s="148"/>
    </row>
    <row r="70" spans="2:11" s="8" customFormat="1" ht="19.9" customHeight="1">
      <c r="B70" s="149"/>
      <c r="C70" s="150"/>
      <c r="D70" s="151" t="s">
        <v>114</v>
      </c>
      <c r="E70" s="152"/>
      <c r="F70" s="152"/>
      <c r="G70" s="152"/>
      <c r="H70" s="152"/>
      <c r="I70" s="153"/>
      <c r="J70" s="154">
        <f>J416</f>
        <v>0</v>
      </c>
      <c r="K70" s="155"/>
    </row>
    <row r="71" spans="2:11" s="1" customFormat="1" ht="21.75" customHeight="1">
      <c r="B71" s="38"/>
      <c r="C71" s="39"/>
      <c r="D71" s="39"/>
      <c r="E71" s="39"/>
      <c r="F71" s="39"/>
      <c r="G71" s="39"/>
      <c r="H71" s="39"/>
      <c r="I71" s="111"/>
      <c r="J71" s="39"/>
      <c r="K71" s="42"/>
    </row>
    <row r="72" spans="2:11" s="1" customFormat="1" ht="6.95" customHeight="1">
      <c r="B72" s="53"/>
      <c r="C72" s="54"/>
      <c r="D72" s="54"/>
      <c r="E72" s="54"/>
      <c r="F72" s="54"/>
      <c r="G72" s="54"/>
      <c r="H72" s="54"/>
      <c r="I72" s="132"/>
      <c r="J72" s="54"/>
      <c r="K72" s="5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35"/>
      <c r="J76" s="57"/>
      <c r="K76" s="57"/>
      <c r="L76" s="58"/>
    </row>
    <row r="77" spans="2:12" s="1" customFormat="1" ht="36.95" customHeight="1">
      <c r="B77" s="38"/>
      <c r="C77" s="59" t="s">
        <v>115</v>
      </c>
      <c r="D77" s="60"/>
      <c r="E77" s="60"/>
      <c r="F77" s="60"/>
      <c r="G77" s="60"/>
      <c r="H77" s="60"/>
      <c r="I77" s="156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56"/>
      <c r="J78" s="60"/>
      <c r="K78" s="60"/>
      <c r="L78" s="58"/>
    </row>
    <row r="79" spans="2:12" s="1" customFormat="1" ht="14.45" customHeight="1">
      <c r="B79" s="38"/>
      <c r="C79" s="62" t="s">
        <v>18</v>
      </c>
      <c r="D79" s="60"/>
      <c r="E79" s="60"/>
      <c r="F79" s="60"/>
      <c r="G79" s="60"/>
      <c r="H79" s="60"/>
      <c r="I79" s="156"/>
      <c r="J79" s="60"/>
      <c r="K79" s="60"/>
      <c r="L79" s="58"/>
    </row>
    <row r="80" spans="2:12" s="1" customFormat="1" ht="22.5" customHeight="1">
      <c r="B80" s="38"/>
      <c r="C80" s="60"/>
      <c r="D80" s="60"/>
      <c r="E80" s="353" t="str">
        <f>E7</f>
        <v>ZŠ Sokolov, ul. Křižíkova 1916, oprava elektroinstalace, pavilon jídelny a školní družiny</v>
      </c>
      <c r="F80" s="354"/>
      <c r="G80" s="354"/>
      <c r="H80" s="354"/>
      <c r="I80" s="156"/>
      <c r="J80" s="60"/>
      <c r="K80" s="60"/>
      <c r="L80" s="58"/>
    </row>
    <row r="81" spans="2:12" s="1" customFormat="1" ht="14.45" customHeight="1">
      <c r="B81" s="38"/>
      <c r="C81" s="62" t="s">
        <v>94</v>
      </c>
      <c r="D81" s="60"/>
      <c r="E81" s="60"/>
      <c r="F81" s="60"/>
      <c r="G81" s="60"/>
      <c r="H81" s="60"/>
      <c r="I81" s="156"/>
      <c r="J81" s="60"/>
      <c r="K81" s="60"/>
      <c r="L81" s="58"/>
    </row>
    <row r="82" spans="2:12" s="1" customFormat="1" ht="23.25" customHeight="1">
      <c r="B82" s="38"/>
      <c r="C82" s="60"/>
      <c r="D82" s="60"/>
      <c r="E82" s="329" t="str">
        <f>E9</f>
        <v>Elektro - Elektroinstalace</v>
      </c>
      <c r="F82" s="355"/>
      <c r="G82" s="355"/>
      <c r="H82" s="355"/>
      <c r="I82" s="156"/>
      <c r="J82" s="60"/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56"/>
      <c r="J83" s="60"/>
      <c r="K83" s="60"/>
      <c r="L83" s="58"/>
    </row>
    <row r="84" spans="2:12" s="1" customFormat="1" ht="18" customHeight="1">
      <c r="B84" s="38"/>
      <c r="C84" s="62" t="s">
        <v>26</v>
      </c>
      <c r="D84" s="60"/>
      <c r="E84" s="60"/>
      <c r="F84" s="157" t="str">
        <f>F12</f>
        <v>Sokolov</v>
      </c>
      <c r="G84" s="60"/>
      <c r="H84" s="60"/>
      <c r="I84" s="158" t="s">
        <v>28</v>
      </c>
      <c r="J84" s="70" t="str">
        <f>IF(J12="","",J12)</f>
        <v>8. 5. 2017</v>
      </c>
      <c r="K84" s="60"/>
      <c r="L84" s="58"/>
    </row>
    <row r="85" spans="2:12" s="1" customFormat="1" ht="6.95" customHeight="1">
      <c r="B85" s="38"/>
      <c r="C85" s="60"/>
      <c r="D85" s="60"/>
      <c r="E85" s="60"/>
      <c r="F85" s="60"/>
      <c r="G85" s="60"/>
      <c r="H85" s="60"/>
      <c r="I85" s="156"/>
      <c r="J85" s="60"/>
      <c r="K85" s="60"/>
      <c r="L85" s="58"/>
    </row>
    <row r="86" spans="2:12" s="1" customFormat="1" ht="13.5">
      <c r="B86" s="38"/>
      <c r="C86" s="62" t="s">
        <v>32</v>
      </c>
      <c r="D86" s="60"/>
      <c r="E86" s="60"/>
      <c r="F86" s="157" t="str">
        <f>E15</f>
        <v>Město Sokolov, Rokycanova 1929, Sokolov 356 01</v>
      </c>
      <c r="G86" s="60"/>
      <c r="H86" s="60"/>
      <c r="I86" s="158" t="s">
        <v>39</v>
      </c>
      <c r="J86" s="157" t="str">
        <f>E21</f>
        <v>Ing. Jiří Voráč</v>
      </c>
      <c r="K86" s="60"/>
      <c r="L86" s="58"/>
    </row>
    <row r="87" spans="2:12" s="1" customFormat="1" ht="14.45" customHeight="1">
      <c r="B87" s="38"/>
      <c r="C87" s="62" t="s">
        <v>37</v>
      </c>
      <c r="D87" s="60"/>
      <c r="E87" s="60"/>
      <c r="F87" s="157" t="str">
        <f>IF(E18="","",E18)</f>
        <v/>
      </c>
      <c r="G87" s="60"/>
      <c r="H87" s="60"/>
      <c r="I87" s="156"/>
      <c r="J87" s="60"/>
      <c r="K87" s="60"/>
      <c r="L87" s="58"/>
    </row>
    <row r="88" spans="2:12" s="1" customFormat="1" ht="10.35" customHeight="1">
      <c r="B88" s="38"/>
      <c r="C88" s="60"/>
      <c r="D88" s="60"/>
      <c r="E88" s="60"/>
      <c r="F88" s="60"/>
      <c r="G88" s="60"/>
      <c r="H88" s="60"/>
      <c r="I88" s="156"/>
      <c r="J88" s="60"/>
      <c r="K88" s="60"/>
      <c r="L88" s="58"/>
    </row>
    <row r="89" spans="2:20" s="9" customFormat="1" ht="29.25" customHeight="1">
      <c r="B89" s="159"/>
      <c r="C89" s="160" t="s">
        <v>116</v>
      </c>
      <c r="D89" s="161" t="s">
        <v>63</v>
      </c>
      <c r="E89" s="161" t="s">
        <v>59</v>
      </c>
      <c r="F89" s="161" t="s">
        <v>117</v>
      </c>
      <c r="G89" s="161" t="s">
        <v>118</v>
      </c>
      <c r="H89" s="161" t="s">
        <v>119</v>
      </c>
      <c r="I89" s="162" t="s">
        <v>120</v>
      </c>
      <c r="J89" s="161" t="s">
        <v>98</v>
      </c>
      <c r="K89" s="163" t="s">
        <v>121</v>
      </c>
      <c r="L89" s="164"/>
      <c r="M89" s="78" t="s">
        <v>122</v>
      </c>
      <c r="N89" s="79" t="s">
        <v>48</v>
      </c>
      <c r="O89" s="79" t="s">
        <v>123</v>
      </c>
      <c r="P89" s="79" t="s">
        <v>124</v>
      </c>
      <c r="Q89" s="79" t="s">
        <v>125</v>
      </c>
      <c r="R89" s="79" t="s">
        <v>126</v>
      </c>
      <c r="S89" s="79" t="s">
        <v>127</v>
      </c>
      <c r="T89" s="80" t="s">
        <v>128</v>
      </c>
    </row>
    <row r="90" spans="2:63" s="1" customFormat="1" ht="29.25" customHeight="1">
      <c r="B90" s="38"/>
      <c r="C90" s="84" t="s">
        <v>99</v>
      </c>
      <c r="D90" s="60"/>
      <c r="E90" s="60"/>
      <c r="F90" s="60"/>
      <c r="G90" s="60"/>
      <c r="H90" s="60"/>
      <c r="I90" s="156"/>
      <c r="J90" s="165">
        <f>BK90</f>
        <v>0</v>
      </c>
      <c r="K90" s="60"/>
      <c r="L90" s="58"/>
      <c r="M90" s="81"/>
      <c r="N90" s="82"/>
      <c r="O90" s="82"/>
      <c r="P90" s="166">
        <f>P91+P168+P262+P415</f>
        <v>0</v>
      </c>
      <c r="Q90" s="82"/>
      <c r="R90" s="166">
        <f>R91+R168+R262+R415</f>
        <v>10.923435600000001</v>
      </c>
      <c r="S90" s="82"/>
      <c r="T90" s="167">
        <f>T91+T168+T262+T415</f>
        <v>5.648414100000002</v>
      </c>
      <c r="AT90" s="21" t="s">
        <v>77</v>
      </c>
      <c r="AU90" s="21" t="s">
        <v>100</v>
      </c>
      <c r="BK90" s="168">
        <f>BK91+BK168+BK262+BK415</f>
        <v>0</v>
      </c>
    </row>
    <row r="91" spans="2:63" s="10" customFormat="1" ht="37.35" customHeight="1">
      <c r="B91" s="169"/>
      <c r="C91" s="170"/>
      <c r="D91" s="171" t="s">
        <v>77</v>
      </c>
      <c r="E91" s="172" t="s">
        <v>129</v>
      </c>
      <c r="F91" s="172" t="s">
        <v>129</v>
      </c>
      <c r="G91" s="170"/>
      <c r="H91" s="170"/>
      <c r="I91" s="173"/>
      <c r="J91" s="174">
        <f>BK91</f>
        <v>0</v>
      </c>
      <c r="K91" s="170"/>
      <c r="L91" s="175"/>
      <c r="M91" s="176"/>
      <c r="N91" s="177"/>
      <c r="O91" s="177"/>
      <c r="P91" s="178">
        <f>P92+P97+P129+P158</f>
        <v>0</v>
      </c>
      <c r="Q91" s="177"/>
      <c r="R91" s="178">
        <f>R92+R97+R129+R158</f>
        <v>6.7807266</v>
      </c>
      <c r="S91" s="177"/>
      <c r="T91" s="179">
        <f>T92+T97+T129+T158</f>
        <v>5.022180000000001</v>
      </c>
      <c r="AR91" s="180" t="s">
        <v>25</v>
      </c>
      <c r="AT91" s="181" t="s">
        <v>77</v>
      </c>
      <c r="AU91" s="181" t="s">
        <v>78</v>
      </c>
      <c r="AY91" s="180" t="s">
        <v>130</v>
      </c>
      <c r="BK91" s="182">
        <f>BK92+BK97+BK129+BK158</f>
        <v>0</v>
      </c>
    </row>
    <row r="92" spans="2:63" s="10" customFormat="1" ht="19.9" customHeight="1">
      <c r="B92" s="169"/>
      <c r="C92" s="170"/>
      <c r="D92" s="183" t="s">
        <v>77</v>
      </c>
      <c r="E92" s="184" t="s">
        <v>131</v>
      </c>
      <c r="F92" s="184" t="s">
        <v>132</v>
      </c>
      <c r="G92" s="170"/>
      <c r="H92" s="170"/>
      <c r="I92" s="173"/>
      <c r="J92" s="185">
        <f>BK92</f>
        <v>0</v>
      </c>
      <c r="K92" s="170"/>
      <c r="L92" s="175"/>
      <c r="M92" s="176"/>
      <c r="N92" s="177"/>
      <c r="O92" s="177"/>
      <c r="P92" s="178">
        <f>SUM(P93:P96)</f>
        <v>0</v>
      </c>
      <c r="Q92" s="177"/>
      <c r="R92" s="178">
        <f>SUM(R93:R96)</f>
        <v>0.69092</v>
      </c>
      <c r="S92" s="177"/>
      <c r="T92" s="179">
        <f>SUM(T93:T96)</f>
        <v>0</v>
      </c>
      <c r="AR92" s="180" t="s">
        <v>25</v>
      </c>
      <c r="AT92" s="181" t="s">
        <v>77</v>
      </c>
      <c r="AU92" s="181" t="s">
        <v>25</v>
      </c>
      <c r="AY92" s="180" t="s">
        <v>130</v>
      </c>
      <c r="BK92" s="182">
        <f>SUM(BK93:BK96)</f>
        <v>0</v>
      </c>
    </row>
    <row r="93" spans="2:65" s="1" customFormat="1" ht="31.5" customHeight="1">
      <c r="B93" s="38"/>
      <c r="C93" s="186" t="s">
        <v>25</v>
      </c>
      <c r="D93" s="186" t="s">
        <v>133</v>
      </c>
      <c r="E93" s="187" t="s">
        <v>134</v>
      </c>
      <c r="F93" s="188" t="s">
        <v>135</v>
      </c>
      <c r="G93" s="189" t="s">
        <v>136</v>
      </c>
      <c r="H93" s="190">
        <v>0.368</v>
      </c>
      <c r="I93" s="191"/>
      <c r="J93" s="192">
        <f>ROUND(I93*H93,2)</f>
        <v>0</v>
      </c>
      <c r="K93" s="188" t="s">
        <v>137</v>
      </c>
      <c r="L93" s="58"/>
      <c r="M93" s="193" t="s">
        <v>34</v>
      </c>
      <c r="N93" s="194" t="s">
        <v>49</v>
      </c>
      <c r="O93" s="39"/>
      <c r="P93" s="195">
        <f>O93*H93</f>
        <v>0</v>
      </c>
      <c r="Q93" s="195">
        <v>1.8775</v>
      </c>
      <c r="R93" s="195">
        <f>Q93*H93</f>
        <v>0.69092</v>
      </c>
      <c r="S93" s="195">
        <v>0</v>
      </c>
      <c r="T93" s="196">
        <f>S93*H93</f>
        <v>0</v>
      </c>
      <c r="AR93" s="21" t="s">
        <v>138</v>
      </c>
      <c r="AT93" s="21" t="s">
        <v>133</v>
      </c>
      <c r="AU93" s="21" t="s">
        <v>87</v>
      </c>
      <c r="AY93" s="21" t="s">
        <v>130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1" t="s">
        <v>25</v>
      </c>
      <c r="BK93" s="197">
        <f>ROUND(I93*H93,2)</f>
        <v>0</v>
      </c>
      <c r="BL93" s="21" t="s">
        <v>138</v>
      </c>
      <c r="BM93" s="21" t="s">
        <v>139</v>
      </c>
    </row>
    <row r="94" spans="2:51" s="11" customFormat="1" ht="13.5">
      <c r="B94" s="198"/>
      <c r="C94" s="199"/>
      <c r="D94" s="200" t="s">
        <v>140</v>
      </c>
      <c r="E94" s="201" t="s">
        <v>34</v>
      </c>
      <c r="F94" s="202" t="s">
        <v>141</v>
      </c>
      <c r="G94" s="199"/>
      <c r="H94" s="203">
        <v>0.128</v>
      </c>
      <c r="I94" s="204"/>
      <c r="J94" s="199"/>
      <c r="K94" s="199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140</v>
      </c>
      <c r="AU94" s="209" t="s">
        <v>87</v>
      </c>
      <c r="AV94" s="11" t="s">
        <v>87</v>
      </c>
      <c r="AW94" s="11" t="s">
        <v>41</v>
      </c>
      <c r="AX94" s="11" t="s">
        <v>78</v>
      </c>
      <c r="AY94" s="209" t="s">
        <v>130</v>
      </c>
    </row>
    <row r="95" spans="2:51" s="11" customFormat="1" ht="13.5">
      <c r="B95" s="198"/>
      <c r="C95" s="199"/>
      <c r="D95" s="200" t="s">
        <v>140</v>
      </c>
      <c r="E95" s="201" t="s">
        <v>34</v>
      </c>
      <c r="F95" s="202" t="s">
        <v>142</v>
      </c>
      <c r="G95" s="199"/>
      <c r="H95" s="203">
        <v>0.132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140</v>
      </c>
      <c r="AU95" s="209" t="s">
        <v>87</v>
      </c>
      <c r="AV95" s="11" t="s">
        <v>87</v>
      </c>
      <c r="AW95" s="11" t="s">
        <v>41</v>
      </c>
      <c r="AX95" s="11" t="s">
        <v>78</v>
      </c>
      <c r="AY95" s="209" t="s">
        <v>130</v>
      </c>
    </row>
    <row r="96" spans="2:51" s="11" customFormat="1" ht="13.5">
      <c r="B96" s="198"/>
      <c r="C96" s="199"/>
      <c r="D96" s="200" t="s">
        <v>140</v>
      </c>
      <c r="E96" s="201" t="s">
        <v>34</v>
      </c>
      <c r="F96" s="202" t="s">
        <v>143</v>
      </c>
      <c r="G96" s="199"/>
      <c r="H96" s="203">
        <v>0.108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140</v>
      </c>
      <c r="AU96" s="209" t="s">
        <v>87</v>
      </c>
      <c r="AV96" s="11" t="s">
        <v>87</v>
      </c>
      <c r="AW96" s="11" t="s">
        <v>41</v>
      </c>
      <c r="AX96" s="11" t="s">
        <v>78</v>
      </c>
      <c r="AY96" s="209" t="s">
        <v>130</v>
      </c>
    </row>
    <row r="97" spans="2:63" s="10" customFormat="1" ht="29.85" customHeight="1">
      <c r="B97" s="169"/>
      <c r="C97" s="170"/>
      <c r="D97" s="183" t="s">
        <v>77</v>
      </c>
      <c r="E97" s="184" t="s">
        <v>144</v>
      </c>
      <c r="F97" s="184" t="s">
        <v>145</v>
      </c>
      <c r="G97" s="170"/>
      <c r="H97" s="170"/>
      <c r="I97" s="173"/>
      <c r="J97" s="185">
        <f>BK97</f>
        <v>0</v>
      </c>
      <c r="K97" s="170"/>
      <c r="L97" s="175"/>
      <c r="M97" s="176"/>
      <c r="N97" s="177"/>
      <c r="O97" s="177"/>
      <c r="P97" s="178">
        <f>SUM(P98:P128)</f>
        <v>0</v>
      </c>
      <c r="Q97" s="177"/>
      <c r="R97" s="178">
        <f>SUM(R98:R128)</f>
        <v>5.8848807</v>
      </c>
      <c r="S97" s="177"/>
      <c r="T97" s="179">
        <f>SUM(T98:T128)</f>
        <v>0</v>
      </c>
      <c r="AR97" s="180" t="s">
        <v>25</v>
      </c>
      <c r="AT97" s="181" t="s">
        <v>77</v>
      </c>
      <c r="AU97" s="181" t="s">
        <v>25</v>
      </c>
      <c r="AY97" s="180" t="s">
        <v>130</v>
      </c>
      <c r="BK97" s="182">
        <f>SUM(BK98:BK128)</f>
        <v>0</v>
      </c>
    </row>
    <row r="98" spans="2:65" s="1" customFormat="1" ht="31.5" customHeight="1">
      <c r="B98" s="38"/>
      <c r="C98" s="186" t="s">
        <v>87</v>
      </c>
      <c r="D98" s="186" t="s">
        <v>133</v>
      </c>
      <c r="E98" s="187" t="s">
        <v>146</v>
      </c>
      <c r="F98" s="188" t="s">
        <v>147</v>
      </c>
      <c r="G98" s="189" t="s">
        <v>148</v>
      </c>
      <c r="H98" s="190">
        <v>3</v>
      </c>
      <c r="I98" s="191"/>
      <c r="J98" s="192">
        <f>ROUND(I98*H98,2)</f>
        <v>0</v>
      </c>
      <c r="K98" s="188" t="s">
        <v>137</v>
      </c>
      <c r="L98" s="58"/>
      <c r="M98" s="193" t="s">
        <v>34</v>
      </c>
      <c r="N98" s="194" t="s">
        <v>49</v>
      </c>
      <c r="O98" s="39"/>
      <c r="P98" s="195">
        <f>O98*H98</f>
        <v>0</v>
      </c>
      <c r="Q98" s="195">
        <v>0.0037</v>
      </c>
      <c r="R98" s="195">
        <f>Q98*H98</f>
        <v>0.0111</v>
      </c>
      <c r="S98" s="195">
        <v>0</v>
      </c>
      <c r="T98" s="196">
        <f>S98*H98</f>
        <v>0</v>
      </c>
      <c r="AR98" s="21" t="s">
        <v>138</v>
      </c>
      <c r="AT98" s="21" t="s">
        <v>133</v>
      </c>
      <c r="AU98" s="21" t="s">
        <v>87</v>
      </c>
      <c r="AY98" s="21" t="s">
        <v>130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1" t="s">
        <v>25</v>
      </c>
      <c r="BK98" s="197">
        <f>ROUND(I98*H98,2)</f>
        <v>0</v>
      </c>
      <c r="BL98" s="21" t="s">
        <v>138</v>
      </c>
      <c r="BM98" s="21" t="s">
        <v>149</v>
      </c>
    </row>
    <row r="99" spans="2:65" s="1" customFormat="1" ht="22.5" customHeight="1">
      <c r="B99" s="38"/>
      <c r="C99" s="186" t="s">
        <v>131</v>
      </c>
      <c r="D99" s="186" t="s">
        <v>133</v>
      </c>
      <c r="E99" s="187" t="s">
        <v>150</v>
      </c>
      <c r="F99" s="188" t="s">
        <v>151</v>
      </c>
      <c r="G99" s="189" t="s">
        <v>152</v>
      </c>
      <c r="H99" s="190">
        <v>44.86</v>
      </c>
      <c r="I99" s="191"/>
      <c r="J99" s="192">
        <f>ROUND(I99*H99,2)</f>
        <v>0</v>
      </c>
      <c r="K99" s="188" t="s">
        <v>137</v>
      </c>
      <c r="L99" s="58"/>
      <c r="M99" s="193" t="s">
        <v>34</v>
      </c>
      <c r="N99" s="194" t="s">
        <v>49</v>
      </c>
      <c r="O99" s="39"/>
      <c r="P99" s="195">
        <f>O99*H99</f>
        <v>0</v>
      </c>
      <c r="Q99" s="195">
        <v>0.04</v>
      </c>
      <c r="R99" s="195">
        <f>Q99*H99</f>
        <v>1.7944</v>
      </c>
      <c r="S99" s="195">
        <v>0</v>
      </c>
      <c r="T99" s="196">
        <f>S99*H99</f>
        <v>0</v>
      </c>
      <c r="AR99" s="21" t="s">
        <v>138</v>
      </c>
      <c r="AT99" s="21" t="s">
        <v>133</v>
      </c>
      <c r="AU99" s="21" t="s">
        <v>87</v>
      </c>
      <c r="AY99" s="21" t="s">
        <v>130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1" t="s">
        <v>25</v>
      </c>
      <c r="BK99" s="197">
        <f>ROUND(I99*H99,2)</f>
        <v>0</v>
      </c>
      <c r="BL99" s="21" t="s">
        <v>138</v>
      </c>
      <c r="BM99" s="21" t="s">
        <v>153</v>
      </c>
    </row>
    <row r="100" spans="2:47" s="1" customFormat="1" ht="40.5">
      <c r="B100" s="38"/>
      <c r="C100" s="60"/>
      <c r="D100" s="200" t="s">
        <v>154</v>
      </c>
      <c r="E100" s="60"/>
      <c r="F100" s="210" t="s">
        <v>155</v>
      </c>
      <c r="G100" s="60"/>
      <c r="H100" s="60"/>
      <c r="I100" s="156"/>
      <c r="J100" s="60"/>
      <c r="K100" s="60"/>
      <c r="L100" s="58"/>
      <c r="M100" s="211"/>
      <c r="N100" s="39"/>
      <c r="O100" s="39"/>
      <c r="P100" s="39"/>
      <c r="Q100" s="39"/>
      <c r="R100" s="39"/>
      <c r="S100" s="39"/>
      <c r="T100" s="75"/>
      <c r="AT100" s="21" t="s">
        <v>154</v>
      </c>
      <c r="AU100" s="21" t="s">
        <v>87</v>
      </c>
    </row>
    <row r="101" spans="2:51" s="11" customFormat="1" ht="13.5">
      <c r="B101" s="198"/>
      <c r="C101" s="199"/>
      <c r="D101" s="200" t="s">
        <v>140</v>
      </c>
      <c r="E101" s="201" t="s">
        <v>34</v>
      </c>
      <c r="F101" s="202" t="s">
        <v>156</v>
      </c>
      <c r="G101" s="199"/>
      <c r="H101" s="203">
        <v>9.45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140</v>
      </c>
      <c r="AU101" s="209" t="s">
        <v>87</v>
      </c>
      <c r="AV101" s="11" t="s">
        <v>87</v>
      </c>
      <c r="AW101" s="11" t="s">
        <v>41</v>
      </c>
      <c r="AX101" s="11" t="s">
        <v>78</v>
      </c>
      <c r="AY101" s="209" t="s">
        <v>130</v>
      </c>
    </row>
    <row r="102" spans="2:51" s="11" customFormat="1" ht="13.5">
      <c r="B102" s="198"/>
      <c r="C102" s="199"/>
      <c r="D102" s="200" t="s">
        <v>140</v>
      </c>
      <c r="E102" s="201" t="s">
        <v>34</v>
      </c>
      <c r="F102" s="202" t="s">
        <v>157</v>
      </c>
      <c r="G102" s="199"/>
      <c r="H102" s="203">
        <v>3.92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87</v>
      </c>
      <c r="AV102" s="11" t="s">
        <v>87</v>
      </c>
      <c r="AW102" s="11" t="s">
        <v>41</v>
      </c>
      <c r="AX102" s="11" t="s">
        <v>78</v>
      </c>
      <c r="AY102" s="209" t="s">
        <v>130</v>
      </c>
    </row>
    <row r="103" spans="2:51" s="11" customFormat="1" ht="13.5">
      <c r="B103" s="198"/>
      <c r="C103" s="199"/>
      <c r="D103" s="200" t="s">
        <v>140</v>
      </c>
      <c r="E103" s="201" t="s">
        <v>34</v>
      </c>
      <c r="F103" s="202" t="s">
        <v>158</v>
      </c>
      <c r="G103" s="199"/>
      <c r="H103" s="203">
        <v>1.5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140</v>
      </c>
      <c r="AU103" s="209" t="s">
        <v>87</v>
      </c>
      <c r="AV103" s="11" t="s">
        <v>87</v>
      </c>
      <c r="AW103" s="11" t="s">
        <v>41</v>
      </c>
      <c r="AX103" s="11" t="s">
        <v>78</v>
      </c>
      <c r="AY103" s="209" t="s">
        <v>130</v>
      </c>
    </row>
    <row r="104" spans="2:51" s="11" customFormat="1" ht="13.5">
      <c r="B104" s="198"/>
      <c r="C104" s="199"/>
      <c r="D104" s="200" t="s">
        <v>140</v>
      </c>
      <c r="E104" s="201" t="s">
        <v>34</v>
      </c>
      <c r="F104" s="202" t="s">
        <v>159</v>
      </c>
      <c r="G104" s="199"/>
      <c r="H104" s="203">
        <v>7.65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87</v>
      </c>
      <c r="AV104" s="11" t="s">
        <v>87</v>
      </c>
      <c r="AW104" s="11" t="s">
        <v>41</v>
      </c>
      <c r="AX104" s="11" t="s">
        <v>78</v>
      </c>
      <c r="AY104" s="209" t="s">
        <v>130</v>
      </c>
    </row>
    <row r="105" spans="2:51" s="11" customFormat="1" ht="13.5">
      <c r="B105" s="198"/>
      <c r="C105" s="199"/>
      <c r="D105" s="200" t="s">
        <v>140</v>
      </c>
      <c r="E105" s="201" t="s">
        <v>34</v>
      </c>
      <c r="F105" s="202" t="s">
        <v>160</v>
      </c>
      <c r="G105" s="199"/>
      <c r="H105" s="203">
        <v>1.89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140</v>
      </c>
      <c r="AU105" s="209" t="s">
        <v>87</v>
      </c>
      <c r="AV105" s="11" t="s">
        <v>87</v>
      </c>
      <c r="AW105" s="11" t="s">
        <v>41</v>
      </c>
      <c r="AX105" s="11" t="s">
        <v>78</v>
      </c>
      <c r="AY105" s="209" t="s">
        <v>130</v>
      </c>
    </row>
    <row r="106" spans="2:51" s="11" customFormat="1" ht="13.5">
      <c r="B106" s="198"/>
      <c r="C106" s="199"/>
      <c r="D106" s="200" t="s">
        <v>140</v>
      </c>
      <c r="E106" s="201" t="s">
        <v>34</v>
      </c>
      <c r="F106" s="202" t="s">
        <v>161</v>
      </c>
      <c r="G106" s="199"/>
      <c r="H106" s="203">
        <v>6.3</v>
      </c>
      <c r="I106" s="204"/>
      <c r="J106" s="199"/>
      <c r="K106" s="199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87</v>
      </c>
      <c r="AV106" s="11" t="s">
        <v>87</v>
      </c>
      <c r="AW106" s="11" t="s">
        <v>41</v>
      </c>
      <c r="AX106" s="11" t="s">
        <v>78</v>
      </c>
      <c r="AY106" s="209" t="s">
        <v>130</v>
      </c>
    </row>
    <row r="107" spans="2:51" s="11" customFormat="1" ht="13.5">
      <c r="B107" s="198"/>
      <c r="C107" s="199"/>
      <c r="D107" s="200" t="s">
        <v>140</v>
      </c>
      <c r="E107" s="201" t="s">
        <v>34</v>
      </c>
      <c r="F107" s="202" t="s">
        <v>162</v>
      </c>
      <c r="G107" s="199"/>
      <c r="H107" s="203">
        <v>3.3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140</v>
      </c>
      <c r="AU107" s="209" t="s">
        <v>87</v>
      </c>
      <c r="AV107" s="11" t="s">
        <v>87</v>
      </c>
      <c r="AW107" s="11" t="s">
        <v>41</v>
      </c>
      <c r="AX107" s="11" t="s">
        <v>78</v>
      </c>
      <c r="AY107" s="209" t="s">
        <v>130</v>
      </c>
    </row>
    <row r="108" spans="2:51" s="11" customFormat="1" ht="13.5">
      <c r="B108" s="198"/>
      <c r="C108" s="199"/>
      <c r="D108" s="200" t="s">
        <v>140</v>
      </c>
      <c r="E108" s="201" t="s">
        <v>34</v>
      </c>
      <c r="F108" s="202" t="s">
        <v>163</v>
      </c>
      <c r="G108" s="199"/>
      <c r="H108" s="203">
        <v>1.4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140</v>
      </c>
      <c r="AU108" s="209" t="s">
        <v>87</v>
      </c>
      <c r="AV108" s="11" t="s">
        <v>87</v>
      </c>
      <c r="AW108" s="11" t="s">
        <v>41</v>
      </c>
      <c r="AX108" s="11" t="s">
        <v>78</v>
      </c>
      <c r="AY108" s="209" t="s">
        <v>130</v>
      </c>
    </row>
    <row r="109" spans="2:51" s="11" customFormat="1" ht="13.5">
      <c r="B109" s="198"/>
      <c r="C109" s="199"/>
      <c r="D109" s="212" t="s">
        <v>140</v>
      </c>
      <c r="E109" s="213" t="s">
        <v>34</v>
      </c>
      <c r="F109" s="214" t="s">
        <v>164</v>
      </c>
      <c r="G109" s="199"/>
      <c r="H109" s="215">
        <v>9.45</v>
      </c>
      <c r="I109" s="204"/>
      <c r="J109" s="199"/>
      <c r="K109" s="199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140</v>
      </c>
      <c r="AU109" s="209" t="s">
        <v>87</v>
      </c>
      <c r="AV109" s="11" t="s">
        <v>87</v>
      </c>
      <c r="AW109" s="11" t="s">
        <v>41</v>
      </c>
      <c r="AX109" s="11" t="s">
        <v>78</v>
      </c>
      <c r="AY109" s="209" t="s">
        <v>130</v>
      </c>
    </row>
    <row r="110" spans="2:65" s="1" customFormat="1" ht="22.5" customHeight="1">
      <c r="B110" s="38"/>
      <c r="C110" s="186" t="s">
        <v>138</v>
      </c>
      <c r="D110" s="186" t="s">
        <v>133</v>
      </c>
      <c r="E110" s="187" t="s">
        <v>165</v>
      </c>
      <c r="F110" s="188" t="s">
        <v>166</v>
      </c>
      <c r="G110" s="189" t="s">
        <v>152</v>
      </c>
      <c r="H110" s="190">
        <v>45.82</v>
      </c>
      <c r="I110" s="191"/>
      <c r="J110" s="192">
        <f>ROUND(I110*H110,2)</f>
        <v>0</v>
      </c>
      <c r="K110" s="188" t="s">
        <v>137</v>
      </c>
      <c r="L110" s="58"/>
      <c r="M110" s="193" t="s">
        <v>34</v>
      </c>
      <c r="N110" s="194" t="s">
        <v>49</v>
      </c>
      <c r="O110" s="39"/>
      <c r="P110" s="195">
        <f>O110*H110</f>
        <v>0</v>
      </c>
      <c r="Q110" s="195">
        <v>0.04153</v>
      </c>
      <c r="R110" s="195">
        <f>Q110*H110</f>
        <v>1.9029045999999998</v>
      </c>
      <c r="S110" s="195">
        <v>0</v>
      </c>
      <c r="T110" s="196">
        <f>S110*H110</f>
        <v>0</v>
      </c>
      <c r="AR110" s="21" t="s">
        <v>138</v>
      </c>
      <c r="AT110" s="21" t="s">
        <v>133</v>
      </c>
      <c r="AU110" s="21" t="s">
        <v>87</v>
      </c>
      <c r="AY110" s="21" t="s">
        <v>130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1" t="s">
        <v>25</v>
      </c>
      <c r="BK110" s="197">
        <f>ROUND(I110*H110,2)</f>
        <v>0</v>
      </c>
      <c r="BL110" s="21" t="s">
        <v>138</v>
      </c>
      <c r="BM110" s="21" t="s">
        <v>167</v>
      </c>
    </row>
    <row r="111" spans="2:51" s="11" customFormat="1" ht="13.5">
      <c r="B111" s="198"/>
      <c r="C111" s="199"/>
      <c r="D111" s="200" t="s">
        <v>140</v>
      </c>
      <c r="E111" s="201" t="s">
        <v>34</v>
      </c>
      <c r="F111" s="202" t="s">
        <v>168</v>
      </c>
      <c r="G111" s="199"/>
      <c r="H111" s="203">
        <v>18.9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140</v>
      </c>
      <c r="AU111" s="209" t="s">
        <v>87</v>
      </c>
      <c r="AV111" s="11" t="s">
        <v>87</v>
      </c>
      <c r="AW111" s="11" t="s">
        <v>41</v>
      </c>
      <c r="AX111" s="11" t="s">
        <v>78</v>
      </c>
      <c r="AY111" s="209" t="s">
        <v>130</v>
      </c>
    </row>
    <row r="112" spans="2:51" s="11" customFormat="1" ht="13.5">
      <c r="B112" s="198"/>
      <c r="C112" s="199"/>
      <c r="D112" s="200" t="s">
        <v>140</v>
      </c>
      <c r="E112" s="201" t="s">
        <v>34</v>
      </c>
      <c r="F112" s="202" t="s">
        <v>169</v>
      </c>
      <c r="G112" s="199"/>
      <c r="H112" s="203">
        <v>7.84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87</v>
      </c>
      <c r="AV112" s="11" t="s">
        <v>87</v>
      </c>
      <c r="AW112" s="11" t="s">
        <v>41</v>
      </c>
      <c r="AX112" s="11" t="s">
        <v>78</v>
      </c>
      <c r="AY112" s="209" t="s">
        <v>130</v>
      </c>
    </row>
    <row r="113" spans="2:51" s="11" customFormat="1" ht="13.5">
      <c r="B113" s="198"/>
      <c r="C113" s="199"/>
      <c r="D113" s="200" t="s">
        <v>140</v>
      </c>
      <c r="E113" s="201" t="s">
        <v>34</v>
      </c>
      <c r="F113" s="202" t="s">
        <v>170</v>
      </c>
      <c r="G113" s="199"/>
      <c r="H113" s="203">
        <v>15.3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140</v>
      </c>
      <c r="AU113" s="209" t="s">
        <v>87</v>
      </c>
      <c r="AV113" s="11" t="s">
        <v>87</v>
      </c>
      <c r="AW113" s="11" t="s">
        <v>41</v>
      </c>
      <c r="AX113" s="11" t="s">
        <v>78</v>
      </c>
      <c r="AY113" s="209" t="s">
        <v>130</v>
      </c>
    </row>
    <row r="114" spans="2:51" s="11" customFormat="1" ht="13.5">
      <c r="B114" s="198"/>
      <c r="C114" s="199"/>
      <c r="D114" s="212" t="s">
        <v>140</v>
      </c>
      <c r="E114" s="213" t="s">
        <v>34</v>
      </c>
      <c r="F114" s="214" t="s">
        <v>171</v>
      </c>
      <c r="G114" s="199"/>
      <c r="H114" s="215">
        <v>3.78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140</v>
      </c>
      <c r="AU114" s="209" t="s">
        <v>87</v>
      </c>
      <c r="AV114" s="11" t="s">
        <v>87</v>
      </c>
      <c r="AW114" s="11" t="s">
        <v>41</v>
      </c>
      <c r="AX114" s="11" t="s">
        <v>78</v>
      </c>
      <c r="AY114" s="209" t="s">
        <v>130</v>
      </c>
    </row>
    <row r="115" spans="2:65" s="1" customFormat="1" ht="31.5" customHeight="1">
      <c r="B115" s="38"/>
      <c r="C115" s="186" t="s">
        <v>172</v>
      </c>
      <c r="D115" s="186" t="s">
        <v>133</v>
      </c>
      <c r="E115" s="187" t="s">
        <v>173</v>
      </c>
      <c r="F115" s="188" t="s">
        <v>174</v>
      </c>
      <c r="G115" s="189" t="s">
        <v>152</v>
      </c>
      <c r="H115" s="190">
        <v>25.85</v>
      </c>
      <c r="I115" s="191"/>
      <c r="J115" s="192">
        <f>ROUND(I115*H115,2)</f>
        <v>0</v>
      </c>
      <c r="K115" s="188" t="s">
        <v>137</v>
      </c>
      <c r="L115" s="58"/>
      <c r="M115" s="193" t="s">
        <v>34</v>
      </c>
      <c r="N115" s="194" t="s">
        <v>49</v>
      </c>
      <c r="O115" s="39"/>
      <c r="P115" s="195">
        <f>O115*H115</f>
        <v>0</v>
      </c>
      <c r="Q115" s="195">
        <v>0.04153</v>
      </c>
      <c r="R115" s="195">
        <f>Q115*H115</f>
        <v>1.0735505</v>
      </c>
      <c r="S115" s="195">
        <v>0</v>
      </c>
      <c r="T115" s="196">
        <f>S115*H115</f>
        <v>0</v>
      </c>
      <c r="AR115" s="21" t="s">
        <v>138</v>
      </c>
      <c r="AT115" s="21" t="s">
        <v>133</v>
      </c>
      <c r="AU115" s="21" t="s">
        <v>87</v>
      </c>
      <c r="AY115" s="21" t="s">
        <v>130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1" t="s">
        <v>25</v>
      </c>
      <c r="BK115" s="197">
        <f>ROUND(I115*H115,2)</f>
        <v>0</v>
      </c>
      <c r="BL115" s="21" t="s">
        <v>138</v>
      </c>
      <c r="BM115" s="21" t="s">
        <v>175</v>
      </c>
    </row>
    <row r="116" spans="2:51" s="11" customFormat="1" ht="13.5">
      <c r="B116" s="198"/>
      <c r="C116" s="199"/>
      <c r="D116" s="200" t="s">
        <v>140</v>
      </c>
      <c r="E116" s="201" t="s">
        <v>34</v>
      </c>
      <c r="F116" s="202" t="s">
        <v>176</v>
      </c>
      <c r="G116" s="199"/>
      <c r="H116" s="203">
        <v>2.5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140</v>
      </c>
      <c r="AU116" s="209" t="s">
        <v>87</v>
      </c>
      <c r="AV116" s="11" t="s">
        <v>87</v>
      </c>
      <c r="AW116" s="11" t="s">
        <v>41</v>
      </c>
      <c r="AX116" s="11" t="s">
        <v>78</v>
      </c>
      <c r="AY116" s="209" t="s">
        <v>130</v>
      </c>
    </row>
    <row r="117" spans="2:51" s="11" customFormat="1" ht="13.5">
      <c r="B117" s="198"/>
      <c r="C117" s="199"/>
      <c r="D117" s="200" t="s">
        <v>140</v>
      </c>
      <c r="E117" s="201" t="s">
        <v>34</v>
      </c>
      <c r="F117" s="202" t="s">
        <v>177</v>
      </c>
      <c r="G117" s="199"/>
      <c r="H117" s="203">
        <v>5.5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140</v>
      </c>
      <c r="AU117" s="209" t="s">
        <v>87</v>
      </c>
      <c r="AV117" s="11" t="s">
        <v>87</v>
      </c>
      <c r="AW117" s="11" t="s">
        <v>41</v>
      </c>
      <c r="AX117" s="11" t="s">
        <v>78</v>
      </c>
      <c r="AY117" s="209" t="s">
        <v>130</v>
      </c>
    </row>
    <row r="118" spans="2:51" s="11" customFormat="1" ht="13.5">
      <c r="B118" s="198"/>
      <c r="C118" s="199"/>
      <c r="D118" s="200" t="s">
        <v>140</v>
      </c>
      <c r="E118" s="201" t="s">
        <v>34</v>
      </c>
      <c r="F118" s="202" t="s">
        <v>178</v>
      </c>
      <c r="G118" s="199"/>
      <c r="H118" s="203">
        <v>2.1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140</v>
      </c>
      <c r="AU118" s="209" t="s">
        <v>87</v>
      </c>
      <c r="AV118" s="11" t="s">
        <v>87</v>
      </c>
      <c r="AW118" s="11" t="s">
        <v>41</v>
      </c>
      <c r="AX118" s="11" t="s">
        <v>78</v>
      </c>
      <c r="AY118" s="209" t="s">
        <v>130</v>
      </c>
    </row>
    <row r="119" spans="2:51" s="11" customFormat="1" ht="13.5">
      <c r="B119" s="198"/>
      <c r="C119" s="199"/>
      <c r="D119" s="212" t="s">
        <v>140</v>
      </c>
      <c r="E119" s="213" t="s">
        <v>34</v>
      </c>
      <c r="F119" s="214" t="s">
        <v>179</v>
      </c>
      <c r="G119" s="199"/>
      <c r="H119" s="215">
        <v>15.75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87</v>
      </c>
      <c r="AV119" s="11" t="s">
        <v>87</v>
      </c>
      <c r="AW119" s="11" t="s">
        <v>41</v>
      </c>
      <c r="AX119" s="11" t="s">
        <v>78</v>
      </c>
      <c r="AY119" s="209" t="s">
        <v>130</v>
      </c>
    </row>
    <row r="120" spans="2:65" s="1" customFormat="1" ht="31.5" customHeight="1">
      <c r="B120" s="38"/>
      <c r="C120" s="186" t="s">
        <v>144</v>
      </c>
      <c r="D120" s="186" t="s">
        <v>133</v>
      </c>
      <c r="E120" s="187" t="s">
        <v>180</v>
      </c>
      <c r="F120" s="188" t="s">
        <v>181</v>
      </c>
      <c r="G120" s="189" t="s">
        <v>148</v>
      </c>
      <c r="H120" s="190">
        <v>254</v>
      </c>
      <c r="I120" s="191"/>
      <c r="J120" s="192">
        <f>ROUND(I120*H120,2)</f>
        <v>0</v>
      </c>
      <c r="K120" s="188" t="s">
        <v>137</v>
      </c>
      <c r="L120" s="58"/>
      <c r="M120" s="193" t="s">
        <v>34</v>
      </c>
      <c r="N120" s="194" t="s">
        <v>49</v>
      </c>
      <c r="O120" s="39"/>
      <c r="P120" s="195">
        <f>O120*H120</f>
        <v>0</v>
      </c>
      <c r="Q120" s="195">
        <v>0.00376</v>
      </c>
      <c r="R120" s="195">
        <f>Q120*H120</f>
        <v>0.95504</v>
      </c>
      <c r="S120" s="195">
        <v>0</v>
      </c>
      <c r="T120" s="196">
        <f>S120*H120</f>
        <v>0</v>
      </c>
      <c r="AR120" s="21" t="s">
        <v>138</v>
      </c>
      <c r="AT120" s="21" t="s">
        <v>133</v>
      </c>
      <c r="AU120" s="21" t="s">
        <v>87</v>
      </c>
      <c r="AY120" s="21" t="s">
        <v>130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25</v>
      </c>
      <c r="BK120" s="197">
        <f>ROUND(I120*H120,2)</f>
        <v>0</v>
      </c>
      <c r="BL120" s="21" t="s">
        <v>138</v>
      </c>
      <c r="BM120" s="21" t="s">
        <v>182</v>
      </c>
    </row>
    <row r="121" spans="2:51" s="11" customFormat="1" ht="13.5">
      <c r="B121" s="198"/>
      <c r="C121" s="199"/>
      <c r="D121" s="212" t="s">
        <v>140</v>
      </c>
      <c r="E121" s="213" t="s">
        <v>34</v>
      </c>
      <c r="F121" s="214" t="s">
        <v>183</v>
      </c>
      <c r="G121" s="199"/>
      <c r="H121" s="215">
        <v>254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140</v>
      </c>
      <c r="AU121" s="209" t="s">
        <v>87</v>
      </c>
      <c r="AV121" s="11" t="s">
        <v>87</v>
      </c>
      <c r="AW121" s="11" t="s">
        <v>41</v>
      </c>
      <c r="AX121" s="11" t="s">
        <v>78</v>
      </c>
      <c r="AY121" s="209" t="s">
        <v>130</v>
      </c>
    </row>
    <row r="122" spans="2:65" s="1" customFormat="1" ht="31.5" customHeight="1">
      <c r="B122" s="38"/>
      <c r="C122" s="186" t="s">
        <v>184</v>
      </c>
      <c r="D122" s="186" t="s">
        <v>133</v>
      </c>
      <c r="E122" s="187" t="s">
        <v>185</v>
      </c>
      <c r="F122" s="188" t="s">
        <v>186</v>
      </c>
      <c r="G122" s="189" t="s">
        <v>148</v>
      </c>
      <c r="H122" s="190">
        <v>3</v>
      </c>
      <c r="I122" s="191"/>
      <c r="J122" s="192">
        <f>ROUND(I122*H122,2)</f>
        <v>0</v>
      </c>
      <c r="K122" s="188" t="s">
        <v>137</v>
      </c>
      <c r="L122" s="58"/>
      <c r="M122" s="193" t="s">
        <v>34</v>
      </c>
      <c r="N122" s="194" t="s">
        <v>49</v>
      </c>
      <c r="O122" s="39"/>
      <c r="P122" s="195">
        <f>O122*H122</f>
        <v>0</v>
      </c>
      <c r="Q122" s="195">
        <v>0.0415</v>
      </c>
      <c r="R122" s="195">
        <f>Q122*H122</f>
        <v>0.1245</v>
      </c>
      <c r="S122" s="195">
        <v>0</v>
      </c>
      <c r="T122" s="196">
        <f>S122*H122</f>
        <v>0</v>
      </c>
      <c r="AR122" s="21" t="s">
        <v>138</v>
      </c>
      <c r="AT122" s="21" t="s">
        <v>133</v>
      </c>
      <c r="AU122" s="21" t="s">
        <v>87</v>
      </c>
      <c r="AY122" s="21" t="s">
        <v>130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25</v>
      </c>
      <c r="BK122" s="197">
        <f>ROUND(I122*H122,2)</f>
        <v>0</v>
      </c>
      <c r="BL122" s="21" t="s">
        <v>138</v>
      </c>
      <c r="BM122" s="21" t="s">
        <v>187</v>
      </c>
    </row>
    <row r="123" spans="2:65" s="1" customFormat="1" ht="31.5" customHeight="1">
      <c r="B123" s="38"/>
      <c r="C123" s="186" t="s">
        <v>188</v>
      </c>
      <c r="D123" s="186" t="s">
        <v>133</v>
      </c>
      <c r="E123" s="187" t="s">
        <v>189</v>
      </c>
      <c r="F123" s="188" t="s">
        <v>190</v>
      </c>
      <c r="G123" s="189" t="s">
        <v>152</v>
      </c>
      <c r="H123" s="190">
        <v>194.88</v>
      </c>
      <c r="I123" s="191"/>
      <c r="J123" s="192">
        <f>ROUND(I123*H123,2)</f>
        <v>0</v>
      </c>
      <c r="K123" s="188" t="s">
        <v>137</v>
      </c>
      <c r="L123" s="58"/>
      <c r="M123" s="193" t="s">
        <v>34</v>
      </c>
      <c r="N123" s="194" t="s">
        <v>49</v>
      </c>
      <c r="O123" s="39"/>
      <c r="P123" s="195">
        <f>O123*H123</f>
        <v>0</v>
      </c>
      <c r="Q123" s="195">
        <v>0.00012</v>
      </c>
      <c r="R123" s="195">
        <f>Q123*H123</f>
        <v>0.0233856</v>
      </c>
      <c r="S123" s="195">
        <v>0</v>
      </c>
      <c r="T123" s="196">
        <f>S123*H123</f>
        <v>0</v>
      </c>
      <c r="AR123" s="21" t="s">
        <v>138</v>
      </c>
      <c r="AT123" s="21" t="s">
        <v>133</v>
      </c>
      <c r="AU123" s="21" t="s">
        <v>87</v>
      </c>
      <c r="AY123" s="21" t="s">
        <v>130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25</v>
      </c>
      <c r="BK123" s="197">
        <f>ROUND(I123*H123,2)</f>
        <v>0</v>
      </c>
      <c r="BL123" s="21" t="s">
        <v>138</v>
      </c>
      <c r="BM123" s="21" t="s">
        <v>191</v>
      </c>
    </row>
    <row r="124" spans="2:47" s="1" customFormat="1" ht="40.5">
      <c r="B124" s="38"/>
      <c r="C124" s="60"/>
      <c r="D124" s="200" t="s">
        <v>154</v>
      </c>
      <c r="E124" s="60"/>
      <c r="F124" s="210" t="s">
        <v>192</v>
      </c>
      <c r="G124" s="60"/>
      <c r="H124" s="60"/>
      <c r="I124" s="156"/>
      <c r="J124" s="60"/>
      <c r="K124" s="60"/>
      <c r="L124" s="58"/>
      <c r="M124" s="211"/>
      <c r="N124" s="39"/>
      <c r="O124" s="39"/>
      <c r="P124" s="39"/>
      <c r="Q124" s="39"/>
      <c r="R124" s="39"/>
      <c r="S124" s="39"/>
      <c r="T124" s="75"/>
      <c r="AT124" s="21" t="s">
        <v>154</v>
      </c>
      <c r="AU124" s="21" t="s">
        <v>87</v>
      </c>
    </row>
    <row r="125" spans="2:51" s="11" customFormat="1" ht="13.5">
      <c r="B125" s="198"/>
      <c r="C125" s="199"/>
      <c r="D125" s="200" t="s">
        <v>140</v>
      </c>
      <c r="E125" s="201" t="s">
        <v>34</v>
      </c>
      <c r="F125" s="202" t="s">
        <v>193</v>
      </c>
      <c r="G125" s="199"/>
      <c r="H125" s="203">
        <v>148.68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87</v>
      </c>
      <c r="AV125" s="11" t="s">
        <v>87</v>
      </c>
      <c r="AW125" s="11" t="s">
        <v>41</v>
      </c>
      <c r="AX125" s="11" t="s">
        <v>78</v>
      </c>
      <c r="AY125" s="209" t="s">
        <v>130</v>
      </c>
    </row>
    <row r="126" spans="2:51" s="11" customFormat="1" ht="13.5">
      <c r="B126" s="198"/>
      <c r="C126" s="199"/>
      <c r="D126" s="200" t="s">
        <v>140</v>
      </c>
      <c r="E126" s="201" t="s">
        <v>34</v>
      </c>
      <c r="F126" s="202" t="s">
        <v>194</v>
      </c>
      <c r="G126" s="199"/>
      <c r="H126" s="203">
        <v>8.4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87</v>
      </c>
      <c r="AV126" s="11" t="s">
        <v>87</v>
      </c>
      <c r="AW126" s="11" t="s">
        <v>41</v>
      </c>
      <c r="AX126" s="11" t="s">
        <v>78</v>
      </c>
      <c r="AY126" s="209" t="s">
        <v>130</v>
      </c>
    </row>
    <row r="127" spans="2:51" s="11" customFormat="1" ht="13.5">
      <c r="B127" s="198"/>
      <c r="C127" s="199"/>
      <c r="D127" s="200" t="s">
        <v>140</v>
      </c>
      <c r="E127" s="201" t="s">
        <v>34</v>
      </c>
      <c r="F127" s="202" t="s">
        <v>195</v>
      </c>
      <c r="G127" s="199"/>
      <c r="H127" s="203">
        <v>25.2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140</v>
      </c>
      <c r="AU127" s="209" t="s">
        <v>87</v>
      </c>
      <c r="AV127" s="11" t="s">
        <v>87</v>
      </c>
      <c r="AW127" s="11" t="s">
        <v>41</v>
      </c>
      <c r="AX127" s="11" t="s">
        <v>78</v>
      </c>
      <c r="AY127" s="209" t="s">
        <v>130</v>
      </c>
    </row>
    <row r="128" spans="2:51" s="11" customFormat="1" ht="13.5">
      <c r="B128" s="198"/>
      <c r="C128" s="199"/>
      <c r="D128" s="200" t="s">
        <v>140</v>
      </c>
      <c r="E128" s="201" t="s">
        <v>34</v>
      </c>
      <c r="F128" s="202" t="s">
        <v>196</v>
      </c>
      <c r="G128" s="199"/>
      <c r="H128" s="203">
        <v>12.6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87</v>
      </c>
      <c r="AV128" s="11" t="s">
        <v>87</v>
      </c>
      <c r="AW128" s="11" t="s">
        <v>41</v>
      </c>
      <c r="AX128" s="11" t="s">
        <v>78</v>
      </c>
      <c r="AY128" s="209" t="s">
        <v>130</v>
      </c>
    </row>
    <row r="129" spans="2:63" s="10" customFormat="1" ht="29.85" customHeight="1">
      <c r="B129" s="169"/>
      <c r="C129" s="170"/>
      <c r="D129" s="183" t="s">
        <v>77</v>
      </c>
      <c r="E129" s="184" t="s">
        <v>197</v>
      </c>
      <c r="F129" s="184" t="s">
        <v>198</v>
      </c>
      <c r="G129" s="170"/>
      <c r="H129" s="170"/>
      <c r="I129" s="173"/>
      <c r="J129" s="185">
        <f>BK129</f>
        <v>0</v>
      </c>
      <c r="K129" s="170"/>
      <c r="L129" s="175"/>
      <c r="M129" s="176"/>
      <c r="N129" s="177"/>
      <c r="O129" s="177"/>
      <c r="P129" s="178">
        <f>SUM(P130:P157)</f>
        <v>0</v>
      </c>
      <c r="Q129" s="177"/>
      <c r="R129" s="178">
        <f>SUM(R130:R157)</f>
        <v>0.20492590000000002</v>
      </c>
      <c r="S129" s="177"/>
      <c r="T129" s="179">
        <f>SUM(T130:T157)</f>
        <v>5.022180000000001</v>
      </c>
      <c r="AR129" s="180" t="s">
        <v>25</v>
      </c>
      <c r="AT129" s="181" t="s">
        <v>77</v>
      </c>
      <c r="AU129" s="181" t="s">
        <v>25</v>
      </c>
      <c r="AY129" s="180" t="s">
        <v>130</v>
      </c>
      <c r="BK129" s="182">
        <f>SUM(BK130:BK157)</f>
        <v>0</v>
      </c>
    </row>
    <row r="130" spans="2:65" s="1" customFormat="1" ht="31.5" customHeight="1">
      <c r="B130" s="38"/>
      <c r="C130" s="186" t="s">
        <v>197</v>
      </c>
      <c r="D130" s="186" t="s">
        <v>133</v>
      </c>
      <c r="E130" s="187" t="s">
        <v>199</v>
      </c>
      <c r="F130" s="188" t="s">
        <v>200</v>
      </c>
      <c r="G130" s="189" t="s">
        <v>136</v>
      </c>
      <c r="H130" s="190">
        <v>0.341</v>
      </c>
      <c r="I130" s="191"/>
      <c r="J130" s="192">
        <f>ROUND(I130*H130,2)</f>
        <v>0</v>
      </c>
      <c r="K130" s="188" t="s">
        <v>137</v>
      </c>
      <c r="L130" s="58"/>
      <c r="M130" s="193" t="s">
        <v>34</v>
      </c>
      <c r="N130" s="194" t="s">
        <v>49</v>
      </c>
      <c r="O130" s="39"/>
      <c r="P130" s="195">
        <f>O130*H130</f>
        <v>0</v>
      </c>
      <c r="Q130" s="195">
        <v>0</v>
      </c>
      <c r="R130" s="195">
        <f>Q130*H130</f>
        <v>0</v>
      </c>
      <c r="S130" s="195">
        <v>1.8</v>
      </c>
      <c r="T130" s="196">
        <f>S130*H130</f>
        <v>0.6138</v>
      </c>
      <c r="AR130" s="21" t="s">
        <v>138</v>
      </c>
      <c r="AT130" s="21" t="s">
        <v>133</v>
      </c>
      <c r="AU130" s="21" t="s">
        <v>87</v>
      </c>
      <c r="AY130" s="21" t="s">
        <v>130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1" t="s">
        <v>25</v>
      </c>
      <c r="BK130" s="197">
        <f>ROUND(I130*H130,2)</f>
        <v>0</v>
      </c>
      <c r="BL130" s="21" t="s">
        <v>138</v>
      </c>
      <c r="BM130" s="21" t="s">
        <v>201</v>
      </c>
    </row>
    <row r="131" spans="2:51" s="11" customFormat="1" ht="13.5">
      <c r="B131" s="198"/>
      <c r="C131" s="199"/>
      <c r="D131" s="200" t="s">
        <v>140</v>
      </c>
      <c r="E131" s="201" t="s">
        <v>34</v>
      </c>
      <c r="F131" s="202" t="s">
        <v>202</v>
      </c>
      <c r="G131" s="199"/>
      <c r="H131" s="203">
        <v>0.124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87</v>
      </c>
      <c r="AV131" s="11" t="s">
        <v>87</v>
      </c>
      <c r="AW131" s="11" t="s">
        <v>41</v>
      </c>
      <c r="AX131" s="11" t="s">
        <v>78</v>
      </c>
      <c r="AY131" s="209" t="s">
        <v>130</v>
      </c>
    </row>
    <row r="132" spans="2:51" s="11" customFormat="1" ht="13.5">
      <c r="B132" s="198"/>
      <c r="C132" s="199"/>
      <c r="D132" s="200" t="s">
        <v>140</v>
      </c>
      <c r="E132" s="201" t="s">
        <v>34</v>
      </c>
      <c r="F132" s="202" t="s">
        <v>203</v>
      </c>
      <c r="G132" s="199"/>
      <c r="H132" s="203">
        <v>0.127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140</v>
      </c>
      <c r="AU132" s="209" t="s">
        <v>87</v>
      </c>
      <c r="AV132" s="11" t="s">
        <v>87</v>
      </c>
      <c r="AW132" s="11" t="s">
        <v>41</v>
      </c>
      <c r="AX132" s="11" t="s">
        <v>78</v>
      </c>
      <c r="AY132" s="209" t="s">
        <v>130</v>
      </c>
    </row>
    <row r="133" spans="2:51" s="11" customFormat="1" ht="13.5">
      <c r="B133" s="198"/>
      <c r="C133" s="199"/>
      <c r="D133" s="212" t="s">
        <v>140</v>
      </c>
      <c r="E133" s="213" t="s">
        <v>34</v>
      </c>
      <c r="F133" s="214" t="s">
        <v>204</v>
      </c>
      <c r="G133" s="199"/>
      <c r="H133" s="215">
        <v>0.09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140</v>
      </c>
      <c r="AU133" s="209" t="s">
        <v>87</v>
      </c>
      <c r="AV133" s="11" t="s">
        <v>87</v>
      </c>
      <c r="AW133" s="11" t="s">
        <v>41</v>
      </c>
      <c r="AX133" s="11" t="s">
        <v>78</v>
      </c>
      <c r="AY133" s="209" t="s">
        <v>130</v>
      </c>
    </row>
    <row r="134" spans="2:65" s="1" customFormat="1" ht="31.5" customHeight="1">
      <c r="B134" s="38"/>
      <c r="C134" s="186" t="s">
        <v>30</v>
      </c>
      <c r="D134" s="186" t="s">
        <v>133</v>
      </c>
      <c r="E134" s="187" t="s">
        <v>205</v>
      </c>
      <c r="F134" s="188" t="s">
        <v>206</v>
      </c>
      <c r="G134" s="189" t="s">
        <v>148</v>
      </c>
      <c r="H134" s="190">
        <v>6</v>
      </c>
      <c r="I134" s="191"/>
      <c r="J134" s="192">
        <f>ROUND(I134*H134,2)</f>
        <v>0</v>
      </c>
      <c r="K134" s="188" t="s">
        <v>137</v>
      </c>
      <c r="L134" s="58"/>
      <c r="M134" s="193" t="s">
        <v>34</v>
      </c>
      <c r="N134" s="194" t="s">
        <v>49</v>
      </c>
      <c r="O134" s="39"/>
      <c r="P134" s="195">
        <f>O134*H134</f>
        <v>0</v>
      </c>
      <c r="Q134" s="195">
        <v>0</v>
      </c>
      <c r="R134" s="195">
        <f>Q134*H134</f>
        <v>0</v>
      </c>
      <c r="S134" s="195">
        <v>0.003</v>
      </c>
      <c r="T134" s="196">
        <f>S134*H134</f>
        <v>0.018000000000000002</v>
      </c>
      <c r="AR134" s="21" t="s">
        <v>138</v>
      </c>
      <c r="AT134" s="21" t="s">
        <v>133</v>
      </c>
      <c r="AU134" s="21" t="s">
        <v>87</v>
      </c>
      <c r="AY134" s="21" t="s">
        <v>130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1" t="s">
        <v>25</v>
      </c>
      <c r="BK134" s="197">
        <f>ROUND(I134*H134,2)</f>
        <v>0</v>
      </c>
      <c r="BL134" s="21" t="s">
        <v>138</v>
      </c>
      <c r="BM134" s="21" t="s">
        <v>207</v>
      </c>
    </row>
    <row r="135" spans="2:51" s="11" customFormat="1" ht="13.5">
      <c r="B135" s="198"/>
      <c r="C135" s="199"/>
      <c r="D135" s="212" t="s">
        <v>140</v>
      </c>
      <c r="E135" s="213" t="s">
        <v>34</v>
      </c>
      <c r="F135" s="214" t="s">
        <v>208</v>
      </c>
      <c r="G135" s="199"/>
      <c r="H135" s="215">
        <v>6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87</v>
      </c>
      <c r="AV135" s="11" t="s">
        <v>87</v>
      </c>
      <c r="AW135" s="11" t="s">
        <v>41</v>
      </c>
      <c r="AX135" s="11" t="s">
        <v>25</v>
      </c>
      <c r="AY135" s="209" t="s">
        <v>130</v>
      </c>
    </row>
    <row r="136" spans="2:65" s="1" customFormat="1" ht="22.5" customHeight="1">
      <c r="B136" s="38"/>
      <c r="C136" s="186" t="s">
        <v>209</v>
      </c>
      <c r="D136" s="186" t="s">
        <v>133</v>
      </c>
      <c r="E136" s="187" t="s">
        <v>210</v>
      </c>
      <c r="F136" s="188" t="s">
        <v>211</v>
      </c>
      <c r="G136" s="189" t="s">
        <v>212</v>
      </c>
      <c r="H136" s="190">
        <v>315</v>
      </c>
      <c r="I136" s="191"/>
      <c r="J136" s="192">
        <f>ROUND(I136*H136,2)</f>
        <v>0</v>
      </c>
      <c r="K136" s="188" t="s">
        <v>34</v>
      </c>
      <c r="L136" s="58"/>
      <c r="M136" s="193" t="s">
        <v>34</v>
      </c>
      <c r="N136" s="194" t="s">
        <v>49</v>
      </c>
      <c r="O136" s="39"/>
      <c r="P136" s="195">
        <f>O136*H136</f>
        <v>0</v>
      </c>
      <c r="Q136" s="195">
        <v>0.0005</v>
      </c>
      <c r="R136" s="195">
        <f>Q136*H136</f>
        <v>0.1575</v>
      </c>
      <c r="S136" s="195">
        <v>0.002</v>
      </c>
      <c r="T136" s="196">
        <f>S136*H136</f>
        <v>0.63</v>
      </c>
      <c r="AR136" s="21" t="s">
        <v>138</v>
      </c>
      <c r="AT136" s="21" t="s">
        <v>133</v>
      </c>
      <c r="AU136" s="21" t="s">
        <v>87</v>
      </c>
      <c r="AY136" s="21" t="s">
        <v>130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1" t="s">
        <v>25</v>
      </c>
      <c r="BK136" s="197">
        <f>ROUND(I136*H136,2)</f>
        <v>0</v>
      </c>
      <c r="BL136" s="21" t="s">
        <v>138</v>
      </c>
      <c r="BM136" s="21" t="s">
        <v>213</v>
      </c>
    </row>
    <row r="137" spans="2:65" s="1" customFormat="1" ht="22.5" customHeight="1">
      <c r="B137" s="38"/>
      <c r="C137" s="186" t="s">
        <v>214</v>
      </c>
      <c r="D137" s="186" t="s">
        <v>133</v>
      </c>
      <c r="E137" s="187" t="s">
        <v>215</v>
      </c>
      <c r="F137" s="188" t="s">
        <v>216</v>
      </c>
      <c r="G137" s="189" t="s">
        <v>212</v>
      </c>
      <c r="H137" s="190">
        <v>56</v>
      </c>
      <c r="I137" s="191"/>
      <c r="J137" s="192">
        <f>ROUND(I137*H137,2)</f>
        <v>0</v>
      </c>
      <c r="K137" s="188" t="s">
        <v>34</v>
      </c>
      <c r="L137" s="58"/>
      <c r="M137" s="193" t="s">
        <v>34</v>
      </c>
      <c r="N137" s="194" t="s">
        <v>49</v>
      </c>
      <c r="O137" s="39"/>
      <c r="P137" s="195">
        <f>O137*H137</f>
        <v>0</v>
      </c>
      <c r="Q137" s="195">
        <v>0.0005</v>
      </c>
      <c r="R137" s="195">
        <f>Q137*H137</f>
        <v>0.028</v>
      </c>
      <c r="S137" s="195">
        <v>0.004</v>
      </c>
      <c r="T137" s="196">
        <f>S137*H137</f>
        <v>0.224</v>
      </c>
      <c r="AR137" s="21" t="s">
        <v>138</v>
      </c>
      <c r="AT137" s="21" t="s">
        <v>133</v>
      </c>
      <c r="AU137" s="21" t="s">
        <v>87</v>
      </c>
      <c r="AY137" s="21" t="s">
        <v>130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1" t="s">
        <v>25</v>
      </c>
      <c r="BK137" s="197">
        <f>ROUND(I137*H137,2)</f>
        <v>0</v>
      </c>
      <c r="BL137" s="21" t="s">
        <v>138</v>
      </c>
      <c r="BM137" s="21" t="s">
        <v>217</v>
      </c>
    </row>
    <row r="138" spans="2:65" s="1" customFormat="1" ht="22.5" customHeight="1">
      <c r="B138" s="38"/>
      <c r="C138" s="186" t="s">
        <v>218</v>
      </c>
      <c r="D138" s="186" t="s">
        <v>133</v>
      </c>
      <c r="E138" s="187" t="s">
        <v>219</v>
      </c>
      <c r="F138" s="188" t="s">
        <v>220</v>
      </c>
      <c r="G138" s="189" t="s">
        <v>212</v>
      </c>
      <c r="H138" s="190">
        <v>10</v>
      </c>
      <c r="I138" s="191"/>
      <c r="J138" s="192">
        <f>ROUND(I138*H138,2)</f>
        <v>0</v>
      </c>
      <c r="K138" s="188" t="s">
        <v>34</v>
      </c>
      <c r="L138" s="58"/>
      <c r="M138" s="193" t="s">
        <v>34</v>
      </c>
      <c r="N138" s="194" t="s">
        <v>49</v>
      </c>
      <c r="O138" s="39"/>
      <c r="P138" s="195">
        <f>O138*H138</f>
        <v>0</v>
      </c>
      <c r="Q138" s="195">
        <v>0.0005</v>
      </c>
      <c r="R138" s="195">
        <f>Q138*H138</f>
        <v>0.005</v>
      </c>
      <c r="S138" s="195">
        <v>0.008</v>
      </c>
      <c r="T138" s="196">
        <f>S138*H138</f>
        <v>0.08</v>
      </c>
      <c r="AR138" s="21" t="s">
        <v>138</v>
      </c>
      <c r="AT138" s="21" t="s">
        <v>133</v>
      </c>
      <c r="AU138" s="21" t="s">
        <v>87</v>
      </c>
      <c r="AY138" s="21" t="s">
        <v>130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1" t="s">
        <v>25</v>
      </c>
      <c r="BK138" s="197">
        <f>ROUND(I138*H138,2)</f>
        <v>0</v>
      </c>
      <c r="BL138" s="21" t="s">
        <v>138</v>
      </c>
      <c r="BM138" s="21" t="s">
        <v>221</v>
      </c>
    </row>
    <row r="139" spans="2:65" s="1" customFormat="1" ht="31.5" customHeight="1">
      <c r="B139" s="38"/>
      <c r="C139" s="186" t="s">
        <v>222</v>
      </c>
      <c r="D139" s="186" t="s">
        <v>133</v>
      </c>
      <c r="E139" s="187" t="s">
        <v>223</v>
      </c>
      <c r="F139" s="188" t="s">
        <v>224</v>
      </c>
      <c r="G139" s="189" t="s">
        <v>212</v>
      </c>
      <c r="H139" s="190">
        <v>180</v>
      </c>
      <c r="I139" s="191"/>
      <c r="J139" s="192">
        <f>ROUND(I139*H139,2)</f>
        <v>0</v>
      </c>
      <c r="K139" s="188" t="s">
        <v>137</v>
      </c>
      <c r="L139" s="58"/>
      <c r="M139" s="193" t="s">
        <v>34</v>
      </c>
      <c r="N139" s="194" t="s">
        <v>49</v>
      </c>
      <c r="O139" s="39"/>
      <c r="P139" s="195">
        <f>O139*H139</f>
        <v>0</v>
      </c>
      <c r="Q139" s="195">
        <v>0</v>
      </c>
      <c r="R139" s="195">
        <f>Q139*H139</f>
        <v>0</v>
      </c>
      <c r="S139" s="195">
        <v>0.006</v>
      </c>
      <c r="T139" s="196">
        <f>S139*H139</f>
        <v>1.08</v>
      </c>
      <c r="AR139" s="21" t="s">
        <v>138</v>
      </c>
      <c r="AT139" s="21" t="s">
        <v>133</v>
      </c>
      <c r="AU139" s="21" t="s">
        <v>87</v>
      </c>
      <c r="AY139" s="21" t="s">
        <v>130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1" t="s">
        <v>25</v>
      </c>
      <c r="BK139" s="197">
        <f>ROUND(I139*H139,2)</f>
        <v>0</v>
      </c>
      <c r="BL139" s="21" t="s">
        <v>138</v>
      </c>
      <c r="BM139" s="21" t="s">
        <v>225</v>
      </c>
    </row>
    <row r="140" spans="2:51" s="11" customFormat="1" ht="13.5">
      <c r="B140" s="198"/>
      <c r="C140" s="199"/>
      <c r="D140" s="212" t="s">
        <v>140</v>
      </c>
      <c r="E140" s="213" t="s">
        <v>34</v>
      </c>
      <c r="F140" s="214" t="s">
        <v>226</v>
      </c>
      <c r="G140" s="199"/>
      <c r="H140" s="215">
        <v>180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140</v>
      </c>
      <c r="AU140" s="209" t="s">
        <v>87</v>
      </c>
      <c r="AV140" s="11" t="s">
        <v>87</v>
      </c>
      <c r="AW140" s="11" t="s">
        <v>41</v>
      </c>
      <c r="AX140" s="11" t="s">
        <v>25</v>
      </c>
      <c r="AY140" s="209" t="s">
        <v>130</v>
      </c>
    </row>
    <row r="141" spans="2:65" s="1" customFormat="1" ht="31.5" customHeight="1">
      <c r="B141" s="38"/>
      <c r="C141" s="186" t="s">
        <v>10</v>
      </c>
      <c r="D141" s="186" t="s">
        <v>133</v>
      </c>
      <c r="E141" s="187" t="s">
        <v>227</v>
      </c>
      <c r="F141" s="188" t="s">
        <v>228</v>
      </c>
      <c r="G141" s="189" t="s">
        <v>212</v>
      </c>
      <c r="H141" s="190">
        <v>63</v>
      </c>
      <c r="I141" s="191"/>
      <c r="J141" s="192">
        <f>ROUND(I141*H141,2)</f>
        <v>0</v>
      </c>
      <c r="K141" s="188" t="s">
        <v>137</v>
      </c>
      <c r="L141" s="58"/>
      <c r="M141" s="193" t="s">
        <v>34</v>
      </c>
      <c r="N141" s="194" t="s">
        <v>49</v>
      </c>
      <c r="O141" s="39"/>
      <c r="P141" s="195">
        <f>O141*H141</f>
        <v>0</v>
      </c>
      <c r="Q141" s="195">
        <v>0</v>
      </c>
      <c r="R141" s="195">
        <f>Q141*H141</f>
        <v>0</v>
      </c>
      <c r="S141" s="195">
        <v>0.009</v>
      </c>
      <c r="T141" s="196">
        <f>S141*H141</f>
        <v>0.567</v>
      </c>
      <c r="AR141" s="21" t="s">
        <v>138</v>
      </c>
      <c r="AT141" s="21" t="s">
        <v>133</v>
      </c>
      <c r="AU141" s="21" t="s">
        <v>87</v>
      </c>
      <c r="AY141" s="21" t="s">
        <v>130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1" t="s">
        <v>25</v>
      </c>
      <c r="BK141" s="197">
        <f>ROUND(I141*H141,2)</f>
        <v>0</v>
      </c>
      <c r="BL141" s="21" t="s">
        <v>138</v>
      </c>
      <c r="BM141" s="21" t="s">
        <v>229</v>
      </c>
    </row>
    <row r="142" spans="2:65" s="1" customFormat="1" ht="31.5" customHeight="1">
      <c r="B142" s="38"/>
      <c r="C142" s="186" t="s">
        <v>230</v>
      </c>
      <c r="D142" s="186" t="s">
        <v>133</v>
      </c>
      <c r="E142" s="187" t="s">
        <v>231</v>
      </c>
      <c r="F142" s="188" t="s">
        <v>232</v>
      </c>
      <c r="G142" s="189" t="s">
        <v>212</v>
      </c>
      <c r="H142" s="190">
        <v>22</v>
      </c>
      <c r="I142" s="191"/>
      <c r="J142" s="192">
        <f>ROUND(I142*H142,2)</f>
        <v>0</v>
      </c>
      <c r="K142" s="188" t="s">
        <v>137</v>
      </c>
      <c r="L142" s="58"/>
      <c r="M142" s="193" t="s">
        <v>34</v>
      </c>
      <c r="N142" s="194" t="s">
        <v>49</v>
      </c>
      <c r="O142" s="39"/>
      <c r="P142" s="195">
        <f>O142*H142</f>
        <v>0</v>
      </c>
      <c r="Q142" s="195">
        <v>0</v>
      </c>
      <c r="R142" s="195">
        <f>Q142*H142</f>
        <v>0</v>
      </c>
      <c r="S142" s="195">
        <v>0.013</v>
      </c>
      <c r="T142" s="196">
        <f>S142*H142</f>
        <v>0.286</v>
      </c>
      <c r="AR142" s="21" t="s">
        <v>138</v>
      </c>
      <c r="AT142" s="21" t="s">
        <v>133</v>
      </c>
      <c r="AU142" s="21" t="s">
        <v>87</v>
      </c>
      <c r="AY142" s="21" t="s">
        <v>130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1" t="s">
        <v>25</v>
      </c>
      <c r="BK142" s="197">
        <f>ROUND(I142*H142,2)</f>
        <v>0</v>
      </c>
      <c r="BL142" s="21" t="s">
        <v>138</v>
      </c>
      <c r="BM142" s="21" t="s">
        <v>233</v>
      </c>
    </row>
    <row r="143" spans="2:65" s="1" customFormat="1" ht="22.5" customHeight="1">
      <c r="B143" s="38"/>
      <c r="C143" s="186" t="s">
        <v>234</v>
      </c>
      <c r="D143" s="186" t="s">
        <v>133</v>
      </c>
      <c r="E143" s="187" t="s">
        <v>235</v>
      </c>
      <c r="F143" s="188" t="s">
        <v>236</v>
      </c>
      <c r="G143" s="189" t="s">
        <v>212</v>
      </c>
      <c r="H143" s="190">
        <v>7</v>
      </c>
      <c r="I143" s="191"/>
      <c r="J143" s="192">
        <f>ROUND(I143*H143,2)</f>
        <v>0</v>
      </c>
      <c r="K143" s="188" t="s">
        <v>34</v>
      </c>
      <c r="L143" s="58"/>
      <c r="M143" s="193" t="s">
        <v>34</v>
      </c>
      <c r="N143" s="194" t="s">
        <v>49</v>
      </c>
      <c r="O143" s="39"/>
      <c r="P143" s="195">
        <f>O143*H143</f>
        <v>0</v>
      </c>
      <c r="Q143" s="195">
        <v>0.0005</v>
      </c>
      <c r="R143" s="195">
        <f>Q143*H143</f>
        <v>0.0035</v>
      </c>
      <c r="S143" s="195">
        <v>0.018</v>
      </c>
      <c r="T143" s="196">
        <f>S143*H143</f>
        <v>0.126</v>
      </c>
      <c r="AR143" s="21" t="s">
        <v>138</v>
      </c>
      <c r="AT143" s="21" t="s">
        <v>133</v>
      </c>
      <c r="AU143" s="21" t="s">
        <v>87</v>
      </c>
      <c r="AY143" s="21" t="s">
        <v>130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1" t="s">
        <v>25</v>
      </c>
      <c r="BK143" s="197">
        <f>ROUND(I143*H143,2)</f>
        <v>0</v>
      </c>
      <c r="BL143" s="21" t="s">
        <v>138</v>
      </c>
      <c r="BM143" s="21" t="s">
        <v>237</v>
      </c>
    </row>
    <row r="144" spans="2:65" s="1" customFormat="1" ht="31.5" customHeight="1">
      <c r="B144" s="38"/>
      <c r="C144" s="186" t="s">
        <v>238</v>
      </c>
      <c r="D144" s="186" t="s">
        <v>133</v>
      </c>
      <c r="E144" s="187" t="s">
        <v>239</v>
      </c>
      <c r="F144" s="188" t="s">
        <v>240</v>
      </c>
      <c r="G144" s="189" t="s">
        <v>212</v>
      </c>
      <c r="H144" s="190">
        <v>62</v>
      </c>
      <c r="I144" s="191"/>
      <c r="J144" s="192">
        <f>ROUND(I144*H144,2)</f>
        <v>0</v>
      </c>
      <c r="K144" s="188" t="s">
        <v>137</v>
      </c>
      <c r="L144" s="58"/>
      <c r="M144" s="193" t="s">
        <v>34</v>
      </c>
      <c r="N144" s="194" t="s">
        <v>49</v>
      </c>
      <c r="O144" s="39"/>
      <c r="P144" s="195">
        <f>O144*H144</f>
        <v>0</v>
      </c>
      <c r="Q144" s="195">
        <v>0</v>
      </c>
      <c r="R144" s="195">
        <f>Q144*H144</f>
        <v>0</v>
      </c>
      <c r="S144" s="195">
        <v>0.019</v>
      </c>
      <c r="T144" s="196">
        <f>S144*H144</f>
        <v>1.178</v>
      </c>
      <c r="AR144" s="21" t="s">
        <v>138</v>
      </c>
      <c r="AT144" s="21" t="s">
        <v>133</v>
      </c>
      <c r="AU144" s="21" t="s">
        <v>87</v>
      </c>
      <c r="AY144" s="21" t="s">
        <v>130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1" t="s">
        <v>25</v>
      </c>
      <c r="BK144" s="197">
        <f>ROUND(I144*H144,2)</f>
        <v>0</v>
      </c>
      <c r="BL144" s="21" t="s">
        <v>138</v>
      </c>
      <c r="BM144" s="21" t="s">
        <v>241</v>
      </c>
    </row>
    <row r="145" spans="2:65" s="1" customFormat="1" ht="31.5" customHeight="1">
      <c r="B145" s="38"/>
      <c r="C145" s="186" t="s">
        <v>242</v>
      </c>
      <c r="D145" s="186" t="s">
        <v>133</v>
      </c>
      <c r="E145" s="187" t="s">
        <v>243</v>
      </c>
      <c r="F145" s="188" t="s">
        <v>244</v>
      </c>
      <c r="G145" s="189" t="s">
        <v>212</v>
      </c>
      <c r="H145" s="190">
        <v>1.75</v>
      </c>
      <c r="I145" s="191"/>
      <c r="J145" s="192">
        <f>ROUND(I145*H145,2)</f>
        <v>0</v>
      </c>
      <c r="K145" s="188" t="s">
        <v>137</v>
      </c>
      <c r="L145" s="58"/>
      <c r="M145" s="193" t="s">
        <v>34</v>
      </c>
      <c r="N145" s="194" t="s">
        <v>49</v>
      </c>
      <c r="O145" s="39"/>
      <c r="P145" s="195">
        <f>O145*H145</f>
        <v>0</v>
      </c>
      <c r="Q145" s="195">
        <v>9E-05</v>
      </c>
      <c r="R145" s="195">
        <f>Q145*H145</f>
        <v>0.0001575</v>
      </c>
      <c r="S145" s="195">
        <v>0.003</v>
      </c>
      <c r="T145" s="196">
        <f>S145*H145</f>
        <v>0.00525</v>
      </c>
      <c r="AR145" s="21" t="s">
        <v>138</v>
      </c>
      <c r="AT145" s="21" t="s">
        <v>133</v>
      </c>
      <c r="AU145" s="21" t="s">
        <v>87</v>
      </c>
      <c r="AY145" s="21" t="s">
        <v>130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25</v>
      </c>
      <c r="BK145" s="197">
        <f>ROUND(I145*H145,2)</f>
        <v>0</v>
      </c>
      <c r="BL145" s="21" t="s">
        <v>138</v>
      </c>
      <c r="BM145" s="21" t="s">
        <v>245</v>
      </c>
    </row>
    <row r="146" spans="2:47" s="1" customFormat="1" ht="40.5">
      <c r="B146" s="38"/>
      <c r="C146" s="60"/>
      <c r="D146" s="200" t="s">
        <v>154</v>
      </c>
      <c r="E146" s="60"/>
      <c r="F146" s="210" t="s">
        <v>246</v>
      </c>
      <c r="G146" s="60"/>
      <c r="H146" s="60"/>
      <c r="I146" s="156"/>
      <c r="J146" s="60"/>
      <c r="K146" s="60"/>
      <c r="L146" s="58"/>
      <c r="M146" s="211"/>
      <c r="N146" s="39"/>
      <c r="O146" s="39"/>
      <c r="P146" s="39"/>
      <c r="Q146" s="39"/>
      <c r="R146" s="39"/>
      <c r="S146" s="39"/>
      <c r="T146" s="75"/>
      <c r="AT146" s="21" t="s">
        <v>154</v>
      </c>
      <c r="AU146" s="21" t="s">
        <v>87</v>
      </c>
    </row>
    <row r="147" spans="2:51" s="11" customFormat="1" ht="13.5">
      <c r="B147" s="198"/>
      <c r="C147" s="199"/>
      <c r="D147" s="200" t="s">
        <v>140</v>
      </c>
      <c r="E147" s="201" t="s">
        <v>34</v>
      </c>
      <c r="F147" s="202" t="s">
        <v>247</v>
      </c>
      <c r="G147" s="199"/>
      <c r="H147" s="203">
        <v>0.7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87</v>
      </c>
      <c r="AV147" s="11" t="s">
        <v>87</v>
      </c>
      <c r="AW147" s="11" t="s">
        <v>41</v>
      </c>
      <c r="AX147" s="11" t="s">
        <v>78</v>
      </c>
      <c r="AY147" s="209" t="s">
        <v>130</v>
      </c>
    </row>
    <row r="148" spans="2:51" s="11" customFormat="1" ht="13.5">
      <c r="B148" s="198"/>
      <c r="C148" s="199"/>
      <c r="D148" s="212" t="s">
        <v>140</v>
      </c>
      <c r="E148" s="213" t="s">
        <v>34</v>
      </c>
      <c r="F148" s="214" t="s">
        <v>248</v>
      </c>
      <c r="G148" s="199"/>
      <c r="H148" s="215">
        <v>1.05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87</v>
      </c>
      <c r="AV148" s="11" t="s">
        <v>87</v>
      </c>
      <c r="AW148" s="11" t="s">
        <v>41</v>
      </c>
      <c r="AX148" s="11" t="s">
        <v>78</v>
      </c>
      <c r="AY148" s="209" t="s">
        <v>130</v>
      </c>
    </row>
    <row r="149" spans="2:65" s="1" customFormat="1" ht="31.5" customHeight="1">
      <c r="B149" s="38"/>
      <c r="C149" s="186" t="s">
        <v>249</v>
      </c>
      <c r="D149" s="186" t="s">
        <v>133</v>
      </c>
      <c r="E149" s="187" t="s">
        <v>250</v>
      </c>
      <c r="F149" s="188" t="s">
        <v>251</v>
      </c>
      <c r="G149" s="189" t="s">
        <v>212</v>
      </c>
      <c r="H149" s="190">
        <v>1.75</v>
      </c>
      <c r="I149" s="191"/>
      <c r="J149" s="192">
        <f>ROUND(I149*H149,2)</f>
        <v>0</v>
      </c>
      <c r="K149" s="188" t="s">
        <v>137</v>
      </c>
      <c r="L149" s="58"/>
      <c r="M149" s="193" t="s">
        <v>34</v>
      </c>
      <c r="N149" s="194" t="s">
        <v>49</v>
      </c>
      <c r="O149" s="39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AR149" s="21" t="s">
        <v>138</v>
      </c>
      <c r="AT149" s="21" t="s">
        <v>133</v>
      </c>
      <c r="AU149" s="21" t="s">
        <v>87</v>
      </c>
      <c r="AY149" s="21" t="s">
        <v>130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1" t="s">
        <v>25</v>
      </c>
      <c r="BK149" s="197">
        <f>ROUND(I149*H149,2)</f>
        <v>0</v>
      </c>
      <c r="BL149" s="21" t="s">
        <v>138</v>
      </c>
      <c r="BM149" s="21" t="s">
        <v>252</v>
      </c>
    </row>
    <row r="150" spans="2:47" s="1" customFormat="1" ht="40.5">
      <c r="B150" s="38"/>
      <c r="C150" s="60"/>
      <c r="D150" s="212" t="s">
        <v>154</v>
      </c>
      <c r="E150" s="60"/>
      <c r="F150" s="216" t="s">
        <v>246</v>
      </c>
      <c r="G150" s="60"/>
      <c r="H150" s="60"/>
      <c r="I150" s="156"/>
      <c r="J150" s="60"/>
      <c r="K150" s="60"/>
      <c r="L150" s="58"/>
      <c r="M150" s="211"/>
      <c r="N150" s="39"/>
      <c r="O150" s="39"/>
      <c r="P150" s="39"/>
      <c r="Q150" s="39"/>
      <c r="R150" s="39"/>
      <c r="S150" s="39"/>
      <c r="T150" s="75"/>
      <c r="AT150" s="21" t="s">
        <v>154</v>
      </c>
      <c r="AU150" s="21" t="s">
        <v>87</v>
      </c>
    </row>
    <row r="151" spans="2:65" s="1" customFormat="1" ht="31.5" customHeight="1">
      <c r="B151" s="38"/>
      <c r="C151" s="186" t="s">
        <v>9</v>
      </c>
      <c r="D151" s="186" t="s">
        <v>133</v>
      </c>
      <c r="E151" s="187" t="s">
        <v>253</v>
      </c>
      <c r="F151" s="188" t="s">
        <v>254</v>
      </c>
      <c r="G151" s="189" t="s">
        <v>212</v>
      </c>
      <c r="H151" s="190">
        <v>11.32</v>
      </c>
      <c r="I151" s="191"/>
      <c r="J151" s="192">
        <f>ROUND(I151*H151,2)</f>
        <v>0</v>
      </c>
      <c r="K151" s="188" t="s">
        <v>137</v>
      </c>
      <c r="L151" s="58"/>
      <c r="M151" s="193" t="s">
        <v>34</v>
      </c>
      <c r="N151" s="194" t="s">
        <v>49</v>
      </c>
      <c r="O151" s="39"/>
      <c r="P151" s="195">
        <f>O151*H151</f>
        <v>0</v>
      </c>
      <c r="Q151" s="195">
        <v>0.00083</v>
      </c>
      <c r="R151" s="195">
        <f>Q151*H151</f>
        <v>0.0093956</v>
      </c>
      <c r="S151" s="195">
        <v>0.015</v>
      </c>
      <c r="T151" s="196">
        <f>S151*H151</f>
        <v>0.1698</v>
      </c>
      <c r="AR151" s="21" t="s">
        <v>138</v>
      </c>
      <c r="AT151" s="21" t="s">
        <v>133</v>
      </c>
      <c r="AU151" s="21" t="s">
        <v>87</v>
      </c>
      <c r="AY151" s="21" t="s">
        <v>130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1" t="s">
        <v>25</v>
      </c>
      <c r="BK151" s="197">
        <f>ROUND(I151*H151,2)</f>
        <v>0</v>
      </c>
      <c r="BL151" s="21" t="s">
        <v>138</v>
      </c>
      <c r="BM151" s="21" t="s">
        <v>255</v>
      </c>
    </row>
    <row r="152" spans="2:47" s="1" customFormat="1" ht="54">
      <c r="B152" s="38"/>
      <c r="C152" s="60"/>
      <c r="D152" s="200" t="s">
        <v>154</v>
      </c>
      <c r="E152" s="60"/>
      <c r="F152" s="210" t="s">
        <v>256</v>
      </c>
      <c r="G152" s="60"/>
      <c r="H152" s="60"/>
      <c r="I152" s="156"/>
      <c r="J152" s="60"/>
      <c r="K152" s="60"/>
      <c r="L152" s="58"/>
      <c r="M152" s="211"/>
      <c r="N152" s="39"/>
      <c r="O152" s="39"/>
      <c r="P152" s="39"/>
      <c r="Q152" s="39"/>
      <c r="R152" s="39"/>
      <c r="S152" s="39"/>
      <c r="T152" s="75"/>
      <c r="AT152" s="21" t="s">
        <v>154</v>
      </c>
      <c r="AU152" s="21" t="s">
        <v>87</v>
      </c>
    </row>
    <row r="153" spans="2:51" s="11" customFormat="1" ht="13.5">
      <c r="B153" s="198"/>
      <c r="C153" s="199"/>
      <c r="D153" s="200" t="s">
        <v>140</v>
      </c>
      <c r="E153" s="201" t="s">
        <v>34</v>
      </c>
      <c r="F153" s="202" t="s">
        <v>257</v>
      </c>
      <c r="G153" s="199"/>
      <c r="H153" s="203">
        <v>10.62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140</v>
      </c>
      <c r="AU153" s="209" t="s">
        <v>87</v>
      </c>
      <c r="AV153" s="11" t="s">
        <v>87</v>
      </c>
      <c r="AW153" s="11" t="s">
        <v>41</v>
      </c>
      <c r="AX153" s="11" t="s">
        <v>78</v>
      </c>
      <c r="AY153" s="209" t="s">
        <v>130</v>
      </c>
    </row>
    <row r="154" spans="2:51" s="11" customFormat="1" ht="13.5">
      <c r="B154" s="198"/>
      <c r="C154" s="199"/>
      <c r="D154" s="212" t="s">
        <v>140</v>
      </c>
      <c r="E154" s="213" t="s">
        <v>34</v>
      </c>
      <c r="F154" s="214" t="s">
        <v>258</v>
      </c>
      <c r="G154" s="199"/>
      <c r="H154" s="215">
        <v>0.7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140</v>
      </c>
      <c r="AU154" s="209" t="s">
        <v>87</v>
      </c>
      <c r="AV154" s="11" t="s">
        <v>87</v>
      </c>
      <c r="AW154" s="11" t="s">
        <v>41</v>
      </c>
      <c r="AX154" s="11" t="s">
        <v>78</v>
      </c>
      <c r="AY154" s="209" t="s">
        <v>130</v>
      </c>
    </row>
    <row r="155" spans="2:65" s="1" customFormat="1" ht="31.5" customHeight="1">
      <c r="B155" s="38"/>
      <c r="C155" s="186" t="s">
        <v>259</v>
      </c>
      <c r="D155" s="186" t="s">
        <v>133</v>
      </c>
      <c r="E155" s="187" t="s">
        <v>260</v>
      </c>
      <c r="F155" s="188" t="s">
        <v>261</v>
      </c>
      <c r="G155" s="189" t="s">
        <v>212</v>
      </c>
      <c r="H155" s="190">
        <v>1.43</v>
      </c>
      <c r="I155" s="191"/>
      <c r="J155" s="192">
        <f>ROUND(I155*H155,2)</f>
        <v>0</v>
      </c>
      <c r="K155" s="188" t="s">
        <v>137</v>
      </c>
      <c r="L155" s="58"/>
      <c r="M155" s="193" t="s">
        <v>34</v>
      </c>
      <c r="N155" s="194" t="s">
        <v>49</v>
      </c>
      <c r="O155" s="39"/>
      <c r="P155" s="195">
        <f>O155*H155</f>
        <v>0</v>
      </c>
      <c r="Q155" s="195">
        <v>0.00096</v>
      </c>
      <c r="R155" s="195">
        <f>Q155*H155</f>
        <v>0.0013728</v>
      </c>
      <c r="S155" s="195">
        <v>0.031</v>
      </c>
      <c r="T155" s="196">
        <f>S155*H155</f>
        <v>0.044329999999999994</v>
      </c>
      <c r="AR155" s="21" t="s">
        <v>138</v>
      </c>
      <c r="AT155" s="21" t="s">
        <v>133</v>
      </c>
      <c r="AU155" s="21" t="s">
        <v>87</v>
      </c>
      <c r="AY155" s="21" t="s">
        <v>130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1" t="s">
        <v>25</v>
      </c>
      <c r="BK155" s="197">
        <f>ROUND(I155*H155,2)</f>
        <v>0</v>
      </c>
      <c r="BL155" s="21" t="s">
        <v>138</v>
      </c>
      <c r="BM155" s="21" t="s">
        <v>262</v>
      </c>
    </row>
    <row r="156" spans="2:47" s="1" customFormat="1" ht="54">
      <c r="B156" s="38"/>
      <c r="C156" s="60"/>
      <c r="D156" s="200" t="s">
        <v>154</v>
      </c>
      <c r="E156" s="60"/>
      <c r="F156" s="210" t="s">
        <v>256</v>
      </c>
      <c r="G156" s="60"/>
      <c r="H156" s="60"/>
      <c r="I156" s="156"/>
      <c r="J156" s="60"/>
      <c r="K156" s="60"/>
      <c r="L156" s="58"/>
      <c r="M156" s="211"/>
      <c r="N156" s="39"/>
      <c r="O156" s="39"/>
      <c r="P156" s="39"/>
      <c r="Q156" s="39"/>
      <c r="R156" s="39"/>
      <c r="S156" s="39"/>
      <c r="T156" s="75"/>
      <c r="AT156" s="21" t="s">
        <v>154</v>
      </c>
      <c r="AU156" s="21" t="s">
        <v>87</v>
      </c>
    </row>
    <row r="157" spans="2:51" s="11" customFormat="1" ht="13.5">
      <c r="B157" s="198"/>
      <c r="C157" s="199"/>
      <c r="D157" s="200" t="s">
        <v>140</v>
      </c>
      <c r="E157" s="201" t="s">
        <v>34</v>
      </c>
      <c r="F157" s="202" t="s">
        <v>263</v>
      </c>
      <c r="G157" s="199"/>
      <c r="H157" s="203">
        <v>1.43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87</v>
      </c>
      <c r="AV157" s="11" t="s">
        <v>87</v>
      </c>
      <c r="AW157" s="11" t="s">
        <v>41</v>
      </c>
      <c r="AX157" s="11" t="s">
        <v>25</v>
      </c>
      <c r="AY157" s="209" t="s">
        <v>130</v>
      </c>
    </row>
    <row r="158" spans="2:63" s="10" customFormat="1" ht="29.85" customHeight="1">
      <c r="B158" s="169"/>
      <c r="C158" s="170"/>
      <c r="D158" s="183" t="s">
        <v>77</v>
      </c>
      <c r="E158" s="184" t="s">
        <v>264</v>
      </c>
      <c r="F158" s="184" t="s">
        <v>265</v>
      </c>
      <c r="G158" s="170"/>
      <c r="H158" s="170"/>
      <c r="I158" s="173"/>
      <c r="J158" s="185">
        <f>BK158</f>
        <v>0</v>
      </c>
      <c r="K158" s="170"/>
      <c r="L158" s="175"/>
      <c r="M158" s="176"/>
      <c r="N158" s="177"/>
      <c r="O158" s="177"/>
      <c r="P158" s="178">
        <f>SUM(P159:P167)</f>
        <v>0</v>
      </c>
      <c r="Q158" s="177"/>
      <c r="R158" s="178">
        <f>SUM(R159:R167)</f>
        <v>0</v>
      </c>
      <c r="S158" s="177"/>
      <c r="T158" s="179">
        <f>SUM(T159:T167)</f>
        <v>0</v>
      </c>
      <c r="AR158" s="180" t="s">
        <v>25</v>
      </c>
      <c r="AT158" s="181" t="s">
        <v>77</v>
      </c>
      <c r="AU158" s="181" t="s">
        <v>25</v>
      </c>
      <c r="AY158" s="180" t="s">
        <v>130</v>
      </c>
      <c r="BK158" s="182">
        <f>SUM(BK159:BK167)</f>
        <v>0</v>
      </c>
    </row>
    <row r="159" spans="2:65" s="1" customFormat="1" ht="31.5" customHeight="1">
      <c r="B159" s="38"/>
      <c r="C159" s="186" t="s">
        <v>266</v>
      </c>
      <c r="D159" s="186" t="s">
        <v>133</v>
      </c>
      <c r="E159" s="187" t="s">
        <v>267</v>
      </c>
      <c r="F159" s="188" t="s">
        <v>268</v>
      </c>
      <c r="G159" s="189" t="s">
        <v>269</v>
      </c>
      <c r="H159" s="190">
        <v>5.648</v>
      </c>
      <c r="I159" s="191"/>
      <c r="J159" s="192">
        <f>ROUND(I159*H159,2)</f>
        <v>0</v>
      </c>
      <c r="K159" s="188" t="s">
        <v>137</v>
      </c>
      <c r="L159" s="58"/>
      <c r="M159" s="193" t="s">
        <v>34</v>
      </c>
      <c r="N159" s="194" t="s">
        <v>49</v>
      </c>
      <c r="O159" s="39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AR159" s="21" t="s">
        <v>138</v>
      </c>
      <c r="AT159" s="21" t="s">
        <v>133</v>
      </c>
      <c r="AU159" s="21" t="s">
        <v>87</v>
      </c>
      <c r="AY159" s="21" t="s">
        <v>130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1" t="s">
        <v>25</v>
      </c>
      <c r="BK159" s="197">
        <f>ROUND(I159*H159,2)</f>
        <v>0</v>
      </c>
      <c r="BL159" s="21" t="s">
        <v>138</v>
      </c>
      <c r="BM159" s="21" t="s">
        <v>270</v>
      </c>
    </row>
    <row r="160" spans="2:47" s="1" customFormat="1" ht="121.5">
      <c r="B160" s="38"/>
      <c r="C160" s="60"/>
      <c r="D160" s="212" t="s">
        <v>154</v>
      </c>
      <c r="E160" s="60"/>
      <c r="F160" s="216" t="s">
        <v>271</v>
      </c>
      <c r="G160" s="60"/>
      <c r="H160" s="60"/>
      <c r="I160" s="156"/>
      <c r="J160" s="60"/>
      <c r="K160" s="60"/>
      <c r="L160" s="58"/>
      <c r="M160" s="211"/>
      <c r="N160" s="39"/>
      <c r="O160" s="39"/>
      <c r="P160" s="39"/>
      <c r="Q160" s="39"/>
      <c r="R160" s="39"/>
      <c r="S160" s="39"/>
      <c r="T160" s="75"/>
      <c r="AT160" s="21" t="s">
        <v>154</v>
      </c>
      <c r="AU160" s="21" t="s">
        <v>87</v>
      </c>
    </row>
    <row r="161" spans="2:65" s="1" customFormat="1" ht="31.5" customHeight="1">
      <c r="B161" s="38"/>
      <c r="C161" s="186" t="s">
        <v>272</v>
      </c>
      <c r="D161" s="186" t="s">
        <v>133</v>
      </c>
      <c r="E161" s="187" t="s">
        <v>273</v>
      </c>
      <c r="F161" s="188" t="s">
        <v>274</v>
      </c>
      <c r="G161" s="189" t="s">
        <v>269</v>
      </c>
      <c r="H161" s="190">
        <v>5.648</v>
      </c>
      <c r="I161" s="191"/>
      <c r="J161" s="192">
        <f>ROUND(I161*H161,2)</f>
        <v>0</v>
      </c>
      <c r="K161" s="188" t="s">
        <v>137</v>
      </c>
      <c r="L161" s="58"/>
      <c r="M161" s="193" t="s">
        <v>34</v>
      </c>
      <c r="N161" s="194" t="s">
        <v>49</v>
      </c>
      <c r="O161" s="39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21" t="s">
        <v>138</v>
      </c>
      <c r="AT161" s="21" t="s">
        <v>133</v>
      </c>
      <c r="AU161" s="21" t="s">
        <v>87</v>
      </c>
      <c r="AY161" s="21" t="s">
        <v>130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1" t="s">
        <v>25</v>
      </c>
      <c r="BK161" s="197">
        <f>ROUND(I161*H161,2)</f>
        <v>0</v>
      </c>
      <c r="BL161" s="21" t="s">
        <v>138</v>
      </c>
      <c r="BM161" s="21" t="s">
        <v>275</v>
      </c>
    </row>
    <row r="162" spans="2:47" s="1" customFormat="1" ht="81">
      <c r="B162" s="38"/>
      <c r="C162" s="60"/>
      <c r="D162" s="212" t="s">
        <v>154</v>
      </c>
      <c r="E162" s="60"/>
      <c r="F162" s="216" t="s">
        <v>276</v>
      </c>
      <c r="G162" s="60"/>
      <c r="H162" s="60"/>
      <c r="I162" s="156"/>
      <c r="J162" s="60"/>
      <c r="K162" s="60"/>
      <c r="L162" s="58"/>
      <c r="M162" s="211"/>
      <c r="N162" s="39"/>
      <c r="O162" s="39"/>
      <c r="P162" s="39"/>
      <c r="Q162" s="39"/>
      <c r="R162" s="39"/>
      <c r="S162" s="39"/>
      <c r="T162" s="75"/>
      <c r="AT162" s="21" t="s">
        <v>154</v>
      </c>
      <c r="AU162" s="21" t="s">
        <v>87</v>
      </c>
    </row>
    <row r="163" spans="2:65" s="1" customFormat="1" ht="31.5" customHeight="1">
      <c r="B163" s="38"/>
      <c r="C163" s="186" t="s">
        <v>277</v>
      </c>
      <c r="D163" s="186" t="s">
        <v>133</v>
      </c>
      <c r="E163" s="187" t="s">
        <v>278</v>
      </c>
      <c r="F163" s="188" t="s">
        <v>279</v>
      </c>
      <c r="G163" s="189" t="s">
        <v>269</v>
      </c>
      <c r="H163" s="190">
        <v>50.832</v>
      </c>
      <c r="I163" s="191"/>
      <c r="J163" s="192">
        <f>ROUND(I163*H163,2)</f>
        <v>0</v>
      </c>
      <c r="K163" s="188" t="s">
        <v>137</v>
      </c>
      <c r="L163" s="58"/>
      <c r="M163" s="193" t="s">
        <v>34</v>
      </c>
      <c r="N163" s="194" t="s">
        <v>49</v>
      </c>
      <c r="O163" s="39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AR163" s="21" t="s">
        <v>138</v>
      </c>
      <c r="AT163" s="21" t="s">
        <v>133</v>
      </c>
      <c r="AU163" s="21" t="s">
        <v>87</v>
      </c>
      <c r="AY163" s="21" t="s">
        <v>130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1" t="s">
        <v>25</v>
      </c>
      <c r="BK163" s="197">
        <f>ROUND(I163*H163,2)</f>
        <v>0</v>
      </c>
      <c r="BL163" s="21" t="s">
        <v>138</v>
      </c>
      <c r="BM163" s="21" t="s">
        <v>280</v>
      </c>
    </row>
    <row r="164" spans="2:47" s="1" customFormat="1" ht="81">
      <c r="B164" s="38"/>
      <c r="C164" s="60"/>
      <c r="D164" s="200" t="s">
        <v>154</v>
      </c>
      <c r="E164" s="60"/>
      <c r="F164" s="210" t="s">
        <v>276</v>
      </c>
      <c r="G164" s="60"/>
      <c r="H164" s="60"/>
      <c r="I164" s="156"/>
      <c r="J164" s="60"/>
      <c r="K164" s="60"/>
      <c r="L164" s="58"/>
      <c r="M164" s="211"/>
      <c r="N164" s="39"/>
      <c r="O164" s="39"/>
      <c r="P164" s="39"/>
      <c r="Q164" s="39"/>
      <c r="R164" s="39"/>
      <c r="S164" s="39"/>
      <c r="T164" s="75"/>
      <c r="AT164" s="21" t="s">
        <v>154</v>
      </c>
      <c r="AU164" s="21" t="s">
        <v>87</v>
      </c>
    </row>
    <row r="165" spans="2:51" s="11" customFormat="1" ht="13.5">
      <c r="B165" s="198"/>
      <c r="C165" s="199"/>
      <c r="D165" s="212" t="s">
        <v>140</v>
      </c>
      <c r="E165" s="199"/>
      <c r="F165" s="214" t="s">
        <v>281</v>
      </c>
      <c r="G165" s="199"/>
      <c r="H165" s="215">
        <v>50.832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140</v>
      </c>
      <c r="AU165" s="209" t="s">
        <v>87</v>
      </c>
      <c r="AV165" s="11" t="s">
        <v>87</v>
      </c>
      <c r="AW165" s="11" t="s">
        <v>6</v>
      </c>
      <c r="AX165" s="11" t="s">
        <v>25</v>
      </c>
      <c r="AY165" s="209" t="s">
        <v>130</v>
      </c>
    </row>
    <row r="166" spans="2:65" s="1" customFormat="1" ht="22.5" customHeight="1">
      <c r="B166" s="38"/>
      <c r="C166" s="186" t="s">
        <v>282</v>
      </c>
      <c r="D166" s="186" t="s">
        <v>133</v>
      </c>
      <c r="E166" s="187" t="s">
        <v>283</v>
      </c>
      <c r="F166" s="188" t="s">
        <v>284</v>
      </c>
      <c r="G166" s="189" t="s">
        <v>269</v>
      </c>
      <c r="H166" s="190">
        <v>5.648</v>
      </c>
      <c r="I166" s="191"/>
      <c r="J166" s="192">
        <f>ROUND(I166*H166,2)</f>
        <v>0</v>
      </c>
      <c r="K166" s="188" t="s">
        <v>137</v>
      </c>
      <c r="L166" s="58"/>
      <c r="M166" s="193" t="s">
        <v>34</v>
      </c>
      <c r="N166" s="194" t="s">
        <v>49</v>
      </c>
      <c r="O166" s="39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AR166" s="21" t="s">
        <v>138</v>
      </c>
      <c r="AT166" s="21" t="s">
        <v>133</v>
      </c>
      <c r="AU166" s="21" t="s">
        <v>87</v>
      </c>
      <c r="AY166" s="21" t="s">
        <v>130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1" t="s">
        <v>25</v>
      </c>
      <c r="BK166" s="197">
        <f>ROUND(I166*H166,2)</f>
        <v>0</v>
      </c>
      <c r="BL166" s="21" t="s">
        <v>138</v>
      </c>
      <c r="BM166" s="21" t="s">
        <v>285</v>
      </c>
    </row>
    <row r="167" spans="2:47" s="1" customFormat="1" ht="67.5">
      <c r="B167" s="38"/>
      <c r="C167" s="60"/>
      <c r="D167" s="200" t="s">
        <v>154</v>
      </c>
      <c r="E167" s="60"/>
      <c r="F167" s="210" t="s">
        <v>286</v>
      </c>
      <c r="G167" s="60"/>
      <c r="H167" s="60"/>
      <c r="I167" s="156"/>
      <c r="J167" s="60"/>
      <c r="K167" s="60"/>
      <c r="L167" s="58"/>
      <c r="M167" s="211"/>
      <c r="N167" s="39"/>
      <c r="O167" s="39"/>
      <c r="P167" s="39"/>
      <c r="Q167" s="39"/>
      <c r="R167" s="39"/>
      <c r="S167" s="39"/>
      <c r="T167" s="75"/>
      <c r="AT167" s="21" t="s">
        <v>154</v>
      </c>
      <c r="AU167" s="21" t="s">
        <v>87</v>
      </c>
    </row>
    <row r="168" spans="2:63" s="10" customFormat="1" ht="37.35" customHeight="1">
      <c r="B168" s="169"/>
      <c r="C168" s="170"/>
      <c r="D168" s="171" t="s">
        <v>77</v>
      </c>
      <c r="E168" s="172" t="s">
        <v>287</v>
      </c>
      <c r="F168" s="172" t="s">
        <v>288</v>
      </c>
      <c r="G168" s="170"/>
      <c r="H168" s="170"/>
      <c r="I168" s="173"/>
      <c r="J168" s="174">
        <f>BK168</f>
        <v>0</v>
      </c>
      <c r="K168" s="170"/>
      <c r="L168" s="175"/>
      <c r="M168" s="176"/>
      <c r="N168" s="177"/>
      <c r="O168" s="177"/>
      <c r="P168" s="178">
        <f>P169+P188</f>
        <v>0</v>
      </c>
      <c r="Q168" s="177"/>
      <c r="R168" s="178">
        <f>R169+R188</f>
        <v>4.110609</v>
      </c>
      <c r="S168" s="177"/>
      <c r="T168" s="179">
        <f>T169+T188</f>
        <v>0.6262341</v>
      </c>
      <c r="AR168" s="180" t="s">
        <v>87</v>
      </c>
      <c r="AT168" s="181" t="s">
        <v>77</v>
      </c>
      <c r="AU168" s="181" t="s">
        <v>78</v>
      </c>
      <c r="AY168" s="180" t="s">
        <v>130</v>
      </c>
      <c r="BK168" s="182">
        <f>BK169+BK188</f>
        <v>0</v>
      </c>
    </row>
    <row r="169" spans="2:63" s="10" customFormat="1" ht="19.9" customHeight="1">
      <c r="B169" s="169"/>
      <c r="C169" s="170"/>
      <c r="D169" s="183" t="s">
        <v>77</v>
      </c>
      <c r="E169" s="184" t="s">
        <v>289</v>
      </c>
      <c r="F169" s="184" t="s">
        <v>290</v>
      </c>
      <c r="G169" s="170"/>
      <c r="H169" s="170"/>
      <c r="I169" s="173"/>
      <c r="J169" s="185">
        <f>BK169</f>
        <v>0</v>
      </c>
      <c r="K169" s="170"/>
      <c r="L169" s="175"/>
      <c r="M169" s="176"/>
      <c r="N169" s="177"/>
      <c r="O169" s="177"/>
      <c r="P169" s="178">
        <f>SUM(P170:P187)</f>
        <v>0</v>
      </c>
      <c r="Q169" s="177"/>
      <c r="R169" s="178">
        <f>SUM(R170:R187)</f>
        <v>0.6801777</v>
      </c>
      <c r="S169" s="177"/>
      <c r="T169" s="179">
        <f>SUM(T170:T187)</f>
        <v>0</v>
      </c>
      <c r="AR169" s="180" t="s">
        <v>87</v>
      </c>
      <c r="AT169" s="181" t="s">
        <v>77</v>
      </c>
      <c r="AU169" s="181" t="s">
        <v>25</v>
      </c>
      <c r="AY169" s="180" t="s">
        <v>130</v>
      </c>
      <c r="BK169" s="182">
        <f>SUM(BK170:BK187)</f>
        <v>0</v>
      </c>
    </row>
    <row r="170" spans="2:65" s="1" customFormat="1" ht="22.5" customHeight="1">
      <c r="B170" s="38"/>
      <c r="C170" s="186" t="s">
        <v>291</v>
      </c>
      <c r="D170" s="186" t="s">
        <v>133</v>
      </c>
      <c r="E170" s="187" t="s">
        <v>292</v>
      </c>
      <c r="F170" s="188" t="s">
        <v>293</v>
      </c>
      <c r="G170" s="189" t="s">
        <v>152</v>
      </c>
      <c r="H170" s="190">
        <v>829.485</v>
      </c>
      <c r="I170" s="191"/>
      <c r="J170" s="192">
        <f>ROUND(I170*H170,2)</f>
        <v>0</v>
      </c>
      <c r="K170" s="188" t="s">
        <v>137</v>
      </c>
      <c r="L170" s="58"/>
      <c r="M170" s="193" t="s">
        <v>34</v>
      </c>
      <c r="N170" s="194" t="s">
        <v>49</v>
      </c>
      <c r="O170" s="39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1" t="s">
        <v>230</v>
      </c>
      <c r="AT170" s="21" t="s">
        <v>133</v>
      </c>
      <c r="AU170" s="21" t="s">
        <v>87</v>
      </c>
      <c r="AY170" s="21" t="s">
        <v>130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1" t="s">
        <v>25</v>
      </c>
      <c r="BK170" s="197">
        <f>ROUND(I170*H170,2)</f>
        <v>0</v>
      </c>
      <c r="BL170" s="21" t="s">
        <v>230</v>
      </c>
      <c r="BM170" s="21" t="s">
        <v>294</v>
      </c>
    </row>
    <row r="171" spans="2:51" s="11" customFormat="1" ht="13.5">
      <c r="B171" s="198"/>
      <c r="C171" s="199"/>
      <c r="D171" s="200" t="s">
        <v>140</v>
      </c>
      <c r="E171" s="201" t="s">
        <v>34</v>
      </c>
      <c r="F171" s="202" t="s">
        <v>295</v>
      </c>
      <c r="G171" s="199"/>
      <c r="H171" s="203">
        <v>106.62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140</v>
      </c>
      <c r="AU171" s="209" t="s">
        <v>87</v>
      </c>
      <c r="AV171" s="11" t="s">
        <v>87</v>
      </c>
      <c r="AW171" s="11" t="s">
        <v>41</v>
      </c>
      <c r="AX171" s="11" t="s">
        <v>78</v>
      </c>
      <c r="AY171" s="209" t="s">
        <v>130</v>
      </c>
    </row>
    <row r="172" spans="2:51" s="11" customFormat="1" ht="13.5">
      <c r="B172" s="198"/>
      <c r="C172" s="199"/>
      <c r="D172" s="200" t="s">
        <v>140</v>
      </c>
      <c r="E172" s="201" t="s">
        <v>34</v>
      </c>
      <c r="F172" s="202" t="s">
        <v>296</v>
      </c>
      <c r="G172" s="199"/>
      <c r="H172" s="203">
        <v>119.34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140</v>
      </c>
      <c r="AU172" s="209" t="s">
        <v>87</v>
      </c>
      <c r="AV172" s="11" t="s">
        <v>87</v>
      </c>
      <c r="AW172" s="11" t="s">
        <v>41</v>
      </c>
      <c r="AX172" s="11" t="s">
        <v>78</v>
      </c>
      <c r="AY172" s="209" t="s">
        <v>130</v>
      </c>
    </row>
    <row r="173" spans="2:51" s="11" customFormat="1" ht="13.5">
      <c r="B173" s="198"/>
      <c r="C173" s="199"/>
      <c r="D173" s="200" t="s">
        <v>140</v>
      </c>
      <c r="E173" s="201" t="s">
        <v>34</v>
      </c>
      <c r="F173" s="202" t="s">
        <v>297</v>
      </c>
      <c r="G173" s="199"/>
      <c r="H173" s="203">
        <v>37.92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140</v>
      </c>
      <c r="AU173" s="209" t="s">
        <v>87</v>
      </c>
      <c r="AV173" s="11" t="s">
        <v>87</v>
      </c>
      <c r="AW173" s="11" t="s">
        <v>41</v>
      </c>
      <c r="AX173" s="11" t="s">
        <v>78</v>
      </c>
      <c r="AY173" s="209" t="s">
        <v>130</v>
      </c>
    </row>
    <row r="174" spans="2:51" s="11" customFormat="1" ht="13.5">
      <c r="B174" s="198"/>
      <c r="C174" s="199"/>
      <c r="D174" s="200" t="s">
        <v>140</v>
      </c>
      <c r="E174" s="201" t="s">
        <v>34</v>
      </c>
      <c r="F174" s="202" t="s">
        <v>298</v>
      </c>
      <c r="G174" s="199"/>
      <c r="H174" s="203">
        <v>44.985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87</v>
      </c>
      <c r="AV174" s="11" t="s">
        <v>87</v>
      </c>
      <c r="AW174" s="11" t="s">
        <v>41</v>
      </c>
      <c r="AX174" s="11" t="s">
        <v>78</v>
      </c>
      <c r="AY174" s="209" t="s">
        <v>130</v>
      </c>
    </row>
    <row r="175" spans="2:51" s="11" customFormat="1" ht="13.5">
      <c r="B175" s="198"/>
      <c r="C175" s="199"/>
      <c r="D175" s="200" t="s">
        <v>140</v>
      </c>
      <c r="E175" s="201" t="s">
        <v>34</v>
      </c>
      <c r="F175" s="202" t="s">
        <v>299</v>
      </c>
      <c r="G175" s="199"/>
      <c r="H175" s="203">
        <v>30.66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87</v>
      </c>
      <c r="AV175" s="11" t="s">
        <v>87</v>
      </c>
      <c r="AW175" s="11" t="s">
        <v>41</v>
      </c>
      <c r="AX175" s="11" t="s">
        <v>78</v>
      </c>
      <c r="AY175" s="209" t="s">
        <v>130</v>
      </c>
    </row>
    <row r="176" spans="2:51" s="11" customFormat="1" ht="13.5">
      <c r="B176" s="198"/>
      <c r="C176" s="199"/>
      <c r="D176" s="200" t="s">
        <v>140</v>
      </c>
      <c r="E176" s="201" t="s">
        <v>34</v>
      </c>
      <c r="F176" s="202" t="s">
        <v>300</v>
      </c>
      <c r="G176" s="199"/>
      <c r="H176" s="203">
        <v>47.085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87</v>
      </c>
      <c r="AV176" s="11" t="s">
        <v>87</v>
      </c>
      <c r="AW176" s="11" t="s">
        <v>41</v>
      </c>
      <c r="AX176" s="11" t="s">
        <v>78</v>
      </c>
      <c r="AY176" s="209" t="s">
        <v>130</v>
      </c>
    </row>
    <row r="177" spans="2:51" s="11" customFormat="1" ht="13.5">
      <c r="B177" s="198"/>
      <c r="C177" s="199"/>
      <c r="D177" s="200" t="s">
        <v>140</v>
      </c>
      <c r="E177" s="201" t="s">
        <v>34</v>
      </c>
      <c r="F177" s="202" t="s">
        <v>301</v>
      </c>
      <c r="G177" s="199"/>
      <c r="H177" s="203">
        <v>31.56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87</v>
      </c>
      <c r="AV177" s="11" t="s">
        <v>87</v>
      </c>
      <c r="AW177" s="11" t="s">
        <v>41</v>
      </c>
      <c r="AX177" s="11" t="s">
        <v>78</v>
      </c>
      <c r="AY177" s="209" t="s">
        <v>130</v>
      </c>
    </row>
    <row r="178" spans="2:51" s="11" customFormat="1" ht="13.5">
      <c r="B178" s="198"/>
      <c r="C178" s="199"/>
      <c r="D178" s="200" t="s">
        <v>140</v>
      </c>
      <c r="E178" s="201" t="s">
        <v>34</v>
      </c>
      <c r="F178" s="202" t="s">
        <v>302</v>
      </c>
      <c r="G178" s="199"/>
      <c r="H178" s="203">
        <v>37.365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87</v>
      </c>
      <c r="AV178" s="11" t="s">
        <v>87</v>
      </c>
      <c r="AW178" s="11" t="s">
        <v>41</v>
      </c>
      <c r="AX178" s="11" t="s">
        <v>78</v>
      </c>
      <c r="AY178" s="209" t="s">
        <v>130</v>
      </c>
    </row>
    <row r="179" spans="2:51" s="11" customFormat="1" ht="13.5">
      <c r="B179" s="198"/>
      <c r="C179" s="199"/>
      <c r="D179" s="200" t="s">
        <v>140</v>
      </c>
      <c r="E179" s="201" t="s">
        <v>34</v>
      </c>
      <c r="F179" s="202" t="s">
        <v>303</v>
      </c>
      <c r="G179" s="199"/>
      <c r="H179" s="203">
        <v>44.355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87</v>
      </c>
      <c r="AV179" s="11" t="s">
        <v>87</v>
      </c>
      <c r="AW179" s="11" t="s">
        <v>41</v>
      </c>
      <c r="AX179" s="11" t="s">
        <v>78</v>
      </c>
      <c r="AY179" s="209" t="s">
        <v>130</v>
      </c>
    </row>
    <row r="180" spans="2:51" s="11" customFormat="1" ht="13.5">
      <c r="B180" s="198"/>
      <c r="C180" s="199"/>
      <c r="D180" s="200" t="s">
        <v>140</v>
      </c>
      <c r="E180" s="201" t="s">
        <v>34</v>
      </c>
      <c r="F180" s="202" t="s">
        <v>304</v>
      </c>
      <c r="G180" s="199"/>
      <c r="H180" s="203">
        <v>116.685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140</v>
      </c>
      <c r="AU180" s="209" t="s">
        <v>87</v>
      </c>
      <c r="AV180" s="11" t="s">
        <v>87</v>
      </c>
      <c r="AW180" s="11" t="s">
        <v>41</v>
      </c>
      <c r="AX180" s="11" t="s">
        <v>78</v>
      </c>
      <c r="AY180" s="209" t="s">
        <v>130</v>
      </c>
    </row>
    <row r="181" spans="2:51" s="11" customFormat="1" ht="13.5">
      <c r="B181" s="198"/>
      <c r="C181" s="199"/>
      <c r="D181" s="200" t="s">
        <v>140</v>
      </c>
      <c r="E181" s="201" t="s">
        <v>34</v>
      </c>
      <c r="F181" s="202" t="s">
        <v>305</v>
      </c>
      <c r="G181" s="199"/>
      <c r="H181" s="203">
        <v>52.02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140</v>
      </c>
      <c r="AU181" s="209" t="s">
        <v>87</v>
      </c>
      <c r="AV181" s="11" t="s">
        <v>87</v>
      </c>
      <c r="AW181" s="11" t="s">
        <v>41</v>
      </c>
      <c r="AX181" s="11" t="s">
        <v>78</v>
      </c>
      <c r="AY181" s="209" t="s">
        <v>130</v>
      </c>
    </row>
    <row r="182" spans="2:51" s="11" customFormat="1" ht="13.5">
      <c r="B182" s="198"/>
      <c r="C182" s="199"/>
      <c r="D182" s="200" t="s">
        <v>140</v>
      </c>
      <c r="E182" s="201" t="s">
        <v>34</v>
      </c>
      <c r="F182" s="202" t="s">
        <v>306</v>
      </c>
      <c r="G182" s="199"/>
      <c r="H182" s="203">
        <v>30.885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140</v>
      </c>
      <c r="AU182" s="209" t="s">
        <v>87</v>
      </c>
      <c r="AV182" s="11" t="s">
        <v>87</v>
      </c>
      <c r="AW182" s="11" t="s">
        <v>41</v>
      </c>
      <c r="AX182" s="11" t="s">
        <v>78</v>
      </c>
      <c r="AY182" s="209" t="s">
        <v>130</v>
      </c>
    </row>
    <row r="183" spans="2:51" s="11" customFormat="1" ht="13.5">
      <c r="B183" s="198"/>
      <c r="C183" s="199"/>
      <c r="D183" s="200" t="s">
        <v>140</v>
      </c>
      <c r="E183" s="201" t="s">
        <v>34</v>
      </c>
      <c r="F183" s="202" t="s">
        <v>307</v>
      </c>
      <c r="G183" s="199"/>
      <c r="H183" s="203">
        <v>40.785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87</v>
      </c>
      <c r="AV183" s="11" t="s">
        <v>87</v>
      </c>
      <c r="AW183" s="11" t="s">
        <v>41</v>
      </c>
      <c r="AX183" s="11" t="s">
        <v>78</v>
      </c>
      <c r="AY183" s="209" t="s">
        <v>130</v>
      </c>
    </row>
    <row r="184" spans="2:51" s="11" customFormat="1" ht="13.5">
      <c r="B184" s="198"/>
      <c r="C184" s="199"/>
      <c r="D184" s="200" t="s">
        <v>140</v>
      </c>
      <c r="E184" s="201" t="s">
        <v>34</v>
      </c>
      <c r="F184" s="202" t="s">
        <v>308</v>
      </c>
      <c r="G184" s="199"/>
      <c r="H184" s="203">
        <v>44.46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87</v>
      </c>
      <c r="AV184" s="11" t="s">
        <v>87</v>
      </c>
      <c r="AW184" s="11" t="s">
        <v>41</v>
      </c>
      <c r="AX184" s="11" t="s">
        <v>78</v>
      </c>
      <c r="AY184" s="209" t="s">
        <v>130</v>
      </c>
    </row>
    <row r="185" spans="2:51" s="11" customFormat="1" ht="13.5">
      <c r="B185" s="198"/>
      <c r="C185" s="199"/>
      <c r="D185" s="212" t="s">
        <v>140</v>
      </c>
      <c r="E185" s="213" t="s">
        <v>34</v>
      </c>
      <c r="F185" s="214" t="s">
        <v>309</v>
      </c>
      <c r="G185" s="199"/>
      <c r="H185" s="215">
        <v>44.76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140</v>
      </c>
      <c r="AU185" s="209" t="s">
        <v>87</v>
      </c>
      <c r="AV185" s="11" t="s">
        <v>87</v>
      </c>
      <c r="AW185" s="11" t="s">
        <v>41</v>
      </c>
      <c r="AX185" s="11" t="s">
        <v>78</v>
      </c>
      <c r="AY185" s="209" t="s">
        <v>130</v>
      </c>
    </row>
    <row r="186" spans="2:65" s="1" customFormat="1" ht="31.5" customHeight="1">
      <c r="B186" s="38"/>
      <c r="C186" s="186" t="s">
        <v>310</v>
      </c>
      <c r="D186" s="186" t="s">
        <v>133</v>
      </c>
      <c r="E186" s="187" t="s">
        <v>311</v>
      </c>
      <c r="F186" s="188" t="s">
        <v>312</v>
      </c>
      <c r="G186" s="189" t="s">
        <v>152</v>
      </c>
      <c r="H186" s="190">
        <v>829.485</v>
      </c>
      <c r="I186" s="191"/>
      <c r="J186" s="192">
        <f>ROUND(I186*H186,2)</f>
        <v>0</v>
      </c>
      <c r="K186" s="188" t="s">
        <v>137</v>
      </c>
      <c r="L186" s="58"/>
      <c r="M186" s="193" t="s">
        <v>34</v>
      </c>
      <c r="N186" s="194" t="s">
        <v>49</v>
      </c>
      <c r="O186" s="39"/>
      <c r="P186" s="195">
        <f>O186*H186</f>
        <v>0</v>
      </c>
      <c r="Q186" s="195">
        <v>0.0001</v>
      </c>
      <c r="R186" s="195">
        <f>Q186*H186</f>
        <v>0.08294850000000001</v>
      </c>
      <c r="S186" s="195">
        <v>0</v>
      </c>
      <c r="T186" s="196">
        <f>S186*H186</f>
        <v>0</v>
      </c>
      <c r="AR186" s="21" t="s">
        <v>230</v>
      </c>
      <c r="AT186" s="21" t="s">
        <v>133</v>
      </c>
      <c r="AU186" s="21" t="s">
        <v>87</v>
      </c>
      <c r="AY186" s="21" t="s">
        <v>130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1" t="s">
        <v>25</v>
      </c>
      <c r="BK186" s="197">
        <f>ROUND(I186*H186,2)</f>
        <v>0</v>
      </c>
      <c r="BL186" s="21" t="s">
        <v>230</v>
      </c>
      <c r="BM186" s="21" t="s">
        <v>313</v>
      </c>
    </row>
    <row r="187" spans="2:65" s="1" customFormat="1" ht="31.5" customHeight="1">
      <c r="B187" s="38"/>
      <c r="C187" s="186" t="s">
        <v>314</v>
      </c>
      <c r="D187" s="186" t="s">
        <v>133</v>
      </c>
      <c r="E187" s="187" t="s">
        <v>315</v>
      </c>
      <c r="F187" s="188" t="s">
        <v>316</v>
      </c>
      <c r="G187" s="189" t="s">
        <v>152</v>
      </c>
      <c r="H187" s="190">
        <v>829.485</v>
      </c>
      <c r="I187" s="191"/>
      <c r="J187" s="192">
        <f>ROUND(I187*H187,2)</f>
        <v>0</v>
      </c>
      <c r="K187" s="188" t="s">
        <v>137</v>
      </c>
      <c r="L187" s="58"/>
      <c r="M187" s="193" t="s">
        <v>34</v>
      </c>
      <c r="N187" s="194" t="s">
        <v>49</v>
      </c>
      <c r="O187" s="39"/>
      <c r="P187" s="195">
        <f>O187*H187</f>
        <v>0</v>
      </c>
      <c r="Q187" s="195">
        <v>0.00072</v>
      </c>
      <c r="R187" s="195">
        <f>Q187*H187</f>
        <v>0.5972292</v>
      </c>
      <c r="S187" s="195">
        <v>0</v>
      </c>
      <c r="T187" s="196">
        <f>S187*H187</f>
        <v>0</v>
      </c>
      <c r="AR187" s="21" t="s">
        <v>230</v>
      </c>
      <c r="AT187" s="21" t="s">
        <v>133</v>
      </c>
      <c r="AU187" s="21" t="s">
        <v>87</v>
      </c>
      <c r="AY187" s="21" t="s">
        <v>130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25</v>
      </c>
      <c r="BK187" s="197">
        <f>ROUND(I187*H187,2)</f>
        <v>0</v>
      </c>
      <c r="BL187" s="21" t="s">
        <v>230</v>
      </c>
      <c r="BM187" s="21" t="s">
        <v>317</v>
      </c>
    </row>
    <row r="188" spans="2:63" s="10" customFormat="1" ht="29.85" customHeight="1">
      <c r="B188" s="169"/>
      <c r="C188" s="170"/>
      <c r="D188" s="183" t="s">
        <v>77</v>
      </c>
      <c r="E188" s="184" t="s">
        <v>318</v>
      </c>
      <c r="F188" s="184" t="s">
        <v>319</v>
      </c>
      <c r="G188" s="170"/>
      <c r="H188" s="170"/>
      <c r="I188" s="173"/>
      <c r="J188" s="185">
        <f>BK188</f>
        <v>0</v>
      </c>
      <c r="K188" s="170"/>
      <c r="L188" s="175"/>
      <c r="M188" s="176"/>
      <c r="N188" s="177"/>
      <c r="O188" s="177"/>
      <c r="P188" s="178">
        <f>SUM(P189:P261)</f>
        <v>0</v>
      </c>
      <c r="Q188" s="177"/>
      <c r="R188" s="178">
        <f>SUM(R189:R261)</f>
        <v>3.4304313</v>
      </c>
      <c r="S188" s="177"/>
      <c r="T188" s="179">
        <f>SUM(T189:T261)</f>
        <v>0.6262341</v>
      </c>
      <c r="AR188" s="180" t="s">
        <v>87</v>
      </c>
      <c r="AT188" s="181" t="s">
        <v>77</v>
      </c>
      <c r="AU188" s="181" t="s">
        <v>25</v>
      </c>
      <c r="AY188" s="180" t="s">
        <v>130</v>
      </c>
      <c r="BK188" s="182">
        <f>SUM(BK189:BK261)</f>
        <v>0</v>
      </c>
    </row>
    <row r="189" spans="2:65" s="1" customFormat="1" ht="22.5" customHeight="1">
      <c r="B189" s="38"/>
      <c r="C189" s="186" t="s">
        <v>320</v>
      </c>
      <c r="D189" s="186" t="s">
        <v>133</v>
      </c>
      <c r="E189" s="187" t="s">
        <v>321</v>
      </c>
      <c r="F189" s="188" t="s">
        <v>322</v>
      </c>
      <c r="G189" s="189" t="s">
        <v>152</v>
      </c>
      <c r="H189" s="190">
        <v>2020.11</v>
      </c>
      <c r="I189" s="191"/>
      <c r="J189" s="192">
        <f>ROUND(I189*H189,2)</f>
        <v>0</v>
      </c>
      <c r="K189" s="188" t="s">
        <v>137</v>
      </c>
      <c r="L189" s="58"/>
      <c r="M189" s="193" t="s">
        <v>34</v>
      </c>
      <c r="N189" s="194" t="s">
        <v>49</v>
      </c>
      <c r="O189" s="39"/>
      <c r="P189" s="195">
        <f>O189*H189</f>
        <v>0</v>
      </c>
      <c r="Q189" s="195">
        <v>0.001</v>
      </c>
      <c r="R189" s="195">
        <f>Q189*H189</f>
        <v>2.02011</v>
      </c>
      <c r="S189" s="195">
        <v>0.00031</v>
      </c>
      <c r="T189" s="196">
        <f>S189*H189</f>
        <v>0.6262341</v>
      </c>
      <c r="AR189" s="21" t="s">
        <v>230</v>
      </c>
      <c r="AT189" s="21" t="s">
        <v>133</v>
      </c>
      <c r="AU189" s="21" t="s">
        <v>87</v>
      </c>
      <c r="AY189" s="21" t="s">
        <v>130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21" t="s">
        <v>25</v>
      </c>
      <c r="BK189" s="197">
        <f>ROUND(I189*H189,2)</f>
        <v>0</v>
      </c>
      <c r="BL189" s="21" t="s">
        <v>230</v>
      </c>
      <c r="BM189" s="21" t="s">
        <v>323</v>
      </c>
    </row>
    <row r="190" spans="2:47" s="1" customFormat="1" ht="27">
      <c r="B190" s="38"/>
      <c r="C190" s="60"/>
      <c r="D190" s="200" t="s">
        <v>154</v>
      </c>
      <c r="E190" s="60"/>
      <c r="F190" s="210" t="s">
        <v>324</v>
      </c>
      <c r="G190" s="60"/>
      <c r="H190" s="60"/>
      <c r="I190" s="156"/>
      <c r="J190" s="60"/>
      <c r="K190" s="60"/>
      <c r="L190" s="58"/>
      <c r="M190" s="211"/>
      <c r="N190" s="39"/>
      <c r="O190" s="39"/>
      <c r="P190" s="39"/>
      <c r="Q190" s="39"/>
      <c r="R190" s="39"/>
      <c r="S190" s="39"/>
      <c r="T190" s="75"/>
      <c r="AT190" s="21" t="s">
        <v>154</v>
      </c>
      <c r="AU190" s="21" t="s">
        <v>87</v>
      </c>
    </row>
    <row r="191" spans="2:51" s="11" customFormat="1" ht="13.5">
      <c r="B191" s="198"/>
      <c r="C191" s="199"/>
      <c r="D191" s="200" t="s">
        <v>140</v>
      </c>
      <c r="E191" s="201" t="s">
        <v>34</v>
      </c>
      <c r="F191" s="202" t="s">
        <v>325</v>
      </c>
      <c r="G191" s="199"/>
      <c r="H191" s="203">
        <v>262.629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140</v>
      </c>
      <c r="AU191" s="209" t="s">
        <v>87</v>
      </c>
      <c r="AV191" s="11" t="s">
        <v>87</v>
      </c>
      <c r="AW191" s="11" t="s">
        <v>41</v>
      </c>
      <c r="AX191" s="11" t="s">
        <v>78</v>
      </c>
      <c r="AY191" s="209" t="s">
        <v>130</v>
      </c>
    </row>
    <row r="192" spans="2:51" s="11" customFormat="1" ht="13.5">
      <c r="B192" s="198"/>
      <c r="C192" s="199"/>
      <c r="D192" s="200" t="s">
        <v>140</v>
      </c>
      <c r="E192" s="201" t="s">
        <v>34</v>
      </c>
      <c r="F192" s="202" t="s">
        <v>326</v>
      </c>
      <c r="G192" s="199"/>
      <c r="H192" s="203">
        <v>125.101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140</v>
      </c>
      <c r="AU192" s="209" t="s">
        <v>87</v>
      </c>
      <c r="AV192" s="11" t="s">
        <v>87</v>
      </c>
      <c r="AW192" s="11" t="s">
        <v>41</v>
      </c>
      <c r="AX192" s="11" t="s">
        <v>78</v>
      </c>
      <c r="AY192" s="209" t="s">
        <v>130</v>
      </c>
    </row>
    <row r="193" spans="2:51" s="11" customFormat="1" ht="13.5">
      <c r="B193" s="198"/>
      <c r="C193" s="199"/>
      <c r="D193" s="200" t="s">
        <v>140</v>
      </c>
      <c r="E193" s="201" t="s">
        <v>34</v>
      </c>
      <c r="F193" s="202" t="s">
        <v>327</v>
      </c>
      <c r="G193" s="199"/>
      <c r="H193" s="203">
        <v>137.6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140</v>
      </c>
      <c r="AU193" s="209" t="s">
        <v>87</v>
      </c>
      <c r="AV193" s="11" t="s">
        <v>87</v>
      </c>
      <c r="AW193" s="11" t="s">
        <v>41</v>
      </c>
      <c r="AX193" s="11" t="s">
        <v>78</v>
      </c>
      <c r="AY193" s="209" t="s">
        <v>130</v>
      </c>
    </row>
    <row r="194" spans="2:51" s="11" customFormat="1" ht="13.5">
      <c r="B194" s="198"/>
      <c r="C194" s="199"/>
      <c r="D194" s="200" t="s">
        <v>140</v>
      </c>
      <c r="E194" s="201" t="s">
        <v>34</v>
      </c>
      <c r="F194" s="202" t="s">
        <v>328</v>
      </c>
      <c r="G194" s="199"/>
      <c r="H194" s="203">
        <v>140.026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87</v>
      </c>
      <c r="AV194" s="11" t="s">
        <v>87</v>
      </c>
      <c r="AW194" s="11" t="s">
        <v>41</v>
      </c>
      <c r="AX194" s="11" t="s">
        <v>78</v>
      </c>
      <c r="AY194" s="209" t="s">
        <v>130</v>
      </c>
    </row>
    <row r="195" spans="2:51" s="11" customFormat="1" ht="13.5">
      <c r="B195" s="198"/>
      <c r="C195" s="199"/>
      <c r="D195" s="200" t="s">
        <v>140</v>
      </c>
      <c r="E195" s="201" t="s">
        <v>34</v>
      </c>
      <c r="F195" s="202" t="s">
        <v>329</v>
      </c>
      <c r="G195" s="199"/>
      <c r="H195" s="203">
        <v>39.132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140</v>
      </c>
      <c r="AU195" s="209" t="s">
        <v>87</v>
      </c>
      <c r="AV195" s="11" t="s">
        <v>87</v>
      </c>
      <c r="AW195" s="11" t="s">
        <v>41</v>
      </c>
      <c r="AX195" s="11" t="s">
        <v>78</v>
      </c>
      <c r="AY195" s="209" t="s">
        <v>130</v>
      </c>
    </row>
    <row r="196" spans="2:51" s="11" customFormat="1" ht="13.5">
      <c r="B196" s="198"/>
      <c r="C196" s="199"/>
      <c r="D196" s="200" t="s">
        <v>140</v>
      </c>
      <c r="E196" s="201" t="s">
        <v>34</v>
      </c>
      <c r="F196" s="202" t="s">
        <v>330</v>
      </c>
      <c r="G196" s="199"/>
      <c r="H196" s="203">
        <v>44.493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140</v>
      </c>
      <c r="AU196" s="209" t="s">
        <v>87</v>
      </c>
      <c r="AV196" s="11" t="s">
        <v>87</v>
      </c>
      <c r="AW196" s="11" t="s">
        <v>41</v>
      </c>
      <c r="AX196" s="11" t="s">
        <v>78</v>
      </c>
      <c r="AY196" s="209" t="s">
        <v>130</v>
      </c>
    </row>
    <row r="197" spans="2:51" s="11" customFormat="1" ht="13.5">
      <c r="B197" s="198"/>
      <c r="C197" s="199"/>
      <c r="D197" s="200" t="s">
        <v>140</v>
      </c>
      <c r="E197" s="201" t="s">
        <v>34</v>
      </c>
      <c r="F197" s="202" t="s">
        <v>331</v>
      </c>
      <c r="G197" s="199"/>
      <c r="H197" s="203">
        <v>56.136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87</v>
      </c>
      <c r="AV197" s="11" t="s">
        <v>87</v>
      </c>
      <c r="AW197" s="11" t="s">
        <v>41</v>
      </c>
      <c r="AX197" s="11" t="s">
        <v>78</v>
      </c>
      <c r="AY197" s="209" t="s">
        <v>130</v>
      </c>
    </row>
    <row r="198" spans="2:51" s="11" customFormat="1" ht="13.5">
      <c r="B198" s="198"/>
      <c r="C198" s="199"/>
      <c r="D198" s="200" t="s">
        <v>140</v>
      </c>
      <c r="E198" s="201" t="s">
        <v>34</v>
      </c>
      <c r="F198" s="202" t="s">
        <v>332</v>
      </c>
      <c r="G198" s="199"/>
      <c r="H198" s="203">
        <v>52.782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87</v>
      </c>
      <c r="AV198" s="11" t="s">
        <v>87</v>
      </c>
      <c r="AW198" s="11" t="s">
        <v>41</v>
      </c>
      <c r="AX198" s="11" t="s">
        <v>78</v>
      </c>
      <c r="AY198" s="209" t="s">
        <v>130</v>
      </c>
    </row>
    <row r="199" spans="2:51" s="11" customFormat="1" ht="13.5">
      <c r="B199" s="198"/>
      <c r="C199" s="199"/>
      <c r="D199" s="200" t="s">
        <v>140</v>
      </c>
      <c r="E199" s="201" t="s">
        <v>34</v>
      </c>
      <c r="F199" s="202" t="s">
        <v>333</v>
      </c>
      <c r="G199" s="199"/>
      <c r="H199" s="203">
        <v>21.66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87</v>
      </c>
      <c r="AV199" s="11" t="s">
        <v>87</v>
      </c>
      <c r="AW199" s="11" t="s">
        <v>41</v>
      </c>
      <c r="AX199" s="11" t="s">
        <v>78</v>
      </c>
      <c r="AY199" s="209" t="s">
        <v>130</v>
      </c>
    </row>
    <row r="200" spans="2:51" s="11" customFormat="1" ht="13.5">
      <c r="B200" s="198"/>
      <c r="C200" s="199"/>
      <c r="D200" s="200" t="s">
        <v>140</v>
      </c>
      <c r="E200" s="201" t="s">
        <v>34</v>
      </c>
      <c r="F200" s="202" t="s">
        <v>334</v>
      </c>
      <c r="G200" s="199"/>
      <c r="H200" s="203">
        <v>35.974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87</v>
      </c>
      <c r="AV200" s="11" t="s">
        <v>87</v>
      </c>
      <c r="AW200" s="11" t="s">
        <v>41</v>
      </c>
      <c r="AX200" s="11" t="s">
        <v>78</v>
      </c>
      <c r="AY200" s="209" t="s">
        <v>130</v>
      </c>
    </row>
    <row r="201" spans="2:51" s="11" customFormat="1" ht="13.5">
      <c r="B201" s="198"/>
      <c r="C201" s="199"/>
      <c r="D201" s="200" t="s">
        <v>140</v>
      </c>
      <c r="E201" s="201" t="s">
        <v>34</v>
      </c>
      <c r="F201" s="202" t="s">
        <v>335</v>
      </c>
      <c r="G201" s="199"/>
      <c r="H201" s="203">
        <v>61.19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87</v>
      </c>
      <c r="AV201" s="11" t="s">
        <v>87</v>
      </c>
      <c r="AW201" s="11" t="s">
        <v>41</v>
      </c>
      <c r="AX201" s="11" t="s">
        <v>78</v>
      </c>
      <c r="AY201" s="209" t="s">
        <v>130</v>
      </c>
    </row>
    <row r="202" spans="2:51" s="11" customFormat="1" ht="13.5">
      <c r="B202" s="198"/>
      <c r="C202" s="199"/>
      <c r="D202" s="200" t="s">
        <v>140</v>
      </c>
      <c r="E202" s="201" t="s">
        <v>34</v>
      </c>
      <c r="F202" s="202" t="s">
        <v>336</v>
      </c>
      <c r="G202" s="199"/>
      <c r="H202" s="203">
        <v>55.246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140</v>
      </c>
      <c r="AU202" s="209" t="s">
        <v>87</v>
      </c>
      <c r="AV202" s="11" t="s">
        <v>87</v>
      </c>
      <c r="AW202" s="11" t="s">
        <v>41</v>
      </c>
      <c r="AX202" s="11" t="s">
        <v>78</v>
      </c>
      <c r="AY202" s="209" t="s">
        <v>130</v>
      </c>
    </row>
    <row r="203" spans="2:51" s="11" customFormat="1" ht="13.5">
      <c r="B203" s="198"/>
      <c r="C203" s="199"/>
      <c r="D203" s="200" t="s">
        <v>140</v>
      </c>
      <c r="E203" s="201" t="s">
        <v>34</v>
      </c>
      <c r="F203" s="202" t="s">
        <v>337</v>
      </c>
      <c r="G203" s="199"/>
      <c r="H203" s="203">
        <v>23.826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140</v>
      </c>
      <c r="AU203" s="209" t="s">
        <v>87</v>
      </c>
      <c r="AV203" s="11" t="s">
        <v>87</v>
      </c>
      <c r="AW203" s="11" t="s">
        <v>41</v>
      </c>
      <c r="AX203" s="11" t="s">
        <v>78</v>
      </c>
      <c r="AY203" s="209" t="s">
        <v>130</v>
      </c>
    </row>
    <row r="204" spans="2:51" s="11" customFormat="1" ht="13.5">
      <c r="B204" s="198"/>
      <c r="C204" s="199"/>
      <c r="D204" s="200" t="s">
        <v>140</v>
      </c>
      <c r="E204" s="201" t="s">
        <v>34</v>
      </c>
      <c r="F204" s="202" t="s">
        <v>338</v>
      </c>
      <c r="G204" s="199"/>
      <c r="H204" s="203">
        <v>37.03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87</v>
      </c>
      <c r="AV204" s="11" t="s">
        <v>87</v>
      </c>
      <c r="AW204" s="11" t="s">
        <v>41</v>
      </c>
      <c r="AX204" s="11" t="s">
        <v>78</v>
      </c>
      <c r="AY204" s="209" t="s">
        <v>130</v>
      </c>
    </row>
    <row r="205" spans="2:51" s="11" customFormat="1" ht="13.5">
      <c r="B205" s="198"/>
      <c r="C205" s="199"/>
      <c r="D205" s="200" t="s">
        <v>140</v>
      </c>
      <c r="E205" s="201" t="s">
        <v>34</v>
      </c>
      <c r="F205" s="202" t="s">
        <v>339</v>
      </c>
      <c r="G205" s="199"/>
      <c r="H205" s="203">
        <v>37.797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140</v>
      </c>
      <c r="AU205" s="209" t="s">
        <v>87</v>
      </c>
      <c r="AV205" s="11" t="s">
        <v>87</v>
      </c>
      <c r="AW205" s="11" t="s">
        <v>41</v>
      </c>
      <c r="AX205" s="11" t="s">
        <v>78</v>
      </c>
      <c r="AY205" s="209" t="s">
        <v>130</v>
      </c>
    </row>
    <row r="206" spans="2:51" s="11" customFormat="1" ht="13.5">
      <c r="B206" s="198"/>
      <c r="C206" s="199"/>
      <c r="D206" s="200" t="s">
        <v>140</v>
      </c>
      <c r="E206" s="201" t="s">
        <v>34</v>
      </c>
      <c r="F206" s="202" t="s">
        <v>340</v>
      </c>
      <c r="G206" s="199"/>
      <c r="H206" s="203">
        <v>43.842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140</v>
      </c>
      <c r="AU206" s="209" t="s">
        <v>87</v>
      </c>
      <c r="AV206" s="11" t="s">
        <v>87</v>
      </c>
      <c r="AW206" s="11" t="s">
        <v>41</v>
      </c>
      <c r="AX206" s="11" t="s">
        <v>78</v>
      </c>
      <c r="AY206" s="209" t="s">
        <v>130</v>
      </c>
    </row>
    <row r="207" spans="2:51" s="11" customFormat="1" ht="13.5">
      <c r="B207" s="198"/>
      <c r="C207" s="199"/>
      <c r="D207" s="200" t="s">
        <v>140</v>
      </c>
      <c r="E207" s="201" t="s">
        <v>34</v>
      </c>
      <c r="F207" s="202" t="s">
        <v>341</v>
      </c>
      <c r="G207" s="199"/>
      <c r="H207" s="203">
        <v>42.521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140</v>
      </c>
      <c r="AU207" s="209" t="s">
        <v>87</v>
      </c>
      <c r="AV207" s="11" t="s">
        <v>87</v>
      </c>
      <c r="AW207" s="11" t="s">
        <v>41</v>
      </c>
      <c r="AX207" s="11" t="s">
        <v>78</v>
      </c>
      <c r="AY207" s="209" t="s">
        <v>130</v>
      </c>
    </row>
    <row r="208" spans="2:51" s="11" customFormat="1" ht="13.5">
      <c r="B208" s="198"/>
      <c r="C208" s="199"/>
      <c r="D208" s="200" t="s">
        <v>140</v>
      </c>
      <c r="E208" s="201" t="s">
        <v>34</v>
      </c>
      <c r="F208" s="202" t="s">
        <v>342</v>
      </c>
      <c r="G208" s="199"/>
      <c r="H208" s="203">
        <v>52.043</v>
      </c>
      <c r="I208" s="204"/>
      <c r="J208" s="199"/>
      <c r="K208" s="199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140</v>
      </c>
      <c r="AU208" s="209" t="s">
        <v>87</v>
      </c>
      <c r="AV208" s="11" t="s">
        <v>87</v>
      </c>
      <c r="AW208" s="11" t="s">
        <v>41</v>
      </c>
      <c r="AX208" s="11" t="s">
        <v>78</v>
      </c>
      <c r="AY208" s="209" t="s">
        <v>130</v>
      </c>
    </row>
    <row r="209" spans="2:51" s="11" customFormat="1" ht="13.5">
      <c r="B209" s="198"/>
      <c r="C209" s="199"/>
      <c r="D209" s="200" t="s">
        <v>140</v>
      </c>
      <c r="E209" s="201" t="s">
        <v>34</v>
      </c>
      <c r="F209" s="202" t="s">
        <v>343</v>
      </c>
      <c r="G209" s="199"/>
      <c r="H209" s="203">
        <v>112.597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140</v>
      </c>
      <c r="AU209" s="209" t="s">
        <v>87</v>
      </c>
      <c r="AV209" s="11" t="s">
        <v>87</v>
      </c>
      <c r="AW209" s="11" t="s">
        <v>41</v>
      </c>
      <c r="AX209" s="11" t="s">
        <v>78</v>
      </c>
      <c r="AY209" s="209" t="s">
        <v>130</v>
      </c>
    </row>
    <row r="210" spans="2:51" s="11" customFormat="1" ht="13.5">
      <c r="B210" s="198"/>
      <c r="C210" s="199"/>
      <c r="D210" s="200" t="s">
        <v>140</v>
      </c>
      <c r="E210" s="201" t="s">
        <v>34</v>
      </c>
      <c r="F210" s="202" t="s">
        <v>344</v>
      </c>
      <c r="G210" s="199"/>
      <c r="H210" s="203">
        <v>136.91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140</v>
      </c>
      <c r="AU210" s="209" t="s">
        <v>87</v>
      </c>
      <c r="AV210" s="11" t="s">
        <v>87</v>
      </c>
      <c r="AW210" s="11" t="s">
        <v>41</v>
      </c>
      <c r="AX210" s="11" t="s">
        <v>78</v>
      </c>
      <c r="AY210" s="209" t="s">
        <v>130</v>
      </c>
    </row>
    <row r="211" spans="2:51" s="11" customFormat="1" ht="13.5">
      <c r="B211" s="198"/>
      <c r="C211" s="199"/>
      <c r="D211" s="200" t="s">
        <v>140</v>
      </c>
      <c r="E211" s="201" t="s">
        <v>34</v>
      </c>
      <c r="F211" s="202" t="s">
        <v>345</v>
      </c>
      <c r="G211" s="199"/>
      <c r="H211" s="203">
        <v>73.066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87</v>
      </c>
      <c r="AV211" s="11" t="s">
        <v>87</v>
      </c>
      <c r="AW211" s="11" t="s">
        <v>41</v>
      </c>
      <c r="AX211" s="11" t="s">
        <v>78</v>
      </c>
      <c r="AY211" s="209" t="s">
        <v>130</v>
      </c>
    </row>
    <row r="212" spans="2:51" s="11" customFormat="1" ht="13.5">
      <c r="B212" s="198"/>
      <c r="C212" s="199"/>
      <c r="D212" s="200" t="s">
        <v>140</v>
      </c>
      <c r="E212" s="201" t="s">
        <v>34</v>
      </c>
      <c r="F212" s="202" t="s">
        <v>346</v>
      </c>
      <c r="G212" s="199"/>
      <c r="H212" s="203">
        <v>61.037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87</v>
      </c>
      <c r="AV212" s="11" t="s">
        <v>87</v>
      </c>
      <c r="AW212" s="11" t="s">
        <v>41</v>
      </c>
      <c r="AX212" s="11" t="s">
        <v>78</v>
      </c>
      <c r="AY212" s="209" t="s">
        <v>130</v>
      </c>
    </row>
    <row r="213" spans="2:51" s="11" customFormat="1" ht="13.5">
      <c r="B213" s="198"/>
      <c r="C213" s="199"/>
      <c r="D213" s="200" t="s">
        <v>140</v>
      </c>
      <c r="E213" s="201" t="s">
        <v>34</v>
      </c>
      <c r="F213" s="202" t="s">
        <v>347</v>
      </c>
      <c r="G213" s="199"/>
      <c r="H213" s="203">
        <v>22.202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87</v>
      </c>
      <c r="AV213" s="11" t="s">
        <v>87</v>
      </c>
      <c r="AW213" s="11" t="s">
        <v>41</v>
      </c>
      <c r="AX213" s="11" t="s">
        <v>78</v>
      </c>
      <c r="AY213" s="209" t="s">
        <v>130</v>
      </c>
    </row>
    <row r="214" spans="2:51" s="11" customFormat="1" ht="13.5">
      <c r="B214" s="198"/>
      <c r="C214" s="199"/>
      <c r="D214" s="200" t="s">
        <v>140</v>
      </c>
      <c r="E214" s="201" t="s">
        <v>34</v>
      </c>
      <c r="F214" s="202" t="s">
        <v>348</v>
      </c>
      <c r="G214" s="199"/>
      <c r="H214" s="203">
        <v>36.238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140</v>
      </c>
      <c r="AU214" s="209" t="s">
        <v>87</v>
      </c>
      <c r="AV214" s="11" t="s">
        <v>87</v>
      </c>
      <c r="AW214" s="11" t="s">
        <v>41</v>
      </c>
      <c r="AX214" s="11" t="s">
        <v>78</v>
      </c>
      <c r="AY214" s="209" t="s">
        <v>130</v>
      </c>
    </row>
    <row r="215" spans="2:51" s="11" customFormat="1" ht="13.5">
      <c r="B215" s="198"/>
      <c r="C215" s="199"/>
      <c r="D215" s="200" t="s">
        <v>140</v>
      </c>
      <c r="E215" s="201" t="s">
        <v>34</v>
      </c>
      <c r="F215" s="202" t="s">
        <v>349</v>
      </c>
      <c r="G215" s="199"/>
      <c r="H215" s="203">
        <v>46.028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140</v>
      </c>
      <c r="AU215" s="209" t="s">
        <v>87</v>
      </c>
      <c r="AV215" s="11" t="s">
        <v>87</v>
      </c>
      <c r="AW215" s="11" t="s">
        <v>41</v>
      </c>
      <c r="AX215" s="11" t="s">
        <v>78</v>
      </c>
      <c r="AY215" s="209" t="s">
        <v>130</v>
      </c>
    </row>
    <row r="216" spans="2:51" s="11" customFormat="1" ht="13.5">
      <c r="B216" s="198"/>
      <c r="C216" s="199"/>
      <c r="D216" s="200" t="s">
        <v>140</v>
      </c>
      <c r="E216" s="201" t="s">
        <v>34</v>
      </c>
      <c r="F216" s="202" t="s">
        <v>350</v>
      </c>
      <c r="G216" s="199"/>
      <c r="H216" s="203">
        <v>47.854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140</v>
      </c>
      <c r="AU216" s="209" t="s">
        <v>87</v>
      </c>
      <c r="AV216" s="11" t="s">
        <v>87</v>
      </c>
      <c r="AW216" s="11" t="s">
        <v>41</v>
      </c>
      <c r="AX216" s="11" t="s">
        <v>78</v>
      </c>
      <c r="AY216" s="209" t="s">
        <v>130</v>
      </c>
    </row>
    <row r="217" spans="2:51" s="11" customFormat="1" ht="13.5">
      <c r="B217" s="198"/>
      <c r="C217" s="199"/>
      <c r="D217" s="200" t="s">
        <v>140</v>
      </c>
      <c r="E217" s="201" t="s">
        <v>34</v>
      </c>
      <c r="F217" s="202" t="s">
        <v>351</v>
      </c>
      <c r="G217" s="199"/>
      <c r="H217" s="203">
        <v>54.872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140</v>
      </c>
      <c r="AU217" s="209" t="s">
        <v>87</v>
      </c>
      <c r="AV217" s="11" t="s">
        <v>87</v>
      </c>
      <c r="AW217" s="11" t="s">
        <v>41</v>
      </c>
      <c r="AX217" s="11" t="s">
        <v>78</v>
      </c>
      <c r="AY217" s="209" t="s">
        <v>130</v>
      </c>
    </row>
    <row r="218" spans="2:51" s="11" customFormat="1" ht="13.5">
      <c r="B218" s="198"/>
      <c r="C218" s="199"/>
      <c r="D218" s="200" t="s">
        <v>140</v>
      </c>
      <c r="E218" s="201" t="s">
        <v>34</v>
      </c>
      <c r="F218" s="202" t="s">
        <v>352</v>
      </c>
      <c r="G218" s="199"/>
      <c r="H218" s="203">
        <v>52.166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140</v>
      </c>
      <c r="AU218" s="209" t="s">
        <v>87</v>
      </c>
      <c r="AV218" s="11" t="s">
        <v>87</v>
      </c>
      <c r="AW218" s="11" t="s">
        <v>41</v>
      </c>
      <c r="AX218" s="11" t="s">
        <v>78</v>
      </c>
      <c r="AY218" s="209" t="s">
        <v>130</v>
      </c>
    </row>
    <row r="219" spans="2:51" s="11" customFormat="1" ht="13.5">
      <c r="B219" s="198"/>
      <c r="C219" s="199"/>
      <c r="D219" s="200" t="s">
        <v>140</v>
      </c>
      <c r="E219" s="201" t="s">
        <v>34</v>
      </c>
      <c r="F219" s="202" t="s">
        <v>353</v>
      </c>
      <c r="G219" s="199"/>
      <c r="H219" s="203">
        <v>55.594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140</v>
      </c>
      <c r="AU219" s="209" t="s">
        <v>87</v>
      </c>
      <c r="AV219" s="11" t="s">
        <v>87</v>
      </c>
      <c r="AW219" s="11" t="s">
        <v>41</v>
      </c>
      <c r="AX219" s="11" t="s">
        <v>78</v>
      </c>
      <c r="AY219" s="209" t="s">
        <v>130</v>
      </c>
    </row>
    <row r="220" spans="2:51" s="11" customFormat="1" ht="13.5">
      <c r="B220" s="198"/>
      <c r="C220" s="199"/>
      <c r="D220" s="212" t="s">
        <v>140</v>
      </c>
      <c r="E220" s="213" t="s">
        <v>34</v>
      </c>
      <c r="F220" s="214" t="s">
        <v>354</v>
      </c>
      <c r="G220" s="199"/>
      <c r="H220" s="215">
        <v>52.518</v>
      </c>
      <c r="I220" s="204"/>
      <c r="J220" s="199"/>
      <c r="K220" s="199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87</v>
      </c>
      <c r="AV220" s="11" t="s">
        <v>87</v>
      </c>
      <c r="AW220" s="11" t="s">
        <v>41</v>
      </c>
      <c r="AX220" s="11" t="s">
        <v>78</v>
      </c>
      <c r="AY220" s="209" t="s">
        <v>130</v>
      </c>
    </row>
    <row r="221" spans="2:65" s="1" customFormat="1" ht="22.5" customHeight="1">
      <c r="B221" s="38"/>
      <c r="C221" s="186" t="s">
        <v>355</v>
      </c>
      <c r="D221" s="186" t="s">
        <v>133</v>
      </c>
      <c r="E221" s="187" t="s">
        <v>356</v>
      </c>
      <c r="F221" s="188" t="s">
        <v>357</v>
      </c>
      <c r="G221" s="189" t="s">
        <v>152</v>
      </c>
      <c r="H221" s="190">
        <v>1046.85</v>
      </c>
      <c r="I221" s="191"/>
      <c r="J221" s="192">
        <f>ROUND(I221*H221,2)</f>
        <v>0</v>
      </c>
      <c r="K221" s="188" t="s">
        <v>137</v>
      </c>
      <c r="L221" s="58"/>
      <c r="M221" s="193" t="s">
        <v>34</v>
      </c>
      <c r="N221" s="194" t="s">
        <v>49</v>
      </c>
      <c r="O221" s="39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1" t="s">
        <v>230</v>
      </c>
      <c r="AT221" s="21" t="s">
        <v>133</v>
      </c>
      <c r="AU221" s="21" t="s">
        <v>87</v>
      </c>
      <c r="AY221" s="21" t="s">
        <v>130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1" t="s">
        <v>25</v>
      </c>
      <c r="BK221" s="197">
        <f>ROUND(I221*H221,2)</f>
        <v>0</v>
      </c>
      <c r="BL221" s="21" t="s">
        <v>230</v>
      </c>
      <c r="BM221" s="21" t="s">
        <v>358</v>
      </c>
    </row>
    <row r="222" spans="2:47" s="1" customFormat="1" ht="40.5">
      <c r="B222" s="38"/>
      <c r="C222" s="60"/>
      <c r="D222" s="200" t="s">
        <v>154</v>
      </c>
      <c r="E222" s="60"/>
      <c r="F222" s="210" t="s">
        <v>359</v>
      </c>
      <c r="G222" s="60"/>
      <c r="H222" s="60"/>
      <c r="I222" s="156"/>
      <c r="J222" s="60"/>
      <c r="K222" s="60"/>
      <c r="L222" s="58"/>
      <c r="M222" s="211"/>
      <c r="N222" s="39"/>
      <c r="O222" s="39"/>
      <c r="P222" s="39"/>
      <c r="Q222" s="39"/>
      <c r="R222" s="39"/>
      <c r="S222" s="39"/>
      <c r="T222" s="75"/>
      <c r="AT222" s="21" t="s">
        <v>154</v>
      </c>
      <c r="AU222" s="21" t="s">
        <v>87</v>
      </c>
    </row>
    <row r="223" spans="2:51" s="11" customFormat="1" ht="13.5">
      <c r="B223" s="198"/>
      <c r="C223" s="199"/>
      <c r="D223" s="200" t="s">
        <v>140</v>
      </c>
      <c r="E223" s="201" t="s">
        <v>34</v>
      </c>
      <c r="F223" s="202" t="s">
        <v>325</v>
      </c>
      <c r="G223" s="199"/>
      <c r="H223" s="203">
        <v>262.629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87</v>
      </c>
      <c r="AV223" s="11" t="s">
        <v>87</v>
      </c>
      <c r="AW223" s="11" t="s">
        <v>41</v>
      </c>
      <c r="AX223" s="11" t="s">
        <v>78</v>
      </c>
      <c r="AY223" s="209" t="s">
        <v>130</v>
      </c>
    </row>
    <row r="224" spans="2:51" s="11" customFormat="1" ht="13.5">
      <c r="B224" s="198"/>
      <c r="C224" s="199"/>
      <c r="D224" s="200" t="s">
        <v>140</v>
      </c>
      <c r="E224" s="201" t="s">
        <v>34</v>
      </c>
      <c r="F224" s="202" t="s">
        <v>327</v>
      </c>
      <c r="G224" s="199"/>
      <c r="H224" s="203">
        <v>137.6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140</v>
      </c>
      <c r="AU224" s="209" t="s">
        <v>87</v>
      </c>
      <c r="AV224" s="11" t="s">
        <v>87</v>
      </c>
      <c r="AW224" s="11" t="s">
        <v>41</v>
      </c>
      <c r="AX224" s="11" t="s">
        <v>78</v>
      </c>
      <c r="AY224" s="209" t="s">
        <v>130</v>
      </c>
    </row>
    <row r="225" spans="2:51" s="11" customFormat="1" ht="13.5">
      <c r="B225" s="198"/>
      <c r="C225" s="199"/>
      <c r="D225" s="200" t="s">
        <v>140</v>
      </c>
      <c r="E225" s="201" t="s">
        <v>34</v>
      </c>
      <c r="F225" s="202" t="s">
        <v>329</v>
      </c>
      <c r="G225" s="199"/>
      <c r="H225" s="203">
        <v>39.132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140</v>
      </c>
      <c r="AU225" s="209" t="s">
        <v>87</v>
      </c>
      <c r="AV225" s="11" t="s">
        <v>87</v>
      </c>
      <c r="AW225" s="11" t="s">
        <v>41</v>
      </c>
      <c r="AX225" s="11" t="s">
        <v>78</v>
      </c>
      <c r="AY225" s="209" t="s">
        <v>130</v>
      </c>
    </row>
    <row r="226" spans="2:51" s="11" customFormat="1" ht="13.5">
      <c r="B226" s="198"/>
      <c r="C226" s="199"/>
      <c r="D226" s="200" t="s">
        <v>140</v>
      </c>
      <c r="E226" s="201" t="s">
        <v>34</v>
      </c>
      <c r="F226" s="202" t="s">
        <v>331</v>
      </c>
      <c r="G226" s="199"/>
      <c r="H226" s="203">
        <v>56.136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87</v>
      </c>
      <c r="AV226" s="11" t="s">
        <v>87</v>
      </c>
      <c r="AW226" s="11" t="s">
        <v>41</v>
      </c>
      <c r="AX226" s="11" t="s">
        <v>78</v>
      </c>
      <c r="AY226" s="209" t="s">
        <v>130</v>
      </c>
    </row>
    <row r="227" spans="2:51" s="11" customFormat="1" ht="13.5">
      <c r="B227" s="198"/>
      <c r="C227" s="199"/>
      <c r="D227" s="200" t="s">
        <v>140</v>
      </c>
      <c r="E227" s="201" t="s">
        <v>34</v>
      </c>
      <c r="F227" s="202" t="s">
        <v>333</v>
      </c>
      <c r="G227" s="199"/>
      <c r="H227" s="203">
        <v>21.66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140</v>
      </c>
      <c r="AU227" s="209" t="s">
        <v>87</v>
      </c>
      <c r="AV227" s="11" t="s">
        <v>87</v>
      </c>
      <c r="AW227" s="11" t="s">
        <v>41</v>
      </c>
      <c r="AX227" s="11" t="s">
        <v>78</v>
      </c>
      <c r="AY227" s="209" t="s">
        <v>130</v>
      </c>
    </row>
    <row r="228" spans="2:51" s="11" customFormat="1" ht="13.5">
      <c r="B228" s="198"/>
      <c r="C228" s="199"/>
      <c r="D228" s="200" t="s">
        <v>140</v>
      </c>
      <c r="E228" s="201" t="s">
        <v>34</v>
      </c>
      <c r="F228" s="202" t="s">
        <v>335</v>
      </c>
      <c r="G228" s="199"/>
      <c r="H228" s="203">
        <v>61.19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140</v>
      </c>
      <c r="AU228" s="209" t="s">
        <v>87</v>
      </c>
      <c r="AV228" s="11" t="s">
        <v>87</v>
      </c>
      <c r="AW228" s="11" t="s">
        <v>41</v>
      </c>
      <c r="AX228" s="11" t="s">
        <v>78</v>
      </c>
      <c r="AY228" s="209" t="s">
        <v>130</v>
      </c>
    </row>
    <row r="229" spans="2:51" s="11" customFormat="1" ht="13.5">
      <c r="B229" s="198"/>
      <c r="C229" s="199"/>
      <c r="D229" s="200" t="s">
        <v>140</v>
      </c>
      <c r="E229" s="201" t="s">
        <v>34</v>
      </c>
      <c r="F229" s="202" t="s">
        <v>337</v>
      </c>
      <c r="G229" s="199"/>
      <c r="H229" s="203">
        <v>23.826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140</v>
      </c>
      <c r="AU229" s="209" t="s">
        <v>87</v>
      </c>
      <c r="AV229" s="11" t="s">
        <v>87</v>
      </c>
      <c r="AW229" s="11" t="s">
        <v>41</v>
      </c>
      <c r="AX229" s="11" t="s">
        <v>78</v>
      </c>
      <c r="AY229" s="209" t="s">
        <v>130</v>
      </c>
    </row>
    <row r="230" spans="2:51" s="11" customFormat="1" ht="13.5">
      <c r="B230" s="198"/>
      <c r="C230" s="199"/>
      <c r="D230" s="200" t="s">
        <v>140</v>
      </c>
      <c r="E230" s="201" t="s">
        <v>34</v>
      </c>
      <c r="F230" s="202" t="s">
        <v>339</v>
      </c>
      <c r="G230" s="199"/>
      <c r="H230" s="203">
        <v>37.797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87</v>
      </c>
      <c r="AV230" s="11" t="s">
        <v>87</v>
      </c>
      <c r="AW230" s="11" t="s">
        <v>41</v>
      </c>
      <c r="AX230" s="11" t="s">
        <v>78</v>
      </c>
      <c r="AY230" s="209" t="s">
        <v>130</v>
      </c>
    </row>
    <row r="231" spans="2:51" s="11" customFormat="1" ht="13.5">
      <c r="B231" s="198"/>
      <c r="C231" s="199"/>
      <c r="D231" s="200" t="s">
        <v>140</v>
      </c>
      <c r="E231" s="201" t="s">
        <v>34</v>
      </c>
      <c r="F231" s="202" t="s">
        <v>341</v>
      </c>
      <c r="G231" s="199"/>
      <c r="H231" s="203">
        <v>42.521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140</v>
      </c>
      <c r="AU231" s="209" t="s">
        <v>87</v>
      </c>
      <c r="AV231" s="11" t="s">
        <v>87</v>
      </c>
      <c r="AW231" s="11" t="s">
        <v>41</v>
      </c>
      <c r="AX231" s="11" t="s">
        <v>78</v>
      </c>
      <c r="AY231" s="209" t="s">
        <v>130</v>
      </c>
    </row>
    <row r="232" spans="2:51" s="11" customFormat="1" ht="13.5">
      <c r="B232" s="198"/>
      <c r="C232" s="199"/>
      <c r="D232" s="200" t="s">
        <v>140</v>
      </c>
      <c r="E232" s="201" t="s">
        <v>34</v>
      </c>
      <c r="F232" s="202" t="s">
        <v>343</v>
      </c>
      <c r="G232" s="199"/>
      <c r="H232" s="203">
        <v>112.597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140</v>
      </c>
      <c r="AU232" s="209" t="s">
        <v>87</v>
      </c>
      <c r="AV232" s="11" t="s">
        <v>87</v>
      </c>
      <c r="AW232" s="11" t="s">
        <v>41</v>
      </c>
      <c r="AX232" s="11" t="s">
        <v>78</v>
      </c>
      <c r="AY232" s="209" t="s">
        <v>130</v>
      </c>
    </row>
    <row r="233" spans="2:51" s="11" customFormat="1" ht="13.5">
      <c r="B233" s="198"/>
      <c r="C233" s="199"/>
      <c r="D233" s="200" t="s">
        <v>140</v>
      </c>
      <c r="E233" s="201" t="s">
        <v>34</v>
      </c>
      <c r="F233" s="202" t="s">
        <v>345</v>
      </c>
      <c r="G233" s="199"/>
      <c r="H233" s="203">
        <v>73.066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140</v>
      </c>
      <c r="AU233" s="209" t="s">
        <v>87</v>
      </c>
      <c r="AV233" s="11" t="s">
        <v>87</v>
      </c>
      <c r="AW233" s="11" t="s">
        <v>41</v>
      </c>
      <c r="AX233" s="11" t="s">
        <v>78</v>
      </c>
      <c r="AY233" s="209" t="s">
        <v>130</v>
      </c>
    </row>
    <row r="234" spans="2:51" s="11" customFormat="1" ht="13.5">
      <c r="B234" s="198"/>
      <c r="C234" s="199"/>
      <c r="D234" s="200" t="s">
        <v>140</v>
      </c>
      <c r="E234" s="201" t="s">
        <v>34</v>
      </c>
      <c r="F234" s="202" t="s">
        <v>347</v>
      </c>
      <c r="G234" s="199"/>
      <c r="H234" s="203">
        <v>22.202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140</v>
      </c>
      <c r="AU234" s="209" t="s">
        <v>87</v>
      </c>
      <c r="AV234" s="11" t="s">
        <v>87</v>
      </c>
      <c r="AW234" s="11" t="s">
        <v>41</v>
      </c>
      <c r="AX234" s="11" t="s">
        <v>78</v>
      </c>
      <c r="AY234" s="209" t="s">
        <v>130</v>
      </c>
    </row>
    <row r="235" spans="2:51" s="11" customFormat="1" ht="13.5">
      <c r="B235" s="198"/>
      <c r="C235" s="199"/>
      <c r="D235" s="200" t="s">
        <v>140</v>
      </c>
      <c r="E235" s="201" t="s">
        <v>34</v>
      </c>
      <c r="F235" s="202" t="s">
        <v>349</v>
      </c>
      <c r="G235" s="199"/>
      <c r="H235" s="203">
        <v>46.028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140</v>
      </c>
      <c r="AU235" s="209" t="s">
        <v>87</v>
      </c>
      <c r="AV235" s="11" t="s">
        <v>87</v>
      </c>
      <c r="AW235" s="11" t="s">
        <v>41</v>
      </c>
      <c r="AX235" s="11" t="s">
        <v>78</v>
      </c>
      <c r="AY235" s="209" t="s">
        <v>130</v>
      </c>
    </row>
    <row r="236" spans="2:51" s="11" customFormat="1" ht="13.5">
      <c r="B236" s="198"/>
      <c r="C236" s="199"/>
      <c r="D236" s="200" t="s">
        <v>140</v>
      </c>
      <c r="E236" s="201" t="s">
        <v>34</v>
      </c>
      <c r="F236" s="202" t="s">
        <v>351</v>
      </c>
      <c r="G236" s="199"/>
      <c r="H236" s="203">
        <v>54.872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140</v>
      </c>
      <c r="AU236" s="209" t="s">
        <v>87</v>
      </c>
      <c r="AV236" s="11" t="s">
        <v>87</v>
      </c>
      <c r="AW236" s="11" t="s">
        <v>41</v>
      </c>
      <c r="AX236" s="11" t="s">
        <v>78</v>
      </c>
      <c r="AY236" s="209" t="s">
        <v>130</v>
      </c>
    </row>
    <row r="237" spans="2:51" s="11" customFormat="1" ht="13.5">
      <c r="B237" s="198"/>
      <c r="C237" s="199"/>
      <c r="D237" s="212" t="s">
        <v>140</v>
      </c>
      <c r="E237" s="213" t="s">
        <v>34</v>
      </c>
      <c r="F237" s="214" t="s">
        <v>353</v>
      </c>
      <c r="G237" s="199"/>
      <c r="H237" s="215">
        <v>55.594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140</v>
      </c>
      <c r="AU237" s="209" t="s">
        <v>87</v>
      </c>
      <c r="AV237" s="11" t="s">
        <v>87</v>
      </c>
      <c r="AW237" s="11" t="s">
        <v>41</v>
      </c>
      <c r="AX237" s="11" t="s">
        <v>78</v>
      </c>
      <c r="AY237" s="209" t="s">
        <v>130</v>
      </c>
    </row>
    <row r="238" spans="2:65" s="1" customFormat="1" ht="22.5" customHeight="1">
      <c r="B238" s="38"/>
      <c r="C238" s="217" t="s">
        <v>360</v>
      </c>
      <c r="D238" s="217" t="s">
        <v>361</v>
      </c>
      <c r="E238" s="218" t="s">
        <v>362</v>
      </c>
      <c r="F238" s="219" t="s">
        <v>363</v>
      </c>
      <c r="G238" s="220" t="s">
        <v>152</v>
      </c>
      <c r="H238" s="221">
        <v>1099.193</v>
      </c>
      <c r="I238" s="222"/>
      <c r="J238" s="223">
        <f>ROUND(I238*H238,2)</f>
        <v>0</v>
      </c>
      <c r="K238" s="219" t="s">
        <v>137</v>
      </c>
      <c r="L238" s="224"/>
      <c r="M238" s="225" t="s">
        <v>34</v>
      </c>
      <c r="N238" s="226" t="s">
        <v>49</v>
      </c>
      <c r="O238" s="39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AR238" s="21" t="s">
        <v>360</v>
      </c>
      <c r="AT238" s="21" t="s">
        <v>361</v>
      </c>
      <c r="AU238" s="21" t="s">
        <v>87</v>
      </c>
      <c r="AY238" s="21" t="s">
        <v>130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21" t="s">
        <v>25</v>
      </c>
      <c r="BK238" s="197">
        <f>ROUND(I238*H238,2)</f>
        <v>0</v>
      </c>
      <c r="BL238" s="21" t="s">
        <v>230</v>
      </c>
      <c r="BM238" s="21" t="s">
        <v>364</v>
      </c>
    </row>
    <row r="239" spans="2:51" s="11" customFormat="1" ht="13.5">
      <c r="B239" s="198"/>
      <c r="C239" s="199"/>
      <c r="D239" s="212" t="s">
        <v>140</v>
      </c>
      <c r="E239" s="199"/>
      <c r="F239" s="214" t="s">
        <v>365</v>
      </c>
      <c r="G239" s="199"/>
      <c r="H239" s="215">
        <v>1099.193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140</v>
      </c>
      <c r="AU239" s="209" t="s">
        <v>87</v>
      </c>
      <c r="AV239" s="11" t="s">
        <v>87</v>
      </c>
      <c r="AW239" s="11" t="s">
        <v>6</v>
      </c>
      <c r="AX239" s="11" t="s">
        <v>25</v>
      </c>
      <c r="AY239" s="209" t="s">
        <v>130</v>
      </c>
    </row>
    <row r="240" spans="2:65" s="1" customFormat="1" ht="22.5" customHeight="1">
      <c r="B240" s="38"/>
      <c r="C240" s="186" t="s">
        <v>366</v>
      </c>
      <c r="D240" s="186" t="s">
        <v>133</v>
      </c>
      <c r="E240" s="187" t="s">
        <v>367</v>
      </c>
      <c r="F240" s="188" t="s">
        <v>368</v>
      </c>
      <c r="G240" s="189" t="s">
        <v>152</v>
      </c>
      <c r="H240" s="190">
        <v>2849.59</v>
      </c>
      <c r="I240" s="191"/>
      <c r="J240" s="192">
        <f>ROUND(I240*H240,2)</f>
        <v>0</v>
      </c>
      <c r="K240" s="188" t="s">
        <v>137</v>
      </c>
      <c r="L240" s="58"/>
      <c r="M240" s="193" t="s">
        <v>34</v>
      </c>
      <c r="N240" s="194" t="s">
        <v>49</v>
      </c>
      <c r="O240" s="39"/>
      <c r="P240" s="195">
        <f>O240*H240</f>
        <v>0</v>
      </c>
      <c r="Q240" s="195">
        <v>0.0002</v>
      </c>
      <c r="R240" s="195">
        <f>Q240*H240</f>
        <v>0.569918</v>
      </c>
      <c r="S240" s="195">
        <v>0</v>
      </c>
      <c r="T240" s="196">
        <f>S240*H240</f>
        <v>0</v>
      </c>
      <c r="AR240" s="21" t="s">
        <v>230</v>
      </c>
      <c r="AT240" s="21" t="s">
        <v>133</v>
      </c>
      <c r="AU240" s="21" t="s">
        <v>87</v>
      </c>
      <c r="AY240" s="21" t="s">
        <v>130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21" t="s">
        <v>25</v>
      </c>
      <c r="BK240" s="197">
        <f>ROUND(I240*H240,2)</f>
        <v>0</v>
      </c>
      <c r="BL240" s="21" t="s">
        <v>230</v>
      </c>
      <c r="BM240" s="21" t="s">
        <v>369</v>
      </c>
    </row>
    <row r="241" spans="2:65" s="1" customFormat="1" ht="31.5" customHeight="1">
      <c r="B241" s="38"/>
      <c r="C241" s="186" t="s">
        <v>370</v>
      </c>
      <c r="D241" s="186" t="s">
        <v>133</v>
      </c>
      <c r="E241" s="187" t="s">
        <v>371</v>
      </c>
      <c r="F241" s="188" t="s">
        <v>372</v>
      </c>
      <c r="G241" s="189" t="s">
        <v>152</v>
      </c>
      <c r="H241" s="190">
        <v>194.88</v>
      </c>
      <c r="I241" s="191"/>
      <c r="J241" s="192">
        <f>ROUND(I241*H241,2)</f>
        <v>0</v>
      </c>
      <c r="K241" s="188" t="s">
        <v>137</v>
      </c>
      <c r="L241" s="58"/>
      <c r="M241" s="193" t="s">
        <v>34</v>
      </c>
      <c r="N241" s="194" t="s">
        <v>49</v>
      </c>
      <c r="O241" s="39"/>
      <c r="P241" s="195">
        <f>O241*H241</f>
        <v>0</v>
      </c>
      <c r="Q241" s="195">
        <v>2E-05</v>
      </c>
      <c r="R241" s="195">
        <f>Q241*H241</f>
        <v>0.0038976</v>
      </c>
      <c r="S241" s="195">
        <v>0</v>
      </c>
      <c r="T241" s="196">
        <f>S241*H241</f>
        <v>0</v>
      </c>
      <c r="AR241" s="21" t="s">
        <v>230</v>
      </c>
      <c r="AT241" s="21" t="s">
        <v>133</v>
      </c>
      <c r="AU241" s="21" t="s">
        <v>87</v>
      </c>
      <c r="AY241" s="21" t="s">
        <v>130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1" t="s">
        <v>25</v>
      </c>
      <c r="BK241" s="197">
        <f>ROUND(I241*H241,2)</f>
        <v>0</v>
      </c>
      <c r="BL241" s="21" t="s">
        <v>230</v>
      </c>
      <c r="BM241" s="21" t="s">
        <v>373</v>
      </c>
    </row>
    <row r="242" spans="2:65" s="1" customFormat="1" ht="22.5" customHeight="1">
      <c r="B242" s="38"/>
      <c r="C242" s="186" t="s">
        <v>374</v>
      </c>
      <c r="D242" s="186" t="s">
        <v>133</v>
      </c>
      <c r="E242" s="187" t="s">
        <v>375</v>
      </c>
      <c r="F242" s="188" t="s">
        <v>376</v>
      </c>
      <c r="G242" s="189" t="s">
        <v>152</v>
      </c>
      <c r="H242" s="190">
        <v>39.2</v>
      </c>
      <c r="I242" s="191"/>
      <c r="J242" s="192">
        <f>ROUND(I242*H242,2)</f>
        <v>0</v>
      </c>
      <c r="K242" s="188" t="s">
        <v>137</v>
      </c>
      <c r="L242" s="58"/>
      <c r="M242" s="193" t="s">
        <v>34</v>
      </c>
      <c r="N242" s="194" t="s">
        <v>49</v>
      </c>
      <c r="O242" s="39"/>
      <c r="P242" s="195">
        <f>O242*H242</f>
        <v>0</v>
      </c>
      <c r="Q242" s="195">
        <v>1E-05</v>
      </c>
      <c r="R242" s="195">
        <f>Q242*H242</f>
        <v>0.00039200000000000004</v>
      </c>
      <c r="S242" s="195">
        <v>0</v>
      </c>
      <c r="T242" s="196">
        <f>S242*H242</f>
        <v>0</v>
      </c>
      <c r="AR242" s="21" t="s">
        <v>230</v>
      </c>
      <c r="AT242" s="21" t="s">
        <v>133</v>
      </c>
      <c r="AU242" s="21" t="s">
        <v>87</v>
      </c>
      <c r="AY242" s="21" t="s">
        <v>130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1" t="s">
        <v>25</v>
      </c>
      <c r="BK242" s="197">
        <f>ROUND(I242*H242,2)</f>
        <v>0</v>
      </c>
      <c r="BL242" s="21" t="s">
        <v>230</v>
      </c>
      <c r="BM242" s="21" t="s">
        <v>377</v>
      </c>
    </row>
    <row r="243" spans="2:51" s="11" customFormat="1" ht="13.5">
      <c r="B243" s="198"/>
      <c r="C243" s="199"/>
      <c r="D243" s="200" t="s">
        <v>140</v>
      </c>
      <c r="E243" s="201" t="s">
        <v>34</v>
      </c>
      <c r="F243" s="202" t="s">
        <v>378</v>
      </c>
      <c r="G243" s="199"/>
      <c r="H243" s="203">
        <v>36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140</v>
      </c>
      <c r="AU243" s="209" t="s">
        <v>87</v>
      </c>
      <c r="AV243" s="11" t="s">
        <v>87</v>
      </c>
      <c r="AW243" s="11" t="s">
        <v>41</v>
      </c>
      <c r="AX243" s="11" t="s">
        <v>78</v>
      </c>
      <c r="AY243" s="209" t="s">
        <v>130</v>
      </c>
    </row>
    <row r="244" spans="2:51" s="11" customFormat="1" ht="13.5">
      <c r="B244" s="198"/>
      <c r="C244" s="199"/>
      <c r="D244" s="212" t="s">
        <v>140</v>
      </c>
      <c r="E244" s="213" t="s">
        <v>34</v>
      </c>
      <c r="F244" s="214" t="s">
        <v>379</v>
      </c>
      <c r="G244" s="199"/>
      <c r="H244" s="215">
        <v>3.2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140</v>
      </c>
      <c r="AU244" s="209" t="s">
        <v>87</v>
      </c>
      <c r="AV244" s="11" t="s">
        <v>87</v>
      </c>
      <c r="AW244" s="11" t="s">
        <v>41</v>
      </c>
      <c r="AX244" s="11" t="s">
        <v>78</v>
      </c>
      <c r="AY244" s="209" t="s">
        <v>130</v>
      </c>
    </row>
    <row r="245" spans="2:65" s="1" customFormat="1" ht="31.5" customHeight="1">
      <c r="B245" s="38"/>
      <c r="C245" s="186" t="s">
        <v>380</v>
      </c>
      <c r="D245" s="186" t="s">
        <v>133</v>
      </c>
      <c r="E245" s="187" t="s">
        <v>381</v>
      </c>
      <c r="F245" s="188" t="s">
        <v>382</v>
      </c>
      <c r="G245" s="189" t="s">
        <v>152</v>
      </c>
      <c r="H245" s="190">
        <v>2849.59</v>
      </c>
      <c r="I245" s="191"/>
      <c r="J245" s="192">
        <f>ROUND(I245*H245,2)</f>
        <v>0</v>
      </c>
      <c r="K245" s="188" t="s">
        <v>137</v>
      </c>
      <c r="L245" s="58"/>
      <c r="M245" s="193" t="s">
        <v>34</v>
      </c>
      <c r="N245" s="194" t="s">
        <v>49</v>
      </c>
      <c r="O245" s="39"/>
      <c r="P245" s="195">
        <f>O245*H245</f>
        <v>0</v>
      </c>
      <c r="Q245" s="195">
        <v>0.00029</v>
      </c>
      <c r="R245" s="195">
        <f>Q245*H245</f>
        <v>0.8263811000000001</v>
      </c>
      <c r="S245" s="195">
        <v>0</v>
      </c>
      <c r="T245" s="196">
        <f>S245*H245</f>
        <v>0</v>
      </c>
      <c r="AR245" s="21" t="s">
        <v>230</v>
      </c>
      <c r="AT245" s="21" t="s">
        <v>133</v>
      </c>
      <c r="AU245" s="21" t="s">
        <v>87</v>
      </c>
      <c r="AY245" s="21" t="s">
        <v>130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21" t="s">
        <v>25</v>
      </c>
      <c r="BK245" s="197">
        <f>ROUND(I245*H245,2)</f>
        <v>0</v>
      </c>
      <c r="BL245" s="21" t="s">
        <v>230</v>
      </c>
      <c r="BM245" s="21" t="s">
        <v>383</v>
      </c>
    </row>
    <row r="246" spans="2:65" s="1" customFormat="1" ht="31.5" customHeight="1">
      <c r="B246" s="38"/>
      <c r="C246" s="186" t="s">
        <v>384</v>
      </c>
      <c r="D246" s="186" t="s">
        <v>133</v>
      </c>
      <c r="E246" s="187" t="s">
        <v>385</v>
      </c>
      <c r="F246" s="188" t="s">
        <v>386</v>
      </c>
      <c r="G246" s="189" t="s">
        <v>152</v>
      </c>
      <c r="H246" s="190">
        <v>973.26</v>
      </c>
      <c r="I246" s="191"/>
      <c r="J246" s="192">
        <f>ROUND(I246*H246,2)</f>
        <v>0</v>
      </c>
      <c r="K246" s="188" t="s">
        <v>137</v>
      </c>
      <c r="L246" s="58"/>
      <c r="M246" s="193" t="s">
        <v>34</v>
      </c>
      <c r="N246" s="194" t="s">
        <v>49</v>
      </c>
      <c r="O246" s="39"/>
      <c r="P246" s="195">
        <f>O246*H246</f>
        <v>0</v>
      </c>
      <c r="Q246" s="195">
        <v>1E-05</v>
      </c>
      <c r="R246" s="195">
        <f>Q246*H246</f>
        <v>0.009732600000000001</v>
      </c>
      <c r="S246" s="195">
        <v>0</v>
      </c>
      <c r="T246" s="196">
        <f>S246*H246</f>
        <v>0</v>
      </c>
      <c r="AR246" s="21" t="s">
        <v>230</v>
      </c>
      <c r="AT246" s="21" t="s">
        <v>133</v>
      </c>
      <c r="AU246" s="21" t="s">
        <v>87</v>
      </c>
      <c r="AY246" s="21" t="s">
        <v>130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21" t="s">
        <v>25</v>
      </c>
      <c r="BK246" s="197">
        <f>ROUND(I246*H246,2)</f>
        <v>0</v>
      </c>
      <c r="BL246" s="21" t="s">
        <v>230</v>
      </c>
      <c r="BM246" s="21" t="s">
        <v>387</v>
      </c>
    </row>
    <row r="247" spans="2:51" s="11" customFormat="1" ht="13.5">
      <c r="B247" s="198"/>
      <c r="C247" s="199"/>
      <c r="D247" s="200" t="s">
        <v>140</v>
      </c>
      <c r="E247" s="201" t="s">
        <v>34</v>
      </c>
      <c r="F247" s="202" t="s">
        <v>326</v>
      </c>
      <c r="G247" s="199"/>
      <c r="H247" s="203">
        <v>125.101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140</v>
      </c>
      <c r="AU247" s="209" t="s">
        <v>87</v>
      </c>
      <c r="AV247" s="11" t="s">
        <v>87</v>
      </c>
      <c r="AW247" s="11" t="s">
        <v>41</v>
      </c>
      <c r="AX247" s="11" t="s">
        <v>78</v>
      </c>
      <c r="AY247" s="209" t="s">
        <v>130</v>
      </c>
    </row>
    <row r="248" spans="2:51" s="11" customFormat="1" ht="13.5">
      <c r="B248" s="198"/>
      <c r="C248" s="199"/>
      <c r="D248" s="200" t="s">
        <v>140</v>
      </c>
      <c r="E248" s="201" t="s">
        <v>34</v>
      </c>
      <c r="F248" s="202" t="s">
        <v>328</v>
      </c>
      <c r="G248" s="199"/>
      <c r="H248" s="203">
        <v>140.026</v>
      </c>
      <c r="I248" s="204"/>
      <c r="J248" s="199"/>
      <c r="K248" s="199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140</v>
      </c>
      <c r="AU248" s="209" t="s">
        <v>87</v>
      </c>
      <c r="AV248" s="11" t="s">
        <v>87</v>
      </c>
      <c r="AW248" s="11" t="s">
        <v>41</v>
      </c>
      <c r="AX248" s="11" t="s">
        <v>78</v>
      </c>
      <c r="AY248" s="209" t="s">
        <v>130</v>
      </c>
    </row>
    <row r="249" spans="2:51" s="11" customFormat="1" ht="13.5">
      <c r="B249" s="198"/>
      <c r="C249" s="199"/>
      <c r="D249" s="200" t="s">
        <v>140</v>
      </c>
      <c r="E249" s="201" t="s">
        <v>34</v>
      </c>
      <c r="F249" s="202" t="s">
        <v>330</v>
      </c>
      <c r="G249" s="199"/>
      <c r="H249" s="203">
        <v>44.493</v>
      </c>
      <c r="I249" s="204"/>
      <c r="J249" s="199"/>
      <c r="K249" s="199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140</v>
      </c>
      <c r="AU249" s="209" t="s">
        <v>87</v>
      </c>
      <c r="AV249" s="11" t="s">
        <v>87</v>
      </c>
      <c r="AW249" s="11" t="s">
        <v>41</v>
      </c>
      <c r="AX249" s="11" t="s">
        <v>78</v>
      </c>
      <c r="AY249" s="209" t="s">
        <v>130</v>
      </c>
    </row>
    <row r="250" spans="2:51" s="11" customFormat="1" ht="13.5">
      <c r="B250" s="198"/>
      <c r="C250" s="199"/>
      <c r="D250" s="200" t="s">
        <v>140</v>
      </c>
      <c r="E250" s="201" t="s">
        <v>34</v>
      </c>
      <c r="F250" s="202" t="s">
        <v>332</v>
      </c>
      <c r="G250" s="199"/>
      <c r="H250" s="203">
        <v>52.782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140</v>
      </c>
      <c r="AU250" s="209" t="s">
        <v>87</v>
      </c>
      <c r="AV250" s="11" t="s">
        <v>87</v>
      </c>
      <c r="AW250" s="11" t="s">
        <v>41</v>
      </c>
      <c r="AX250" s="11" t="s">
        <v>78</v>
      </c>
      <c r="AY250" s="209" t="s">
        <v>130</v>
      </c>
    </row>
    <row r="251" spans="2:51" s="11" customFormat="1" ht="13.5">
      <c r="B251" s="198"/>
      <c r="C251" s="199"/>
      <c r="D251" s="200" t="s">
        <v>140</v>
      </c>
      <c r="E251" s="201" t="s">
        <v>34</v>
      </c>
      <c r="F251" s="202" t="s">
        <v>334</v>
      </c>
      <c r="G251" s="199"/>
      <c r="H251" s="203">
        <v>35.974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140</v>
      </c>
      <c r="AU251" s="209" t="s">
        <v>87</v>
      </c>
      <c r="AV251" s="11" t="s">
        <v>87</v>
      </c>
      <c r="AW251" s="11" t="s">
        <v>41</v>
      </c>
      <c r="AX251" s="11" t="s">
        <v>78</v>
      </c>
      <c r="AY251" s="209" t="s">
        <v>130</v>
      </c>
    </row>
    <row r="252" spans="2:51" s="11" customFormat="1" ht="13.5">
      <c r="B252" s="198"/>
      <c r="C252" s="199"/>
      <c r="D252" s="200" t="s">
        <v>140</v>
      </c>
      <c r="E252" s="201" t="s">
        <v>34</v>
      </c>
      <c r="F252" s="202" t="s">
        <v>336</v>
      </c>
      <c r="G252" s="199"/>
      <c r="H252" s="203">
        <v>55.246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87</v>
      </c>
      <c r="AV252" s="11" t="s">
        <v>87</v>
      </c>
      <c r="AW252" s="11" t="s">
        <v>41</v>
      </c>
      <c r="AX252" s="11" t="s">
        <v>78</v>
      </c>
      <c r="AY252" s="209" t="s">
        <v>130</v>
      </c>
    </row>
    <row r="253" spans="2:51" s="11" customFormat="1" ht="13.5">
      <c r="B253" s="198"/>
      <c r="C253" s="199"/>
      <c r="D253" s="200" t="s">
        <v>140</v>
      </c>
      <c r="E253" s="201" t="s">
        <v>34</v>
      </c>
      <c r="F253" s="202" t="s">
        <v>338</v>
      </c>
      <c r="G253" s="199"/>
      <c r="H253" s="203">
        <v>37.03</v>
      </c>
      <c r="I253" s="204"/>
      <c r="J253" s="199"/>
      <c r="K253" s="199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140</v>
      </c>
      <c r="AU253" s="209" t="s">
        <v>87</v>
      </c>
      <c r="AV253" s="11" t="s">
        <v>87</v>
      </c>
      <c r="AW253" s="11" t="s">
        <v>41</v>
      </c>
      <c r="AX253" s="11" t="s">
        <v>78</v>
      </c>
      <c r="AY253" s="209" t="s">
        <v>130</v>
      </c>
    </row>
    <row r="254" spans="2:51" s="11" customFormat="1" ht="13.5">
      <c r="B254" s="198"/>
      <c r="C254" s="199"/>
      <c r="D254" s="200" t="s">
        <v>140</v>
      </c>
      <c r="E254" s="201" t="s">
        <v>34</v>
      </c>
      <c r="F254" s="202" t="s">
        <v>340</v>
      </c>
      <c r="G254" s="199"/>
      <c r="H254" s="203">
        <v>43.842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140</v>
      </c>
      <c r="AU254" s="209" t="s">
        <v>87</v>
      </c>
      <c r="AV254" s="11" t="s">
        <v>87</v>
      </c>
      <c r="AW254" s="11" t="s">
        <v>41</v>
      </c>
      <c r="AX254" s="11" t="s">
        <v>78</v>
      </c>
      <c r="AY254" s="209" t="s">
        <v>130</v>
      </c>
    </row>
    <row r="255" spans="2:51" s="11" customFormat="1" ht="13.5">
      <c r="B255" s="198"/>
      <c r="C255" s="199"/>
      <c r="D255" s="200" t="s">
        <v>140</v>
      </c>
      <c r="E255" s="201" t="s">
        <v>34</v>
      </c>
      <c r="F255" s="202" t="s">
        <v>342</v>
      </c>
      <c r="G255" s="199"/>
      <c r="H255" s="203">
        <v>52.043</v>
      </c>
      <c r="I255" s="204"/>
      <c r="J255" s="199"/>
      <c r="K255" s="199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87</v>
      </c>
      <c r="AV255" s="11" t="s">
        <v>87</v>
      </c>
      <c r="AW255" s="11" t="s">
        <v>41</v>
      </c>
      <c r="AX255" s="11" t="s">
        <v>78</v>
      </c>
      <c r="AY255" s="209" t="s">
        <v>130</v>
      </c>
    </row>
    <row r="256" spans="2:51" s="11" customFormat="1" ht="13.5">
      <c r="B256" s="198"/>
      <c r="C256" s="199"/>
      <c r="D256" s="200" t="s">
        <v>140</v>
      </c>
      <c r="E256" s="201" t="s">
        <v>34</v>
      </c>
      <c r="F256" s="202" t="s">
        <v>344</v>
      </c>
      <c r="G256" s="199"/>
      <c r="H256" s="203">
        <v>136.91</v>
      </c>
      <c r="I256" s="204"/>
      <c r="J256" s="199"/>
      <c r="K256" s="199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140</v>
      </c>
      <c r="AU256" s="209" t="s">
        <v>87</v>
      </c>
      <c r="AV256" s="11" t="s">
        <v>87</v>
      </c>
      <c r="AW256" s="11" t="s">
        <v>41</v>
      </c>
      <c r="AX256" s="11" t="s">
        <v>78</v>
      </c>
      <c r="AY256" s="209" t="s">
        <v>130</v>
      </c>
    </row>
    <row r="257" spans="2:51" s="11" customFormat="1" ht="13.5">
      <c r="B257" s="198"/>
      <c r="C257" s="199"/>
      <c r="D257" s="200" t="s">
        <v>140</v>
      </c>
      <c r="E257" s="201" t="s">
        <v>34</v>
      </c>
      <c r="F257" s="202" t="s">
        <v>346</v>
      </c>
      <c r="G257" s="199"/>
      <c r="H257" s="203">
        <v>61.037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140</v>
      </c>
      <c r="AU257" s="209" t="s">
        <v>87</v>
      </c>
      <c r="AV257" s="11" t="s">
        <v>87</v>
      </c>
      <c r="AW257" s="11" t="s">
        <v>41</v>
      </c>
      <c r="AX257" s="11" t="s">
        <v>78</v>
      </c>
      <c r="AY257" s="209" t="s">
        <v>130</v>
      </c>
    </row>
    <row r="258" spans="2:51" s="11" customFormat="1" ht="13.5">
      <c r="B258" s="198"/>
      <c r="C258" s="199"/>
      <c r="D258" s="200" t="s">
        <v>140</v>
      </c>
      <c r="E258" s="201" t="s">
        <v>34</v>
      </c>
      <c r="F258" s="202" t="s">
        <v>348</v>
      </c>
      <c r="G258" s="199"/>
      <c r="H258" s="203">
        <v>36.238</v>
      </c>
      <c r="I258" s="204"/>
      <c r="J258" s="199"/>
      <c r="K258" s="199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87</v>
      </c>
      <c r="AV258" s="11" t="s">
        <v>87</v>
      </c>
      <c r="AW258" s="11" t="s">
        <v>41</v>
      </c>
      <c r="AX258" s="11" t="s">
        <v>78</v>
      </c>
      <c r="AY258" s="209" t="s">
        <v>130</v>
      </c>
    </row>
    <row r="259" spans="2:51" s="11" customFormat="1" ht="13.5">
      <c r="B259" s="198"/>
      <c r="C259" s="199"/>
      <c r="D259" s="200" t="s">
        <v>140</v>
      </c>
      <c r="E259" s="201" t="s">
        <v>34</v>
      </c>
      <c r="F259" s="202" t="s">
        <v>350</v>
      </c>
      <c r="G259" s="199"/>
      <c r="H259" s="203">
        <v>47.854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87</v>
      </c>
      <c r="AV259" s="11" t="s">
        <v>87</v>
      </c>
      <c r="AW259" s="11" t="s">
        <v>41</v>
      </c>
      <c r="AX259" s="11" t="s">
        <v>78</v>
      </c>
      <c r="AY259" s="209" t="s">
        <v>130</v>
      </c>
    </row>
    <row r="260" spans="2:51" s="11" customFormat="1" ht="13.5">
      <c r="B260" s="198"/>
      <c r="C260" s="199"/>
      <c r="D260" s="200" t="s">
        <v>140</v>
      </c>
      <c r="E260" s="201" t="s">
        <v>34</v>
      </c>
      <c r="F260" s="202" t="s">
        <v>352</v>
      </c>
      <c r="G260" s="199"/>
      <c r="H260" s="203">
        <v>52.166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140</v>
      </c>
      <c r="AU260" s="209" t="s">
        <v>87</v>
      </c>
      <c r="AV260" s="11" t="s">
        <v>87</v>
      </c>
      <c r="AW260" s="11" t="s">
        <v>41</v>
      </c>
      <c r="AX260" s="11" t="s">
        <v>78</v>
      </c>
      <c r="AY260" s="209" t="s">
        <v>130</v>
      </c>
    </row>
    <row r="261" spans="2:51" s="11" customFormat="1" ht="13.5">
      <c r="B261" s="198"/>
      <c r="C261" s="199"/>
      <c r="D261" s="200" t="s">
        <v>140</v>
      </c>
      <c r="E261" s="201" t="s">
        <v>34</v>
      </c>
      <c r="F261" s="202" t="s">
        <v>354</v>
      </c>
      <c r="G261" s="199"/>
      <c r="H261" s="203">
        <v>52.518</v>
      </c>
      <c r="I261" s="204"/>
      <c r="J261" s="199"/>
      <c r="K261" s="199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140</v>
      </c>
      <c r="AU261" s="209" t="s">
        <v>87</v>
      </c>
      <c r="AV261" s="11" t="s">
        <v>87</v>
      </c>
      <c r="AW261" s="11" t="s">
        <v>41</v>
      </c>
      <c r="AX261" s="11" t="s">
        <v>78</v>
      </c>
      <c r="AY261" s="209" t="s">
        <v>130</v>
      </c>
    </row>
    <row r="262" spans="2:63" s="10" customFormat="1" ht="37.35" customHeight="1">
      <c r="B262" s="169"/>
      <c r="C262" s="170"/>
      <c r="D262" s="171" t="s">
        <v>77</v>
      </c>
      <c r="E262" s="172" t="s">
        <v>361</v>
      </c>
      <c r="F262" s="172" t="s">
        <v>388</v>
      </c>
      <c r="G262" s="170"/>
      <c r="H262" s="170"/>
      <c r="I262" s="173"/>
      <c r="J262" s="174">
        <f>BK262</f>
        <v>0</v>
      </c>
      <c r="K262" s="170"/>
      <c r="L262" s="175"/>
      <c r="M262" s="176"/>
      <c r="N262" s="177"/>
      <c r="O262" s="177"/>
      <c r="P262" s="178">
        <f>P263</f>
        <v>0</v>
      </c>
      <c r="Q262" s="177"/>
      <c r="R262" s="178">
        <f>R263</f>
        <v>0.032100000000000004</v>
      </c>
      <c r="S262" s="177"/>
      <c r="T262" s="179">
        <f>T263</f>
        <v>0</v>
      </c>
      <c r="AR262" s="180" t="s">
        <v>131</v>
      </c>
      <c r="AT262" s="181" t="s">
        <v>77</v>
      </c>
      <c r="AU262" s="181" t="s">
        <v>78</v>
      </c>
      <c r="AY262" s="180" t="s">
        <v>130</v>
      </c>
      <c r="BK262" s="182">
        <f>BK263</f>
        <v>0</v>
      </c>
    </row>
    <row r="263" spans="2:63" s="10" customFormat="1" ht="19.9" customHeight="1">
      <c r="B263" s="169"/>
      <c r="C263" s="170"/>
      <c r="D263" s="171" t="s">
        <v>77</v>
      </c>
      <c r="E263" s="227" t="s">
        <v>389</v>
      </c>
      <c r="F263" s="227" t="s">
        <v>390</v>
      </c>
      <c r="G263" s="170"/>
      <c r="H263" s="170"/>
      <c r="I263" s="173"/>
      <c r="J263" s="228">
        <f>BK263</f>
        <v>0</v>
      </c>
      <c r="K263" s="170"/>
      <c r="L263" s="175"/>
      <c r="M263" s="176"/>
      <c r="N263" s="177"/>
      <c r="O263" s="177"/>
      <c r="P263" s="178">
        <f>P264+P367</f>
        <v>0</v>
      </c>
      <c r="Q263" s="177"/>
      <c r="R263" s="178">
        <f>R264+R367</f>
        <v>0.032100000000000004</v>
      </c>
      <c r="S263" s="177"/>
      <c r="T263" s="179">
        <f>T264+T367</f>
        <v>0</v>
      </c>
      <c r="AR263" s="180" t="s">
        <v>131</v>
      </c>
      <c r="AT263" s="181" t="s">
        <v>77</v>
      </c>
      <c r="AU263" s="181" t="s">
        <v>25</v>
      </c>
      <c r="AY263" s="180" t="s">
        <v>130</v>
      </c>
      <c r="BK263" s="182">
        <f>BK264+BK367</f>
        <v>0</v>
      </c>
    </row>
    <row r="264" spans="2:63" s="10" customFormat="1" ht="14.85" customHeight="1">
      <c r="B264" s="169"/>
      <c r="C264" s="170"/>
      <c r="D264" s="183" t="s">
        <v>77</v>
      </c>
      <c r="E264" s="184" t="s">
        <v>391</v>
      </c>
      <c r="F264" s="184" t="s">
        <v>392</v>
      </c>
      <c r="G264" s="170"/>
      <c r="H264" s="170"/>
      <c r="I264" s="173"/>
      <c r="J264" s="185">
        <f>BK264</f>
        <v>0</v>
      </c>
      <c r="K264" s="170"/>
      <c r="L264" s="175"/>
      <c r="M264" s="176"/>
      <c r="N264" s="177"/>
      <c r="O264" s="177"/>
      <c r="P264" s="178">
        <f>SUM(P265:P366)</f>
        <v>0</v>
      </c>
      <c r="Q264" s="177"/>
      <c r="R264" s="178">
        <f>SUM(R265:R366)</f>
        <v>0</v>
      </c>
      <c r="S264" s="177"/>
      <c r="T264" s="179">
        <f>SUM(T265:T366)</f>
        <v>0</v>
      </c>
      <c r="AR264" s="180" t="s">
        <v>131</v>
      </c>
      <c r="AT264" s="181" t="s">
        <v>77</v>
      </c>
      <c r="AU264" s="181" t="s">
        <v>87</v>
      </c>
      <c r="AY264" s="180" t="s">
        <v>130</v>
      </c>
      <c r="BK264" s="182">
        <f>SUM(BK265:BK366)</f>
        <v>0</v>
      </c>
    </row>
    <row r="265" spans="2:65" s="1" customFormat="1" ht="31.5" customHeight="1">
      <c r="B265" s="38"/>
      <c r="C265" s="186" t="s">
        <v>393</v>
      </c>
      <c r="D265" s="186" t="s">
        <v>133</v>
      </c>
      <c r="E265" s="187" t="s">
        <v>394</v>
      </c>
      <c r="F265" s="188" t="s">
        <v>395</v>
      </c>
      <c r="G265" s="189" t="s">
        <v>148</v>
      </c>
      <c r="H265" s="190">
        <v>1</v>
      </c>
      <c r="I265" s="191"/>
      <c r="J265" s="192">
        <f aca="true" t="shared" si="0" ref="J265:J270">ROUND(I265*H265,2)</f>
        <v>0</v>
      </c>
      <c r="K265" s="188" t="s">
        <v>34</v>
      </c>
      <c r="L265" s="58"/>
      <c r="M265" s="193" t="s">
        <v>34</v>
      </c>
      <c r="N265" s="194" t="s">
        <v>49</v>
      </c>
      <c r="O265" s="39"/>
      <c r="P265" s="195">
        <f aca="true" t="shared" si="1" ref="P265:P270">O265*H265</f>
        <v>0</v>
      </c>
      <c r="Q265" s="195">
        <v>0</v>
      </c>
      <c r="R265" s="195">
        <f aca="true" t="shared" si="2" ref="R265:R270">Q265*H265</f>
        <v>0</v>
      </c>
      <c r="S265" s="195">
        <v>0</v>
      </c>
      <c r="T265" s="196">
        <f aca="true" t="shared" si="3" ref="T265:T270">S265*H265</f>
        <v>0</v>
      </c>
      <c r="AR265" s="21" t="s">
        <v>396</v>
      </c>
      <c r="AT265" s="21" t="s">
        <v>133</v>
      </c>
      <c r="AU265" s="21" t="s">
        <v>131</v>
      </c>
      <c r="AY265" s="21" t="s">
        <v>130</v>
      </c>
      <c r="BE265" s="197">
        <f aca="true" t="shared" si="4" ref="BE265:BE270">IF(N265="základní",J265,0)</f>
        <v>0</v>
      </c>
      <c r="BF265" s="197">
        <f aca="true" t="shared" si="5" ref="BF265:BF270">IF(N265="snížená",J265,0)</f>
        <v>0</v>
      </c>
      <c r="BG265" s="197">
        <f aca="true" t="shared" si="6" ref="BG265:BG270">IF(N265="zákl. přenesená",J265,0)</f>
        <v>0</v>
      </c>
      <c r="BH265" s="197">
        <f aca="true" t="shared" si="7" ref="BH265:BH270">IF(N265="sníž. přenesená",J265,0)</f>
        <v>0</v>
      </c>
      <c r="BI265" s="197">
        <f aca="true" t="shared" si="8" ref="BI265:BI270">IF(N265="nulová",J265,0)</f>
        <v>0</v>
      </c>
      <c r="BJ265" s="21" t="s">
        <v>25</v>
      </c>
      <c r="BK265" s="197">
        <f aca="true" t="shared" si="9" ref="BK265:BK270">ROUND(I265*H265,2)</f>
        <v>0</v>
      </c>
      <c r="BL265" s="21" t="s">
        <v>396</v>
      </c>
      <c r="BM265" s="21" t="s">
        <v>397</v>
      </c>
    </row>
    <row r="266" spans="2:65" s="1" customFormat="1" ht="31.5" customHeight="1">
      <c r="B266" s="38"/>
      <c r="C266" s="186" t="s">
        <v>398</v>
      </c>
      <c r="D266" s="186" t="s">
        <v>133</v>
      </c>
      <c r="E266" s="187" t="s">
        <v>399</v>
      </c>
      <c r="F266" s="188" t="s">
        <v>400</v>
      </c>
      <c r="G266" s="189" t="s">
        <v>148</v>
      </c>
      <c r="H266" s="190">
        <v>2</v>
      </c>
      <c r="I266" s="191"/>
      <c r="J266" s="192">
        <f t="shared" si="0"/>
        <v>0</v>
      </c>
      <c r="K266" s="188" t="s">
        <v>137</v>
      </c>
      <c r="L266" s="58"/>
      <c r="M266" s="193" t="s">
        <v>34</v>
      </c>
      <c r="N266" s="194" t="s">
        <v>49</v>
      </c>
      <c r="O266" s="39"/>
      <c r="P266" s="195">
        <f t="shared" si="1"/>
        <v>0</v>
      </c>
      <c r="Q266" s="195">
        <v>0</v>
      </c>
      <c r="R266" s="195">
        <f t="shared" si="2"/>
        <v>0</v>
      </c>
      <c r="S266" s="195">
        <v>0</v>
      </c>
      <c r="T266" s="196">
        <f t="shared" si="3"/>
        <v>0</v>
      </c>
      <c r="AR266" s="21" t="s">
        <v>230</v>
      </c>
      <c r="AT266" s="21" t="s">
        <v>133</v>
      </c>
      <c r="AU266" s="21" t="s">
        <v>131</v>
      </c>
      <c r="AY266" s="21" t="s">
        <v>130</v>
      </c>
      <c r="BE266" s="197">
        <f t="shared" si="4"/>
        <v>0</v>
      </c>
      <c r="BF266" s="197">
        <f t="shared" si="5"/>
        <v>0</v>
      </c>
      <c r="BG266" s="197">
        <f t="shared" si="6"/>
        <v>0</v>
      </c>
      <c r="BH266" s="197">
        <f t="shared" si="7"/>
        <v>0</v>
      </c>
      <c r="BI266" s="197">
        <f t="shared" si="8"/>
        <v>0</v>
      </c>
      <c r="BJ266" s="21" t="s">
        <v>25</v>
      </c>
      <c r="BK266" s="197">
        <f t="shared" si="9"/>
        <v>0</v>
      </c>
      <c r="BL266" s="21" t="s">
        <v>230</v>
      </c>
      <c r="BM266" s="21" t="s">
        <v>401</v>
      </c>
    </row>
    <row r="267" spans="2:65" s="1" customFormat="1" ht="31.5" customHeight="1">
      <c r="B267" s="38"/>
      <c r="C267" s="217" t="s">
        <v>402</v>
      </c>
      <c r="D267" s="217" t="s">
        <v>361</v>
      </c>
      <c r="E267" s="218" t="s">
        <v>403</v>
      </c>
      <c r="F267" s="219" t="s">
        <v>404</v>
      </c>
      <c r="G267" s="220" t="s">
        <v>148</v>
      </c>
      <c r="H267" s="221">
        <v>1</v>
      </c>
      <c r="I267" s="222"/>
      <c r="J267" s="223">
        <f t="shared" si="0"/>
        <v>0</v>
      </c>
      <c r="K267" s="219" t="s">
        <v>34</v>
      </c>
      <c r="L267" s="224"/>
      <c r="M267" s="225" t="s">
        <v>34</v>
      </c>
      <c r="N267" s="226" t="s">
        <v>49</v>
      </c>
      <c r="O267" s="39"/>
      <c r="P267" s="195">
        <f t="shared" si="1"/>
        <v>0</v>
      </c>
      <c r="Q267" s="195">
        <v>0</v>
      </c>
      <c r="R267" s="195">
        <f t="shared" si="2"/>
        <v>0</v>
      </c>
      <c r="S267" s="195">
        <v>0</v>
      </c>
      <c r="T267" s="196">
        <f t="shared" si="3"/>
        <v>0</v>
      </c>
      <c r="AR267" s="21" t="s">
        <v>405</v>
      </c>
      <c r="AT267" s="21" t="s">
        <v>361</v>
      </c>
      <c r="AU267" s="21" t="s">
        <v>131</v>
      </c>
      <c r="AY267" s="21" t="s">
        <v>130</v>
      </c>
      <c r="BE267" s="197">
        <f t="shared" si="4"/>
        <v>0</v>
      </c>
      <c r="BF267" s="197">
        <f t="shared" si="5"/>
        <v>0</v>
      </c>
      <c r="BG267" s="197">
        <f t="shared" si="6"/>
        <v>0</v>
      </c>
      <c r="BH267" s="197">
        <f t="shared" si="7"/>
        <v>0</v>
      </c>
      <c r="BI267" s="197">
        <f t="shared" si="8"/>
        <v>0</v>
      </c>
      <c r="BJ267" s="21" t="s">
        <v>25</v>
      </c>
      <c r="BK267" s="197">
        <f t="shared" si="9"/>
        <v>0</v>
      </c>
      <c r="BL267" s="21" t="s">
        <v>396</v>
      </c>
      <c r="BM267" s="21" t="s">
        <v>406</v>
      </c>
    </row>
    <row r="268" spans="2:65" s="1" customFormat="1" ht="31.5" customHeight="1">
      <c r="B268" s="38"/>
      <c r="C268" s="217" t="s">
        <v>407</v>
      </c>
      <c r="D268" s="217" t="s">
        <v>361</v>
      </c>
      <c r="E268" s="218" t="s">
        <v>408</v>
      </c>
      <c r="F268" s="219" t="s">
        <v>409</v>
      </c>
      <c r="G268" s="220" t="s">
        <v>148</v>
      </c>
      <c r="H268" s="221">
        <v>1</v>
      </c>
      <c r="I268" s="222"/>
      <c r="J268" s="223">
        <f t="shared" si="0"/>
        <v>0</v>
      </c>
      <c r="K268" s="219" t="s">
        <v>34</v>
      </c>
      <c r="L268" s="224"/>
      <c r="M268" s="225" t="s">
        <v>34</v>
      </c>
      <c r="N268" s="226" t="s">
        <v>49</v>
      </c>
      <c r="O268" s="39"/>
      <c r="P268" s="195">
        <f t="shared" si="1"/>
        <v>0</v>
      </c>
      <c r="Q268" s="195">
        <v>0</v>
      </c>
      <c r="R268" s="195">
        <f t="shared" si="2"/>
        <v>0</v>
      </c>
      <c r="S268" s="195">
        <v>0</v>
      </c>
      <c r="T268" s="196">
        <f t="shared" si="3"/>
        <v>0</v>
      </c>
      <c r="AR268" s="21" t="s">
        <v>405</v>
      </c>
      <c r="AT268" s="21" t="s">
        <v>361</v>
      </c>
      <c r="AU268" s="21" t="s">
        <v>131</v>
      </c>
      <c r="AY268" s="21" t="s">
        <v>130</v>
      </c>
      <c r="BE268" s="197">
        <f t="shared" si="4"/>
        <v>0</v>
      </c>
      <c r="BF268" s="197">
        <f t="shared" si="5"/>
        <v>0</v>
      </c>
      <c r="BG268" s="197">
        <f t="shared" si="6"/>
        <v>0</v>
      </c>
      <c r="BH268" s="197">
        <f t="shared" si="7"/>
        <v>0</v>
      </c>
      <c r="BI268" s="197">
        <f t="shared" si="8"/>
        <v>0</v>
      </c>
      <c r="BJ268" s="21" t="s">
        <v>25</v>
      </c>
      <c r="BK268" s="197">
        <f t="shared" si="9"/>
        <v>0</v>
      </c>
      <c r="BL268" s="21" t="s">
        <v>396</v>
      </c>
      <c r="BM268" s="21" t="s">
        <v>410</v>
      </c>
    </row>
    <row r="269" spans="2:65" s="1" customFormat="1" ht="31.5" customHeight="1">
      <c r="B269" s="38"/>
      <c r="C269" s="186" t="s">
        <v>411</v>
      </c>
      <c r="D269" s="186" t="s">
        <v>133</v>
      </c>
      <c r="E269" s="187" t="s">
        <v>412</v>
      </c>
      <c r="F269" s="188" t="s">
        <v>413</v>
      </c>
      <c r="G269" s="189" t="s">
        <v>212</v>
      </c>
      <c r="H269" s="190">
        <v>350</v>
      </c>
      <c r="I269" s="191"/>
      <c r="J269" s="192">
        <f t="shared" si="0"/>
        <v>0</v>
      </c>
      <c r="K269" s="188" t="s">
        <v>137</v>
      </c>
      <c r="L269" s="58"/>
      <c r="M269" s="193" t="s">
        <v>34</v>
      </c>
      <c r="N269" s="194" t="s">
        <v>49</v>
      </c>
      <c r="O269" s="39"/>
      <c r="P269" s="195">
        <f t="shared" si="1"/>
        <v>0</v>
      </c>
      <c r="Q269" s="195">
        <v>0</v>
      </c>
      <c r="R269" s="195">
        <f t="shared" si="2"/>
        <v>0</v>
      </c>
      <c r="S269" s="195">
        <v>0</v>
      </c>
      <c r="T269" s="196">
        <f t="shared" si="3"/>
        <v>0</v>
      </c>
      <c r="AR269" s="21" t="s">
        <v>396</v>
      </c>
      <c r="AT269" s="21" t="s">
        <v>133</v>
      </c>
      <c r="AU269" s="21" t="s">
        <v>131</v>
      </c>
      <c r="AY269" s="21" t="s">
        <v>130</v>
      </c>
      <c r="BE269" s="197">
        <f t="shared" si="4"/>
        <v>0</v>
      </c>
      <c r="BF269" s="197">
        <f t="shared" si="5"/>
        <v>0</v>
      </c>
      <c r="BG269" s="197">
        <f t="shared" si="6"/>
        <v>0</v>
      </c>
      <c r="BH269" s="197">
        <f t="shared" si="7"/>
        <v>0</v>
      </c>
      <c r="BI269" s="197">
        <f t="shared" si="8"/>
        <v>0</v>
      </c>
      <c r="BJ269" s="21" t="s">
        <v>25</v>
      </c>
      <c r="BK269" s="197">
        <f t="shared" si="9"/>
        <v>0</v>
      </c>
      <c r="BL269" s="21" t="s">
        <v>396</v>
      </c>
      <c r="BM269" s="21" t="s">
        <v>414</v>
      </c>
    </row>
    <row r="270" spans="2:65" s="1" customFormat="1" ht="31.5" customHeight="1">
      <c r="B270" s="38"/>
      <c r="C270" s="217" t="s">
        <v>415</v>
      </c>
      <c r="D270" s="217" t="s">
        <v>361</v>
      </c>
      <c r="E270" s="218" t="s">
        <v>416</v>
      </c>
      <c r="F270" s="219" t="s">
        <v>417</v>
      </c>
      <c r="G270" s="220" t="s">
        <v>212</v>
      </c>
      <c r="H270" s="221">
        <v>323</v>
      </c>
      <c r="I270" s="222"/>
      <c r="J270" s="223">
        <f t="shared" si="0"/>
        <v>0</v>
      </c>
      <c r="K270" s="219" t="s">
        <v>34</v>
      </c>
      <c r="L270" s="224"/>
      <c r="M270" s="225" t="s">
        <v>34</v>
      </c>
      <c r="N270" s="226" t="s">
        <v>49</v>
      </c>
      <c r="O270" s="39"/>
      <c r="P270" s="195">
        <f t="shared" si="1"/>
        <v>0</v>
      </c>
      <c r="Q270" s="195">
        <v>0</v>
      </c>
      <c r="R270" s="195">
        <f t="shared" si="2"/>
        <v>0</v>
      </c>
      <c r="S270" s="195">
        <v>0</v>
      </c>
      <c r="T270" s="196">
        <f t="shared" si="3"/>
        <v>0</v>
      </c>
      <c r="AR270" s="21" t="s">
        <v>405</v>
      </c>
      <c r="AT270" s="21" t="s">
        <v>361</v>
      </c>
      <c r="AU270" s="21" t="s">
        <v>131</v>
      </c>
      <c r="AY270" s="21" t="s">
        <v>130</v>
      </c>
      <c r="BE270" s="197">
        <f t="shared" si="4"/>
        <v>0</v>
      </c>
      <c r="BF270" s="197">
        <f t="shared" si="5"/>
        <v>0</v>
      </c>
      <c r="BG270" s="197">
        <f t="shared" si="6"/>
        <v>0</v>
      </c>
      <c r="BH270" s="197">
        <f t="shared" si="7"/>
        <v>0</v>
      </c>
      <c r="BI270" s="197">
        <f t="shared" si="8"/>
        <v>0</v>
      </c>
      <c r="BJ270" s="21" t="s">
        <v>25</v>
      </c>
      <c r="BK270" s="197">
        <f t="shared" si="9"/>
        <v>0</v>
      </c>
      <c r="BL270" s="21" t="s">
        <v>396</v>
      </c>
      <c r="BM270" s="21" t="s">
        <v>418</v>
      </c>
    </row>
    <row r="271" spans="2:47" s="1" customFormat="1" ht="27">
      <c r="B271" s="38"/>
      <c r="C271" s="60"/>
      <c r="D271" s="212" t="s">
        <v>419</v>
      </c>
      <c r="E271" s="60"/>
      <c r="F271" s="216" t="s">
        <v>420</v>
      </c>
      <c r="G271" s="60"/>
      <c r="H271" s="60"/>
      <c r="I271" s="156"/>
      <c r="J271" s="60"/>
      <c r="K271" s="60"/>
      <c r="L271" s="58"/>
      <c r="M271" s="211"/>
      <c r="N271" s="39"/>
      <c r="O271" s="39"/>
      <c r="P271" s="39"/>
      <c r="Q271" s="39"/>
      <c r="R271" s="39"/>
      <c r="S271" s="39"/>
      <c r="T271" s="75"/>
      <c r="AT271" s="21" t="s">
        <v>419</v>
      </c>
      <c r="AU271" s="21" t="s">
        <v>131</v>
      </c>
    </row>
    <row r="272" spans="2:65" s="1" customFormat="1" ht="31.5" customHeight="1">
      <c r="B272" s="38"/>
      <c r="C272" s="217" t="s">
        <v>421</v>
      </c>
      <c r="D272" s="217" t="s">
        <v>361</v>
      </c>
      <c r="E272" s="218" t="s">
        <v>422</v>
      </c>
      <c r="F272" s="219" t="s">
        <v>423</v>
      </c>
      <c r="G272" s="220" t="s">
        <v>212</v>
      </c>
      <c r="H272" s="221">
        <v>16</v>
      </c>
      <c r="I272" s="222"/>
      <c r="J272" s="223">
        <f>ROUND(I272*H272,2)</f>
        <v>0</v>
      </c>
      <c r="K272" s="219" t="s">
        <v>34</v>
      </c>
      <c r="L272" s="224"/>
      <c r="M272" s="225" t="s">
        <v>34</v>
      </c>
      <c r="N272" s="226" t="s">
        <v>49</v>
      </c>
      <c r="O272" s="39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21" t="s">
        <v>405</v>
      </c>
      <c r="AT272" s="21" t="s">
        <v>361</v>
      </c>
      <c r="AU272" s="21" t="s">
        <v>131</v>
      </c>
      <c r="AY272" s="21" t="s">
        <v>130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21" t="s">
        <v>25</v>
      </c>
      <c r="BK272" s="197">
        <f>ROUND(I272*H272,2)</f>
        <v>0</v>
      </c>
      <c r="BL272" s="21" t="s">
        <v>396</v>
      </c>
      <c r="BM272" s="21" t="s">
        <v>424</v>
      </c>
    </row>
    <row r="273" spans="2:47" s="1" customFormat="1" ht="27">
      <c r="B273" s="38"/>
      <c r="C273" s="60"/>
      <c r="D273" s="212" t="s">
        <v>419</v>
      </c>
      <c r="E273" s="60"/>
      <c r="F273" s="216" t="s">
        <v>420</v>
      </c>
      <c r="G273" s="60"/>
      <c r="H273" s="60"/>
      <c r="I273" s="156"/>
      <c r="J273" s="60"/>
      <c r="K273" s="60"/>
      <c r="L273" s="58"/>
      <c r="M273" s="211"/>
      <c r="N273" s="39"/>
      <c r="O273" s="39"/>
      <c r="P273" s="39"/>
      <c r="Q273" s="39"/>
      <c r="R273" s="39"/>
      <c r="S273" s="39"/>
      <c r="T273" s="75"/>
      <c r="AT273" s="21" t="s">
        <v>419</v>
      </c>
      <c r="AU273" s="21" t="s">
        <v>131</v>
      </c>
    </row>
    <row r="274" spans="2:65" s="1" customFormat="1" ht="31.5" customHeight="1">
      <c r="B274" s="38"/>
      <c r="C274" s="217" t="s">
        <v>425</v>
      </c>
      <c r="D274" s="217" t="s">
        <v>361</v>
      </c>
      <c r="E274" s="218" t="s">
        <v>426</v>
      </c>
      <c r="F274" s="219" t="s">
        <v>427</v>
      </c>
      <c r="G274" s="220" t="s">
        <v>212</v>
      </c>
      <c r="H274" s="221">
        <v>11</v>
      </c>
      <c r="I274" s="222"/>
      <c r="J274" s="223">
        <f>ROUND(I274*H274,2)</f>
        <v>0</v>
      </c>
      <c r="K274" s="219" t="s">
        <v>34</v>
      </c>
      <c r="L274" s="224"/>
      <c r="M274" s="225" t="s">
        <v>34</v>
      </c>
      <c r="N274" s="226" t="s">
        <v>49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405</v>
      </c>
      <c r="AT274" s="21" t="s">
        <v>361</v>
      </c>
      <c r="AU274" s="21" t="s">
        <v>131</v>
      </c>
      <c r="AY274" s="21" t="s">
        <v>130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25</v>
      </c>
      <c r="BK274" s="197">
        <f>ROUND(I274*H274,2)</f>
        <v>0</v>
      </c>
      <c r="BL274" s="21" t="s">
        <v>396</v>
      </c>
      <c r="BM274" s="21" t="s">
        <v>428</v>
      </c>
    </row>
    <row r="275" spans="2:47" s="1" customFormat="1" ht="27">
      <c r="B275" s="38"/>
      <c r="C275" s="60"/>
      <c r="D275" s="212" t="s">
        <v>419</v>
      </c>
      <c r="E275" s="60"/>
      <c r="F275" s="216" t="s">
        <v>420</v>
      </c>
      <c r="G275" s="60"/>
      <c r="H275" s="60"/>
      <c r="I275" s="156"/>
      <c r="J275" s="60"/>
      <c r="K275" s="60"/>
      <c r="L275" s="58"/>
      <c r="M275" s="211"/>
      <c r="N275" s="39"/>
      <c r="O275" s="39"/>
      <c r="P275" s="39"/>
      <c r="Q275" s="39"/>
      <c r="R275" s="39"/>
      <c r="S275" s="39"/>
      <c r="T275" s="75"/>
      <c r="AT275" s="21" t="s">
        <v>419</v>
      </c>
      <c r="AU275" s="21" t="s">
        <v>131</v>
      </c>
    </row>
    <row r="276" spans="2:65" s="1" customFormat="1" ht="31.5" customHeight="1">
      <c r="B276" s="38"/>
      <c r="C276" s="186" t="s">
        <v>429</v>
      </c>
      <c r="D276" s="186" t="s">
        <v>133</v>
      </c>
      <c r="E276" s="187" t="s">
        <v>430</v>
      </c>
      <c r="F276" s="188" t="s">
        <v>431</v>
      </c>
      <c r="G276" s="189" t="s">
        <v>212</v>
      </c>
      <c r="H276" s="190">
        <v>10</v>
      </c>
      <c r="I276" s="191"/>
      <c r="J276" s="192">
        <f>ROUND(I276*H276,2)</f>
        <v>0</v>
      </c>
      <c r="K276" s="188" t="s">
        <v>137</v>
      </c>
      <c r="L276" s="58"/>
      <c r="M276" s="193" t="s">
        <v>34</v>
      </c>
      <c r="N276" s="194" t="s">
        <v>49</v>
      </c>
      <c r="O276" s="39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AR276" s="21" t="s">
        <v>396</v>
      </c>
      <c r="AT276" s="21" t="s">
        <v>133</v>
      </c>
      <c r="AU276" s="21" t="s">
        <v>131</v>
      </c>
      <c r="AY276" s="21" t="s">
        <v>130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21" t="s">
        <v>25</v>
      </c>
      <c r="BK276" s="197">
        <f>ROUND(I276*H276,2)</f>
        <v>0</v>
      </c>
      <c r="BL276" s="21" t="s">
        <v>396</v>
      </c>
      <c r="BM276" s="21" t="s">
        <v>432</v>
      </c>
    </row>
    <row r="277" spans="2:65" s="1" customFormat="1" ht="31.5" customHeight="1">
      <c r="B277" s="38"/>
      <c r="C277" s="217" t="s">
        <v>433</v>
      </c>
      <c r="D277" s="217" t="s">
        <v>361</v>
      </c>
      <c r="E277" s="218" t="s">
        <v>434</v>
      </c>
      <c r="F277" s="219" t="s">
        <v>435</v>
      </c>
      <c r="G277" s="220" t="s">
        <v>212</v>
      </c>
      <c r="H277" s="221">
        <v>10</v>
      </c>
      <c r="I277" s="222"/>
      <c r="J277" s="223">
        <f>ROUND(I277*H277,2)</f>
        <v>0</v>
      </c>
      <c r="K277" s="219" t="s">
        <v>34</v>
      </c>
      <c r="L277" s="224"/>
      <c r="M277" s="225" t="s">
        <v>34</v>
      </c>
      <c r="N277" s="226" t="s">
        <v>49</v>
      </c>
      <c r="O277" s="39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AR277" s="21" t="s">
        <v>405</v>
      </c>
      <c r="AT277" s="21" t="s">
        <v>361</v>
      </c>
      <c r="AU277" s="21" t="s">
        <v>131</v>
      </c>
      <c r="AY277" s="21" t="s">
        <v>130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21" t="s">
        <v>25</v>
      </c>
      <c r="BK277" s="197">
        <f>ROUND(I277*H277,2)</f>
        <v>0</v>
      </c>
      <c r="BL277" s="21" t="s">
        <v>396</v>
      </c>
      <c r="BM277" s="21" t="s">
        <v>436</v>
      </c>
    </row>
    <row r="278" spans="2:47" s="1" customFormat="1" ht="27">
      <c r="B278" s="38"/>
      <c r="C278" s="60"/>
      <c r="D278" s="212" t="s">
        <v>419</v>
      </c>
      <c r="E278" s="60"/>
      <c r="F278" s="216" t="s">
        <v>420</v>
      </c>
      <c r="G278" s="60"/>
      <c r="H278" s="60"/>
      <c r="I278" s="156"/>
      <c r="J278" s="60"/>
      <c r="K278" s="60"/>
      <c r="L278" s="58"/>
      <c r="M278" s="211"/>
      <c r="N278" s="39"/>
      <c r="O278" s="39"/>
      <c r="P278" s="39"/>
      <c r="Q278" s="39"/>
      <c r="R278" s="39"/>
      <c r="S278" s="39"/>
      <c r="T278" s="75"/>
      <c r="AT278" s="21" t="s">
        <v>419</v>
      </c>
      <c r="AU278" s="21" t="s">
        <v>131</v>
      </c>
    </row>
    <row r="279" spans="2:65" s="1" customFormat="1" ht="31.5" customHeight="1">
      <c r="B279" s="38"/>
      <c r="C279" s="186" t="s">
        <v>437</v>
      </c>
      <c r="D279" s="186" t="s">
        <v>133</v>
      </c>
      <c r="E279" s="187" t="s">
        <v>438</v>
      </c>
      <c r="F279" s="188" t="s">
        <v>439</v>
      </c>
      <c r="G279" s="189" t="s">
        <v>212</v>
      </c>
      <c r="H279" s="190">
        <v>40</v>
      </c>
      <c r="I279" s="191"/>
      <c r="J279" s="192">
        <f>ROUND(I279*H279,2)</f>
        <v>0</v>
      </c>
      <c r="K279" s="188" t="s">
        <v>137</v>
      </c>
      <c r="L279" s="58"/>
      <c r="M279" s="193" t="s">
        <v>34</v>
      </c>
      <c r="N279" s="194" t="s">
        <v>49</v>
      </c>
      <c r="O279" s="39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AR279" s="21" t="s">
        <v>396</v>
      </c>
      <c r="AT279" s="21" t="s">
        <v>133</v>
      </c>
      <c r="AU279" s="21" t="s">
        <v>131</v>
      </c>
      <c r="AY279" s="21" t="s">
        <v>130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21" t="s">
        <v>25</v>
      </c>
      <c r="BK279" s="197">
        <f>ROUND(I279*H279,2)</f>
        <v>0</v>
      </c>
      <c r="BL279" s="21" t="s">
        <v>396</v>
      </c>
      <c r="BM279" s="21" t="s">
        <v>440</v>
      </c>
    </row>
    <row r="280" spans="2:65" s="1" customFormat="1" ht="31.5" customHeight="1">
      <c r="B280" s="38"/>
      <c r="C280" s="186" t="s">
        <v>441</v>
      </c>
      <c r="D280" s="186" t="s">
        <v>133</v>
      </c>
      <c r="E280" s="187" t="s">
        <v>442</v>
      </c>
      <c r="F280" s="188" t="s">
        <v>443</v>
      </c>
      <c r="G280" s="189" t="s">
        <v>212</v>
      </c>
      <c r="H280" s="190">
        <v>18</v>
      </c>
      <c r="I280" s="191"/>
      <c r="J280" s="192">
        <f>ROUND(I280*H280,2)</f>
        <v>0</v>
      </c>
      <c r="K280" s="188" t="s">
        <v>137</v>
      </c>
      <c r="L280" s="58"/>
      <c r="M280" s="193" t="s">
        <v>34</v>
      </c>
      <c r="N280" s="194" t="s">
        <v>49</v>
      </c>
      <c r="O280" s="39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AR280" s="21" t="s">
        <v>396</v>
      </c>
      <c r="AT280" s="21" t="s">
        <v>133</v>
      </c>
      <c r="AU280" s="21" t="s">
        <v>131</v>
      </c>
      <c r="AY280" s="21" t="s">
        <v>130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21" t="s">
        <v>25</v>
      </c>
      <c r="BK280" s="197">
        <f>ROUND(I280*H280,2)</f>
        <v>0</v>
      </c>
      <c r="BL280" s="21" t="s">
        <v>396</v>
      </c>
      <c r="BM280" s="21" t="s">
        <v>444</v>
      </c>
    </row>
    <row r="281" spans="2:65" s="1" customFormat="1" ht="22.5" customHeight="1">
      <c r="B281" s="38"/>
      <c r="C281" s="217" t="s">
        <v>445</v>
      </c>
      <c r="D281" s="217" t="s">
        <v>361</v>
      </c>
      <c r="E281" s="218" t="s">
        <v>446</v>
      </c>
      <c r="F281" s="219" t="s">
        <v>447</v>
      </c>
      <c r="G281" s="220" t="s">
        <v>212</v>
      </c>
      <c r="H281" s="221">
        <v>58</v>
      </c>
      <c r="I281" s="222"/>
      <c r="J281" s="223">
        <f>ROUND(I281*H281,2)</f>
        <v>0</v>
      </c>
      <c r="K281" s="219" t="s">
        <v>34</v>
      </c>
      <c r="L281" s="224"/>
      <c r="M281" s="225" t="s">
        <v>34</v>
      </c>
      <c r="N281" s="226" t="s">
        <v>49</v>
      </c>
      <c r="O281" s="39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AR281" s="21" t="s">
        <v>405</v>
      </c>
      <c r="AT281" s="21" t="s">
        <v>361</v>
      </c>
      <c r="AU281" s="21" t="s">
        <v>131</v>
      </c>
      <c r="AY281" s="21" t="s">
        <v>130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21" t="s">
        <v>25</v>
      </c>
      <c r="BK281" s="197">
        <f>ROUND(I281*H281,2)</f>
        <v>0</v>
      </c>
      <c r="BL281" s="21" t="s">
        <v>396</v>
      </c>
      <c r="BM281" s="21" t="s">
        <v>448</v>
      </c>
    </row>
    <row r="282" spans="2:47" s="1" customFormat="1" ht="27">
      <c r="B282" s="38"/>
      <c r="C282" s="60"/>
      <c r="D282" s="212" t="s">
        <v>419</v>
      </c>
      <c r="E282" s="60"/>
      <c r="F282" s="216" t="s">
        <v>420</v>
      </c>
      <c r="G282" s="60"/>
      <c r="H282" s="60"/>
      <c r="I282" s="156"/>
      <c r="J282" s="60"/>
      <c r="K282" s="60"/>
      <c r="L282" s="58"/>
      <c r="M282" s="211"/>
      <c r="N282" s="39"/>
      <c r="O282" s="39"/>
      <c r="P282" s="39"/>
      <c r="Q282" s="39"/>
      <c r="R282" s="39"/>
      <c r="S282" s="39"/>
      <c r="T282" s="75"/>
      <c r="AT282" s="21" t="s">
        <v>419</v>
      </c>
      <c r="AU282" s="21" t="s">
        <v>131</v>
      </c>
    </row>
    <row r="283" spans="2:65" s="1" customFormat="1" ht="31.5" customHeight="1">
      <c r="B283" s="38"/>
      <c r="C283" s="186" t="s">
        <v>449</v>
      </c>
      <c r="D283" s="186" t="s">
        <v>133</v>
      </c>
      <c r="E283" s="187" t="s">
        <v>450</v>
      </c>
      <c r="F283" s="188" t="s">
        <v>451</v>
      </c>
      <c r="G283" s="189" t="s">
        <v>212</v>
      </c>
      <c r="H283" s="190">
        <v>488</v>
      </c>
      <c r="I283" s="191"/>
      <c r="J283" s="192">
        <f>ROUND(I283*H283,2)</f>
        <v>0</v>
      </c>
      <c r="K283" s="188" t="s">
        <v>137</v>
      </c>
      <c r="L283" s="58"/>
      <c r="M283" s="193" t="s">
        <v>34</v>
      </c>
      <c r="N283" s="194" t="s">
        <v>49</v>
      </c>
      <c r="O283" s="39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AR283" s="21" t="s">
        <v>396</v>
      </c>
      <c r="AT283" s="21" t="s">
        <v>133</v>
      </c>
      <c r="AU283" s="21" t="s">
        <v>131</v>
      </c>
      <c r="AY283" s="21" t="s">
        <v>130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21" t="s">
        <v>25</v>
      </c>
      <c r="BK283" s="197">
        <f>ROUND(I283*H283,2)</f>
        <v>0</v>
      </c>
      <c r="BL283" s="21" t="s">
        <v>396</v>
      </c>
      <c r="BM283" s="21" t="s">
        <v>452</v>
      </c>
    </row>
    <row r="284" spans="2:65" s="1" customFormat="1" ht="22.5" customHeight="1">
      <c r="B284" s="38"/>
      <c r="C284" s="217" t="s">
        <v>453</v>
      </c>
      <c r="D284" s="217" t="s">
        <v>361</v>
      </c>
      <c r="E284" s="218" t="s">
        <v>454</v>
      </c>
      <c r="F284" s="219" t="s">
        <v>455</v>
      </c>
      <c r="G284" s="220" t="s">
        <v>212</v>
      </c>
      <c r="H284" s="221">
        <v>488</v>
      </c>
      <c r="I284" s="222"/>
      <c r="J284" s="223">
        <f>ROUND(I284*H284,2)</f>
        <v>0</v>
      </c>
      <c r="K284" s="219" t="s">
        <v>34</v>
      </c>
      <c r="L284" s="224"/>
      <c r="M284" s="225" t="s">
        <v>34</v>
      </c>
      <c r="N284" s="226" t="s">
        <v>49</v>
      </c>
      <c r="O284" s="39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AR284" s="21" t="s">
        <v>405</v>
      </c>
      <c r="AT284" s="21" t="s">
        <v>361</v>
      </c>
      <c r="AU284" s="21" t="s">
        <v>131</v>
      </c>
      <c r="AY284" s="21" t="s">
        <v>130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21" t="s">
        <v>25</v>
      </c>
      <c r="BK284" s="197">
        <f>ROUND(I284*H284,2)</f>
        <v>0</v>
      </c>
      <c r="BL284" s="21" t="s">
        <v>396</v>
      </c>
      <c r="BM284" s="21" t="s">
        <v>456</v>
      </c>
    </row>
    <row r="285" spans="2:47" s="1" customFormat="1" ht="27">
      <c r="B285" s="38"/>
      <c r="C285" s="60"/>
      <c r="D285" s="212" t="s">
        <v>419</v>
      </c>
      <c r="E285" s="60"/>
      <c r="F285" s="216" t="s">
        <v>420</v>
      </c>
      <c r="G285" s="60"/>
      <c r="H285" s="60"/>
      <c r="I285" s="156"/>
      <c r="J285" s="60"/>
      <c r="K285" s="60"/>
      <c r="L285" s="58"/>
      <c r="M285" s="211"/>
      <c r="N285" s="39"/>
      <c r="O285" s="39"/>
      <c r="P285" s="39"/>
      <c r="Q285" s="39"/>
      <c r="R285" s="39"/>
      <c r="S285" s="39"/>
      <c r="T285" s="75"/>
      <c r="AT285" s="21" t="s">
        <v>419</v>
      </c>
      <c r="AU285" s="21" t="s">
        <v>131</v>
      </c>
    </row>
    <row r="286" spans="2:65" s="1" customFormat="1" ht="31.5" customHeight="1">
      <c r="B286" s="38"/>
      <c r="C286" s="186" t="s">
        <v>457</v>
      </c>
      <c r="D286" s="186" t="s">
        <v>133</v>
      </c>
      <c r="E286" s="187" t="s">
        <v>458</v>
      </c>
      <c r="F286" s="188" t="s">
        <v>459</v>
      </c>
      <c r="G286" s="189" t="s">
        <v>212</v>
      </c>
      <c r="H286" s="190">
        <v>956</v>
      </c>
      <c r="I286" s="191"/>
      <c r="J286" s="192">
        <f>ROUND(I286*H286,2)</f>
        <v>0</v>
      </c>
      <c r="K286" s="188" t="s">
        <v>137</v>
      </c>
      <c r="L286" s="58"/>
      <c r="M286" s="193" t="s">
        <v>34</v>
      </c>
      <c r="N286" s="194" t="s">
        <v>49</v>
      </c>
      <c r="O286" s="39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AR286" s="21" t="s">
        <v>396</v>
      </c>
      <c r="AT286" s="21" t="s">
        <v>133</v>
      </c>
      <c r="AU286" s="21" t="s">
        <v>131</v>
      </c>
      <c r="AY286" s="21" t="s">
        <v>130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21" t="s">
        <v>25</v>
      </c>
      <c r="BK286" s="197">
        <f>ROUND(I286*H286,2)</f>
        <v>0</v>
      </c>
      <c r="BL286" s="21" t="s">
        <v>396</v>
      </c>
      <c r="BM286" s="21" t="s">
        <v>460</v>
      </c>
    </row>
    <row r="287" spans="2:65" s="1" customFormat="1" ht="22.5" customHeight="1">
      <c r="B287" s="38"/>
      <c r="C287" s="217" t="s">
        <v>461</v>
      </c>
      <c r="D287" s="217" t="s">
        <v>361</v>
      </c>
      <c r="E287" s="218" t="s">
        <v>462</v>
      </c>
      <c r="F287" s="219" t="s">
        <v>463</v>
      </c>
      <c r="G287" s="220" t="s">
        <v>212</v>
      </c>
      <c r="H287" s="221">
        <v>956</v>
      </c>
      <c r="I287" s="222"/>
      <c r="J287" s="223">
        <f>ROUND(I287*H287,2)</f>
        <v>0</v>
      </c>
      <c r="K287" s="219" t="s">
        <v>34</v>
      </c>
      <c r="L287" s="224"/>
      <c r="M287" s="225" t="s">
        <v>34</v>
      </c>
      <c r="N287" s="226" t="s">
        <v>49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AR287" s="21" t="s">
        <v>405</v>
      </c>
      <c r="AT287" s="21" t="s">
        <v>361</v>
      </c>
      <c r="AU287" s="21" t="s">
        <v>131</v>
      </c>
      <c r="AY287" s="21" t="s">
        <v>130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25</v>
      </c>
      <c r="BK287" s="197">
        <f>ROUND(I287*H287,2)</f>
        <v>0</v>
      </c>
      <c r="BL287" s="21" t="s">
        <v>396</v>
      </c>
      <c r="BM287" s="21" t="s">
        <v>464</v>
      </c>
    </row>
    <row r="288" spans="2:47" s="1" customFormat="1" ht="27">
      <c r="B288" s="38"/>
      <c r="C288" s="60"/>
      <c r="D288" s="212" t="s">
        <v>419</v>
      </c>
      <c r="E288" s="60"/>
      <c r="F288" s="216" t="s">
        <v>420</v>
      </c>
      <c r="G288" s="60"/>
      <c r="H288" s="60"/>
      <c r="I288" s="156"/>
      <c r="J288" s="60"/>
      <c r="K288" s="60"/>
      <c r="L288" s="58"/>
      <c r="M288" s="211"/>
      <c r="N288" s="39"/>
      <c r="O288" s="39"/>
      <c r="P288" s="39"/>
      <c r="Q288" s="39"/>
      <c r="R288" s="39"/>
      <c r="S288" s="39"/>
      <c r="T288" s="75"/>
      <c r="AT288" s="21" t="s">
        <v>419</v>
      </c>
      <c r="AU288" s="21" t="s">
        <v>131</v>
      </c>
    </row>
    <row r="289" spans="2:65" s="1" customFormat="1" ht="31.5" customHeight="1">
      <c r="B289" s="38"/>
      <c r="C289" s="186" t="s">
        <v>465</v>
      </c>
      <c r="D289" s="186" t="s">
        <v>133</v>
      </c>
      <c r="E289" s="187" t="s">
        <v>466</v>
      </c>
      <c r="F289" s="188" t="s">
        <v>467</v>
      </c>
      <c r="G289" s="189" t="s">
        <v>212</v>
      </c>
      <c r="H289" s="190">
        <v>844</v>
      </c>
      <c r="I289" s="191"/>
      <c r="J289" s="192">
        <f>ROUND(I289*H289,2)</f>
        <v>0</v>
      </c>
      <c r="K289" s="188" t="s">
        <v>137</v>
      </c>
      <c r="L289" s="58"/>
      <c r="M289" s="193" t="s">
        <v>34</v>
      </c>
      <c r="N289" s="194" t="s">
        <v>49</v>
      </c>
      <c r="O289" s="39"/>
      <c r="P289" s="195">
        <f>O289*H289</f>
        <v>0</v>
      </c>
      <c r="Q289" s="195">
        <v>0</v>
      </c>
      <c r="R289" s="195">
        <f>Q289*H289</f>
        <v>0</v>
      </c>
      <c r="S289" s="195">
        <v>0</v>
      </c>
      <c r="T289" s="196">
        <f>S289*H289</f>
        <v>0</v>
      </c>
      <c r="AR289" s="21" t="s">
        <v>396</v>
      </c>
      <c r="AT289" s="21" t="s">
        <v>133</v>
      </c>
      <c r="AU289" s="21" t="s">
        <v>131</v>
      </c>
      <c r="AY289" s="21" t="s">
        <v>130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21" t="s">
        <v>25</v>
      </c>
      <c r="BK289" s="197">
        <f>ROUND(I289*H289,2)</f>
        <v>0</v>
      </c>
      <c r="BL289" s="21" t="s">
        <v>396</v>
      </c>
      <c r="BM289" s="21" t="s">
        <v>468</v>
      </c>
    </row>
    <row r="290" spans="2:65" s="1" customFormat="1" ht="22.5" customHeight="1">
      <c r="B290" s="38"/>
      <c r="C290" s="217" t="s">
        <v>469</v>
      </c>
      <c r="D290" s="217" t="s">
        <v>361</v>
      </c>
      <c r="E290" s="218" t="s">
        <v>470</v>
      </c>
      <c r="F290" s="219" t="s">
        <v>471</v>
      </c>
      <c r="G290" s="220" t="s">
        <v>212</v>
      </c>
      <c r="H290" s="221">
        <v>752</v>
      </c>
      <c r="I290" s="222"/>
      <c r="J290" s="223">
        <f>ROUND(I290*H290,2)</f>
        <v>0</v>
      </c>
      <c r="K290" s="219" t="s">
        <v>34</v>
      </c>
      <c r="L290" s="224"/>
      <c r="M290" s="225" t="s">
        <v>34</v>
      </c>
      <c r="N290" s="226" t="s">
        <v>49</v>
      </c>
      <c r="O290" s="39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AR290" s="21" t="s">
        <v>405</v>
      </c>
      <c r="AT290" s="21" t="s">
        <v>361</v>
      </c>
      <c r="AU290" s="21" t="s">
        <v>131</v>
      </c>
      <c r="AY290" s="21" t="s">
        <v>130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21" t="s">
        <v>25</v>
      </c>
      <c r="BK290" s="197">
        <f>ROUND(I290*H290,2)</f>
        <v>0</v>
      </c>
      <c r="BL290" s="21" t="s">
        <v>396</v>
      </c>
      <c r="BM290" s="21" t="s">
        <v>472</v>
      </c>
    </row>
    <row r="291" spans="2:47" s="1" customFormat="1" ht="27">
      <c r="B291" s="38"/>
      <c r="C291" s="60"/>
      <c r="D291" s="212" t="s">
        <v>419</v>
      </c>
      <c r="E291" s="60"/>
      <c r="F291" s="216" t="s">
        <v>420</v>
      </c>
      <c r="G291" s="60"/>
      <c r="H291" s="60"/>
      <c r="I291" s="156"/>
      <c r="J291" s="60"/>
      <c r="K291" s="60"/>
      <c r="L291" s="58"/>
      <c r="M291" s="211"/>
      <c r="N291" s="39"/>
      <c r="O291" s="39"/>
      <c r="P291" s="39"/>
      <c r="Q291" s="39"/>
      <c r="R291" s="39"/>
      <c r="S291" s="39"/>
      <c r="T291" s="75"/>
      <c r="AT291" s="21" t="s">
        <v>419</v>
      </c>
      <c r="AU291" s="21" t="s">
        <v>131</v>
      </c>
    </row>
    <row r="292" spans="2:65" s="1" customFormat="1" ht="22.5" customHeight="1">
      <c r="B292" s="38"/>
      <c r="C292" s="217" t="s">
        <v>473</v>
      </c>
      <c r="D292" s="217" t="s">
        <v>361</v>
      </c>
      <c r="E292" s="218" t="s">
        <v>474</v>
      </c>
      <c r="F292" s="219" t="s">
        <v>475</v>
      </c>
      <c r="G292" s="220" t="s">
        <v>212</v>
      </c>
      <c r="H292" s="221">
        <v>92</v>
      </c>
      <c r="I292" s="222"/>
      <c r="J292" s="223">
        <f>ROUND(I292*H292,2)</f>
        <v>0</v>
      </c>
      <c r="K292" s="219" t="s">
        <v>34</v>
      </c>
      <c r="L292" s="224"/>
      <c r="M292" s="225" t="s">
        <v>34</v>
      </c>
      <c r="N292" s="226" t="s">
        <v>49</v>
      </c>
      <c r="O292" s="39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AR292" s="21" t="s">
        <v>405</v>
      </c>
      <c r="AT292" s="21" t="s">
        <v>361</v>
      </c>
      <c r="AU292" s="21" t="s">
        <v>131</v>
      </c>
      <c r="AY292" s="21" t="s">
        <v>130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21" t="s">
        <v>25</v>
      </c>
      <c r="BK292" s="197">
        <f>ROUND(I292*H292,2)</f>
        <v>0</v>
      </c>
      <c r="BL292" s="21" t="s">
        <v>396</v>
      </c>
      <c r="BM292" s="21" t="s">
        <v>476</v>
      </c>
    </row>
    <row r="293" spans="2:47" s="1" customFormat="1" ht="27">
      <c r="B293" s="38"/>
      <c r="C293" s="60"/>
      <c r="D293" s="212" t="s">
        <v>419</v>
      </c>
      <c r="E293" s="60"/>
      <c r="F293" s="216" t="s">
        <v>420</v>
      </c>
      <c r="G293" s="60"/>
      <c r="H293" s="60"/>
      <c r="I293" s="156"/>
      <c r="J293" s="60"/>
      <c r="K293" s="60"/>
      <c r="L293" s="58"/>
      <c r="M293" s="211"/>
      <c r="N293" s="39"/>
      <c r="O293" s="39"/>
      <c r="P293" s="39"/>
      <c r="Q293" s="39"/>
      <c r="R293" s="39"/>
      <c r="S293" s="39"/>
      <c r="T293" s="75"/>
      <c r="AT293" s="21" t="s">
        <v>419</v>
      </c>
      <c r="AU293" s="21" t="s">
        <v>131</v>
      </c>
    </row>
    <row r="294" spans="2:65" s="1" customFormat="1" ht="31.5" customHeight="1">
      <c r="B294" s="38"/>
      <c r="C294" s="186" t="s">
        <v>477</v>
      </c>
      <c r="D294" s="186" t="s">
        <v>133</v>
      </c>
      <c r="E294" s="187" t="s">
        <v>478</v>
      </c>
      <c r="F294" s="188" t="s">
        <v>479</v>
      </c>
      <c r="G294" s="189" t="s">
        <v>212</v>
      </c>
      <c r="H294" s="190">
        <v>21</v>
      </c>
      <c r="I294" s="191"/>
      <c r="J294" s="192">
        <f>ROUND(I294*H294,2)</f>
        <v>0</v>
      </c>
      <c r="K294" s="188" t="s">
        <v>137</v>
      </c>
      <c r="L294" s="58"/>
      <c r="M294" s="193" t="s">
        <v>34</v>
      </c>
      <c r="N294" s="194" t="s">
        <v>49</v>
      </c>
      <c r="O294" s="39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AR294" s="21" t="s">
        <v>396</v>
      </c>
      <c r="AT294" s="21" t="s">
        <v>133</v>
      </c>
      <c r="AU294" s="21" t="s">
        <v>131</v>
      </c>
      <c r="AY294" s="21" t="s">
        <v>130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21" t="s">
        <v>25</v>
      </c>
      <c r="BK294" s="197">
        <f>ROUND(I294*H294,2)</f>
        <v>0</v>
      </c>
      <c r="BL294" s="21" t="s">
        <v>396</v>
      </c>
      <c r="BM294" s="21" t="s">
        <v>480</v>
      </c>
    </row>
    <row r="295" spans="2:65" s="1" customFormat="1" ht="22.5" customHeight="1">
      <c r="B295" s="38"/>
      <c r="C295" s="217" t="s">
        <v>481</v>
      </c>
      <c r="D295" s="217" t="s">
        <v>361</v>
      </c>
      <c r="E295" s="218" t="s">
        <v>482</v>
      </c>
      <c r="F295" s="219" t="s">
        <v>483</v>
      </c>
      <c r="G295" s="220" t="s">
        <v>212</v>
      </c>
      <c r="H295" s="221">
        <v>21</v>
      </c>
      <c r="I295" s="222"/>
      <c r="J295" s="223">
        <f>ROUND(I295*H295,2)</f>
        <v>0</v>
      </c>
      <c r="K295" s="219" t="s">
        <v>34</v>
      </c>
      <c r="L295" s="224"/>
      <c r="M295" s="225" t="s">
        <v>34</v>
      </c>
      <c r="N295" s="226" t="s">
        <v>49</v>
      </c>
      <c r="O295" s="39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AR295" s="21" t="s">
        <v>405</v>
      </c>
      <c r="AT295" s="21" t="s">
        <v>361</v>
      </c>
      <c r="AU295" s="21" t="s">
        <v>131</v>
      </c>
      <c r="AY295" s="21" t="s">
        <v>130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21" t="s">
        <v>25</v>
      </c>
      <c r="BK295" s="197">
        <f>ROUND(I295*H295,2)</f>
        <v>0</v>
      </c>
      <c r="BL295" s="21" t="s">
        <v>396</v>
      </c>
      <c r="BM295" s="21" t="s">
        <v>484</v>
      </c>
    </row>
    <row r="296" spans="2:47" s="1" customFormat="1" ht="27">
      <c r="B296" s="38"/>
      <c r="C296" s="60"/>
      <c r="D296" s="212" t="s">
        <v>419</v>
      </c>
      <c r="E296" s="60"/>
      <c r="F296" s="216" t="s">
        <v>420</v>
      </c>
      <c r="G296" s="60"/>
      <c r="H296" s="60"/>
      <c r="I296" s="156"/>
      <c r="J296" s="60"/>
      <c r="K296" s="60"/>
      <c r="L296" s="58"/>
      <c r="M296" s="211"/>
      <c r="N296" s="39"/>
      <c r="O296" s="39"/>
      <c r="P296" s="39"/>
      <c r="Q296" s="39"/>
      <c r="R296" s="39"/>
      <c r="S296" s="39"/>
      <c r="T296" s="75"/>
      <c r="AT296" s="21" t="s">
        <v>419</v>
      </c>
      <c r="AU296" s="21" t="s">
        <v>131</v>
      </c>
    </row>
    <row r="297" spans="2:65" s="1" customFormat="1" ht="31.5" customHeight="1">
      <c r="B297" s="38"/>
      <c r="C297" s="186" t="s">
        <v>485</v>
      </c>
      <c r="D297" s="186" t="s">
        <v>133</v>
      </c>
      <c r="E297" s="187" t="s">
        <v>486</v>
      </c>
      <c r="F297" s="188" t="s">
        <v>487</v>
      </c>
      <c r="G297" s="189" t="s">
        <v>148</v>
      </c>
      <c r="H297" s="190">
        <v>41</v>
      </c>
      <c r="I297" s="191"/>
      <c r="J297" s="192">
        <f>ROUND(I297*H297,2)</f>
        <v>0</v>
      </c>
      <c r="K297" s="188" t="s">
        <v>137</v>
      </c>
      <c r="L297" s="58"/>
      <c r="M297" s="193" t="s">
        <v>34</v>
      </c>
      <c r="N297" s="194" t="s">
        <v>49</v>
      </c>
      <c r="O297" s="39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AR297" s="21" t="s">
        <v>396</v>
      </c>
      <c r="AT297" s="21" t="s">
        <v>133</v>
      </c>
      <c r="AU297" s="21" t="s">
        <v>131</v>
      </c>
      <c r="AY297" s="21" t="s">
        <v>130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21" t="s">
        <v>25</v>
      </c>
      <c r="BK297" s="197">
        <f>ROUND(I297*H297,2)</f>
        <v>0</v>
      </c>
      <c r="BL297" s="21" t="s">
        <v>396</v>
      </c>
      <c r="BM297" s="21" t="s">
        <v>488</v>
      </c>
    </row>
    <row r="298" spans="2:65" s="1" customFormat="1" ht="22.5" customHeight="1">
      <c r="B298" s="38"/>
      <c r="C298" s="217" t="s">
        <v>489</v>
      </c>
      <c r="D298" s="217" t="s">
        <v>361</v>
      </c>
      <c r="E298" s="218" t="s">
        <v>490</v>
      </c>
      <c r="F298" s="219" t="s">
        <v>491</v>
      </c>
      <c r="G298" s="220" t="s">
        <v>492</v>
      </c>
      <c r="H298" s="221">
        <v>41</v>
      </c>
      <c r="I298" s="222"/>
      <c r="J298" s="223">
        <f>ROUND(I298*H298,2)</f>
        <v>0</v>
      </c>
      <c r="K298" s="219" t="s">
        <v>34</v>
      </c>
      <c r="L298" s="224"/>
      <c r="M298" s="225" t="s">
        <v>34</v>
      </c>
      <c r="N298" s="226" t="s">
        <v>49</v>
      </c>
      <c r="O298" s="39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AR298" s="21" t="s">
        <v>405</v>
      </c>
      <c r="AT298" s="21" t="s">
        <v>361</v>
      </c>
      <c r="AU298" s="21" t="s">
        <v>131</v>
      </c>
      <c r="AY298" s="21" t="s">
        <v>130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21" t="s">
        <v>25</v>
      </c>
      <c r="BK298" s="197">
        <f>ROUND(I298*H298,2)</f>
        <v>0</v>
      </c>
      <c r="BL298" s="21" t="s">
        <v>396</v>
      </c>
      <c r="BM298" s="21" t="s">
        <v>493</v>
      </c>
    </row>
    <row r="299" spans="2:47" s="1" customFormat="1" ht="27">
      <c r="B299" s="38"/>
      <c r="C299" s="60"/>
      <c r="D299" s="212" t="s">
        <v>419</v>
      </c>
      <c r="E299" s="60"/>
      <c r="F299" s="216" t="s">
        <v>420</v>
      </c>
      <c r="G299" s="60"/>
      <c r="H299" s="60"/>
      <c r="I299" s="156"/>
      <c r="J299" s="60"/>
      <c r="K299" s="60"/>
      <c r="L299" s="58"/>
      <c r="M299" s="211"/>
      <c r="N299" s="39"/>
      <c r="O299" s="39"/>
      <c r="P299" s="39"/>
      <c r="Q299" s="39"/>
      <c r="R299" s="39"/>
      <c r="S299" s="39"/>
      <c r="T299" s="75"/>
      <c r="AT299" s="21" t="s">
        <v>419</v>
      </c>
      <c r="AU299" s="21" t="s">
        <v>131</v>
      </c>
    </row>
    <row r="300" spans="2:65" s="1" customFormat="1" ht="22.5" customHeight="1">
      <c r="B300" s="38"/>
      <c r="C300" s="217" t="s">
        <v>494</v>
      </c>
      <c r="D300" s="217" t="s">
        <v>361</v>
      </c>
      <c r="E300" s="218" t="s">
        <v>495</v>
      </c>
      <c r="F300" s="219" t="s">
        <v>496</v>
      </c>
      <c r="G300" s="220" t="s">
        <v>492</v>
      </c>
      <c r="H300" s="221">
        <v>72</v>
      </c>
      <c r="I300" s="222"/>
      <c r="J300" s="223">
        <f>ROUND(I300*H300,2)</f>
        <v>0</v>
      </c>
      <c r="K300" s="219" t="s">
        <v>34</v>
      </c>
      <c r="L300" s="224"/>
      <c r="M300" s="225" t="s">
        <v>34</v>
      </c>
      <c r="N300" s="226" t="s">
        <v>49</v>
      </c>
      <c r="O300" s="39"/>
      <c r="P300" s="195">
        <f>O300*H300</f>
        <v>0</v>
      </c>
      <c r="Q300" s="195">
        <v>0</v>
      </c>
      <c r="R300" s="195">
        <f>Q300*H300</f>
        <v>0</v>
      </c>
      <c r="S300" s="195">
        <v>0</v>
      </c>
      <c r="T300" s="196">
        <f>S300*H300</f>
        <v>0</v>
      </c>
      <c r="AR300" s="21" t="s">
        <v>405</v>
      </c>
      <c r="AT300" s="21" t="s">
        <v>361</v>
      </c>
      <c r="AU300" s="21" t="s">
        <v>131</v>
      </c>
      <c r="AY300" s="21" t="s">
        <v>130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21" t="s">
        <v>25</v>
      </c>
      <c r="BK300" s="197">
        <f>ROUND(I300*H300,2)</f>
        <v>0</v>
      </c>
      <c r="BL300" s="21" t="s">
        <v>396</v>
      </c>
      <c r="BM300" s="21" t="s">
        <v>497</v>
      </c>
    </row>
    <row r="301" spans="2:47" s="1" customFormat="1" ht="27">
      <c r="B301" s="38"/>
      <c r="C301" s="60"/>
      <c r="D301" s="212" t="s">
        <v>419</v>
      </c>
      <c r="E301" s="60"/>
      <c r="F301" s="216" t="s">
        <v>420</v>
      </c>
      <c r="G301" s="60"/>
      <c r="H301" s="60"/>
      <c r="I301" s="156"/>
      <c r="J301" s="60"/>
      <c r="K301" s="60"/>
      <c r="L301" s="58"/>
      <c r="M301" s="211"/>
      <c r="N301" s="39"/>
      <c r="O301" s="39"/>
      <c r="P301" s="39"/>
      <c r="Q301" s="39"/>
      <c r="R301" s="39"/>
      <c r="S301" s="39"/>
      <c r="T301" s="75"/>
      <c r="AT301" s="21" t="s">
        <v>419</v>
      </c>
      <c r="AU301" s="21" t="s">
        <v>131</v>
      </c>
    </row>
    <row r="302" spans="2:65" s="1" customFormat="1" ht="22.5" customHeight="1">
      <c r="B302" s="38"/>
      <c r="C302" s="217" t="s">
        <v>498</v>
      </c>
      <c r="D302" s="217" t="s">
        <v>361</v>
      </c>
      <c r="E302" s="218" t="s">
        <v>499</v>
      </c>
      <c r="F302" s="219" t="s">
        <v>500</v>
      </c>
      <c r="G302" s="220" t="s">
        <v>492</v>
      </c>
      <c r="H302" s="221">
        <v>136</v>
      </c>
      <c r="I302" s="222"/>
      <c r="J302" s="223">
        <f>ROUND(I302*H302,2)</f>
        <v>0</v>
      </c>
      <c r="K302" s="219" t="s">
        <v>34</v>
      </c>
      <c r="L302" s="224"/>
      <c r="M302" s="225" t="s">
        <v>34</v>
      </c>
      <c r="N302" s="226" t="s">
        <v>49</v>
      </c>
      <c r="O302" s="39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AR302" s="21" t="s">
        <v>405</v>
      </c>
      <c r="AT302" s="21" t="s">
        <v>361</v>
      </c>
      <c r="AU302" s="21" t="s">
        <v>131</v>
      </c>
      <c r="AY302" s="21" t="s">
        <v>130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21" t="s">
        <v>25</v>
      </c>
      <c r="BK302" s="197">
        <f>ROUND(I302*H302,2)</f>
        <v>0</v>
      </c>
      <c r="BL302" s="21" t="s">
        <v>396</v>
      </c>
      <c r="BM302" s="21" t="s">
        <v>501</v>
      </c>
    </row>
    <row r="303" spans="2:47" s="1" customFormat="1" ht="27">
      <c r="B303" s="38"/>
      <c r="C303" s="60"/>
      <c r="D303" s="212" t="s">
        <v>419</v>
      </c>
      <c r="E303" s="60"/>
      <c r="F303" s="216" t="s">
        <v>420</v>
      </c>
      <c r="G303" s="60"/>
      <c r="H303" s="60"/>
      <c r="I303" s="156"/>
      <c r="J303" s="60"/>
      <c r="K303" s="60"/>
      <c r="L303" s="58"/>
      <c r="M303" s="211"/>
      <c r="N303" s="39"/>
      <c r="O303" s="39"/>
      <c r="P303" s="39"/>
      <c r="Q303" s="39"/>
      <c r="R303" s="39"/>
      <c r="S303" s="39"/>
      <c r="T303" s="75"/>
      <c r="AT303" s="21" t="s">
        <v>419</v>
      </c>
      <c r="AU303" s="21" t="s">
        <v>131</v>
      </c>
    </row>
    <row r="304" spans="2:65" s="1" customFormat="1" ht="22.5" customHeight="1">
      <c r="B304" s="38"/>
      <c r="C304" s="217" t="s">
        <v>502</v>
      </c>
      <c r="D304" s="217" t="s">
        <v>361</v>
      </c>
      <c r="E304" s="218" t="s">
        <v>503</v>
      </c>
      <c r="F304" s="219" t="s">
        <v>504</v>
      </c>
      <c r="G304" s="220" t="s">
        <v>492</v>
      </c>
      <c r="H304" s="221">
        <v>18</v>
      </c>
      <c r="I304" s="222"/>
      <c r="J304" s="223">
        <f>ROUND(I304*H304,2)</f>
        <v>0</v>
      </c>
      <c r="K304" s="219" t="s">
        <v>34</v>
      </c>
      <c r="L304" s="224"/>
      <c r="M304" s="225" t="s">
        <v>34</v>
      </c>
      <c r="N304" s="226" t="s">
        <v>49</v>
      </c>
      <c r="O304" s="39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21" t="s">
        <v>405</v>
      </c>
      <c r="AT304" s="21" t="s">
        <v>361</v>
      </c>
      <c r="AU304" s="21" t="s">
        <v>131</v>
      </c>
      <c r="AY304" s="21" t="s">
        <v>130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21" t="s">
        <v>25</v>
      </c>
      <c r="BK304" s="197">
        <f>ROUND(I304*H304,2)</f>
        <v>0</v>
      </c>
      <c r="BL304" s="21" t="s">
        <v>396</v>
      </c>
      <c r="BM304" s="21" t="s">
        <v>505</v>
      </c>
    </row>
    <row r="305" spans="2:47" s="1" customFormat="1" ht="27">
      <c r="B305" s="38"/>
      <c r="C305" s="60"/>
      <c r="D305" s="212" t="s">
        <v>419</v>
      </c>
      <c r="E305" s="60"/>
      <c r="F305" s="216" t="s">
        <v>420</v>
      </c>
      <c r="G305" s="60"/>
      <c r="H305" s="60"/>
      <c r="I305" s="156"/>
      <c r="J305" s="60"/>
      <c r="K305" s="60"/>
      <c r="L305" s="58"/>
      <c r="M305" s="211"/>
      <c r="N305" s="39"/>
      <c r="O305" s="39"/>
      <c r="P305" s="39"/>
      <c r="Q305" s="39"/>
      <c r="R305" s="39"/>
      <c r="S305" s="39"/>
      <c r="T305" s="75"/>
      <c r="AT305" s="21" t="s">
        <v>419</v>
      </c>
      <c r="AU305" s="21" t="s">
        <v>131</v>
      </c>
    </row>
    <row r="306" spans="2:65" s="1" customFormat="1" ht="31.5" customHeight="1">
      <c r="B306" s="38"/>
      <c r="C306" s="186" t="s">
        <v>506</v>
      </c>
      <c r="D306" s="186" t="s">
        <v>133</v>
      </c>
      <c r="E306" s="187" t="s">
        <v>507</v>
      </c>
      <c r="F306" s="188" t="s">
        <v>508</v>
      </c>
      <c r="G306" s="189" t="s">
        <v>148</v>
      </c>
      <c r="H306" s="190">
        <v>118</v>
      </c>
      <c r="I306" s="191"/>
      <c r="J306" s="192">
        <f>ROUND(I306*H306,2)</f>
        <v>0</v>
      </c>
      <c r="K306" s="188" t="s">
        <v>137</v>
      </c>
      <c r="L306" s="58"/>
      <c r="M306" s="193" t="s">
        <v>34</v>
      </c>
      <c r="N306" s="194" t="s">
        <v>49</v>
      </c>
      <c r="O306" s="39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21" t="s">
        <v>396</v>
      </c>
      <c r="AT306" s="21" t="s">
        <v>133</v>
      </c>
      <c r="AU306" s="21" t="s">
        <v>131</v>
      </c>
      <c r="AY306" s="21" t="s">
        <v>130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21" t="s">
        <v>25</v>
      </c>
      <c r="BK306" s="197">
        <f>ROUND(I306*H306,2)</f>
        <v>0</v>
      </c>
      <c r="BL306" s="21" t="s">
        <v>396</v>
      </c>
      <c r="BM306" s="21" t="s">
        <v>509</v>
      </c>
    </row>
    <row r="307" spans="2:65" s="1" customFormat="1" ht="22.5" customHeight="1">
      <c r="B307" s="38"/>
      <c r="C307" s="217" t="s">
        <v>510</v>
      </c>
      <c r="D307" s="217" t="s">
        <v>361</v>
      </c>
      <c r="E307" s="218" t="s">
        <v>511</v>
      </c>
      <c r="F307" s="219" t="s">
        <v>512</v>
      </c>
      <c r="G307" s="220" t="s">
        <v>492</v>
      </c>
      <c r="H307" s="221">
        <v>118</v>
      </c>
      <c r="I307" s="222"/>
      <c r="J307" s="223">
        <f>ROUND(I307*H307,2)</f>
        <v>0</v>
      </c>
      <c r="K307" s="219" t="s">
        <v>34</v>
      </c>
      <c r="L307" s="224"/>
      <c r="M307" s="225" t="s">
        <v>34</v>
      </c>
      <c r="N307" s="226" t="s">
        <v>49</v>
      </c>
      <c r="O307" s="39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AR307" s="21" t="s">
        <v>405</v>
      </c>
      <c r="AT307" s="21" t="s">
        <v>361</v>
      </c>
      <c r="AU307" s="21" t="s">
        <v>131</v>
      </c>
      <c r="AY307" s="21" t="s">
        <v>130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21" t="s">
        <v>25</v>
      </c>
      <c r="BK307" s="197">
        <f>ROUND(I307*H307,2)</f>
        <v>0</v>
      </c>
      <c r="BL307" s="21" t="s">
        <v>396</v>
      </c>
      <c r="BM307" s="21" t="s">
        <v>513</v>
      </c>
    </row>
    <row r="308" spans="2:47" s="1" customFormat="1" ht="27">
      <c r="B308" s="38"/>
      <c r="C308" s="60"/>
      <c r="D308" s="212" t="s">
        <v>419</v>
      </c>
      <c r="E308" s="60"/>
      <c r="F308" s="216" t="s">
        <v>514</v>
      </c>
      <c r="G308" s="60"/>
      <c r="H308" s="60"/>
      <c r="I308" s="156"/>
      <c r="J308" s="60"/>
      <c r="K308" s="60"/>
      <c r="L308" s="58"/>
      <c r="M308" s="211"/>
      <c r="N308" s="39"/>
      <c r="O308" s="39"/>
      <c r="P308" s="39"/>
      <c r="Q308" s="39"/>
      <c r="R308" s="39"/>
      <c r="S308" s="39"/>
      <c r="T308" s="75"/>
      <c r="AT308" s="21" t="s">
        <v>419</v>
      </c>
      <c r="AU308" s="21" t="s">
        <v>131</v>
      </c>
    </row>
    <row r="309" spans="2:65" s="1" customFormat="1" ht="31.5" customHeight="1">
      <c r="B309" s="38"/>
      <c r="C309" s="186" t="s">
        <v>515</v>
      </c>
      <c r="D309" s="186" t="s">
        <v>133</v>
      </c>
      <c r="E309" s="187" t="s">
        <v>516</v>
      </c>
      <c r="F309" s="188" t="s">
        <v>517</v>
      </c>
      <c r="G309" s="189" t="s">
        <v>148</v>
      </c>
      <c r="H309" s="190">
        <v>12</v>
      </c>
      <c r="I309" s="191"/>
      <c r="J309" s="192">
        <f>ROUND(I309*H309,2)</f>
        <v>0</v>
      </c>
      <c r="K309" s="188" t="s">
        <v>137</v>
      </c>
      <c r="L309" s="58"/>
      <c r="M309" s="193" t="s">
        <v>34</v>
      </c>
      <c r="N309" s="194" t="s">
        <v>49</v>
      </c>
      <c r="O309" s="39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AR309" s="21" t="s">
        <v>396</v>
      </c>
      <c r="AT309" s="21" t="s">
        <v>133</v>
      </c>
      <c r="AU309" s="21" t="s">
        <v>131</v>
      </c>
      <c r="AY309" s="21" t="s">
        <v>130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21" t="s">
        <v>25</v>
      </c>
      <c r="BK309" s="197">
        <f>ROUND(I309*H309,2)</f>
        <v>0</v>
      </c>
      <c r="BL309" s="21" t="s">
        <v>396</v>
      </c>
      <c r="BM309" s="21" t="s">
        <v>518</v>
      </c>
    </row>
    <row r="310" spans="2:65" s="1" customFormat="1" ht="22.5" customHeight="1">
      <c r="B310" s="38"/>
      <c r="C310" s="217" t="s">
        <v>519</v>
      </c>
      <c r="D310" s="217" t="s">
        <v>361</v>
      </c>
      <c r="E310" s="218" t="s">
        <v>520</v>
      </c>
      <c r="F310" s="219" t="s">
        <v>521</v>
      </c>
      <c r="G310" s="220" t="s">
        <v>492</v>
      </c>
      <c r="H310" s="221">
        <v>6</v>
      </c>
      <c r="I310" s="222"/>
      <c r="J310" s="223">
        <f>ROUND(I310*H310,2)</f>
        <v>0</v>
      </c>
      <c r="K310" s="219" t="s">
        <v>34</v>
      </c>
      <c r="L310" s="224"/>
      <c r="M310" s="225" t="s">
        <v>34</v>
      </c>
      <c r="N310" s="226" t="s">
        <v>49</v>
      </c>
      <c r="O310" s="39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AR310" s="21" t="s">
        <v>405</v>
      </c>
      <c r="AT310" s="21" t="s">
        <v>361</v>
      </c>
      <c r="AU310" s="21" t="s">
        <v>131</v>
      </c>
      <c r="AY310" s="21" t="s">
        <v>130</v>
      </c>
      <c r="BE310" s="197">
        <f>IF(N310="základní",J310,0)</f>
        <v>0</v>
      </c>
      <c r="BF310" s="197">
        <f>IF(N310="snížená",J310,0)</f>
        <v>0</v>
      </c>
      <c r="BG310" s="197">
        <f>IF(N310="zákl. přenesená",J310,0)</f>
        <v>0</v>
      </c>
      <c r="BH310" s="197">
        <f>IF(N310="sníž. přenesená",J310,0)</f>
        <v>0</v>
      </c>
      <c r="BI310" s="197">
        <f>IF(N310="nulová",J310,0)</f>
        <v>0</v>
      </c>
      <c r="BJ310" s="21" t="s">
        <v>25</v>
      </c>
      <c r="BK310" s="197">
        <f>ROUND(I310*H310,2)</f>
        <v>0</v>
      </c>
      <c r="BL310" s="21" t="s">
        <v>396</v>
      </c>
      <c r="BM310" s="21" t="s">
        <v>522</v>
      </c>
    </row>
    <row r="311" spans="2:47" s="1" customFormat="1" ht="27">
      <c r="B311" s="38"/>
      <c r="C311" s="60"/>
      <c r="D311" s="212" t="s">
        <v>419</v>
      </c>
      <c r="E311" s="60"/>
      <c r="F311" s="216" t="s">
        <v>514</v>
      </c>
      <c r="G311" s="60"/>
      <c r="H311" s="60"/>
      <c r="I311" s="156"/>
      <c r="J311" s="60"/>
      <c r="K311" s="60"/>
      <c r="L311" s="58"/>
      <c r="M311" s="211"/>
      <c r="N311" s="39"/>
      <c r="O311" s="39"/>
      <c r="P311" s="39"/>
      <c r="Q311" s="39"/>
      <c r="R311" s="39"/>
      <c r="S311" s="39"/>
      <c r="T311" s="75"/>
      <c r="AT311" s="21" t="s">
        <v>419</v>
      </c>
      <c r="AU311" s="21" t="s">
        <v>131</v>
      </c>
    </row>
    <row r="312" spans="2:65" s="1" customFormat="1" ht="22.5" customHeight="1">
      <c r="B312" s="38"/>
      <c r="C312" s="217" t="s">
        <v>523</v>
      </c>
      <c r="D312" s="217" t="s">
        <v>361</v>
      </c>
      <c r="E312" s="218" t="s">
        <v>524</v>
      </c>
      <c r="F312" s="219" t="s">
        <v>525</v>
      </c>
      <c r="G312" s="220" t="s">
        <v>492</v>
      </c>
      <c r="H312" s="221">
        <v>6</v>
      </c>
      <c r="I312" s="222"/>
      <c r="J312" s="223">
        <f>ROUND(I312*H312,2)</f>
        <v>0</v>
      </c>
      <c r="K312" s="219" t="s">
        <v>34</v>
      </c>
      <c r="L312" s="224"/>
      <c r="M312" s="225" t="s">
        <v>34</v>
      </c>
      <c r="N312" s="226" t="s">
        <v>49</v>
      </c>
      <c r="O312" s="39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AR312" s="21" t="s">
        <v>405</v>
      </c>
      <c r="AT312" s="21" t="s">
        <v>361</v>
      </c>
      <c r="AU312" s="21" t="s">
        <v>131</v>
      </c>
      <c r="AY312" s="21" t="s">
        <v>130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21" t="s">
        <v>25</v>
      </c>
      <c r="BK312" s="197">
        <f>ROUND(I312*H312,2)</f>
        <v>0</v>
      </c>
      <c r="BL312" s="21" t="s">
        <v>396</v>
      </c>
      <c r="BM312" s="21" t="s">
        <v>526</v>
      </c>
    </row>
    <row r="313" spans="2:47" s="1" customFormat="1" ht="27">
      <c r="B313" s="38"/>
      <c r="C313" s="60"/>
      <c r="D313" s="212" t="s">
        <v>419</v>
      </c>
      <c r="E313" s="60"/>
      <c r="F313" s="216" t="s">
        <v>420</v>
      </c>
      <c r="G313" s="60"/>
      <c r="H313" s="60"/>
      <c r="I313" s="156"/>
      <c r="J313" s="60"/>
      <c r="K313" s="60"/>
      <c r="L313" s="58"/>
      <c r="M313" s="211"/>
      <c r="N313" s="39"/>
      <c r="O313" s="39"/>
      <c r="P313" s="39"/>
      <c r="Q313" s="39"/>
      <c r="R313" s="39"/>
      <c r="S313" s="39"/>
      <c r="T313" s="75"/>
      <c r="AT313" s="21" t="s">
        <v>419</v>
      </c>
      <c r="AU313" s="21" t="s">
        <v>131</v>
      </c>
    </row>
    <row r="314" spans="2:65" s="1" customFormat="1" ht="31.5" customHeight="1">
      <c r="B314" s="38"/>
      <c r="C314" s="186" t="s">
        <v>527</v>
      </c>
      <c r="D314" s="186" t="s">
        <v>133</v>
      </c>
      <c r="E314" s="187" t="s">
        <v>528</v>
      </c>
      <c r="F314" s="188" t="s">
        <v>529</v>
      </c>
      <c r="G314" s="189" t="s">
        <v>148</v>
      </c>
      <c r="H314" s="190">
        <v>73</v>
      </c>
      <c r="I314" s="191"/>
      <c r="J314" s="192">
        <f>ROUND(I314*H314,2)</f>
        <v>0</v>
      </c>
      <c r="K314" s="188" t="s">
        <v>137</v>
      </c>
      <c r="L314" s="58"/>
      <c r="M314" s="193" t="s">
        <v>34</v>
      </c>
      <c r="N314" s="194" t="s">
        <v>49</v>
      </c>
      <c r="O314" s="39"/>
      <c r="P314" s="195">
        <f>O314*H314</f>
        <v>0</v>
      </c>
      <c r="Q314" s="195">
        <v>0</v>
      </c>
      <c r="R314" s="195">
        <f>Q314*H314</f>
        <v>0</v>
      </c>
      <c r="S314" s="195">
        <v>0</v>
      </c>
      <c r="T314" s="196">
        <f>S314*H314</f>
        <v>0</v>
      </c>
      <c r="AR314" s="21" t="s">
        <v>396</v>
      </c>
      <c r="AT314" s="21" t="s">
        <v>133</v>
      </c>
      <c r="AU314" s="21" t="s">
        <v>131</v>
      </c>
      <c r="AY314" s="21" t="s">
        <v>130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21" t="s">
        <v>25</v>
      </c>
      <c r="BK314" s="197">
        <f>ROUND(I314*H314,2)</f>
        <v>0</v>
      </c>
      <c r="BL314" s="21" t="s">
        <v>396</v>
      </c>
      <c r="BM314" s="21" t="s">
        <v>530</v>
      </c>
    </row>
    <row r="315" spans="2:65" s="1" customFormat="1" ht="22.5" customHeight="1">
      <c r="B315" s="38"/>
      <c r="C315" s="217" t="s">
        <v>531</v>
      </c>
      <c r="D315" s="217" t="s">
        <v>361</v>
      </c>
      <c r="E315" s="218" t="s">
        <v>532</v>
      </c>
      <c r="F315" s="219" t="s">
        <v>533</v>
      </c>
      <c r="G315" s="220" t="s">
        <v>492</v>
      </c>
      <c r="H315" s="221">
        <v>61</v>
      </c>
      <c r="I315" s="222"/>
      <c r="J315" s="223">
        <f>ROUND(I315*H315,2)</f>
        <v>0</v>
      </c>
      <c r="K315" s="219" t="s">
        <v>34</v>
      </c>
      <c r="L315" s="224"/>
      <c r="M315" s="225" t="s">
        <v>34</v>
      </c>
      <c r="N315" s="226" t="s">
        <v>49</v>
      </c>
      <c r="O315" s="39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AR315" s="21" t="s">
        <v>405</v>
      </c>
      <c r="AT315" s="21" t="s">
        <v>361</v>
      </c>
      <c r="AU315" s="21" t="s">
        <v>131</v>
      </c>
      <c r="AY315" s="21" t="s">
        <v>130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21" t="s">
        <v>25</v>
      </c>
      <c r="BK315" s="197">
        <f>ROUND(I315*H315,2)</f>
        <v>0</v>
      </c>
      <c r="BL315" s="21" t="s">
        <v>396</v>
      </c>
      <c r="BM315" s="21" t="s">
        <v>534</v>
      </c>
    </row>
    <row r="316" spans="2:47" s="1" customFormat="1" ht="27">
      <c r="B316" s="38"/>
      <c r="C316" s="60"/>
      <c r="D316" s="212" t="s">
        <v>419</v>
      </c>
      <c r="E316" s="60"/>
      <c r="F316" s="216" t="s">
        <v>514</v>
      </c>
      <c r="G316" s="60"/>
      <c r="H316" s="60"/>
      <c r="I316" s="156"/>
      <c r="J316" s="60"/>
      <c r="K316" s="60"/>
      <c r="L316" s="58"/>
      <c r="M316" s="211"/>
      <c r="N316" s="39"/>
      <c r="O316" s="39"/>
      <c r="P316" s="39"/>
      <c r="Q316" s="39"/>
      <c r="R316" s="39"/>
      <c r="S316" s="39"/>
      <c r="T316" s="75"/>
      <c r="AT316" s="21" t="s">
        <v>419</v>
      </c>
      <c r="AU316" s="21" t="s">
        <v>131</v>
      </c>
    </row>
    <row r="317" spans="2:65" s="1" customFormat="1" ht="31.5" customHeight="1">
      <c r="B317" s="38"/>
      <c r="C317" s="217" t="s">
        <v>535</v>
      </c>
      <c r="D317" s="217" t="s">
        <v>361</v>
      </c>
      <c r="E317" s="218" t="s">
        <v>536</v>
      </c>
      <c r="F317" s="219" t="s">
        <v>537</v>
      </c>
      <c r="G317" s="220" t="s">
        <v>492</v>
      </c>
      <c r="H317" s="221">
        <v>12</v>
      </c>
      <c r="I317" s="222"/>
      <c r="J317" s="223">
        <f>ROUND(I317*H317,2)</f>
        <v>0</v>
      </c>
      <c r="K317" s="219" t="s">
        <v>34</v>
      </c>
      <c r="L317" s="224"/>
      <c r="M317" s="225" t="s">
        <v>34</v>
      </c>
      <c r="N317" s="226" t="s">
        <v>49</v>
      </c>
      <c r="O317" s="39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AR317" s="21" t="s">
        <v>405</v>
      </c>
      <c r="AT317" s="21" t="s">
        <v>361</v>
      </c>
      <c r="AU317" s="21" t="s">
        <v>131</v>
      </c>
      <c r="AY317" s="21" t="s">
        <v>130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21" t="s">
        <v>25</v>
      </c>
      <c r="BK317" s="197">
        <f>ROUND(I317*H317,2)</f>
        <v>0</v>
      </c>
      <c r="BL317" s="21" t="s">
        <v>396</v>
      </c>
      <c r="BM317" s="21" t="s">
        <v>538</v>
      </c>
    </row>
    <row r="318" spans="2:47" s="1" customFormat="1" ht="27">
      <c r="B318" s="38"/>
      <c r="C318" s="60"/>
      <c r="D318" s="212" t="s">
        <v>419</v>
      </c>
      <c r="E318" s="60"/>
      <c r="F318" s="216" t="s">
        <v>420</v>
      </c>
      <c r="G318" s="60"/>
      <c r="H318" s="60"/>
      <c r="I318" s="156"/>
      <c r="J318" s="60"/>
      <c r="K318" s="60"/>
      <c r="L318" s="58"/>
      <c r="M318" s="211"/>
      <c r="N318" s="39"/>
      <c r="O318" s="39"/>
      <c r="P318" s="39"/>
      <c r="Q318" s="39"/>
      <c r="R318" s="39"/>
      <c r="S318" s="39"/>
      <c r="T318" s="75"/>
      <c r="AT318" s="21" t="s">
        <v>419</v>
      </c>
      <c r="AU318" s="21" t="s">
        <v>131</v>
      </c>
    </row>
    <row r="319" spans="2:65" s="1" customFormat="1" ht="31.5" customHeight="1">
      <c r="B319" s="38"/>
      <c r="C319" s="186" t="s">
        <v>539</v>
      </c>
      <c r="D319" s="186" t="s">
        <v>133</v>
      </c>
      <c r="E319" s="187" t="s">
        <v>540</v>
      </c>
      <c r="F319" s="188" t="s">
        <v>541</v>
      </c>
      <c r="G319" s="189" t="s">
        <v>148</v>
      </c>
      <c r="H319" s="190">
        <v>7</v>
      </c>
      <c r="I319" s="191"/>
      <c r="J319" s="192">
        <f>ROUND(I319*H319,2)</f>
        <v>0</v>
      </c>
      <c r="K319" s="188" t="s">
        <v>137</v>
      </c>
      <c r="L319" s="58"/>
      <c r="M319" s="193" t="s">
        <v>34</v>
      </c>
      <c r="N319" s="194" t="s">
        <v>49</v>
      </c>
      <c r="O319" s="39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AR319" s="21" t="s">
        <v>396</v>
      </c>
      <c r="AT319" s="21" t="s">
        <v>133</v>
      </c>
      <c r="AU319" s="21" t="s">
        <v>131</v>
      </c>
      <c r="AY319" s="21" t="s">
        <v>130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21" t="s">
        <v>25</v>
      </c>
      <c r="BK319" s="197">
        <f>ROUND(I319*H319,2)</f>
        <v>0</v>
      </c>
      <c r="BL319" s="21" t="s">
        <v>396</v>
      </c>
      <c r="BM319" s="21" t="s">
        <v>542</v>
      </c>
    </row>
    <row r="320" spans="2:65" s="1" customFormat="1" ht="22.5" customHeight="1">
      <c r="B320" s="38"/>
      <c r="C320" s="217" t="s">
        <v>543</v>
      </c>
      <c r="D320" s="217" t="s">
        <v>361</v>
      </c>
      <c r="E320" s="218" t="s">
        <v>544</v>
      </c>
      <c r="F320" s="219" t="s">
        <v>545</v>
      </c>
      <c r="G320" s="220" t="s">
        <v>492</v>
      </c>
      <c r="H320" s="221">
        <v>5</v>
      </c>
      <c r="I320" s="222"/>
      <c r="J320" s="223">
        <f>ROUND(I320*H320,2)</f>
        <v>0</v>
      </c>
      <c r="K320" s="219" t="s">
        <v>34</v>
      </c>
      <c r="L320" s="224"/>
      <c r="M320" s="225" t="s">
        <v>34</v>
      </c>
      <c r="N320" s="226" t="s">
        <v>49</v>
      </c>
      <c r="O320" s="39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AR320" s="21" t="s">
        <v>405</v>
      </c>
      <c r="AT320" s="21" t="s">
        <v>361</v>
      </c>
      <c r="AU320" s="21" t="s">
        <v>131</v>
      </c>
      <c r="AY320" s="21" t="s">
        <v>130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21" t="s">
        <v>25</v>
      </c>
      <c r="BK320" s="197">
        <f>ROUND(I320*H320,2)</f>
        <v>0</v>
      </c>
      <c r="BL320" s="21" t="s">
        <v>396</v>
      </c>
      <c r="BM320" s="21" t="s">
        <v>546</v>
      </c>
    </row>
    <row r="321" spans="2:47" s="1" customFormat="1" ht="27">
      <c r="B321" s="38"/>
      <c r="C321" s="60"/>
      <c r="D321" s="212" t="s">
        <v>419</v>
      </c>
      <c r="E321" s="60"/>
      <c r="F321" s="216" t="s">
        <v>420</v>
      </c>
      <c r="G321" s="60"/>
      <c r="H321" s="60"/>
      <c r="I321" s="156"/>
      <c r="J321" s="60"/>
      <c r="K321" s="60"/>
      <c r="L321" s="58"/>
      <c r="M321" s="211"/>
      <c r="N321" s="39"/>
      <c r="O321" s="39"/>
      <c r="P321" s="39"/>
      <c r="Q321" s="39"/>
      <c r="R321" s="39"/>
      <c r="S321" s="39"/>
      <c r="T321" s="75"/>
      <c r="AT321" s="21" t="s">
        <v>419</v>
      </c>
      <c r="AU321" s="21" t="s">
        <v>131</v>
      </c>
    </row>
    <row r="322" spans="2:65" s="1" customFormat="1" ht="31.5" customHeight="1">
      <c r="B322" s="38"/>
      <c r="C322" s="217" t="s">
        <v>547</v>
      </c>
      <c r="D322" s="217" t="s">
        <v>361</v>
      </c>
      <c r="E322" s="218" t="s">
        <v>548</v>
      </c>
      <c r="F322" s="219" t="s">
        <v>549</v>
      </c>
      <c r="G322" s="220" t="s">
        <v>492</v>
      </c>
      <c r="H322" s="221">
        <v>2</v>
      </c>
      <c r="I322" s="222"/>
      <c r="J322" s="223">
        <f>ROUND(I322*H322,2)</f>
        <v>0</v>
      </c>
      <c r="K322" s="219" t="s">
        <v>34</v>
      </c>
      <c r="L322" s="224"/>
      <c r="M322" s="225" t="s">
        <v>34</v>
      </c>
      <c r="N322" s="226" t="s">
        <v>49</v>
      </c>
      <c r="O322" s="39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AR322" s="21" t="s">
        <v>405</v>
      </c>
      <c r="AT322" s="21" t="s">
        <v>361</v>
      </c>
      <c r="AU322" s="21" t="s">
        <v>131</v>
      </c>
      <c r="AY322" s="21" t="s">
        <v>130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21" t="s">
        <v>25</v>
      </c>
      <c r="BK322" s="197">
        <f>ROUND(I322*H322,2)</f>
        <v>0</v>
      </c>
      <c r="BL322" s="21" t="s">
        <v>396</v>
      </c>
      <c r="BM322" s="21" t="s">
        <v>550</v>
      </c>
    </row>
    <row r="323" spans="2:47" s="1" customFormat="1" ht="27">
      <c r="B323" s="38"/>
      <c r="C323" s="60"/>
      <c r="D323" s="212" t="s">
        <v>419</v>
      </c>
      <c r="E323" s="60"/>
      <c r="F323" s="216" t="s">
        <v>420</v>
      </c>
      <c r="G323" s="60"/>
      <c r="H323" s="60"/>
      <c r="I323" s="156"/>
      <c r="J323" s="60"/>
      <c r="K323" s="60"/>
      <c r="L323" s="58"/>
      <c r="M323" s="211"/>
      <c r="N323" s="39"/>
      <c r="O323" s="39"/>
      <c r="P323" s="39"/>
      <c r="Q323" s="39"/>
      <c r="R323" s="39"/>
      <c r="S323" s="39"/>
      <c r="T323" s="75"/>
      <c r="AT323" s="21" t="s">
        <v>419</v>
      </c>
      <c r="AU323" s="21" t="s">
        <v>131</v>
      </c>
    </row>
    <row r="324" spans="2:65" s="1" customFormat="1" ht="22.5" customHeight="1">
      <c r="B324" s="38"/>
      <c r="C324" s="217" t="s">
        <v>551</v>
      </c>
      <c r="D324" s="217" t="s">
        <v>361</v>
      </c>
      <c r="E324" s="218" t="s">
        <v>552</v>
      </c>
      <c r="F324" s="219" t="s">
        <v>553</v>
      </c>
      <c r="G324" s="220" t="s">
        <v>492</v>
      </c>
      <c r="H324" s="221">
        <v>2</v>
      </c>
      <c r="I324" s="222"/>
      <c r="J324" s="223">
        <f>ROUND(I324*H324,2)</f>
        <v>0</v>
      </c>
      <c r="K324" s="219" t="s">
        <v>34</v>
      </c>
      <c r="L324" s="224"/>
      <c r="M324" s="225" t="s">
        <v>34</v>
      </c>
      <c r="N324" s="226" t="s">
        <v>49</v>
      </c>
      <c r="O324" s="39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AR324" s="21" t="s">
        <v>405</v>
      </c>
      <c r="AT324" s="21" t="s">
        <v>361</v>
      </c>
      <c r="AU324" s="21" t="s">
        <v>131</v>
      </c>
      <c r="AY324" s="21" t="s">
        <v>130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21" t="s">
        <v>25</v>
      </c>
      <c r="BK324" s="197">
        <f>ROUND(I324*H324,2)</f>
        <v>0</v>
      </c>
      <c r="BL324" s="21" t="s">
        <v>396</v>
      </c>
      <c r="BM324" s="21" t="s">
        <v>554</v>
      </c>
    </row>
    <row r="325" spans="2:47" s="1" customFormat="1" ht="27">
      <c r="B325" s="38"/>
      <c r="C325" s="60"/>
      <c r="D325" s="212" t="s">
        <v>419</v>
      </c>
      <c r="E325" s="60"/>
      <c r="F325" s="216" t="s">
        <v>420</v>
      </c>
      <c r="G325" s="60"/>
      <c r="H325" s="60"/>
      <c r="I325" s="156"/>
      <c r="J325" s="60"/>
      <c r="K325" s="60"/>
      <c r="L325" s="58"/>
      <c r="M325" s="211"/>
      <c r="N325" s="39"/>
      <c r="O325" s="39"/>
      <c r="P325" s="39"/>
      <c r="Q325" s="39"/>
      <c r="R325" s="39"/>
      <c r="S325" s="39"/>
      <c r="T325" s="75"/>
      <c r="AT325" s="21" t="s">
        <v>419</v>
      </c>
      <c r="AU325" s="21" t="s">
        <v>131</v>
      </c>
    </row>
    <row r="326" spans="2:65" s="1" customFormat="1" ht="31.5" customHeight="1">
      <c r="B326" s="38"/>
      <c r="C326" s="186" t="s">
        <v>555</v>
      </c>
      <c r="D326" s="186" t="s">
        <v>133</v>
      </c>
      <c r="E326" s="187" t="s">
        <v>556</v>
      </c>
      <c r="F326" s="188" t="s">
        <v>557</v>
      </c>
      <c r="G326" s="189" t="s">
        <v>148</v>
      </c>
      <c r="H326" s="190">
        <v>7</v>
      </c>
      <c r="I326" s="191"/>
      <c r="J326" s="192">
        <f>ROUND(I326*H326,2)</f>
        <v>0</v>
      </c>
      <c r="K326" s="188" t="s">
        <v>137</v>
      </c>
      <c r="L326" s="58"/>
      <c r="M326" s="193" t="s">
        <v>34</v>
      </c>
      <c r="N326" s="194" t="s">
        <v>49</v>
      </c>
      <c r="O326" s="39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AR326" s="21" t="s">
        <v>396</v>
      </c>
      <c r="AT326" s="21" t="s">
        <v>133</v>
      </c>
      <c r="AU326" s="21" t="s">
        <v>131</v>
      </c>
      <c r="AY326" s="21" t="s">
        <v>130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21" t="s">
        <v>25</v>
      </c>
      <c r="BK326" s="197">
        <f>ROUND(I326*H326,2)</f>
        <v>0</v>
      </c>
      <c r="BL326" s="21" t="s">
        <v>396</v>
      </c>
      <c r="BM326" s="21" t="s">
        <v>558</v>
      </c>
    </row>
    <row r="327" spans="2:65" s="1" customFormat="1" ht="31.5" customHeight="1">
      <c r="B327" s="38"/>
      <c r="C327" s="217" t="s">
        <v>559</v>
      </c>
      <c r="D327" s="217" t="s">
        <v>361</v>
      </c>
      <c r="E327" s="218" t="s">
        <v>560</v>
      </c>
      <c r="F327" s="219" t="s">
        <v>561</v>
      </c>
      <c r="G327" s="220" t="s">
        <v>492</v>
      </c>
      <c r="H327" s="221">
        <v>7</v>
      </c>
      <c r="I327" s="222"/>
      <c r="J327" s="223">
        <f>ROUND(I327*H327,2)</f>
        <v>0</v>
      </c>
      <c r="K327" s="219" t="s">
        <v>34</v>
      </c>
      <c r="L327" s="224"/>
      <c r="M327" s="225" t="s">
        <v>34</v>
      </c>
      <c r="N327" s="226" t="s">
        <v>49</v>
      </c>
      <c r="O327" s="39"/>
      <c r="P327" s="195">
        <f>O327*H327</f>
        <v>0</v>
      </c>
      <c r="Q327" s="195">
        <v>0</v>
      </c>
      <c r="R327" s="195">
        <f>Q327*H327</f>
        <v>0</v>
      </c>
      <c r="S327" s="195">
        <v>0</v>
      </c>
      <c r="T327" s="196">
        <f>S327*H327</f>
        <v>0</v>
      </c>
      <c r="AR327" s="21" t="s">
        <v>405</v>
      </c>
      <c r="AT327" s="21" t="s">
        <v>361</v>
      </c>
      <c r="AU327" s="21" t="s">
        <v>131</v>
      </c>
      <c r="AY327" s="21" t="s">
        <v>130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21" t="s">
        <v>25</v>
      </c>
      <c r="BK327" s="197">
        <f>ROUND(I327*H327,2)</f>
        <v>0</v>
      </c>
      <c r="BL327" s="21" t="s">
        <v>396</v>
      </c>
      <c r="BM327" s="21" t="s">
        <v>562</v>
      </c>
    </row>
    <row r="328" spans="2:47" s="1" customFormat="1" ht="27">
      <c r="B328" s="38"/>
      <c r="C328" s="60"/>
      <c r="D328" s="212" t="s">
        <v>419</v>
      </c>
      <c r="E328" s="60"/>
      <c r="F328" s="216" t="s">
        <v>420</v>
      </c>
      <c r="G328" s="60"/>
      <c r="H328" s="60"/>
      <c r="I328" s="156"/>
      <c r="J328" s="60"/>
      <c r="K328" s="60"/>
      <c r="L328" s="58"/>
      <c r="M328" s="211"/>
      <c r="N328" s="39"/>
      <c r="O328" s="39"/>
      <c r="P328" s="39"/>
      <c r="Q328" s="39"/>
      <c r="R328" s="39"/>
      <c r="S328" s="39"/>
      <c r="T328" s="75"/>
      <c r="AT328" s="21" t="s">
        <v>419</v>
      </c>
      <c r="AU328" s="21" t="s">
        <v>131</v>
      </c>
    </row>
    <row r="329" spans="2:65" s="1" customFormat="1" ht="22.5" customHeight="1">
      <c r="B329" s="38"/>
      <c r="C329" s="217" t="s">
        <v>563</v>
      </c>
      <c r="D329" s="217" t="s">
        <v>361</v>
      </c>
      <c r="E329" s="218" t="s">
        <v>552</v>
      </c>
      <c r="F329" s="219" t="s">
        <v>553</v>
      </c>
      <c r="G329" s="220" t="s">
        <v>492</v>
      </c>
      <c r="H329" s="221">
        <v>7</v>
      </c>
      <c r="I329" s="222"/>
      <c r="J329" s="223">
        <f>ROUND(I329*H329,2)</f>
        <v>0</v>
      </c>
      <c r="K329" s="219" t="s">
        <v>34</v>
      </c>
      <c r="L329" s="224"/>
      <c r="M329" s="225" t="s">
        <v>34</v>
      </c>
      <c r="N329" s="226" t="s">
        <v>49</v>
      </c>
      <c r="O329" s="39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AR329" s="21" t="s">
        <v>405</v>
      </c>
      <c r="AT329" s="21" t="s">
        <v>361</v>
      </c>
      <c r="AU329" s="21" t="s">
        <v>131</v>
      </c>
      <c r="AY329" s="21" t="s">
        <v>130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21" t="s">
        <v>25</v>
      </c>
      <c r="BK329" s="197">
        <f>ROUND(I329*H329,2)</f>
        <v>0</v>
      </c>
      <c r="BL329" s="21" t="s">
        <v>396</v>
      </c>
      <c r="BM329" s="21" t="s">
        <v>564</v>
      </c>
    </row>
    <row r="330" spans="2:47" s="1" customFormat="1" ht="27">
      <c r="B330" s="38"/>
      <c r="C330" s="60"/>
      <c r="D330" s="212" t="s">
        <v>419</v>
      </c>
      <c r="E330" s="60"/>
      <c r="F330" s="216" t="s">
        <v>420</v>
      </c>
      <c r="G330" s="60"/>
      <c r="H330" s="60"/>
      <c r="I330" s="156"/>
      <c r="J330" s="60"/>
      <c r="K330" s="60"/>
      <c r="L330" s="58"/>
      <c r="M330" s="211"/>
      <c r="N330" s="39"/>
      <c r="O330" s="39"/>
      <c r="P330" s="39"/>
      <c r="Q330" s="39"/>
      <c r="R330" s="39"/>
      <c r="S330" s="39"/>
      <c r="T330" s="75"/>
      <c r="AT330" s="21" t="s">
        <v>419</v>
      </c>
      <c r="AU330" s="21" t="s">
        <v>131</v>
      </c>
    </row>
    <row r="331" spans="2:65" s="1" customFormat="1" ht="31.5" customHeight="1">
      <c r="B331" s="38"/>
      <c r="C331" s="186" t="s">
        <v>565</v>
      </c>
      <c r="D331" s="186" t="s">
        <v>133</v>
      </c>
      <c r="E331" s="187" t="s">
        <v>566</v>
      </c>
      <c r="F331" s="188" t="s">
        <v>567</v>
      </c>
      <c r="G331" s="189" t="s">
        <v>148</v>
      </c>
      <c r="H331" s="190">
        <v>19</v>
      </c>
      <c r="I331" s="191"/>
      <c r="J331" s="192">
        <f>ROUND(I331*H331,2)</f>
        <v>0</v>
      </c>
      <c r="K331" s="188" t="s">
        <v>137</v>
      </c>
      <c r="L331" s="58"/>
      <c r="M331" s="193" t="s">
        <v>34</v>
      </c>
      <c r="N331" s="194" t="s">
        <v>49</v>
      </c>
      <c r="O331" s="39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AR331" s="21" t="s">
        <v>396</v>
      </c>
      <c r="AT331" s="21" t="s">
        <v>133</v>
      </c>
      <c r="AU331" s="21" t="s">
        <v>131</v>
      </c>
      <c r="AY331" s="21" t="s">
        <v>130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21" t="s">
        <v>25</v>
      </c>
      <c r="BK331" s="197">
        <f>ROUND(I331*H331,2)</f>
        <v>0</v>
      </c>
      <c r="BL331" s="21" t="s">
        <v>396</v>
      </c>
      <c r="BM331" s="21" t="s">
        <v>568</v>
      </c>
    </row>
    <row r="332" spans="2:65" s="1" customFormat="1" ht="22.5" customHeight="1">
      <c r="B332" s="38"/>
      <c r="C332" s="217" t="s">
        <v>569</v>
      </c>
      <c r="D332" s="217" t="s">
        <v>361</v>
      </c>
      <c r="E332" s="218" t="s">
        <v>570</v>
      </c>
      <c r="F332" s="219" t="s">
        <v>571</v>
      </c>
      <c r="G332" s="220" t="s">
        <v>492</v>
      </c>
      <c r="H332" s="221">
        <v>19</v>
      </c>
      <c r="I332" s="222"/>
      <c r="J332" s="223">
        <f>ROUND(I332*H332,2)</f>
        <v>0</v>
      </c>
      <c r="K332" s="219" t="s">
        <v>34</v>
      </c>
      <c r="L332" s="224"/>
      <c r="M332" s="225" t="s">
        <v>34</v>
      </c>
      <c r="N332" s="226" t="s">
        <v>49</v>
      </c>
      <c r="O332" s="39"/>
      <c r="P332" s="195">
        <f>O332*H332</f>
        <v>0</v>
      </c>
      <c r="Q332" s="195">
        <v>0</v>
      </c>
      <c r="R332" s="195">
        <f>Q332*H332</f>
        <v>0</v>
      </c>
      <c r="S332" s="195">
        <v>0</v>
      </c>
      <c r="T332" s="196">
        <f>S332*H332</f>
        <v>0</v>
      </c>
      <c r="AR332" s="21" t="s">
        <v>405</v>
      </c>
      <c r="AT332" s="21" t="s">
        <v>361</v>
      </c>
      <c r="AU332" s="21" t="s">
        <v>131</v>
      </c>
      <c r="AY332" s="21" t="s">
        <v>130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21" t="s">
        <v>25</v>
      </c>
      <c r="BK332" s="197">
        <f>ROUND(I332*H332,2)</f>
        <v>0</v>
      </c>
      <c r="BL332" s="21" t="s">
        <v>396</v>
      </c>
      <c r="BM332" s="21" t="s">
        <v>572</v>
      </c>
    </row>
    <row r="333" spans="2:47" s="1" customFormat="1" ht="27">
      <c r="B333" s="38"/>
      <c r="C333" s="60"/>
      <c r="D333" s="212" t="s">
        <v>419</v>
      </c>
      <c r="E333" s="60"/>
      <c r="F333" s="216" t="s">
        <v>420</v>
      </c>
      <c r="G333" s="60"/>
      <c r="H333" s="60"/>
      <c r="I333" s="156"/>
      <c r="J333" s="60"/>
      <c r="K333" s="60"/>
      <c r="L333" s="58"/>
      <c r="M333" s="211"/>
      <c r="N333" s="39"/>
      <c r="O333" s="39"/>
      <c r="P333" s="39"/>
      <c r="Q333" s="39"/>
      <c r="R333" s="39"/>
      <c r="S333" s="39"/>
      <c r="T333" s="75"/>
      <c r="AT333" s="21" t="s">
        <v>419</v>
      </c>
      <c r="AU333" s="21" t="s">
        <v>131</v>
      </c>
    </row>
    <row r="334" spans="2:65" s="1" customFormat="1" ht="31.5" customHeight="1">
      <c r="B334" s="38"/>
      <c r="C334" s="186" t="s">
        <v>573</v>
      </c>
      <c r="D334" s="186" t="s">
        <v>133</v>
      </c>
      <c r="E334" s="187" t="s">
        <v>574</v>
      </c>
      <c r="F334" s="188" t="s">
        <v>575</v>
      </c>
      <c r="G334" s="189" t="s">
        <v>148</v>
      </c>
      <c r="H334" s="190">
        <v>3</v>
      </c>
      <c r="I334" s="191"/>
      <c r="J334" s="192">
        <f>ROUND(I334*H334,2)</f>
        <v>0</v>
      </c>
      <c r="K334" s="188" t="s">
        <v>137</v>
      </c>
      <c r="L334" s="58"/>
      <c r="M334" s="193" t="s">
        <v>34</v>
      </c>
      <c r="N334" s="194" t="s">
        <v>49</v>
      </c>
      <c r="O334" s="39"/>
      <c r="P334" s="195">
        <f>O334*H334</f>
        <v>0</v>
      </c>
      <c r="Q334" s="195">
        <v>0</v>
      </c>
      <c r="R334" s="195">
        <f>Q334*H334</f>
        <v>0</v>
      </c>
      <c r="S334" s="195">
        <v>0</v>
      </c>
      <c r="T334" s="196">
        <f>S334*H334</f>
        <v>0</v>
      </c>
      <c r="AR334" s="21" t="s">
        <v>396</v>
      </c>
      <c r="AT334" s="21" t="s">
        <v>133</v>
      </c>
      <c r="AU334" s="21" t="s">
        <v>131</v>
      </c>
      <c r="AY334" s="21" t="s">
        <v>130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21" t="s">
        <v>25</v>
      </c>
      <c r="BK334" s="197">
        <f>ROUND(I334*H334,2)</f>
        <v>0</v>
      </c>
      <c r="BL334" s="21" t="s">
        <v>396</v>
      </c>
      <c r="BM334" s="21" t="s">
        <v>576</v>
      </c>
    </row>
    <row r="335" spans="2:65" s="1" customFormat="1" ht="22.5" customHeight="1">
      <c r="B335" s="38"/>
      <c r="C335" s="217" t="s">
        <v>577</v>
      </c>
      <c r="D335" s="217" t="s">
        <v>361</v>
      </c>
      <c r="E335" s="218" t="s">
        <v>578</v>
      </c>
      <c r="F335" s="219" t="s">
        <v>579</v>
      </c>
      <c r="G335" s="220" t="s">
        <v>492</v>
      </c>
      <c r="H335" s="221">
        <v>3</v>
      </c>
      <c r="I335" s="222"/>
      <c r="J335" s="223">
        <f>ROUND(I335*H335,2)</f>
        <v>0</v>
      </c>
      <c r="K335" s="219" t="s">
        <v>34</v>
      </c>
      <c r="L335" s="224"/>
      <c r="M335" s="225" t="s">
        <v>34</v>
      </c>
      <c r="N335" s="226" t="s">
        <v>49</v>
      </c>
      <c r="O335" s="39"/>
      <c r="P335" s="195">
        <f>O335*H335</f>
        <v>0</v>
      </c>
      <c r="Q335" s="195">
        <v>0</v>
      </c>
      <c r="R335" s="195">
        <f>Q335*H335</f>
        <v>0</v>
      </c>
      <c r="S335" s="195">
        <v>0</v>
      </c>
      <c r="T335" s="196">
        <f>S335*H335</f>
        <v>0</v>
      </c>
      <c r="AR335" s="21" t="s">
        <v>405</v>
      </c>
      <c r="AT335" s="21" t="s">
        <v>361</v>
      </c>
      <c r="AU335" s="21" t="s">
        <v>131</v>
      </c>
      <c r="AY335" s="21" t="s">
        <v>130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21" t="s">
        <v>25</v>
      </c>
      <c r="BK335" s="197">
        <f>ROUND(I335*H335,2)</f>
        <v>0</v>
      </c>
      <c r="BL335" s="21" t="s">
        <v>396</v>
      </c>
      <c r="BM335" s="21" t="s">
        <v>580</v>
      </c>
    </row>
    <row r="336" spans="2:47" s="1" customFormat="1" ht="27">
      <c r="B336" s="38"/>
      <c r="C336" s="60"/>
      <c r="D336" s="212" t="s">
        <v>419</v>
      </c>
      <c r="E336" s="60"/>
      <c r="F336" s="216" t="s">
        <v>420</v>
      </c>
      <c r="G336" s="60"/>
      <c r="H336" s="60"/>
      <c r="I336" s="156"/>
      <c r="J336" s="60"/>
      <c r="K336" s="60"/>
      <c r="L336" s="58"/>
      <c r="M336" s="211"/>
      <c r="N336" s="39"/>
      <c r="O336" s="39"/>
      <c r="P336" s="39"/>
      <c r="Q336" s="39"/>
      <c r="R336" s="39"/>
      <c r="S336" s="39"/>
      <c r="T336" s="75"/>
      <c r="AT336" s="21" t="s">
        <v>419</v>
      </c>
      <c r="AU336" s="21" t="s">
        <v>131</v>
      </c>
    </row>
    <row r="337" spans="2:65" s="1" customFormat="1" ht="22.5" customHeight="1">
      <c r="B337" s="38"/>
      <c r="C337" s="217" t="s">
        <v>581</v>
      </c>
      <c r="D337" s="217" t="s">
        <v>361</v>
      </c>
      <c r="E337" s="218" t="s">
        <v>582</v>
      </c>
      <c r="F337" s="219" t="s">
        <v>583</v>
      </c>
      <c r="G337" s="220" t="s">
        <v>492</v>
      </c>
      <c r="H337" s="221">
        <v>3</v>
      </c>
      <c r="I337" s="222"/>
      <c r="J337" s="223">
        <f>ROUND(I337*H337,2)</f>
        <v>0</v>
      </c>
      <c r="K337" s="219" t="s">
        <v>34</v>
      </c>
      <c r="L337" s="224"/>
      <c r="M337" s="225" t="s">
        <v>34</v>
      </c>
      <c r="N337" s="226" t="s">
        <v>49</v>
      </c>
      <c r="O337" s="39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AR337" s="21" t="s">
        <v>405</v>
      </c>
      <c r="AT337" s="21" t="s">
        <v>361</v>
      </c>
      <c r="AU337" s="21" t="s">
        <v>131</v>
      </c>
      <c r="AY337" s="21" t="s">
        <v>130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21" t="s">
        <v>25</v>
      </c>
      <c r="BK337" s="197">
        <f>ROUND(I337*H337,2)</f>
        <v>0</v>
      </c>
      <c r="BL337" s="21" t="s">
        <v>396</v>
      </c>
      <c r="BM337" s="21" t="s">
        <v>584</v>
      </c>
    </row>
    <row r="338" spans="2:47" s="1" customFormat="1" ht="27">
      <c r="B338" s="38"/>
      <c r="C338" s="60"/>
      <c r="D338" s="212" t="s">
        <v>419</v>
      </c>
      <c r="E338" s="60"/>
      <c r="F338" s="216" t="s">
        <v>420</v>
      </c>
      <c r="G338" s="60"/>
      <c r="H338" s="60"/>
      <c r="I338" s="156"/>
      <c r="J338" s="60"/>
      <c r="K338" s="60"/>
      <c r="L338" s="58"/>
      <c r="M338" s="211"/>
      <c r="N338" s="39"/>
      <c r="O338" s="39"/>
      <c r="P338" s="39"/>
      <c r="Q338" s="39"/>
      <c r="R338" s="39"/>
      <c r="S338" s="39"/>
      <c r="T338" s="75"/>
      <c r="AT338" s="21" t="s">
        <v>419</v>
      </c>
      <c r="AU338" s="21" t="s">
        <v>131</v>
      </c>
    </row>
    <row r="339" spans="2:65" s="1" customFormat="1" ht="31.5" customHeight="1">
      <c r="B339" s="38"/>
      <c r="C339" s="186" t="s">
        <v>585</v>
      </c>
      <c r="D339" s="186" t="s">
        <v>133</v>
      </c>
      <c r="E339" s="187" t="s">
        <v>586</v>
      </c>
      <c r="F339" s="188" t="s">
        <v>587</v>
      </c>
      <c r="G339" s="189" t="s">
        <v>148</v>
      </c>
      <c r="H339" s="190">
        <v>33</v>
      </c>
      <c r="I339" s="191"/>
      <c r="J339" s="192">
        <f>ROUND(I339*H339,2)</f>
        <v>0</v>
      </c>
      <c r="K339" s="188" t="s">
        <v>137</v>
      </c>
      <c r="L339" s="58"/>
      <c r="M339" s="193" t="s">
        <v>34</v>
      </c>
      <c r="N339" s="194" t="s">
        <v>49</v>
      </c>
      <c r="O339" s="39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AR339" s="21" t="s">
        <v>396</v>
      </c>
      <c r="AT339" s="21" t="s">
        <v>133</v>
      </c>
      <c r="AU339" s="21" t="s">
        <v>131</v>
      </c>
      <c r="AY339" s="21" t="s">
        <v>130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21" t="s">
        <v>25</v>
      </c>
      <c r="BK339" s="197">
        <f>ROUND(I339*H339,2)</f>
        <v>0</v>
      </c>
      <c r="BL339" s="21" t="s">
        <v>396</v>
      </c>
      <c r="BM339" s="21" t="s">
        <v>588</v>
      </c>
    </row>
    <row r="340" spans="2:65" s="1" customFormat="1" ht="31.5" customHeight="1">
      <c r="B340" s="38"/>
      <c r="C340" s="217" t="s">
        <v>589</v>
      </c>
      <c r="D340" s="217" t="s">
        <v>361</v>
      </c>
      <c r="E340" s="218" t="s">
        <v>590</v>
      </c>
      <c r="F340" s="219" t="s">
        <v>591</v>
      </c>
      <c r="G340" s="220" t="s">
        <v>492</v>
      </c>
      <c r="H340" s="221">
        <v>26</v>
      </c>
      <c r="I340" s="222"/>
      <c r="J340" s="223">
        <f>ROUND(I340*H340,2)</f>
        <v>0</v>
      </c>
      <c r="K340" s="219" t="s">
        <v>34</v>
      </c>
      <c r="L340" s="224"/>
      <c r="M340" s="225" t="s">
        <v>34</v>
      </c>
      <c r="N340" s="226" t="s">
        <v>49</v>
      </c>
      <c r="O340" s="39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AR340" s="21" t="s">
        <v>405</v>
      </c>
      <c r="AT340" s="21" t="s">
        <v>361</v>
      </c>
      <c r="AU340" s="21" t="s">
        <v>131</v>
      </c>
      <c r="AY340" s="21" t="s">
        <v>130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21" t="s">
        <v>25</v>
      </c>
      <c r="BK340" s="197">
        <f>ROUND(I340*H340,2)</f>
        <v>0</v>
      </c>
      <c r="BL340" s="21" t="s">
        <v>396</v>
      </c>
      <c r="BM340" s="21" t="s">
        <v>592</v>
      </c>
    </row>
    <row r="341" spans="2:47" s="1" customFormat="1" ht="27">
      <c r="B341" s="38"/>
      <c r="C341" s="60"/>
      <c r="D341" s="212" t="s">
        <v>419</v>
      </c>
      <c r="E341" s="60"/>
      <c r="F341" s="216" t="s">
        <v>420</v>
      </c>
      <c r="G341" s="60"/>
      <c r="H341" s="60"/>
      <c r="I341" s="156"/>
      <c r="J341" s="60"/>
      <c r="K341" s="60"/>
      <c r="L341" s="58"/>
      <c r="M341" s="211"/>
      <c r="N341" s="39"/>
      <c r="O341" s="39"/>
      <c r="P341" s="39"/>
      <c r="Q341" s="39"/>
      <c r="R341" s="39"/>
      <c r="S341" s="39"/>
      <c r="T341" s="75"/>
      <c r="AT341" s="21" t="s">
        <v>419</v>
      </c>
      <c r="AU341" s="21" t="s">
        <v>131</v>
      </c>
    </row>
    <row r="342" spans="2:65" s="1" customFormat="1" ht="31.5" customHeight="1">
      <c r="B342" s="38"/>
      <c r="C342" s="217" t="s">
        <v>593</v>
      </c>
      <c r="D342" s="217" t="s">
        <v>361</v>
      </c>
      <c r="E342" s="218" t="s">
        <v>594</v>
      </c>
      <c r="F342" s="219" t="s">
        <v>595</v>
      </c>
      <c r="G342" s="220" t="s">
        <v>34</v>
      </c>
      <c r="H342" s="221">
        <v>7</v>
      </c>
      <c r="I342" s="222"/>
      <c r="J342" s="223">
        <f>ROUND(I342*H342,2)</f>
        <v>0</v>
      </c>
      <c r="K342" s="219" t="s">
        <v>34</v>
      </c>
      <c r="L342" s="224"/>
      <c r="M342" s="225" t="s">
        <v>34</v>
      </c>
      <c r="N342" s="226" t="s">
        <v>49</v>
      </c>
      <c r="O342" s="39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AR342" s="21" t="s">
        <v>405</v>
      </c>
      <c r="AT342" s="21" t="s">
        <v>361</v>
      </c>
      <c r="AU342" s="21" t="s">
        <v>131</v>
      </c>
      <c r="AY342" s="21" t="s">
        <v>130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21" t="s">
        <v>25</v>
      </c>
      <c r="BK342" s="197">
        <f>ROUND(I342*H342,2)</f>
        <v>0</v>
      </c>
      <c r="BL342" s="21" t="s">
        <v>396</v>
      </c>
      <c r="BM342" s="21" t="s">
        <v>596</v>
      </c>
    </row>
    <row r="343" spans="2:47" s="1" customFormat="1" ht="27">
      <c r="B343" s="38"/>
      <c r="C343" s="60"/>
      <c r="D343" s="212" t="s">
        <v>419</v>
      </c>
      <c r="E343" s="60"/>
      <c r="F343" s="216" t="s">
        <v>420</v>
      </c>
      <c r="G343" s="60"/>
      <c r="H343" s="60"/>
      <c r="I343" s="156"/>
      <c r="J343" s="60"/>
      <c r="K343" s="60"/>
      <c r="L343" s="58"/>
      <c r="M343" s="211"/>
      <c r="N343" s="39"/>
      <c r="O343" s="39"/>
      <c r="P343" s="39"/>
      <c r="Q343" s="39"/>
      <c r="R343" s="39"/>
      <c r="S343" s="39"/>
      <c r="T343" s="75"/>
      <c r="AT343" s="21" t="s">
        <v>419</v>
      </c>
      <c r="AU343" s="21" t="s">
        <v>131</v>
      </c>
    </row>
    <row r="344" spans="2:65" s="1" customFormat="1" ht="31.5" customHeight="1">
      <c r="B344" s="38"/>
      <c r="C344" s="186" t="s">
        <v>597</v>
      </c>
      <c r="D344" s="186" t="s">
        <v>133</v>
      </c>
      <c r="E344" s="187" t="s">
        <v>574</v>
      </c>
      <c r="F344" s="188" t="s">
        <v>575</v>
      </c>
      <c r="G344" s="189" t="s">
        <v>148</v>
      </c>
      <c r="H344" s="190">
        <v>54</v>
      </c>
      <c r="I344" s="191"/>
      <c r="J344" s="192">
        <f>ROUND(I344*H344,2)</f>
        <v>0</v>
      </c>
      <c r="K344" s="188" t="s">
        <v>137</v>
      </c>
      <c r="L344" s="58"/>
      <c r="M344" s="193" t="s">
        <v>34</v>
      </c>
      <c r="N344" s="194" t="s">
        <v>49</v>
      </c>
      <c r="O344" s="39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AR344" s="21" t="s">
        <v>396</v>
      </c>
      <c r="AT344" s="21" t="s">
        <v>133</v>
      </c>
      <c r="AU344" s="21" t="s">
        <v>131</v>
      </c>
      <c r="AY344" s="21" t="s">
        <v>130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21" t="s">
        <v>25</v>
      </c>
      <c r="BK344" s="197">
        <f>ROUND(I344*H344,2)</f>
        <v>0</v>
      </c>
      <c r="BL344" s="21" t="s">
        <v>396</v>
      </c>
      <c r="BM344" s="21" t="s">
        <v>598</v>
      </c>
    </row>
    <row r="345" spans="2:65" s="1" customFormat="1" ht="31.5" customHeight="1">
      <c r="B345" s="38"/>
      <c r="C345" s="217" t="s">
        <v>599</v>
      </c>
      <c r="D345" s="217" t="s">
        <v>361</v>
      </c>
      <c r="E345" s="218" t="s">
        <v>600</v>
      </c>
      <c r="F345" s="219" t="s">
        <v>601</v>
      </c>
      <c r="G345" s="220" t="s">
        <v>34</v>
      </c>
      <c r="H345" s="221">
        <v>20</v>
      </c>
      <c r="I345" s="222"/>
      <c r="J345" s="223">
        <f>ROUND(I345*H345,2)</f>
        <v>0</v>
      </c>
      <c r="K345" s="219" t="s">
        <v>34</v>
      </c>
      <c r="L345" s="224"/>
      <c r="M345" s="225" t="s">
        <v>34</v>
      </c>
      <c r="N345" s="226" t="s">
        <v>49</v>
      </c>
      <c r="O345" s="39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AR345" s="21" t="s">
        <v>405</v>
      </c>
      <c r="AT345" s="21" t="s">
        <v>361</v>
      </c>
      <c r="AU345" s="21" t="s">
        <v>131</v>
      </c>
      <c r="AY345" s="21" t="s">
        <v>130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21" t="s">
        <v>25</v>
      </c>
      <c r="BK345" s="197">
        <f>ROUND(I345*H345,2)</f>
        <v>0</v>
      </c>
      <c r="BL345" s="21" t="s">
        <v>396</v>
      </c>
      <c r="BM345" s="21" t="s">
        <v>602</v>
      </c>
    </row>
    <row r="346" spans="2:47" s="1" customFormat="1" ht="27">
      <c r="B346" s="38"/>
      <c r="C346" s="60"/>
      <c r="D346" s="212" t="s">
        <v>419</v>
      </c>
      <c r="E346" s="60"/>
      <c r="F346" s="216" t="s">
        <v>514</v>
      </c>
      <c r="G346" s="60"/>
      <c r="H346" s="60"/>
      <c r="I346" s="156"/>
      <c r="J346" s="60"/>
      <c r="K346" s="60"/>
      <c r="L346" s="58"/>
      <c r="M346" s="211"/>
      <c r="N346" s="39"/>
      <c r="O346" s="39"/>
      <c r="P346" s="39"/>
      <c r="Q346" s="39"/>
      <c r="R346" s="39"/>
      <c r="S346" s="39"/>
      <c r="T346" s="75"/>
      <c r="AT346" s="21" t="s">
        <v>419</v>
      </c>
      <c r="AU346" s="21" t="s">
        <v>131</v>
      </c>
    </row>
    <row r="347" spans="2:65" s="1" customFormat="1" ht="31.5" customHeight="1">
      <c r="B347" s="38"/>
      <c r="C347" s="217" t="s">
        <v>603</v>
      </c>
      <c r="D347" s="217" t="s">
        <v>361</v>
      </c>
      <c r="E347" s="218" t="s">
        <v>604</v>
      </c>
      <c r="F347" s="219" t="s">
        <v>595</v>
      </c>
      <c r="G347" s="220" t="s">
        <v>34</v>
      </c>
      <c r="H347" s="221">
        <v>34</v>
      </c>
      <c r="I347" s="222"/>
      <c r="J347" s="223">
        <f>ROUND(I347*H347,2)</f>
        <v>0</v>
      </c>
      <c r="K347" s="219" t="s">
        <v>34</v>
      </c>
      <c r="L347" s="224"/>
      <c r="M347" s="225" t="s">
        <v>34</v>
      </c>
      <c r="N347" s="226" t="s">
        <v>49</v>
      </c>
      <c r="O347" s="39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AR347" s="21" t="s">
        <v>405</v>
      </c>
      <c r="AT347" s="21" t="s">
        <v>361</v>
      </c>
      <c r="AU347" s="21" t="s">
        <v>131</v>
      </c>
      <c r="AY347" s="21" t="s">
        <v>130</v>
      </c>
      <c r="BE347" s="197">
        <f>IF(N347="základní",J347,0)</f>
        <v>0</v>
      </c>
      <c r="BF347" s="197">
        <f>IF(N347="snížená",J347,0)</f>
        <v>0</v>
      </c>
      <c r="BG347" s="197">
        <f>IF(N347="zákl. přenesená",J347,0)</f>
        <v>0</v>
      </c>
      <c r="BH347" s="197">
        <f>IF(N347="sníž. přenesená",J347,0)</f>
        <v>0</v>
      </c>
      <c r="BI347" s="197">
        <f>IF(N347="nulová",J347,0)</f>
        <v>0</v>
      </c>
      <c r="BJ347" s="21" t="s">
        <v>25</v>
      </c>
      <c r="BK347" s="197">
        <f>ROUND(I347*H347,2)</f>
        <v>0</v>
      </c>
      <c r="BL347" s="21" t="s">
        <v>396</v>
      </c>
      <c r="BM347" s="21" t="s">
        <v>605</v>
      </c>
    </row>
    <row r="348" spans="2:47" s="1" customFormat="1" ht="27">
      <c r="B348" s="38"/>
      <c r="C348" s="60"/>
      <c r="D348" s="212" t="s">
        <v>419</v>
      </c>
      <c r="E348" s="60"/>
      <c r="F348" s="216" t="s">
        <v>514</v>
      </c>
      <c r="G348" s="60"/>
      <c r="H348" s="60"/>
      <c r="I348" s="156"/>
      <c r="J348" s="60"/>
      <c r="K348" s="60"/>
      <c r="L348" s="58"/>
      <c r="M348" s="211"/>
      <c r="N348" s="39"/>
      <c r="O348" s="39"/>
      <c r="P348" s="39"/>
      <c r="Q348" s="39"/>
      <c r="R348" s="39"/>
      <c r="S348" s="39"/>
      <c r="T348" s="75"/>
      <c r="AT348" s="21" t="s">
        <v>419</v>
      </c>
      <c r="AU348" s="21" t="s">
        <v>131</v>
      </c>
    </row>
    <row r="349" spans="2:65" s="1" customFormat="1" ht="31.5" customHeight="1">
      <c r="B349" s="38"/>
      <c r="C349" s="186" t="s">
        <v>606</v>
      </c>
      <c r="D349" s="186" t="s">
        <v>133</v>
      </c>
      <c r="E349" s="187" t="s">
        <v>607</v>
      </c>
      <c r="F349" s="188" t="s">
        <v>608</v>
      </c>
      <c r="G349" s="189" t="s">
        <v>148</v>
      </c>
      <c r="H349" s="190">
        <v>10</v>
      </c>
      <c r="I349" s="191"/>
      <c r="J349" s="192">
        <f>ROUND(I349*H349,2)</f>
        <v>0</v>
      </c>
      <c r="K349" s="188" t="s">
        <v>137</v>
      </c>
      <c r="L349" s="58"/>
      <c r="M349" s="193" t="s">
        <v>34</v>
      </c>
      <c r="N349" s="194" t="s">
        <v>49</v>
      </c>
      <c r="O349" s="39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AR349" s="21" t="s">
        <v>396</v>
      </c>
      <c r="AT349" s="21" t="s">
        <v>133</v>
      </c>
      <c r="AU349" s="21" t="s">
        <v>131</v>
      </c>
      <c r="AY349" s="21" t="s">
        <v>130</v>
      </c>
      <c r="BE349" s="197">
        <f>IF(N349="základní",J349,0)</f>
        <v>0</v>
      </c>
      <c r="BF349" s="197">
        <f>IF(N349="snížená",J349,0)</f>
        <v>0</v>
      </c>
      <c r="BG349" s="197">
        <f>IF(N349="zákl. přenesená",J349,0)</f>
        <v>0</v>
      </c>
      <c r="BH349" s="197">
        <f>IF(N349="sníž. přenesená",J349,0)</f>
        <v>0</v>
      </c>
      <c r="BI349" s="197">
        <f>IF(N349="nulová",J349,0)</f>
        <v>0</v>
      </c>
      <c r="BJ349" s="21" t="s">
        <v>25</v>
      </c>
      <c r="BK349" s="197">
        <f>ROUND(I349*H349,2)</f>
        <v>0</v>
      </c>
      <c r="BL349" s="21" t="s">
        <v>396</v>
      </c>
      <c r="BM349" s="21" t="s">
        <v>609</v>
      </c>
    </row>
    <row r="350" spans="2:65" s="1" customFormat="1" ht="31.5" customHeight="1">
      <c r="B350" s="38"/>
      <c r="C350" s="217" t="s">
        <v>610</v>
      </c>
      <c r="D350" s="217" t="s">
        <v>361</v>
      </c>
      <c r="E350" s="218" t="s">
        <v>611</v>
      </c>
      <c r="F350" s="219" t="s">
        <v>612</v>
      </c>
      <c r="G350" s="220" t="s">
        <v>492</v>
      </c>
      <c r="H350" s="221">
        <v>10</v>
      </c>
      <c r="I350" s="222"/>
      <c r="J350" s="223">
        <f>ROUND(I350*H350,2)</f>
        <v>0</v>
      </c>
      <c r="K350" s="219" t="s">
        <v>34</v>
      </c>
      <c r="L350" s="224"/>
      <c r="M350" s="225" t="s">
        <v>34</v>
      </c>
      <c r="N350" s="226" t="s">
        <v>49</v>
      </c>
      <c r="O350" s="39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AR350" s="21" t="s">
        <v>405</v>
      </c>
      <c r="AT350" s="21" t="s">
        <v>361</v>
      </c>
      <c r="AU350" s="21" t="s">
        <v>131</v>
      </c>
      <c r="AY350" s="21" t="s">
        <v>130</v>
      </c>
      <c r="BE350" s="197">
        <f>IF(N350="základní",J350,0)</f>
        <v>0</v>
      </c>
      <c r="BF350" s="197">
        <f>IF(N350="snížená",J350,0)</f>
        <v>0</v>
      </c>
      <c r="BG350" s="197">
        <f>IF(N350="zákl. přenesená",J350,0)</f>
        <v>0</v>
      </c>
      <c r="BH350" s="197">
        <f>IF(N350="sníž. přenesená",J350,0)</f>
        <v>0</v>
      </c>
      <c r="BI350" s="197">
        <f>IF(N350="nulová",J350,0)</f>
        <v>0</v>
      </c>
      <c r="BJ350" s="21" t="s">
        <v>25</v>
      </c>
      <c r="BK350" s="197">
        <f>ROUND(I350*H350,2)</f>
        <v>0</v>
      </c>
      <c r="BL350" s="21" t="s">
        <v>396</v>
      </c>
      <c r="BM350" s="21" t="s">
        <v>613</v>
      </c>
    </row>
    <row r="351" spans="2:47" s="1" customFormat="1" ht="27">
      <c r="B351" s="38"/>
      <c r="C351" s="60"/>
      <c r="D351" s="212" t="s">
        <v>419</v>
      </c>
      <c r="E351" s="60"/>
      <c r="F351" s="216" t="s">
        <v>514</v>
      </c>
      <c r="G351" s="60"/>
      <c r="H351" s="60"/>
      <c r="I351" s="156"/>
      <c r="J351" s="60"/>
      <c r="K351" s="60"/>
      <c r="L351" s="58"/>
      <c r="M351" s="211"/>
      <c r="N351" s="39"/>
      <c r="O351" s="39"/>
      <c r="P351" s="39"/>
      <c r="Q351" s="39"/>
      <c r="R351" s="39"/>
      <c r="S351" s="39"/>
      <c r="T351" s="75"/>
      <c r="AT351" s="21" t="s">
        <v>419</v>
      </c>
      <c r="AU351" s="21" t="s">
        <v>131</v>
      </c>
    </row>
    <row r="352" spans="2:65" s="1" customFormat="1" ht="22.5" customHeight="1">
      <c r="B352" s="38"/>
      <c r="C352" s="217" t="s">
        <v>614</v>
      </c>
      <c r="D352" s="217" t="s">
        <v>361</v>
      </c>
      <c r="E352" s="218" t="s">
        <v>615</v>
      </c>
      <c r="F352" s="219" t="s">
        <v>616</v>
      </c>
      <c r="G352" s="220" t="s">
        <v>492</v>
      </c>
      <c r="H352" s="221">
        <v>66</v>
      </c>
      <c r="I352" s="222"/>
      <c r="J352" s="223">
        <f>ROUND(I352*H352,2)</f>
        <v>0</v>
      </c>
      <c r="K352" s="219" t="s">
        <v>34</v>
      </c>
      <c r="L352" s="224"/>
      <c r="M352" s="225" t="s">
        <v>34</v>
      </c>
      <c r="N352" s="226" t="s">
        <v>49</v>
      </c>
      <c r="O352" s="39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AR352" s="21" t="s">
        <v>405</v>
      </c>
      <c r="AT352" s="21" t="s">
        <v>361</v>
      </c>
      <c r="AU352" s="21" t="s">
        <v>131</v>
      </c>
      <c r="AY352" s="21" t="s">
        <v>130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21" t="s">
        <v>25</v>
      </c>
      <c r="BK352" s="197">
        <f>ROUND(I352*H352,2)</f>
        <v>0</v>
      </c>
      <c r="BL352" s="21" t="s">
        <v>396</v>
      </c>
      <c r="BM352" s="21" t="s">
        <v>617</v>
      </c>
    </row>
    <row r="353" spans="2:47" s="1" customFormat="1" ht="27">
      <c r="B353" s="38"/>
      <c r="C353" s="60"/>
      <c r="D353" s="212" t="s">
        <v>419</v>
      </c>
      <c r="E353" s="60"/>
      <c r="F353" s="216" t="s">
        <v>420</v>
      </c>
      <c r="G353" s="60"/>
      <c r="H353" s="60"/>
      <c r="I353" s="156"/>
      <c r="J353" s="60"/>
      <c r="K353" s="60"/>
      <c r="L353" s="58"/>
      <c r="M353" s="211"/>
      <c r="N353" s="39"/>
      <c r="O353" s="39"/>
      <c r="P353" s="39"/>
      <c r="Q353" s="39"/>
      <c r="R353" s="39"/>
      <c r="S353" s="39"/>
      <c r="T353" s="75"/>
      <c r="AT353" s="21" t="s">
        <v>419</v>
      </c>
      <c r="AU353" s="21" t="s">
        <v>131</v>
      </c>
    </row>
    <row r="354" spans="2:65" s="1" customFormat="1" ht="22.5" customHeight="1">
      <c r="B354" s="38"/>
      <c r="C354" s="217" t="s">
        <v>618</v>
      </c>
      <c r="D354" s="217" t="s">
        <v>361</v>
      </c>
      <c r="E354" s="218" t="s">
        <v>619</v>
      </c>
      <c r="F354" s="219" t="s">
        <v>620</v>
      </c>
      <c r="G354" s="220" t="s">
        <v>492</v>
      </c>
      <c r="H354" s="221">
        <v>24</v>
      </c>
      <c r="I354" s="222"/>
      <c r="J354" s="223">
        <f>ROUND(I354*H354,2)</f>
        <v>0</v>
      </c>
      <c r="K354" s="219" t="s">
        <v>34</v>
      </c>
      <c r="L354" s="224"/>
      <c r="M354" s="225" t="s">
        <v>34</v>
      </c>
      <c r="N354" s="226" t="s">
        <v>49</v>
      </c>
      <c r="O354" s="39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AR354" s="21" t="s">
        <v>405</v>
      </c>
      <c r="AT354" s="21" t="s">
        <v>361</v>
      </c>
      <c r="AU354" s="21" t="s">
        <v>131</v>
      </c>
      <c r="AY354" s="21" t="s">
        <v>130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21" t="s">
        <v>25</v>
      </c>
      <c r="BK354" s="197">
        <f>ROUND(I354*H354,2)</f>
        <v>0</v>
      </c>
      <c r="BL354" s="21" t="s">
        <v>396</v>
      </c>
      <c r="BM354" s="21" t="s">
        <v>621</v>
      </c>
    </row>
    <row r="355" spans="2:47" s="1" customFormat="1" ht="27">
      <c r="B355" s="38"/>
      <c r="C355" s="60"/>
      <c r="D355" s="212" t="s">
        <v>419</v>
      </c>
      <c r="E355" s="60"/>
      <c r="F355" s="216" t="s">
        <v>420</v>
      </c>
      <c r="G355" s="60"/>
      <c r="H355" s="60"/>
      <c r="I355" s="156"/>
      <c r="J355" s="60"/>
      <c r="K355" s="60"/>
      <c r="L355" s="58"/>
      <c r="M355" s="211"/>
      <c r="N355" s="39"/>
      <c r="O355" s="39"/>
      <c r="P355" s="39"/>
      <c r="Q355" s="39"/>
      <c r="R355" s="39"/>
      <c r="S355" s="39"/>
      <c r="T355" s="75"/>
      <c r="AT355" s="21" t="s">
        <v>419</v>
      </c>
      <c r="AU355" s="21" t="s">
        <v>131</v>
      </c>
    </row>
    <row r="356" spans="2:65" s="1" customFormat="1" ht="22.5" customHeight="1">
      <c r="B356" s="38"/>
      <c r="C356" s="217" t="s">
        <v>622</v>
      </c>
      <c r="D356" s="217" t="s">
        <v>361</v>
      </c>
      <c r="E356" s="218" t="s">
        <v>623</v>
      </c>
      <c r="F356" s="219" t="s">
        <v>624</v>
      </c>
      <c r="G356" s="220" t="s">
        <v>492</v>
      </c>
      <c r="H356" s="221">
        <v>61</v>
      </c>
      <c r="I356" s="222"/>
      <c r="J356" s="223">
        <f>ROUND(I356*H356,2)</f>
        <v>0</v>
      </c>
      <c r="K356" s="219" t="s">
        <v>34</v>
      </c>
      <c r="L356" s="224"/>
      <c r="M356" s="225" t="s">
        <v>34</v>
      </c>
      <c r="N356" s="226" t="s">
        <v>49</v>
      </c>
      <c r="O356" s="39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AR356" s="21" t="s">
        <v>405</v>
      </c>
      <c r="AT356" s="21" t="s">
        <v>361</v>
      </c>
      <c r="AU356" s="21" t="s">
        <v>131</v>
      </c>
      <c r="AY356" s="21" t="s">
        <v>130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21" t="s">
        <v>25</v>
      </c>
      <c r="BK356" s="197">
        <f>ROUND(I356*H356,2)</f>
        <v>0</v>
      </c>
      <c r="BL356" s="21" t="s">
        <v>396</v>
      </c>
      <c r="BM356" s="21" t="s">
        <v>625</v>
      </c>
    </row>
    <row r="357" spans="2:47" s="1" customFormat="1" ht="27">
      <c r="B357" s="38"/>
      <c r="C357" s="60"/>
      <c r="D357" s="212" t="s">
        <v>419</v>
      </c>
      <c r="E357" s="60"/>
      <c r="F357" s="216" t="s">
        <v>420</v>
      </c>
      <c r="G357" s="60"/>
      <c r="H357" s="60"/>
      <c r="I357" s="156"/>
      <c r="J357" s="60"/>
      <c r="K357" s="60"/>
      <c r="L357" s="58"/>
      <c r="M357" s="211"/>
      <c r="N357" s="39"/>
      <c r="O357" s="39"/>
      <c r="P357" s="39"/>
      <c r="Q357" s="39"/>
      <c r="R357" s="39"/>
      <c r="S357" s="39"/>
      <c r="T357" s="75"/>
      <c r="AT357" s="21" t="s">
        <v>419</v>
      </c>
      <c r="AU357" s="21" t="s">
        <v>131</v>
      </c>
    </row>
    <row r="358" spans="2:65" s="1" customFormat="1" ht="31.5" customHeight="1">
      <c r="B358" s="38"/>
      <c r="C358" s="186" t="s">
        <v>626</v>
      </c>
      <c r="D358" s="186" t="s">
        <v>133</v>
      </c>
      <c r="E358" s="187" t="s">
        <v>627</v>
      </c>
      <c r="F358" s="188" t="s">
        <v>628</v>
      </c>
      <c r="G358" s="189" t="s">
        <v>148</v>
      </c>
      <c r="H358" s="190">
        <v>12</v>
      </c>
      <c r="I358" s="191"/>
      <c r="J358" s="192">
        <f>ROUND(I358*H358,2)</f>
        <v>0</v>
      </c>
      <c r="K358" s="188" t="s">
        <v>137</v>
      </c>
      <c r="L358" s="58"/>
      <c r="M358" s="193" t="s">
        <v>34</v>
      </c>
      <c r="N358" s="194" t="s">
        <v>49</v>
      </c>
      <c r="O358" s="39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AR358" s="21" t="s">
        <v>396</v>
      </c>
      <c r="AT358" s="21" t="s">
        <v>133</v>
      </c>
      <c r="AU358" s="21" t="s">
        <v>131</v>
      </c>
      <c r="AY358" s="21" t="s">
        <v>130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21" t="s">
        <v>25</v>
      </c>
      <c r="BK358" s="197">
        <f>ROUND(I358*H358,2)</f>
        <v>0</v>
      </c>
      <c r="BL358" s="21" t="s">
        <v>396</v>
      </c>
      <c r="BM358" s="21" t="s">
        <v>629</v>
      </c>
    </row>
    <row r="359" spans="2:65" s="1" customFormat="1" ht="31.5" customHeight="1">
      <c r="B359" s="38"/>
      <c r="C359" s="186" t="s">
        <v>630</v>
      </c>
      <c r="D359" s="186" t="s">
        <v>133</v>
      </c>
      <c r="E359" s="187" t="s">
        <v>586</v>
      </c>
      <c r="F359" s="188" t="s">
        <v>587</v>
      </c>
      <c r="G359" s="189" t="s">
        <v>148</v>
      </c>
      <c r="H359" s="190">
        <v>1</v>
      </c>
      <c r="I359" s="191"/>
      <c r="J359" s="192">
        <f>ROUND(I359*H359,2)</f>
        <v>0</v>
      </c>
      <c r="K359" s="188" t="s">
        <v>137</v>
      </c>
      <c r="L359" s="58"/>
      <c r="M359" s="193" t="s">
        <v>34</v>
      </c>
      <c r="N359" s="194" t="s">
        <v>49</v>
      </c>
      <c r="O359" s="39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AR359" s="21" t="s">
        <v>396</v>
      </c>
      <c r="AT359" s="21" t="s">
        <v>133</v>
      </c>
      <c r="AU359" s="21" t="s">
        <v>131</v>
      </c>
      <c r="AY359" s="21" t="s">
        <v>130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21" t="s">
        <v>25</v>
      </c>
      <c r="BK359" s="197">
        <f>ROUND(I359*H359,2)</f>
        <v>0</v>
      </c>
      <c r="BL359" s="21" t="s">
        <v>396</v>
      </c>
      <c r="BM359" s="21" t="s">
        <v>631</v>
      </c>
    </row>
    <row r="360" spans="2:65" s="1" customFormat="1" ht="22.5" customHeight="1">
      <c r="B360" s="38"/>
      <c r="C360" s="217" t="s">
        <v>632</v>
      </c>
      <c r="D360" s="217" t="s">
        <v>361</v>
      </c>
      <c r="E360" s="218" t="s">
        <v>633</v>
      </c>
      <c r="F360" s="219" t="s">
        <v>634</v>
      </c>
      <c r="G360" s="220" t="s">
        <v>148</v>
      </c>
      <c r="H360" s="221">
        <v>13</v>
      </c>
      <c r="I360" s="222"/>
      <c r="J360" s="223">
        <f>ROUND(I360*H360,2)</f>
        <v>0</v>
      </c>
      <c r="K360" s="219" t="s">
        <v>34</v>
      </c>
      <c r="L360" s="224"/>
      <c r="M360" s="225" t="s">
        <v>34</v>
      </c>
      <c r="N360" s="226" t="s">
        <v>49</v>
      </c>
      <c r="O360" s="39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AR360" s="21" t="s">
        <v>405</v>
      </c>
      <c r="AT360" s="21" t="s">
        <v>361</v>
      </c>
      <c r="AU360" s="21" t="s">
        <v>131</v>
      </c>
      <c r="AY360" s="21" t="s">
        <v>130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21" t="s">
        <v>25</v>
      </c>
      <c r="BK360" s="197">
        <f>ROUND(I360*H360,2)</f>
        <v>0</v>
      </c>
      <c r="BL360" s="21" t="s">
        <v>396</v>
      </c>
      <c r="BM360" s="21" t="s">
        <v>635</v>
      </c>
    </row>
    <row r="361" spans="2:47" s="1" customFormat="1" ht="27">
      <c r="B361" s="38"/>
      <c r="C361" s="60"/>
      <c r="D361" s="212" t="s">
        <v>419</v>
      </c>
      <c r="E361" s="60"/>
      <c r="F361" s="216" t="s">
        <v>420</v>
      </c>
      <c r="G361" s="60"/>
      <c r="H361" s="60"/>
      <c r="I361" s="156"/>
      <c r="J361" s="60"/>
      <c r="K361" s="60"/>
      <c r="L361" s="58"/>
      <c r="M361" s="211"/>
      <c r="N361" s="39"/>
      <c r="O361" s="39"/>
      <c r="P361" s="39"/>
      <c r="Q361" s="39"/>
      <c r="R361" s="39"/>
      <c r="S361" s="39"/>
      <c r="T361" s="75"/>
      <c r="AT361" s="21" t="s">
        <v>419</v>
      </c>
      <c r="AU361" s="21" t="s">
        <v>131</v>
      </c>
    </row>
    <row r="362" spans="2:65" s="1" customFormat="1" ht="31.5" customHeight="1">
      <c r="B362" s="38"/>
      <c r="C362" s="186" t="s">
        <v>636</v>
      </c>
      <c r="D362" s="186" t="s">
        <v>133</v>
      </c>
      <c r="E362" s="187" t="s">
        <v>637</v>
      </c>
      <c r="F362" s="188" t="s">
        <v>638</v>
      </c>
      <c r="G362" s="189" t="s">
        <v>148</v>
      </c>
      <c r="H362" s="190">
        <v>20</v>
      </c>
      <c r="I362" s="191"/>
      <c r="J362" s="192">
        <f>ROUND(I362*H362,2)</f>
        <v>0</v>
      </c>
      <c r="K362" s="188" t="s">
        <v>137</v>
      </c>
      <c r="L362" s="58"/>
      <c r="M362" s="193" t="s">
        <v>34</v>
      </c>
      <c r="N362" s="194" t="s">
        <v>49</v>
      </c>
      <c r="O362" s="39"/>
      <c r="P362" s="195">
        <f>O362*H362</f>
        <v>0</v>
      </c>
      <c r="Q362" s="195">
        <v>0</v>
      </c>
      <c r="R362" s="195">
        <f>Q362*H362</f>
        <v>0</v>
      </c>
      <c r="S362" s="195">
        <v>0</v>
      </c>
      <c r="T362" s="196">
        <f>S362*H362</f>
        <v>0</v>
      </c>
      <c r="AR362" s="21" t="s">
        <v>396</v>
      </c>
      <c r="AT362" s="21" t="s">
        <v>133</v>
      </c>
      <c r="AU362" s="21" t="s">
        <v>131</v>
      </c>
      <c r="AY362" s="21" t="s">
        <v>130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21" t="s">
        <v>25</v>
      </c>
      <c r="BK362" s="197">
        <f>ROUND(I362*H362,2)</f>
        <v>0</v>
      </c>
      <c r="BL362" s="21" t="s">
        <v>396</v>
      </c>
      <c r="BM362" s="21" t="s">
        <v>639</v>
      </c>
    </row>
    <row r="363" spans="2:65" s="1" customFormat="1" ht="31.5" customHeight="1">
      <c r="B363" s="38"/>
      <c r="C363" s="186" t="s">
        <v>640</v>
      </c>
      <c r="D363" s="186" t="s">
        <v>133</v>
      </c>
      <c r="E363" s="187" t="s">
        <v>641</v>
      </c>
      <c r="F363" s="188" t="s">
        <v>642</v>
      </c>
      <c r="G363" s="189" t="s">
        <v>148</v>
      </c>
      <c r="H363" s="190">
        <v>151</v>
      </c>
      <c r="I363" s="191"/>
      <c r="J363" s="192">
        <f>ROUND(I363*H363,2)</f>
        <v>0</v>
      </c>
      <c r="K363" s="188" t="s">
        <v>137</v>
      </c>
      <c r="L363" s="58"/>
      <c r="M363" s="193" t="s">
        <v>34</v>
      </c>
      <c r="N363" s="194" t="s">
        <v>49</v>
      </c>
      <c r="O363" s="39"/>
      <c r="P363" s="195">
        <f>O363*H363</f>
        <v>0</v>
      </c>
      <c r="Q363" s="195">
        <v>0</v>
      </c>
      <c r="R363" s="195">
        <f>Q363*H363</f>
        <v>0</v>
      </c>
      <c r="S363" s="195">
        <v>0</v>
      </c>
      <c r="T363" s="196">
        <f>S363*H363</f>
        <v>0</v>
      </c>
      <c r="AR363" s="21" t="s">
        <v>396</v>
      </c>
      <c r="AT363" s="21" t="s">
        <v>133</v>
      </c>
      <c r="AU363" s="21" t="s">
        <v>131</v>
      </c>
      <c r="AY363" s="21" t="s">
        <v>130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21" t="s">
        <v>25</v>
      </c>
      <c r="BK363" s="197">
        <f>ROUND(I363*H363,2)</f>
        <v>0</v>
      </c>
      <c r="BL363" s="21" t="s">
        <v>396</v>
      </c>
      <c r="BM363" s="21" t="s">
        <v>643</v>
      </c>
    </row>
    <row r="364" spans="2:65" s="1" customFormat="1" ht="22.5" customHeight="1">
      <c r="B364" s="38"/>
      <c r="C364" s="186" t="s">
        <v>644</v>
      </c>
      <c r="D364" s="186" t="s">
        <v>133</v>
      </c>
      <c r="E364" s="187" t="s">
        <v>645</v>
      </c>
      <c r="F364" s="188" t="s">
        <v>646</v>
      </c>
      <c r="G364" s="189" t="s">
        <v>647</v>
      </c>
      <c r="H364" s="190">
        <v>60</v>
      </c>
      <c r="I364" s="191"/>
      <c r="J364" s="192">
        <f>ROUND(I364*H364,2)</f>
        <v>0</v>
      </c>
      <c r="K364" s="188" t="s">
        <v>137</v>
      </c>
      <c r="L364" s="58"/>
      <c r="M364" s="193" t="s">
        <v>34</v>
      </c>
      <c r="N364" s="194" t="s">
        <v>49</v>
      </c>
      <c r="O364" s="39"/>
      <c r="P364" s="195">
        <f>O364*H364</f>
        <v>0</v>
      </c>
      <c r="Q364" s="195">
        <v>0</v>
      </c>
      <c r="R364" s="195">
        <f>Q364*H364</f>
        <v>0</v>
      </c>
      <c r="S364" s="195">
        <v>0</v>
      </c>
      <c r="T364" s="196">
        <f>S364*H364</f>
        <v>0</v>
      </c>
      <c r="AR364" s="21" t="s">
        <v>396</v>
      </c>
      <c r="AT364" s="21" t="s">
        <v>133</v>
      </c>
      <c r="AU364" s="21" t="s">
        <v>131</v>
      </c>
      <c r="AY364" s="21" t="s">
        <v>130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21" t="s">
        <v>25</v>
      </c>
      <c r="BK364" s="197">
        <f>ROUND(I364*H364,2)</f>
        <v>0</v>
      </c>
      <c r="BL364" s="21" t="s">
        <v>396</v>
      </c>
      <c r="BM364" s="21" t="s">
        <v>648</v>
      </c>
    </row>
    <row r="365" spans="2:65" s="1" customFormat="1" ht="22.5" customHeight="1">
      <c r="B365" s="38"/>
      <c r="C365" s="186" t="s">
        <v>649</v>
      </c>
      <c r="D365" s="186" t="s">
        <v>133</v>
      </c>
      <c r="E365" s="187" t="s">
        <v>650</v>
      </c>
      <c r="F365" s="188" t="s">
        <v>651</v>
      </c>
      <c r="G365" s="189" t="s">
        <v>647</v>
      </c>
      <c r="H365" s="190">
        <v>186</v>
      </c>
      <c r="I365" s="191"/>
      <c r="J365" s="192">
        <f>ROUND(I365*H365,2)</f>
        <v>0</v>
      </c>
      <c r="K365" s="188" t="s">
        <v>34</v>
      </c>
      <c r="L365" s="58"/>
      <c r="M365" s="193" t="s">
        <v>34</v>
      </c>
      <c r="N365" s="194" t="s">
        <v>49</v>
      </c>
      <c r="O365" s="39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AR365" s="21" t="s">
        <v>396</v>
      </c>
      <c r="AT365" s="21" t="s">
        <v>133</v>
      </c>
      <c r="AU365" s="21" t="s">
        <v>131</v>
      </c>
      <c r="AY365" s="21" t="s">
        <v>130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21" t="s">
        <v>25</v>
      </c>
      <c r="BK365" s="197">
        <f>ROUND(I365*H365,2)</f>
        <v>0</v>
      </c>
      <c r="BL365" s="21" t="s">
        <v>396</v>
      </c>
      <c r="BM365" s="21" t="s">
        <v>652</v>
      </c>
    </row>
    <row r="366" spans="2:65" s="1" customFormat="1" ht="22.5" customHeight="1">
      <c r="B366" s="38"/>
      <c r="C366" s="217" t="s">
        <v>653</v>
      </c>
      <c r="D366" s="217" t="s">
        <v>361</v>
      </c>
      <c r="E366" s="218" t="s">
        <v>654</v>
      </c>
      <c r="F366" s="219" t="s">
        <v>655</v>
      </c>
      <c r="G366" s="220" t="s">
        <v>148</v>
      </c>
      <c r="H366" s="221">
        <v>1</v>
      </c>
      <c r="I366" s="222"/>
      <c r="J366" s="223">
        <f>ROUND(I366*H366,2)</f>
        <v>0</v>
      </c>
      <c r="K366" s="219" t="s">
        <v>34</v>
      </c>
      <c r="L366" s="224"/>
      <c r="M366" s="225" t="s">
        <v>34</v>
      </c>
      <c r="N366" s="226" t="s">
        <v>49</v>
      </c>
      <c r="O366" s="39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AR366" s="21" t="s">
        <v>405</v>
      </c>
      <c r="AT366" s="21" t="s">
        <v>361</v>
      </c>
      <c r="AU366" s="21" t="s">
        <v>131</v>
      </c>
      <c r="AY366" s="21" t="s">
        <v>130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21" t="s">
        <v>25</v>
      </c>
      <c r="BK366" s="197">
        <f>ROUND(I366*H366,2)</f>
        <v>0</v>
      </c>
      <c r="BL366" s="21" t="s">
        <v>396</v>
      </c>
      <c r="BM366" s="21" t="s">
        <v>656</v>
      </c>
    </row>
    <row r="367" spans="2:63" s="10" customFormat="1" ht="22.35" customHeight="1">
      <c r="B367" s="169"/>
      <c r="C367" s="170"/>
      <c r="D367" s="183" t="s">
        <v>77</v>
      </c>
      <c r="E367" s="184" t="s">
        <v>657</v>
      </c>
      <c r="F367" s="184" t="s">
        <v>658</v>
      </c>
      <c r="G367" s="170"/>
      <c r="H367" s="170"/>
      <c r="I367" s="173"/>
      <c r="J367" s="185">
        <f>BK367</f>
        <v>0</v>
      </c>
      <c r="K367" s="170"/>
      <c r="L367" s="175"/>
      <c r="M367" s="176"/>
      <c r="N367" s="177"/>
      <c r="O367" s="177"/>
      <c r="P367" s="178">
        <f>SUM(P368:P414)</f>
        <v>0</v>
      </c>
      <c r="Q367" s="177"/>
      <c r="R367" s="178">
        <f>SUM(R368:R414)</f>
        <v>0.032100000000000004</v>
      </c>
      <c r="S367" s="177"/>
      <c r="T367" s="179">
        <f>SUM(T368:T414)</f>
        <v>0</v>
      </c>
      <c r="AR367" s="180" t="s">
        <v>131</v>
      </c>
      <c r="AT367" s="181" t="s">
        <v>77</v>
      </c>
      <c r="AU367" s="181" t="s">
        <v>87</v>
      </c>
      <c r="AY367" s="180" t="s">
        <v>130</v>
      </c>
      <c r="BK367" s="182">
        <f>SUM(BK368:BK414)</f>
        <v>0</v>
      </c>
    </row>
    <row r="368" spans="2:65" s="1" customFormat="1" ht="31.5" customHeight="1">
      <c r="B368" s="38"/>
      <c r="C368" s="186" t="s">
        <v>659</v>
      </c>
      <c r="D368" s="186" t="s">
        <v>133</v>
      </c>
      <c r="E368" s="187" t="s">
        <v>660</v>
      </c>
      <c r="F368" s="188" t="s">
        <v>661</v>
      </c>
      <c r="G368" s="189" t="s">
        <v>212</v>
      </c>
      <c r="H368" s="190">
        <v>398</v>
      </c>
      <c r="I368" s="191"/>
      <c r="J368" s="192">
        <f>ROUND(I368*H368,2)</f>
        <v>0</v>
      </c>
      <c r="K368" s="188" t="s">
        <v>137</v>
      </c>
      <c r="L368" s="58"/>
      <c r="M368" s="193" t="s">
        <v>34</v>
      </c>
      <c r="N368" s="194" t="s">
        <v>49</v>
      </c>
      <c r="O368" s="39"/>
      <c r="P368" s="195">
        <f>O368*H368</f>
        <v>0</v>
      </c>
      <c r="Q368" s="195">
        <v>0</v>
      </c>
      <c r="R368" s="195">
        <f>Q368*H368</f>
        <v>0</v>
      </c>
      <c r="S368" s="195">
        <v>0</v>
      </c>
      <c r="T368" s="196">
        <f>S368*H368</f>
        <v>0</v>
      </c>
      <c r="AR368" s="21" t="s">
        <v>396</v>
      </c>
      <c r="AT368" s="21" t="s">
        <v>133</v>
      </c>
      <c r="AU368" s="21" t="s">
        <v>131</v>
      </c>
      <c r="AY368" s="21" t="s">
        <v>130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21" t="s">
        <v>25</v>
      </c>
      <c r="BK368" s="197">
        <f>ROUND(I368*H368,2)</f>
        <v>0</v>
      </c>
      <c r="BL368" s="21" t="s">
        <v>396</v>
      </c>
      <c r="BM368" s="21" t="s">
        <v>662</v>
      </c>
    </row>
    <row r="369" spans="2:65" s="1" customFormat="1" ht="22.5" customHeight="1">
      <c r="B369" s="38"/>
      <c r="C369" s="217" t="s">
        <v>663</v>
      </c>
      <c r="D369" s="217" t="s">
        <v>361</v>
      </c>
      <c r="E369" s="218" t="s">
        <v>664</v>
      </c>
      <c r="F369" s="219" t="s">
        <v>665</v>
      </c>
      <c r="G369" s="220" t="s">
        <v>34</v>
      </c>
      <c r="H369" s="221">
        <v>398</v>
      </c>
      <c r="I369" s="222"/>
      <c r="J369" s="223">
        <f>ROUND(I369*H369,2)</f>
        <v>0</v>
      </c>
      <c r="K369" s="219" t="s">
        <v>34</v>
      </c>
      <c r="L369" s="224"/>
      <c r="M369" s="225" t="s">
        <v>34</v>
      </c>
      <c r="N369" s="226" t="s">
        <v>49</v>
      </c>
      <c r="O369" s="39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AR369" s="21" t="s">
        <v>405</v>
      </c>
      <c r="AT369" s="21" t="s">
        <v>361</v>
      </c>
      <c r="AU369" s="21" t="s">
        <v>131</v>
      </c>
      <c r="AY369" s="21" t="s">
        <v>130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21" t="s">
        <v>25</v>
      </c>
      <c r="BK369" s="197">
        <f>ROUND(I369*H369,2)</f>
        <v>0</v>
      </c>
      <c r="BL369" s="21" t="s">
        <v>396</v>
      </c>
      <c r="BM369" s="21" t="s">
        <v>666</v>
      </c>
    </row>
    <row r="370" spans="2:47" s="1" customFormat="1" ht="27">
      <c r="B370" s="38"/>
      <c r="C370" s="60"/>
      <c r="D370" s="212" t="s">
        <v>419</v>
      </c>
      <c r="E370" s="60"/>
      <c r="F370" s="216" t="s">
        <v>514</v>
      </c>
      <c r="G370" s="60"/>
      <c r="H370" s="60"/>
      <c r="I370" s="156"/>
      <c r="J370" s="60"/>
      <c r="K370" s="60"/>
      <c r="L370" s="58"/>
      <c r="M370" s="211"/>
      <c r="N370" s="39"/>
      <c r="O370" s="39"/>
      <c r="P370" s="39"/>
      <c r="Q370" s="39"/>
      <c r="R370" s="39"/>
      <c r="S370" s="39"/>
      <c r="T370" s="75"/>
      <c r="AT370" s="21" t="s">
        <v>419</v>
      </c>
      <c r="AU370" s="21" t="s">
        <v>131</v>
      </c>
    </row>
    <row r="371" spans="2:65" s="1" customFormat="1" ht="31.5" customHeight="1">
      <c r="B371" s="38"/>
      <c r="C371" s="186" t="s">
        <v>667</v>
      </c>
      <c r="D371" s="186" t="s">
        <v>133</v>
      </c>
      <c r="E371" s="187" t="s">
        <v>412</v>
      </c>
      <c r="F371" s="188" t="s">
        <v>413</v>
      </c>
      <c r="G371" s="189" t="s">
        <v>212</v>
      </c>
      <c r="H371" s="190">
        <v>11</v>
      </c>
      <c r="I371" s="191"/>
      <c r="J371" s="192">
        <f>ROUND(I371*H371,2)</f>
        <v>0</v>
      </c>
      <c r="K371" s="188" t="s">
        <v>137</v>
      </c>
      <c r="L371" s="58"/>
      <c r="M371" s="193" t="s">
        <v>34</v>
      </c>
      <c r="N371" s="194" t="s">
        <v>49</v>
      </c>
      <c r="O371" s="39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AR371" s="21" t="s">
        <v>396</v>
      </c>
      <c r="AT371" s="21" t="s">
        <v>133</v>
      </c>
      <c r="AU371" s="21" t="s">
        <v>131</v>
      </c>
      <c r="AY371" s="21" t="s">
        <v>130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21" t="s">
        <v>25</v>
      </c>
      <c r="BK371" s="197">
        <f>ROUND(I371*H371,2)</f>
        <v>0</v>
      </c>
      <c r="BL371" s="21" t="s">
        <v>396</v>
      </c>
      <c r="BM371" s="21" t="s">
        <v>668</v>
      </c>
    </row>
    <row r="372" spans="2:65" s="1" customFormat="1" ht="31.5" customHeight="1">
      <c r="B372" s="38"/>
      <c r="C372" s="217" t="s">
        <v>669</v>
      </c>
      <c r="D372" s="217" t="s">
        <v>361</v>
      </c>
      <c r="E372" s="218" t="s">
        <v>416</v>
      </c>
      <c r="F372" s="219" t="s">
        <v>417</v>
      </c>
      <c r="G372" s="220" t="s">
        <v>212</v>
      </c>
      <c r="H372" s="221">
        <v>11</v>
      </c>
      <c r="I372" s="222"/>
      <c r="J372" s="223">
        <f>ROUND(I372*H372,2)</f>
        <v>0</v>
      </c>
      <c r="K372" s="219" t="s">
        <v>34</v>
      </c>
      <c r="L372" s="224"/>
      <c r="M372" s="225" t="s">
        <v>34</v>
      </c>
      <c r="N372" s="226" t="s">
        <v>49</v>
      </c>
      <c r="O372" s="39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AR372" s="21" t="s">
        <v>405</v>
      </c>
      <c r="AT372" s="21" t="s">
        <v>361</v>
      </c>
      <c r="AU372" s="21" t="s">
        <v>131</v>
      </c>
      <c r="AY372" s="21" t="s">
        <v>130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21" t="s">
        <v>25</v>
      </c>
      <c r="BK372" s="197">
        <f>ROUND(I372*H372,2)</f>
        <v>0</v>
      </c>
      <c r="BL372" s="21" t="s">
        <v>396</v>
      </c>
      <c r="BM372" s="21" t="s">
        <v>670</v>
      </c>
    </row>
    <row r="373" spans="2:47" s="1" customFormat="1" ht="27">
      <c r="B373" s="38"/>
      <c r="C373" s="60"/>
      <c r="D373" s="212" t="s">
        <v>419</v>
      </c>
      <c r="E373" s="60"/>
      <c r="F373" s="216" t="s">
        <v>420</v>
      </c>
      <c r="G373" s="60"/>
      <c r="H373" s="60"/>
      <c r="I373" s="156"/>
      <c r="J373" s="60"/>
      <c r="K373" s="60"/>
      <c r="L373" s="58"/>
      <c r="M373" s="211"/>
      <c r="N373" s="39"/>
      <c r="O373" s="39"/>
      <c r="P373" s="39"/>
      <c r="Q373" s="39"/>
      <c r="R373" s="39"/>
      <c r="S373" s="39"/>
      <c r="T373" s="75"/>
      <c r="AT373" s="21" t="s">
        <v>419</v>
      </c>
      <c r="AU373" s="21" t="s">
        <v>131</v>
      </c>
    </row>
    <row r="374" spans="2:65" s="1" customFormat="1" ht="31.5" customHeight="1">
      <c r="B374" s="38"/>
      <c r="C374" s="186" t="s">
        <v>671</v>
      </c>
      <c r="D374" s="186" t="s">
        <v>133</v>
      </c>
      <c r="E374" s="187" t="s">
        <v>486</v>
      </c>
      <c r="F374" s="188" t="s">
        <v>487</v>
      </c>
      <c r="G374" s="189" t="s">
        <v>148</v>
      </c>
      <c r="H374" s="190">
        <v>33</v>
      </c>
      <c r="I374" s="191"/>
      <c r="J374" s="192">
        <f>ROUND(I374*H374,2)</f>
        <v>0</v>
      </c>
      <c r="K374" s="188" t="s">
        <v>137</v>
      </c>
      <c r="L374" s="58"/>
      <c r="M374" s="193" t="s">
        <v>34</v>
      </c>
      <c r="N374" s="194" t="s">
        <v>49</v>
      </c>
      <c r="O374" s="39"/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AR374" s="21" t="s">
        <v>396</v>
      </c>
      <c r="AT374" s="21" t="s">
        <v>133</v>
      </c>
      <c r="AU374" s="21" t="s">
        <v>131</v>
      </c>
      <c r="AY374" s="21" t="s">
        <v>130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21" t="s">
        <v>25</v>
      </c>
      <c r="BK374" s="197">
        <f>ROUND(I374*H374,2)</f>
        <v>0</v>
      </c>
      <c r="BL374" s="21" t="s">
        <v>396</v>
      </c>
      <c r="BM374" s="21" t="s">
        <v>672</v>
      </c>
    </row>
    <row r="375" spans="2:65" s="1" customFormat="1" ht="22.5" customHeight="1">
      <c r="B375" s="38"/>
      <c r="C375" s="217" t="s">
        <v>673</v>
      </c>
      <c r="D375" s="217" t="s">
        <v>361</v>
      </c>
      <c r="E375" s="218" t="s">
        <v>674</v>
      </c>
      <c r="F375" s="219" t="s">
        <v>675</v>
      </c>
      <c r="G375" s="220" t="s">
        <v>34</v>
      </c>
      <c r="H375" s="221">
        <v>23</v>
      </c>
      <c r="I375" s="222"/>
      <c r="J375" s="223">
        <f>ROUND(I375*H375,2)</f>
        <v>0</v>
      </c>
      <c r="K375" s="219" t="s">
        <v>34</v>
      </c>
      <c r="L375" s="224"/>
      <c r="M375" s="225" t="s">
        <v>34</v>
      </c>
      <c r="N375" s="226" t="s">
        <v>49</v>
      </c>
      <c r="O375" s="39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AR375" s="21" t="s">
        <v>405</v>
      </c>
      <c r="AT375" s="21" t="s">
        <v>361</v>
      </c>
      <c r="AU375" s="21" t="s">
        <v>131</v>
      </c>
      <c r="AY375" s="21" t="s">
        <v>130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21" t="s">
        <v>25</v>
      </c>
      <c r="BK375" s="197">
        <f>ROUND(I375*H375,2)</f>
        <v>0</v>
      </c>
      <c r="BL375" s="21" t="s">
        <v>396</v>
      </c>
      <c r="BM375" s="21" t="s">
        <v>676</v>
      </c>
    </row>
    <row r="376" spans="2:47" s="1" customFormat="1" ht="27">
      <c r="B376" s="38"/>
      <c r="C376" s="60"/>
      <c r="D376" s="212" t="s">
        <v>419</v>
      </c>
      <c r="E376" s="60"/>
      <c r="F376" s="216" t="s">
        <v>514</v>
      </c>
      <c r="G376" s="60"/>
      <c r="H376" s="60"/>
      <c r="I376" s="156"/>
      <c r="J376" s="60"/>
      <c r="K376" s="60"/>
      <c r="L376" s="58"/>
      <c r="M376" s="211"/>
      <c r="N376" s="39"/>
      <c r="O376" s="39"/>
      <c r="P376" s="39"/>
      <c r="Q376" s="39"/>
      <c r="R376" s="39"/>
      <c r="S376" s="39"/>
      <c r="T376" s="75"/>
      <c r="AT376" s="21" t="s">
        <v>419</v>
      </c>
      <c r="AU376" s="21" t="s">
        <v>131</v>
      </c>
    </row>
    <row r="377" spans="2:65" s="1" customFormat="1" ht="22.5" customHeight="1">
      <c r="B377" s="38"/>
      <c r="C377" s="217" t="s">
        <v>677</v>
      </c>
      <c r="D377" s="217" t="s">
        <v>361</v>
      </c>
      <c r="E377" s="218" t="s">
        <v>678</v>
      </c>
      <c r="F377" s="219" t="s">
        <v>679</v>
      </c>
      <c r="G377" s="220" t="s">
        <v>34</v>
      </c>
      <c r="H377" s="221">
        <v>10</v>
      </c>
      <c r="I377" s="222"/>
      <c r="J377" s="223">
        <f>ROUND(I377*H377,2)</f>
        <v>0</v>
      </c>
      <c r="K377" s="219" t="s">
        <v>34</v>
      </c>
      <c r="L377" s="224"/>
      <c r="M377" s="225" t="s">
        <v>34</v>
      </c>
      <c r="N377" s="226" t="s">
        <v>49</v>
      </c>
      <c r="O377" s="39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AR377" s="21" t="s">
        <v>405</v>
      </c>
      <c r="AT377" s="21" t="s">
        <v>361</v>
      </c>
      <c r="AU377" s="21" t="s">
        <v>131</v>
      </c>
      <c r="AY377" s="21" t="s">
        <v>130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21" t="s">
        <v>25</v>
      </c>
      <c r="BK377" s="197">
        <f>ROUND(I377*H377,2)</f>
        <v>0</v>
      </c>
      <c r="BL377" s="21" t="s">
        <v>396</v>
      </c>
      <c r="BM377" s="21" t="s">
        <v>680</v>
      </c>
    </row>
    <row r="378" spans="2:47" s="1" customFormat="1" ht="27">
      <c r="B378" s="38"/>
      <c r="C378" s="60"/>
      <c r="D378" s="212" t="s">
        <v>419</v>
      </c>
      <c r="E378" s="60"/>
      <c r="F378" s="216" t="s">
        <v>514</v>
      </c>
      <c r="G378" s="60"/>
      <c r="H378" s="60"/>
      <c r="I378" s="156"/>
      <c r="J378" s="60"/>
      <c r="K378" s="60"/>
      <c r="L378" s="58"/>
      <c r="M378" s="211"/>
      <c r="N378" s="39"/>
      <c r="O378" s="39"/>
      <c r="P378" s="39"/>
      <c r="Q378" s="39"/>
      <c r="R378" s="39"/>
      <c r="S378" s="39"/>
      <c r="T378" s="75"/>
      <c r="AT378" s="21" t="s">
        <v>419</v>
      </c>
      <c r="AU378" s="21" t="s">
        <v>131</v>
      </c>
    </row>
    <row r="379" spans="2:65" s="1" customFormat="1" ht="22.5" customHeight="1">
      <c r="B379" s="38"/>
      <c r="C379" s="217" t="s">
        <v>681</v>
      </c>
      <c r="D379" s="217" t="s">
        <v>361</v>
      </c>
      <c r="E379" s="218" t="s">
        <v>499</v>
      </c>
      <c r="F379" s="219" t="s">
        <v>500</v>
      </c>
      <c r="G379" s="220" t="s">
        <v>492</v>
      </c>
      <c r="H379" s="221">
        <v>34</v>
      </c>
      <c r="I379" s="222"/>
      <c r="J379" s="223">
        <f>ROUND(I379*H379,2)</f>
        <v>0</v>
      </c>
      <c r="K379" s="219" t="s">
        <v>34</v>
      </c>
      <c r="L379" s="224"/>
      <c r="M379" s="225" t="s">
        <v>34</v>
      </c>
      <c r="N379" s="226" t="s">
        <v>49</v>
      </c>
      <c r="O379" s="39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AR379" s="21" t="s">
        <v>405</v>
      </c>
      <c r="AT379" s="21" t="s">
        <v>361</v>
      </c>
      <c r="AU379" s="21" t="s">
        <v>131</v>
      </c>
      <c r="AY379" s="21" t="s">
        <v>130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21" t="s">
        <v>25</v>
      </c>
      <c r="BK379" s="197">
        <f>ROUND(I379*H379,2)</f>
        <v>0</v>
      </c>
      <c r="BL379" s="21" t="s">
        <v>396</v>
      </c>
      <c r="BM379" s="21" t="s">
        <v>682</v>
      </c>
    </row>
    <row r="380" spans="2:47" s="1" customFormat="1" ht="27">
      <c r="B380" s="38"/>
      <c r="C380" s="60"/>
      <c r="D380" s="212" t="s">
        <v>419</v>
      </c>
      <c r="E380" s="60"/>
      <c r="F380" s="216" t="s">
        <v>420</v>
      </c>
      <c r="G380" s="60"/>
      <c r="H380" s="60"/>
      <c r="I380" s="156"/>
      <c r="J380" s="60"/>
      <c r="K380" s="60"/>
      <c r="L380" s="58"/>
      <c r="M380" s="211"/>
      <c r="N380" s="39"/>
      <c r="O380" s="39"/>
      <c r="P380" s="39"/>
      <c r="Q380" s="39"/>
      <c r="R380" s="39"/>
      <c r="S380" s="39"/>
      <c r="T380" s="75"/>
      <c r="AT380" s="21" t="s">
        <v>419</v>
      </c>
      <c r="AU380" s="21" t="s">
        <v>131</v>
      </c>
    </row>
    <row r="381" spans="2:65" s="1" customFormat="1" ht="22.5" customHeight="1">
      <c r="B381" s="38"/>
      <c r="C381" s="217" t="s">
        <v>683</v>
      </c>
      <c r="D381" s="217" t="s">
        <v>361</v>
      </c>
      <c r="E381" s="218" t="s">
        <v>503</v>
      </c>
      <c r="F381" s="219" t="s">
        <v>504</v>
      </c>
      <c r="G381" s="220" t="s">
        <v>492</v>
      </c>
      <c r="H381" s="221">
        <v>6</v>
      </c>
      <c r="I381" s="222"/>
      <c r="J381" s="223">
        <f>ROUND(I381*H381,2)</f>
        <v>0</v>
      </c>
      <c r="K381" s="219" t="s">
        <v>34</v>
      </c>
      <c r="L381" s="224"/>
      <c r="M381" s="225" t="s">
        <v>34</v>
      </c>
      <c r="N381" s="226" t="s">
        <v>49</v>
      </c>
      <c r="O381" s="39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AR381" s="21" t="s">
        <v>405</v>
      </c>
      <c r="AT381" s="21" t="s">
        <v>361</v>
      </c>
      <c r="AU381" s="21" t="s">
        <v>131</v>
      </c>
      <c r="AY381" s="21" t="s">
        <v>130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21" t="s">
        <v>25</v>
      </c>
      <c r="BK381" s="197">
        <f>ROUND(I381*H381,2)</f>
        <v>0</v>
      </c>
      <c r="BL381" s="21" t="s">
        <v>396</v>
      </c>
      <c r="BM381" s="21" t="s">
        <v>684</v>
      </c>
    </row>
    <row r="382" spans="2:47" s="1" customFormat="1" ht="27">
      <c r="B382" s="38"/>
      <c r="C382" s="60"/>
      <c r="D382" s="212" t="s">
        <v>419</v>
      </c>
      <c r="E382" s="60"/>
      <c r="F382" s="216" t="s">
        <v>420</v>
      </c>
      <c r="G382" s="60"/>
      <c r="H382" s="60"/>
      <c r="I382" s="156"/>
      <c r="J382" s="60"/>
      <c r="K382" s="60"/>
      <c r="L382" s="58"/>
      <c r="M382" s="211"/>
      <c r="N382" s="39"/>
      <c r="O382" s="39"/>
      <c r="P382" s="39"/>
      <c r="Q382" s="39"/>
      <c r="R382" s="39"/>
      <c r="S382" s="39"/>
      <c r="T382" s="75"/>
      <c r="AT382" s="21" t="s">
        <v>419</v>
      </c>
      <c r="AU382" s="21" t="s">
        <v>131</v>
      </c>
    </row>
    <row r="383" spans="2:65" s="1" customFormat="1" ht="31.5" customHeight="1">
      <c r="B383" s="38"/>
      <c r="C383" s="186" t="s">
        <v>685</v>
      </c>
      <c r="D383" s="186" t="s">
        <v>133</v>
      </c>
      <c r="E383" s="187" t="s">
        <v>686</v>
      </c>
      <c r="F383" s="188" t="s">
        <v>687</v>
      </c>
      <c r="G383" s="189" t="s">
        <v>148</v>
      </c>
      <c r="H383" s="190">
        <v>18</v>
      </c>
      <c r="I383" s="191"/>
      <c r="J383" s="192">
        <f>ROUND(I383*H383,2)</f>
        <v>0</v>
      </c>
      <c r="K383" s="188" t="s">
        <v>137</v>
      </c>
      <c r="L383" s="58"/>
      <c r="M383" s="193" t="s">
        <v>34</v>
      </c>
      <c r="N383" s="194" t="s">
        <v>49</v>
      </c>
      <c r="O383" s="39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AR383" s="21" t="s">
        <v>396</v>
      </c>
      <c r="AT383" s="21" t="s">
        <v>133</v>
      </c>
      <c r="AU383" s="21" t="s">
        <v>131</v>
      </c>
      <c r="AY383" s="21" t="s">
        <v>130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21" t="s">
        <v>25</v>
      </c>
      <c r="BK383" s="197">
        <f>ROUND(I383*H383,2)</f>
        <v>0</v>
      </c>
      <c r="BL383" s="21" t="s">
        <v>396</v>
      </c>
      <c r="BM383" s="21" t="s">
        <v>688</v>
      </c>
    </row>
    <row r="384" spans="2:65" s="1" customFormat="1" ht="31.5" customHeight="1">
      <c r="B384" s="38"/>
      <c r="C384" s="217" t="s">
        <v>689</v>
      </c>
      <c r="D384" s="217" t="s">
        <v>361</v>
      </c>
      <c r="E384" s="218" t="s">
        <v>690</v>
      </c>
      <c r="F384" s="219" t="s">
        <v>691</v>
      </c>
      <c r="G384" s="220" t="s">
        <v>34</v>
      </c>
      <c r="H384" s="221">
        <v>1</v>
      </c>
      <c r="I384" s="222"/>
      <c r="J384" s="223">
        <f>ROUND(I384*H384,2)</f>
        <v>0</v>
      </c>
      <c r="K384" s="219" t="s">
        <v>34</v>
      </c>
      <c r="L384" s="224"/>
      <c r="M384" s="225" t="s">
        <v>34</v>
      </c>
      <c r="N384" s="226" t="s">
        <v>49</v>
      </c>
      <c r="O384" s="39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AR384" s="21" t="s">
        <v>405</v>
      </c>
      <c r="AT384" s="21" t="s">
        <v>361</v>
      </c>
      <c r="AU384" s="21" t="s">
        <v>131</v>
      </c>
      <c r="AY384" s="21" t="s">
        <v>130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21" t="s">
        <v>25</v>
      </c>
      <c r="BK384" s="197">
        <f>ROUND(I384*H384,2)</f>
        <v>0</v>
      </c>
      <c r="BL384" s="21" t="s">
        <v>396</v>
      </c>
      <c r="BM384" s="21" t="s">
        <v>692</v>
      </c>
    </row>
    <row r="385" spans="2:65" s="1" customFormat="1" ht="31.5" customHeight="1">
      <c r="B385" s="38"/>
      <c r="C385" s="186" t="s">
        <v>693</v>
      </c>
      <c r="D385" s="186" t="s">
        <v>133</v>
      </c>
      <c r="E385" s="187" t="s">
        <v>694</v>
      </c>
      <c r="F385" s="188" t="s">
        <v>695</v>
      </c>
      <c r="G385" s="189" t="s">
        <v>212</v>
      </c>
      <c r="H385" s="190">
        <v>321</v>
      </c>
      <c r="I385" s="191"/>
      <c r="J385" s="192">
        <f>ROUND(I385*H385,2)</f>
        <v>0</v>
      </c>
      <c r="K385" s="188" t="s">
        <v>137</v>
      </c>
      <c r="L385" s="58"/>
      <c r="M385" s="193" t="s">
        <v>34</v>
      </c>
      <c r="N385" s="194" t="s">
        <v>49</v>
      </c>
      <c r="O385" s="39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AR385" s="21" t="s">
        <v>396</v>
      </c>
      <c r="AT385" s="21" t="s">
        <v>133</v>
      </c>
      <c r="AU385" s="21" t="s">
        <v>131</v>
      </c>
      <c r="AY385" s="21" t="s">
        <v>130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21" t="s">
        <v>25</v>
      </c>
      <c r="BK385" s="197">
        <f>ROUND(I385*H385,2)</f>
        <v>0</v>
      </c>
      <c r="BL385" s="21" t="s">
        <v>396</v>
      </c>
      <c r="BM385" s="21" t="s">
        <v>696</v>
      </c>
    </row>
    <row r="386" spans="2:65" s="1" customFormat="1" ht="22.5" customHeight="1">
      <c r="B386" s="38"/>
      <c r="C386" s="217" t="s">
        <v>697</v>
      </c>
      <c r="D386" s="217" t="s">
        <v>361</v>
      </c>
      <c r="E386" s="218" t="s">
        <v>698</v>
      </c>
      <c r="F386" s="219" t="s">
        <v>699</v>
      </c>
      <c r="G386" s="220" t="s">
        <v>212</v>
      </c>
      <c r="H386" s="221">
        <v>321</v>
      </c>
      <c r="I386" s="222"/>
      <c r="J386" s="223">
        <f>ROUND(I386*H386,2)</f>
        <v>0</v>
      </c>
      <c r="K386" s="219" t="s">
        <v>137</v>
      </c>
      <c r="L386" s="224"/>
      <c r="M386" s="225" t="s">
        <v>34</v>
      </c>
      <c r="N386" s="226" t="s">
        <v>49</v>
      </c>
      <c r="O386" s="39"/>
      <c r="P386" s="195">
        <f>O386*H386</f>
        <v>0</v>
      </c>
      <c r="Q386" s="195">
        <v>0.0001</v>
      </c>
      <c r="R386" s="195">
        <f>Q386*H386</f>
        <v>0.032100000000000004</v>
      </c>
      <c r="S386" s="195">
        <v>0</v>
      </c>
      <c r="T386" s="196">
        <f>S386*H386</f>
        <v>0</v>
      </c>
      <c r="AR386" s="21" t="s">
        <v>405</v>
      </c>
      <c r="AT386" s="21" t="s">
        <v>361</v>
      </c>
      <c r="AU386" s="21" t="s">
        <v>131</v>
      </c>
      <c r="AY386" s="21" t="s">
        <v>130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21" t="s">
        <v>25</v>
      </c>
      <c r="BK386" s="197">
        <f>ROUND(I386*H386,2)</f>
        <v>0</v>
      </c>
      <c r="BL386" s="21" t="s">
        <v>396</v>
      </c>
      <c r="BM386" s="21" t="s">
        <v>700</v>
      </c>
    </row>
    <row r="387" spans="2:47" s="1" customFormat="1" ht="27">
      <c r="B387" s="38"/>
      <c r="C387" s="60"/>
      <c r="D387" s="212" t="s">
        <v>419</v>
      </c>
      <c r="E387" s="60"/>
      <c r="F387" s="216" t="s">
        <v>701</v>
      </c>
      <c r="G387" s="60"/>
      <c r="H387" s="60"/>
      <c r="I387" s="156"/>
      <c r="J387" s="60"/>
      <c r="K387" s="60"/>
      <c r="L387" s="58"/>
      <c r="M387" s="211"/>
      <c r="N387" s="39"/>
      <c r="O387" s="39"/>
      <c r="P387" s="39"/>
      <c r="Q387" s="39"/>
      <c r="R387" s="39"/>
      <c r="S387" s="39"/>
      <c r="T387" s="75"/>
      <c r="AT387" s="21" t="s">
        <v>419</v>
      </c>
      <c r="AU387" s="21" t="s">
        <v>131</v>
      </c>
    </row>
    <row r="388" spans="2:65" s="1" customFormat="1" ht="31.5" customHeight="1">
      <c r="B388" s="38"/>
      <c r="C388" s="186" t="s">
        <v>702</v>
      </c>
      <c r="D388" s="186" t="s">
        <v>133</v>
      </c>
      <c r="E388" s="187" t="s">
        <v>694</v>
      </c>
      <c r="F388" s="188" t="s">
        <v>695</v>
      </c>
      <c r="G388" s="189" t="s">
        <v>212</v>
      </c>
      <c r="H388" s="190">
        <v>19</v>
      </c>
      <c r="I388" s="191"/>
      <c r="J388" s="192">
        <f>ROUND(I388*H388,2)</f>
        <v>0</v>
      </c>
      <c r="K388" s="188" t="s">
        <v>137</v>
      </c>
      <c r="L388" s="58"/>
      <c r="M388" s="193" t="s">
        <v>34</v>
      </c>
      <c r="N388" s="194" t="s">
        <v>49</v>
      </c>
      <c r="O388" s="39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AR388" s="21" t="s">
        <v>396</v>
      </c>
      <c r="AT388" s="21" t="s">
        <v>133</v>
      </c>
      <c r="AU388" s="21" t="s">
        <v>131</v>
      </c>
      <c r="AY388" s="21" t="s">
        <v>130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21" t="s">
        <v>25</v>
      </c>
      <c r="BK388" s="197">
        <f>ROUND(I388*H388,2)</f>
        <v>0</v>
      </c>
      <c r="BL388" s="21" t="s">
        <v>396</v>
      </c>
      <c r="BM388" s="21" t="s">
        <v>703</v>
      </c>
    </row>
    <row r="389" spans="2:65" s="1" customFormat="1" ht="22.5" customHeight="1">
      <c r="B389" s="38"/>
      <c r="C389" s="217" t="s">
        <v>704</v>
      </c>
      <c r="D389" s="217" t="s">
        <v>361</v>
      </c>
      <c r="E389" s="218" t="s">
        <v>705</v>
      </c>
      <c r="F389" s="219" t="s">
        <v>706</v>
      </c>
      <c r="G389" s="220" t="s">
        <v>34</v>
      </c>
      <c r="H389" s="221">
        <v>19</v>
      </c>
      <c r="I389" s="222"/>
      <c r="J389" s="223">
        <f>ROUND(I389*H389,2)</f>
        <v>0</v>
      </c>
      <c r="K389" s="219" t="s">
        <v>34</v>
      </c>
      <c r="L389" s="224"/>
      <c r="M389" s="225" t="s">
        <v>34</v>
      </c>
      <c r="N389" s="226" t="s">
        <v>49</v>
      </c>
      <c r="O389" s="39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AR389" s="21" t="s">
        <v>405</v>
      </c>
      <c r="AT389" s="21" t="s">
        <v>361</v>
      </c>
      <c r="AU389" s="21" t="s">
        <v>131</v>
      </c>
      <c r="AY389" s="21" t="s">
        <v>130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21" t="s">
        <v>25</v>
      </c>
      <c r="BK389" s="197">
        <f>ROUND(I389*H389,2)</f>
        <v>0</v>
      </c>
      <c r="BL389" s="21" t="s">
        <v>396</v>
      </c>
      <c r="BM389" s="21" t="s">
        <v>707</v>
      </c>
    </row>
    <row r="390" spans="2:47" s="1" customFormat="1" ht="27">
      <c r="B390" s="38"/>
      <c r="C390" s="60"/>
      <c r="D390" s="212" t="s">
        <v>419</v>
      </c>
      <c r="E390" s="60"/>
      <c r="F390" s="216" t="s">
        <v>420</v>
      </c>
      <c r="G390" s="60"/>
      <c r="H390" s="60"/>
      <c r="I390" s="156"/>
      <c r="J390" s="60"/>
      <c r="K390" s="60"/>
      <c r="L390" s="58"/>
      <c r="M390" s="211"/>
      <c r="N390" s="39"/>
      <c r="O390" s="39"/>
      <c r="P390" s="39"/>
      <c r="Q390" s="39"/>
      <c r="R390" s="39"/>
      <c r="S390" s="39"/>
      <c r="T390" s="75"/>
      <c r="AT390" s="21" t="s">
        <v>419</v>
      </c>
      <c r="AU390" s="21" t="s">
        <v>131</v>
      </c>
    </row>
    <row r="391" spans="2:65" s="1" customFormat="1" ht="22.5" customHeight="1">
      <c r="B391" s="38"/>
      <c r="C391" s="186" t="s">
        <v>708</v>
      </c>
      <c r="D391" s="186" t="s">
        <v>133</v>
      </c>
      <c r="E391" s="187" t="s">
        <v>709</v>
      </c>
      <c r="F391" s="188" t="s">
        <v>710</v>
      </c>
      <c r="G391" s="189" t="s">
        <v>212</v>
      </c>
      <c r="H391" s="190">
        <v>104</v>
      </c>
      <c r="I391" s="191"/>
      <c r="J391" s="192">
        <f aca="true" t="shared" si="10" ref="J391:J397">ROUND(I391*H391,2)</f>
        <v>0</v>
      </c>
      <c r="K391" s="188" t="s">
        <v>137</v>
      </c>
      <c r="L391" s="58"/>
      <c r="M391" s="193" t="s">
        <v>34</v>
      </c>
      <c r="N391" s="194" t="s">
        <v>49</v>
      </c>
      <c r="O391" s="39"/>
      <c r="P391" s="195">
        <f aca="true" t="shared" si="11" ref="P391:P397">O391*H391</f>
        <v>0</v>
      </c>
      <c r="Q391" s="195">
        <v>0</v>
      </c>
      <c r="R391" s="195">
        <f aca="true" t="shared" si="12" ref="R391:R397">Q391*H391</f>
        <v>0</v>
      </c>
      <c r="S391" s="195">
        <v>0</v>
      </c>
      <c r="T391" s="196">
        <f aca="true" t="shared" si="13" ref="T391:T397">S391*H391</f>
        <v>0</v>
      </c>
      <c r="AR391" s="21" t="s">
        <v>396</v>
      </c>
      <c r="AT391" s="21" t="s">
        <v>133</v>
      </c>
      <c r="AU391" s="21" t="s">
        <v>131</v>
      </c>
      <c r="AY391" s="21" t="s">
        <v>130</v>
      </c>
      <c r="BE391" s="197">
        <f aca="true" t="shared" si="14" ref="BE391:BE397">IF(N391="základní",J391,0)</f>
        <v>0</v>
      </c>
      <c r="BF391" s="197">
        <f aca="true" t="shared" si="15" ref="BF391:BF397">IF(N391="snížená",J391,0)</f>
        <v>0</v>
      </c>
      <c r="BG391" s="197">
        <f aca="true" t="shared" si="16" ref="BG391:BG397">IF(N391="zákl. přenesená",J391,0)</f>
        <v>0</v>
      </c>
      <c r="BH391" s="197">
        <f aca="true" t="shared" si="17" ref="BH391:BH397">IF(N391="sníž. přenesená",J391,0)</f>
        <v>0</v>
      </c>
      <c r="BI391" s="197">
        <f aca="true" t="shared" si="18" ref="BI391:BI397">IF(N391="nulová",J391,0)</f>
        <v>0</v>
      </c>
      <c r="BJ391" s="21" t="s">
        <v>25</v>
      </c>
      <c r="BK391" s="197">
        <f aca="true" t="shared" si="19" ref="BK391:BK397">ROUND(I391*H391,2)</f>
        <v>0</v>
      </c>
      <c r="BL391" s="21" t="s">
        <v>396</v>
      </c>
      <c r="BM391" s="21" t="s">
        <v>711</v>
      </c>
    </row>
    <row r="392" spans="2:65" s="1" customFormat="1" ht="22.5" customHeight="1">
      <c r="B392" s="38"/>
      <c r="C392" s="217" t="s">
        <v>712</v>
      </c>
      <c r="D392" s="217" t="s">
        <v>361</v>
      </c>
      <c r="E392" s="218" t="s">
        <v>713</v>
      </c>
      <c r="F392" s="219" t="s">
        <v>714</v>
      </c>
      <c r="G392" s="220" t="s">
        <v>34</v>
      </c>
      <c r="H392" s="221">
        <v>104</v>
      </c>
      <c r="I392" s="222"/>
      <c r="J392" s="223">
        <f t="shared" si="10"/>
        <v>0</v>
      </c>
      <c r="K392" s="219" t="s">
        <v>34</v>
      </c>
      <c r="L392" s="224"/>
      <c r="M392" s="225" t="s">
        <v>34</v>
      </c>
      <c r="N392" s="226" t="s">
        <v>49</v>
      </c>
      <c r="O392" s="39"/>
      <c r="P392" s="195">
        <f t="shared" si="11"/>
        <v>0</v>
      </c>
      <c r="Q392" s="195">
        <v>0</v>
      </c>
      <c r="R392" s="195">
        <f t="shared" si="12"/>
        <v>0</v>
      </c>
      <c r="S392" s="195">
        <v>0</v>
      </c>
      <c r="T392" s="196">
        <f t="shared" si="13"/>
        <v>0</v>
      </c>
      <c r="AR392" s="21" t="s">
        <v>405</v>
      </c>
      <c r="AT392" s="21" t="s">
        <v>361</v>
      </c>
      <c r="AU392" s="21" t="s">
        <v>131</v>
      </c>
      <c r="AY392" s="21" t="s">
        <v>130</v>
      </c>
      <c r="BE392" s="197">
        <f t="shared" si="14"/>
        <v>0</v>
      </c>
      <c r="BF392" s="197">
        <f t="shared" si="15"/>
        <v>0</v>
      </c>
      <c r="BG392" s="197">
        <f t="shared" si="16"/>
        <v>0</v>
      </c>
      <c r="BH392" s="197">
        <f t="shared" si="17"/>
        <v>0</v>
      </c>
      <c r="BI392" s="197">
        <f t="shared" si="18"/>
        <v>0</v>
      </c>
      <c r="BJ392" s="21" t="s">
        <v>25</v>
      </c>
      <c r="BK392" s="197">
        <f t="shared" si="19"/>
        <v>0</v>
      </c>
      <c r="BL392" s="21" t="s">
        <v>396</v>
      </c>
      <c r="BM392" s="21" t="s">
        <v>715</v>
      </c>
    </row>
    <row r="393" spans="2:65" s="1" customFormat="1" ht="22.5" customHeight="1">
      <c r="B393" s="38"/>
      <c r="C393" s="186" t="s">
        <v>716</v>
      </c>
      <c r="D393" s="186" t="s">
        <v>133</v>
      </c>
      <c r="E393" s="187" t="s">
        <v>717</v>
      </c>
      <c r="F393" s="188" t="s">
        <v>718</v>
      </c>
      <c r="G393" s="189" t="s">
        <v>148</v>
      </c>
      <c r="H393" s="190">
        <v>11</v>
      </c>
      <c r="I393" s="191"/>
      <c r="J393" s="192">
        <f t="shared" si="10"/>
        <v>0</v>
      </c>
      <c r="K393" s="188" t="s">
        <v>137</v>
      </c>
      <c r="L393" s="58"/>
      <c r="M393" s="193" t="s">
        <v>34</v>
      </c>
      <c r="N393" s="194" t="s">
        <v>49</v>
      </c>
      <c r="O393" s="39"/>
      <c r="P393" s="195">
        <f t="shared" si="11"/>
        <v>0</v>
      </c>
      <c r="Q393" s="195">
        <v>0</v>
      </c>
      <c r="R393" s="195">
        <f t="shared" si="12"/>
        <v>0</v>
      </c>
      <c r="S393" s="195">
        <v>0</v>
      </c>
      <c r="T393" s="196">
        <f t="shared" si="13"/>
        <v>0</v>
      </c>
      <c r="AR393" s="21" t="s">
        <v>396</v>
      </c>
      <c r="AT393" s="21" t="s">
        <v>133</v>
      </c>
      <c r="AU393" s="21" t="s">
        <v>131</v>
      </c>
      <c r="AY393" s="21" t="s">
        <v>130</v>
      </c>
      <c r="BE393" s="197">
        <f t="shared" si="14"/>
        <v>0</v>
      </c>
      <c r="BF393" s="197">
        <f t="shared" si="15"/>
        <v>0</v>
      </c>
      <c r="BG393" s="197">
        <f t="shared" si="16"/>
        <v>0</v>
      </c>
      <c r="BH393" s="197">
        <f t="shared" si="17"/>
        <v>0</v>
      </c>
      <c r="BI393" s="197">
        <f t="shared" si="18"/>
        <v>0</v>
      </c>
      <c r="BJ393" s="21" t="s">
        <v>25</v>
      </c>
      <c r="BK393" s="197">
        <f t="shared" si="19"/>
        <v>0</v>
      </c>
      <c r="BL393" s="21" t="s">
        <v>396</v>
      </c>
      <c r="BM393" s="21" t="s">
        <v>719</v>
      </c>
    </row>
    <row r="394" spans="2:65" s="1" customFormat="1" ht="22.5" customHeight="1">
      <c r="B394" s="38"/>
      <c r="C394" s="186" t="s">
        <v>720</v>
      </c>
      <c r="D394" s="186" t="s">
        <v>133</v>
      </c>
      <c r="E394" s="187" t="s">
        <v>721</v>
      </c>
      <c r="F394" s="188" t="s">
        <v>722</v>
      </c>
      <c r="G394" s="189" t="s">
        <v>148</v>
      </c>
      <c r="H394" s="190">
        <v>1</v>
      </c>
      <c r="I394" s="191"/>
      <c r="J394" s="192">
        <f t="shared" si="10"/>
        <v>0</v>
      </c>
      <c r="K394" s="188" t="s">
        <v>137</v>
      </c>
      <c r="L394" s="58"/>
      <c r="M394" s="193" t="s">
        <v>34</v>
      </c>
      <c r="N394" s="194" t="s">
        <v>49</v>
      </c>
      <c r="O394" s="39"/>
      <c r="P394" s="195">
        <f t="shared" si="11"/>
        <v>0</v>
      </c>
      <c r="Q394" s="195">
        <v>0</v>
      </c>
      <c r="R394" s="195">
        <f t="shared" si="12"/>
        <v>0</v>
      </c>
      <c r="S394" s="195">
        <v>0</v>
      </c>
      <c r="T394" s="196">
        <f t="shared" si="13"/>
        <v>0</v>
      </c>
      <c r="AR394" s="21" t="s">
        <v>396</v>
      </c>
      <c r="AT394" s="21" t="s">
        <v>133</v>
      </c>
      <c r="AU394" s="21" t="s">
        <v>131</v>
      </c>
      <c r="AY394" s="21" t="s">
        <v>130</v>
      </c>
      <c r="BE394" s="197">
        <f t="shared" si="14"/>
        <v>0</v>
      </c>
      <c r="BF394" s="197">
        <f t="shared" si="15"/>
        <v>0</v>
      </c>
      <c r="BG394" s="197">
        <f t="shared" si="16"/>
        <v>0</v>
      </c>
      <c r="BH394" s="197">
        <f t="shared" si="17"/>
        <v>0</v>
      </c>
      <c r="BI394" s="197">
        <f t="shared" si="18"/>
        <v>0</v>
      </c>
      <c r="BJ394" s="21" t="s">
        <v>25</v>
      </c>
      <c r="BK394" s="197">
        <f t="shared" si="19"/>
        <v>0</v>
      </c>
      <c r="BL394" s="21" t="s">
        <v>396</v>
      </c>
      <c r="BM394" s="21" t="s">
        <v>723</v>
      </c>
    </row>
    <row r="395" spans="2:65" s="1" customFormat="1" ht="22.5" customHeight="1">
      <c r="B395" s="38"/>
      <c r="C395" s="186" t="s">
        <v>724</v>
      </c>
      <c r="D395" s="186" t="s">
        <v>133</v>
      </c>
      <c r="E395" s="187" t="s">
        <v>725</v>
      </c>
      <c r="F395" s="188" t="s">
        <v>726</v>
      </c>
      <c r="G395" s="189" t="s">
        <v>148</v>
      </c>
      <c r="H395" s="190">
        <v>11</v>
      </c>
      <c r="I395" s="191"/>
      <c r="J395" s="192">
        <f t="shared" si="10"/>
        <v>0</v>
      </c>
      <c r="K395" s="188" t="s">
        <v>137</v>
      </c>
      <c r="L395" s="58"/>
      <c r="M395" s="193" t="s">
        <v>34</v>
      </c>
      <c r="N395" s="194" t="s">
        <v>49</v>
      </c>
      <c r="O395" s="39"/>
      <c r="P395" s="195">
        <f t="shared" si="11"/>
        <v>0</v>
      </c>
      <c r="Q395" s="195">
        <v>0</v>
      </c>
      <c r="R395" s="195">
        <f t="shared" si="12"/>
        <v>0</v>
      </c>
      <c r="S395" s="195">
        <v>0</v>
      </c>
      <c r="T395" s="196">
        <f t="shared" si="13"/>
        <v>0</v>
      </c>
      <c r="AR395" s="21" t="s">
        <v>396</v>
      </c>
      <c r="AT395" s="21" t="s">
        <v>133</v>
      </c>
      <c r="AU395" s="21" t="s">
        <v>131</v>
      </c>
      <c r="AY395" s="21" t="s">
        <v>130</v>
      </c>
      <c r="BE395" s="197">
        <f t="shared" si="14"/>
        <v>0</v>
      </c>
      <c r="BF395" s="197">
        <f t="shared" si="15"/>
        <v>0</v>
      </c>
      <c r="BG395" s="197">
        <f t="shared" si="16"/>
        <v>0</v>
      </c>
      <c r="BH395" s="197">
        <f t="shared" si="17"/>
        <v>0</v>
      </c>
      <c r="BI395" s="197">
        <f t="shared" si="18"/>
        <v>0</v>
      </c>
      <c r="BJ395" s="21" t="s">
        <v>25</v>
      </c>
      <c r="BK395" s="197">
        <f t="shared" si="19"/>
        <v>0</v>
      </c>
      <c r="BL395" s="21" t="s">
        <v>396</v>
      </c>
      <c r="BM395" s="21" t="s">
        <v>727</v>
      </c>
    </row>
    <row r="396" spans="2:65" s="1" customFormat="1" ht="22.5" customHeight="1">
      <c r="B396" s="38"/>
      <c r="C396" s="186" t="s">
        <v>728</v>
      </c>
      <c r="D396" s="186" t="s">
        <v>133</v>
      </c>
      <c r="E396" s="187" t="s">
        <v>729</v>
      </c>
      <c r="F396" s="188" t="s">
        <v>730</v>
      </c>
      <c r="G396" s="189" t="s">
        <v>148</v>
      </c>
      <c r="H396" s="190">
        <v>9</v>
      </c>
      <c r="I396" s="191"/>
      <c r="J396" s="192">
        <f t="shared" si="10"/>
        <v>0</v>
      </c>
      <c r="K396" s="188" t="s">
        <v>137</v>
      </c>
      <c r="L396" s="58"/>
      <c r="M396" s="193" t="s">
        <v>34</v>
      </c>
      <c r="N396" s="194" t="s">
        <v>49</v>
      </c>
      <c r="O396" s="39"/>
      <c r="P396" s="195">
        <f t="shared" si="11"/>
        <v>0</v>
      </c>
      <c r="Q396" s="195">
        <v>0</v>
      </c>
      <c r="R396" s="195">
        <f t="shared" si="12"/>
        <v>0</v>
      </c>
      <c r="S396" s="195">
        <v>0</v>
      </c>
      <c r="T396" s="196">
        <f t="shared" si="13"/>
        <v>0</v>
      </c>
      <c r="AR396" s="21" t="s">
        <v>396</v>
      </c>
      <c r="AT396" s="21" t="s">
        <v>133</v>
      </c>
      <c r="AU396" s="21" t="s">
        <v>131</v>
      </c>
      <c r="AY396" s="21" t="s">
        <v>130</v>
      </c>
      <c r="BE396" s="197">
        <f t="shared" si="14"/>
        <v>0</v>
      </c>
      <c r="BF396" s="197">
        <f t="shared" si="15"/>
        <v>0</v>
      </c>
      <c r="BG396" s="197">
        <f t="shared" si="16"/>
        <v>0</v>
      </c>
      <c r="BH396" s="197">
        <f t="shared" si="17"/>
        <v>0</v>
      </c>
      <c r="BI396" s="197">
        <f t="shared" si="18"/>
        <v>0</v>
      </c>
      <c r="BJ396" s="21" t="s">
        <v>25</v>
      </c>
      <c r="BK396" s="197">
        <f t="shared" si="19"/>
        <v>0</v>
      </c>
      <c r="BL396" s="21" t="s">
        <v>396</v>
      </c>
      <c r="BM396" s="21" t="s">
        <v>731</v>
      </c>
    </row>
    <row r="397" spans="2:65" s="1" customFormat="1" ht="22.5" customHeight="1">
      <c r="B397" s="38"/>
      <c r="C397" s="217" t="s">
        <v>732</v>
      </c>
      <c r="D397" s="217" t="s">
        <v>361</v>
      </c>
      <c r="E397" s="218" t="s">
        <v>733</v>
      </c>
      <c r="F397" s="219" t="s">
        <v>734</v>
      </c>
      <c r="G397" s="220" t="s">
        <v>34</v>
      </c>
      <c r="H397" s="221">
        <v>9</v>
      </c>
      <c r="I397" s="222"/>
      <c r="J397" s="223">
        <f t="shared" si="10"/>
        <v>0</v>
      </c>
      <c r="K397" s="219" t="s">
        <v>34</v>
      </c>
      <c r="L397" s="224"/>
      <c r="M397" s="225" t="s">
        <v>34</v>
      </c>
      <c r="N397" s="226" t="s">
        <v>49</v>
      </c>
      <c r="O397" s="39"/>
      <c r="P397" s="195">
        <f t="shared" si="11"/>
        <v>0</v>
      </c>
      <c r="Q397" s="195">
        <v>0</v>
      </c>
      <c r="R397" s="195">
        <f t="shared" si="12"/>
        <v>0</v>
      </c>
      <c r="S397" s="195">
        <v>0</v>
      </c>
      <c r="T397" s="196">
        <f t="shared" si="13"/>
        <v>0</v>
      </c>
      <c r="AR397" s="21" t="s">
        <v>405</v>
      </c>
      <c r="AT397" s="21" t="s">
        <v>361</v>
      </c>
      <c r="AU397" s="21" t="s">
        <v>131</v>
      </c>
      <c r="AY397" s="21" t="s">
        <v>130</v>
      </c>
      <c r="BE397" s="197">
        <f t="shared" si="14"/>
        <v>0</v>
      </c>
      <c r="BF397" s="197">
        <f t="shared" si="15"/>
        <v>0</v>
      </c>
      <c r="BG397" s="197">
        <f t="shared" si="16"/>
        <v>0</v>
      </c>
      <c r="BH397" s="197">
        <f t="shared" si="17"/>
        <v>0</v>
      </c>
      <c r="BI397" s="197">
        <f t="shared" si="18"/>
        <v>0</v>
      </c>
      <c r="BJ397" s="21" t="s">
        <v>25</v>
      </c>
      <c r="BK397" s="197">
        <f t="shared" si="19"/>
        <v>0</v>
      </c>
      <c r="BL397" s="21" t="s">
        <v>396</v>
      </c>
      <c r="BM397" s="21" t="s">
        <v>735</v>
      </c>
    </row>
    <row r="398" spans="2:47" s="1" customFormat="1" ht="27">
      <c r="B398" s="38"/>
      <c r="C398" s="60"/>
      <c r="D398" s="212" t="s">
        <v>419</v>
      </c>
      <c r="E398" s="60"/>
      <c r="F398" s="216" t="s">
        <v>514</v>
      </c>
      <c r="G398" s="60"/>
      <c r="H398" s="60"/>
      <c r="I398" s="156"/>
      <c r="J398" s="60"/>
      <c r="K398" s="60"/>
      <c r="L398" s="58"/>
      <c r="M398" s="211"/>
      <c r="N398" s="39"/>
      <c r="O398" s="39"/>
      <c r="P398" s="39"/>
      <c r="Q398" s="39"/>
      <c r="R398" s="39"/>
      <c r="S398" s="39"/>
      <c r="T398" s="75"/>
      <c r="AT398" s="21" t="s">
        <v>419</v>
      </c>
      <c r="AU398" s="21" t="s">
        <v>131</v>
      </c>
    </row>
    <row r="399" spans="2:65" s="1" customFormat="1" ht="22.5" customHeight="1">
      <c r="B399" s="38"/>
      <c r="C399" s="186" t="s">
        <v>736</v>
      </c>
      <c r="D399" s="186" t="s">
        <v>133</v>
      </c>
      <c r="E399" s="187" t="s">
        <v>737</v>
      </c>
      <c r="F399" s="188" t="s">
        <v>738</v>
      </c>
      <c r="G399" s="189" t="s">
        <v>148</v>
      </c>
      <c r="H399" s="190">
        <v>1</v>
      </c>
      <c r="I399" s="191"/>
      <c r="J399" s="192">
        <f>ROUND(I399*H399,2)</f>
        <v>0</v>
      </c>
      <c r="K399" s="188" t="s">
        <v>137</v>
      </c>
      <c r="L399" s="58"/>
      <c r="M399" s="193" t="s">
        <v>34</v>
      </c>
      <c r="N399" s="194" t="s">
        <v>49</v>
      </c>
      <c r="O399" s="39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AR399" s="21" t="s">
        <v>396</v>
      </c>
      <c r="AT399" s="21" t="s">
        <v>133</v>
      </c>
      <c r="AU399" s="21" t="s">
        <v>131</v>
      </c>
      <c r="AY399" s="21" t="s">
        <v>130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21" t="s">
        <v>25</v>
      </c>
      <c r="BK399" s="197">
        <f>ROUND(I399*H399,2)</f>
        <v>0</v>
      </c>
      <c r="BL399" s="21" t="s">
        <v>396</v>
      </c>
      <c r="BM399" s="21" t="s">
        <v>739</v>
      </c>
    </row>
    <row r="400" spans="2:65" s="1" customFormat="1" ht="31.5" customHeight="1">
      <c r="B400" s="38"/>
      <c r="C400" s="217" t="s">
        <v>740</v>
      </c>
      <c r="D400" s="217" t="s">
        <v>361</v>
      </c>
      <c r="E400" s="218" t="s">
        <v>741</v>
      </c>
      <c r="F400" s="219" t="s">
        <v>742</v>
      </c>
      <c r="G400" s="220" t="s">
        <v>34</v>
      </c>
      <c r="H400" s="221">
        <v>1</v>
      </c>
      <c r="I400" s="222"/>
      <c r="J400" s="223">
        <f>ROUND(I400*H400,2)</f>
        <v>0</v>
      </c>
      <c r="K400" s="219" t="s">
        <v>34</v>
      </c>
      <c r="L400" s="224"/>
      <c r="M400" s="225" t="s">
        <v>34</v>
      </c>
      <c r="N400" s="226" t="s">
        <v>49</v>
      </c>
      <c r="O400" s="39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AR400" s="21" t="s">
        <v>405</v>
      </c>
      <c r="AT400" s="21" t="s">
        <v>361</v>
      </c>
      <c r="AU400" s="21" t="s">
        <v>131</v>
      </c>
      <c r="AY400" s="21" t="s">
        <v>130</v>
      </c>
      <c r="BE400" s="197">
        <f>IF(N400="základní",J400,0)</f>
        <v>0</v>
      </c>
      <c r="BF400" s="197">
        <f>IF(N400="snížená",J400,0)</f>
        <v>0</v>
      </c>
      <c r="BG400" s="197">
        <f>IF(N400="zákl. přenesená",J400,0)</f>
        <v>0</v>
      </c>
      <c r="BH400" s="197">
        <f>IF(N400="sníž. přenesená",J400,0)</f>
        <v>0</v>
      </c>
      <c r="BI400" s="197">
        <f>IF(N400="nulová",J400,0)</f>
        <v>0</v>
      </c>
      <c r="BJ400" s="21" t="s">
        <v>25</v>
      </c>
      <c r="BK400" s="197">
        <f>ROUND(I400*H400,2)</f>
        <v>0</v>
      </c>
      <c r="BL400" s="21" t="s">
        <v>396</v>
      </c>
      <c r="BM400" s="21" t="s">
        <v>743</v>
      </c>
    </row>
    <row r="401" spans="2:47" s="1" customFormat="1" ht="27">
      <c r="B401" s="38"/>
      <c r="C401" s="60"/>
      <c r="D401" s="212" t="s">
        <v>419</v>
      </c>
      <c r="E401" s="60"/>
      <c r="F401" s="216" t="s">
        <v>514</v>
      </c>
      <c r="G401" s="60"/>
      <c r="H401" s="60"/>
      <c r="I401" s="156"/>
      <c r="J401" s="60"/>
      <c r="K401" s="60"/>
      <c r="L401" s="58"/>
      <c r="M401" s="211"/>
      <c r="N401" s="39"/>
      <c r="O401" s="39"/>
      <c r="P401" s="39"/>
      <c r="Q401" s="39"/>
      <c r="R401" s="39"/>
      <c r="S401" s="39"/>
      <c r="T401" s="75"/>
      <c r="AT401" s="21" t="s">
        <v>419</v>
      </c>
      <c r="AU401" s="21" t="s">
        <v>131</v>
      </c>
    </row>
    <row r="402" spans="2:65" s="1" customFormat="1" ht="22.5" customHeight="1">
      <c r="B402" s="38"/>
      <c r="C402" s="186" t="s">
        <v>744</v>
      </c>
      <c r="D402" s="186" t="s">
        <v>133</v>
      </c>
      <c r="E402" s="187" t="s">
        <v>745</v>
      </c>
      <c r="F402" s="188" t="s">
        <v>746</v>
      </c>
      <c r="G402" s="189" t="s">
        <v>148</v>
      </c>
      <c r="H402" s="190">
        <v>1</v>
      </c>
      <c r="I402" s="191"/>
      <c r="J402" s="192">
        <f>ROUND(I402*H402,2)</f>
        <v>0</v>
      </c>
      <c r="K402" s="188" t="s">
        <v>137</v>
      </c>
      <c r="L402" s="58"/>
      <c r="M402" s="193" t="s">
        <v>34</v>
      </c>
      <c r="N402" s="194" t="s">
        <v>49</v>
      </c>
      <c r="O402" s="39"/>
      <c r="P402" s="195">
        <f>O402*H402</f>
        <v>0</v>
      </c>
      <c r="Q402" s="195">
        <v>0</v>
      </c>
      <c r="R402" s="195">
        <f>Q402*H402</f>
        <v>0</v>
      </c>
      <c r="S402" s="195">
        <v>0</v>
      </c>
      <c r="T402" s="196">
        <f>S402*H402</f>
        <v>0</v>
      </c>
      <c r="AR402" s="21" t="s">
        <v>396</v>
      </c>
      <c r="AT402" s="21" t="s">
        <v>133</v>
      </c>
      <c r="AU402" s="21" t="s">
        <v>131</v>
      </c>
      <c r="AY402" s="21" t="s">
        <v>130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21" t="s">
        <v>25</v>
      </c>
      <c r="BK402" s="197">
        <f>ROUND(I402*H402,2)</f>
        <v>0</v>
      </c>
      <c r="BL402" s="21" t="s">
        <v>396</v>
      </c>
      <c r="BM402" s="21" t="s">
        <v>747</v>
      </c>
    </row>
    <row r="403" spans="2:65" s="1" customFormat="1" ht="22.5" customHeight="1">
      <c r="B403" s="38"/>
      <c r="C403" s="217" t="s">
        <v>748</v>
      </c>
      <c r="D403" s="217" t="s">
        <v>361</v>
      </c>
      <c r="E403" s="218" t="s">
        <v>749</v>
      </c>
      <c r="F403" s="219" t="s">
        <v>750</v>
      </c>
      <c r="G403" s="220" t="s">
        <v>34</v>
      </c>
      <c r="H403" s="221">
        <v>1</v>
      </c>
      <c r="I403" s="222"/>
      <c r="J403" s="223">
        <f>ROUND(I403*H403,2)</f>
        <v>0</v>
      </c>
      <c r="K403" s="219" t="s">
        <v>34</v>
      </c>
      <c r="L403" s="224"/>
      <c r="M403" s="225" t="s">
        <v>34</v>
      </c>
      <c r="N403" s="226" t="s">
        <v>49</v>
      </c>
      <c r="O403" s="39"/>
      <c r="P403" s="195">
        <f>O403*H403</f>
        <v>0</v>
      </c>
      <c r="Q403" s="195">
        <v>0</v>
      </c>
      <c r="R403" s="195">
        <f>Q403*H403</f>
        <v>0</v>
      </c>
      <c r="S403" s="195">
        <v>0</v>
      </c>
      <c r="T403" s="196">
        <f>S403*H403</f>
        <v>0</v>
      </c>
      <c r="AR403" s="21" t="s">
        <v>405</v>
      </c>
      <c r="AT403" s="21" t="s">
        <v>361</v>
      </c>
      <c r="AU403" s="21" t="s">
        <v>131</v>
      </c>
      <c r="AY403" s="21" t="s">
        <v>130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21" t="s">
        <v>25</v>
      </c>
      <c r="BK403" s="197">
        <f>ROUND(I403*H403,2)</f>
        <v>0</v>
      </c>
      <c r="BL403" s="21" t="s">
        <v>396</v>
      </c>
      <c r="BM403" s="21" t="s">
        <v>751</v>
      </c>
    </row>
    <row r="404" spans="2:47" s="1" customFormat="1" ht="27">
      <c r="B404" s="38"/>
      <c r="C404" s="60"/>
      <c r="D404" s="212" t="s">
        <v>419</v>
      </c>
      <c r="E404" s="60"/>
      <c r="F404" s="216" t="s">
        <v>514</v>
      </c>
      <c r="G404" s="60"/>
      <c r="H404" s="60"/>
      <c r="I404" s="156"/>
      <c r="J404" s="60"/>
      <c r="K404" s="60"/>
      <c r="L404" s="58"/>
      <c r="M404" s="211"/>
      <c r="N404" s="39"/>
      <c r="O404" s="39"/>
      <c r="P404" s="39"/>
      <c r="Q404" s="39"/>
      <c r="R404" s="39"/>
      <c r="S404" s="39"/>
      <c r="T404" s="75"/>
      <c r="AT404" s="21" t="s">
        <v>419</v>
      </c>
      <c r="AU404" s="21" t="s">
        <v>131</v>
      </c>
    </row>
    <row r="405" spans="2:65" s="1" customFormat="1" ht="22.5" customHeight="1">
      <c r="B405" s="38"/>
      <c r="C405" s="186" t="s">
        <v>752</v>
      </c>
      <c r="D405" s="186" t="s">
        <v>133</v>
      </c>
      <c r="E405" s="187" t="s">
        <v>753</v>
      </c>
      <c r="F405" s="188" t="s">
        <v>754</v>
      </c>
      <c r="G405" s="189" t="s">
        <v>148</v>
      </c>
      <c r="H405" s="190">
        <v>1</v>
      </c>
      <c r="I405" s="191"/>
      <c r="J405" s="192">
        <f>ROUND(I405*H405,2)</f>
        <v>0</v>
      </c>
      <c r="K405" s="188" t="s">
        <v>137</v>
      </c>
      <c r="L405" s="58"/>
      <c r="M405" s="193" t="s">
        <v>34</v>
      </c>
      <c r="N405" s="194" t="s">
        <v>49</v>
      </c>
      <c r="O405" s="39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AR405" s="21" t="s">
        <v>396</v>
      </c>
      <c r="AT405" s="21" t="s">
        <v>133</v>
      </c>
      <c r="AU405" s="21" t="s">
        <v>131</v>
      </c>
      <c r="AY405" s="21" t="s">
        <v>130</v>
      </c>
      <c r="BE405" s="197">
        <f>IF(N405="základní",J405,0)</f>
        <v>0</v>
      </c>
      <c r="BF405" s="197">
        <f>IF(N405="snížená",J405,0)</f>
        <v>0</v>
      </c>
      <c r="BG405" s="197">
        <f>IF(N405="zákl. přenesená",J405,0)</f>
        <v>0</v>
      </c>
      <c r="BH405" s="197">
        <f>IF(N405="sníž. přenesená",J405,0)</f>
        <v>0</v>
      </c>
      <c r="BI405" s="197">
        <f>IF(N405="nulová",J405,0)</f>
        <v>0</v>
      </c>
      <c r="BJ405" s="21" t="s">
        <v>25</v>
      </c>
      <c r="BK405" s="197">
        <f>ROUND(I405*H405,2)</f>
        <v>0</v>
      </c>
      <c r="BL405" s="21" t="s">
        <v>396</v>
      </c>
      <c r="BM405" s="21" t="s">
        <v>755</v>
      </c>
    </row>
    <row r="406" spans="2:65" s="1" customFormat="1" ht="31.5" customHeight="1">
      <c r="B406" s="38"/>
      <c r="C406" s="217" t="s">
        <v>756</v>
      </c>
      <c r="D406" s="217" t="s">
        <v>361</v>
      </c>
      <c r="E406" s="218" t="s">
        <v>757</v>
      </c>
      <c r="F406" s="219" t="s">
        <v>758</v>
      </c>
      <c r="G406" s="220" t="s">
        <v>34</v>
      </c>
      <c r="H406" s="221">
        <v>1</v>
      </c>
      <c r="I406" s="222"/>
      <c r="J406" s="223">
        <f>ROUND(I406*H406,2)</f>
        <v>0</v>
      </c>
      <c r="K406" s="219" t="s">
        <v>34</v>
      </c>
      <c r="L406" s="224"/>
      <c r="M406" s="225" t="s">
        <v>34</v>
      </c>
      <c r="N406" s="226" t="s">
        <v>49</v>
      </c>
      <c r="O406" s="39"/>
      <c r="P406" s="195">
        <f>O406*H406</f>
        <v>0</v>
      </c>
      <c r="Q406" s="195">
        <v>0</v>
      </c>
      <c r="R406" s="195">
        <f>Q406*H406</f>
        <v>0</v>
      </c>
      <c r="S406" s="195">
        <v>0</v>
      </c>
      <c r="T406" s="196">
        <f>S406*H406</f>
        <v>0</v>
      </c>
      <c r="AR406" s="21" t="s">
        <v>405</v>
      </c>
      <c r="AT406" s="21" t="s">
        <v>361</v>
      </c>
      <c r="AU406" s="21" t="s">
        <v>131</v>
      </c>
      <c r="AY406" s="21" t="s">
        <v>130</v>
      </c>
      <c r="BE406" s="197">
        <f>IF(N406="základní",J406,0)</f>
        <v>0</v>
      </c>
      <c r="BF406" s="197">
        <f>IF(N406="snížená",J406,0)</f>
        <v>0</v>
      </c>
      <c r="BG406" s="197">
        <f>IF(N406="zákl. přenesená",J406,0)</f>
        <v>0</v>
      </c>
      <c r="BH406" s="197">
        <f>IF(N406="sníž. přenesená",J406,0)</f>
        <v>0</v>
      </c>
      <c r="BI406" s="197">
        <f>IF(N406="nulová",J406,0)</f>
        <v>0</v>
      </c>
      <c r="BJ406" s="21" t="s">
        <v>25</v>
      </c>
      <c r="BK406" s="197">
        <f>ROUND(I406*H406,2)</f>
        <v>0</v>
      </c>
      <c r="BL406" s="21" t="s">
        <v>396</v>
      </c>
      <c r="BM406" s="21" t="s">
        <v>759</v>
      </c>
    </row>
    <row r="407" spans="2:47" s="1" customFormat="1" ht="27">
      <c r="B407" s="38"/>
      <c r="C407" s="60"/>
      <c r="D407" s="212" t="s">
        <v>419</v>
      </c>
      <c r="E407" s="60"/>
      <c r="F407" s="216" t="s">
        <v>514</v>
      </c>
      <c r="G407" s="60"/>
      <c r="H407" s="60"/>
      <c r="I407" s="156"/>
      <c r="J407" s="60"/>
      <c r="K407" s="60"/>
      <c r="L407" s="58"/>
      <c r="M407" s="211"/>
      <c r="N407" s="39"/>
      <c r="O407" s="39"/>
      <c r="P407" s="39"/>
      <c r="Q407" s="39"/>
      <c r="R407" s="39"/>
      <c r="S407" s="39"/>
      <c r="T407" s="75"/>
      <c r="AT407" s="21" t="s">
        <v>419</v>
      </c>
      <c r="AU407" s="21" t="s">
        <v>131</v>
      </c>
    </row>
    <row r="408" spans="2:65" s="1" customFormat="1" ht="31.5" customHeight="1">
      <c r="B408" s="38"/>
      <c r="C408" s="186" t="s">
        <v>760</v>
      </c>
      <c r="D408" s="186" t="s">
        <v>133</v>
      </c>
      <c r="E408" s="187" t="s">
        <v>761</v>
      </c>
      <c r="F408" s="188" t="s">
        <v>762</v>
      </c>
      <c r="G408" s="189" t="s">
        <v>148</v>
      </c>
      <c r="H408" s="190">
        <v>1</v>
      </c>
      <c r="I408" s="191"/>
      <c r="J408" s="192">
        <f>ROUND(I408*H408,2)</f>
        <v>0</v>
      </c>
      <c r="K408" s="188" t="s">
        <v>137</v>
      </c>
      <c r="L408" s="58"/>
      <c r="M408" s="193" t="s">
        <v>34</v>
      </c>
      <c r="N408" s="194" t="s">
        <v>49</v>
      </c>
      <c r="O408" s="39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AR408" s="21" t="s">
        <v>396</v>
      </c>
      <c r="AT408" s="21" t="s">
        <v>133</v>
      </c>
      <c r="AU408" s="21" t="s">
        <v>131</v>
      </c>
      <c r="AY408" s="21" t="s">
        <v>130</v>
      </c>
      <c r="BE408" s="197">
        <f>IF(N408="základní",J408,0)</f>
        <v>0</v>
      </c>
      <c r="BF408" s="197">
        <f>IF(N408="snížená",J408,0)</f>
        <v>0</v>
      </c>
      <c r="BG408" s="197">
        <f>IF(N408="zákl. přenesená",J408,0)</f>
        <v>0</v>
      </c>
      <c r="BH408" s="197">
        <f>IF(N408="sníž. přenesená",J408,0)</f>
        <v>0</v>
      </c>
      <c r="BI408" s="197">
        <f>IF(N408="nulová",J408,0)</f>
        <v>0</v>
      </c>
      <c r="BJ408" s="21" t="s">
        <v>25</v>
      </c>
      <c r="BK408" s="197">
        <f>ROUND(I408*H408,2)</f>
        <v>0</v>
      </c>
      <c r="BL408" s="21" t="s">
        <v>396</v>
      </c>
      <c r="BM408" s="21" t="s">
        <v>763</v>
      </c>
    </row>
    <row r="409" spans="2:65" s="1" customFormat="1" ht="22.5" customHeight="1">
      <c r="B409" s="38"/>
      <c r="C409" s="217" t="s">
        <v>764</v>
      </c>
      <c r="D409" s="217" t="s">
        <v>361</v>
      </c>
      <c r="E409" s="218" t="s">
        <v>765</v>
      </c>
      <c r="F409" s="219" t="s">
        <v>766</v>
      </c>
      <c r="G409" s="220" t="s">
        <v>34</v>
      </c>
      <c r="H409" s="221">
        <v>1</v>
      </c>
      <c r="I409" s="222"/>
      <c r="J409" s="223">
        <f>ROUND(I409*H409,2)</f>
        <v>0</v>
      </c>
      <c r="K409" s="219" t="s">
        <v>34</v>
      </c>
      <c r="L409" s="224"/>
      <c r="M409" s="225" t="s">
        <v>34</v>
      </c>
      <c r="N409" s="226" t="s">
        <v>49</v>
      </c>
      <c r="O409" s="39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AR409" s="21" t="s">
        <v>405</v>
      </c>
      <c r="AT409" s="21" t="s">
        <v>361</v>
      </c>
      <c r="AU409" s="21" t="s">
        <v>131</v>
      </c>
      <c r="AY409" s="21" t="s">
        <v>130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21" t="s">
        <v>25</v>
      </c>
      <c r="BK409" s="197">
        <f>ROUND(I409*H409,2)</f>
        <v>0</v>
      </c>
      <c r="BL409" s="21" t="s">
        <v>396</v>
      </c>
      <c r="BM409" s="21" t="s">
        <v>767</v>
      </c>
    </row>
    <row r="410" spans="2:65" s="1" customFormat="1" ht="22.5" customHeight="1">
      <c r="B410" s="38"/>
      <c r="C410" s="186" t="s">
        <v>768</v>
      </c>
      <c r="D410" s="186" t="s">
        <v>133</v>
      </c>
      <c r="E410" s="187" t="s">
        <v>769</v>
      </c>
      <c r="F410" s="188" t="s">
        <v>770</v>
      </c>
      <c r="G410" s="189" t="s">
        <v>148</v>
      </c>
      <c r="H410" s="190">
        <v>3</v>
      </c>
      <c r="I410" s="191"/>
      <c r="J410" s="192">
        <f>ROUND(I410*H410,2)</f>
        <v>0</v>
      </c>
      <c r="K410" s="188" t="s">
        <v>137</v>
      </c>
      <c r="L410" s="58"/>
      <c r="M410" s="193" t="s">
        <v>34</v>
      </c>
      <c r="N410" s="194" t="s">
        <v>49</v>
      </c>
      <c r="O410" s="39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AR410" s="21" t="s">
        <v>396</v>
      </c>
      <c r="AT410" s="21" t="s">
        <v>133</v>
      </c>
      <c r="AU410" s="21" t="s">
        <v>131</v>
      </c>
      <c r="AY410" s="21" t="s">
        <v>130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21" t="s">
        <v>25</v>
      </c>
      <c r="BK410" s="197">
        <f>ROUND(I410*H410,2)</f>
        <v>0</v>
      </c>
      <c r="BL410" s="21" t="s">
        <v>396</v>
      </c>
      <c r="BM410" s="21" t="s">
        <v>771</v>
      </c>
    </row>
    <row r="411" spans="2:65" s="1" customFormat="1" ht="31.5" customHeight="1">
      <c r="B411" s="38"/>
      <c r="C411" s="217" t="s">
        <v>772</v>
      </c>
      <c r="D411" s="217" t="s">
        <v>361</v>
      </c>
      <c r="E411" s="218" t="s">
        <v>773</v>
      </c>
      <c r="F411" s="219" t="s">
        <v>774</v>
      </c>
      <c r="G411" s="220" t="s">
        <v>34</v>
      </c>
      <c r="H411" s="221">
        <v>1</v>
      </c>
      <c r="I411" s="222"/>
      <c r="J411" s="223">
        <f>ROUND(I411*H411,2)</f>
        <v>0</v>
      </c>
      <c r="K411" s="219" t="s">
        <v>34</v>
      </c>
      <c r="L411" s="224"/>
      <c r="M411" s="225" t="s">
        <v>34</v>
      </c>
      <c r="N411" s="226" t="s">
        <v>49</v>
      </c>
      <c r="O411" s="39"/>
      <c r="P411" s="195">
        <f>O411*H411</f>
        <v>0</v>
      </c>
      <c r="Q411" s="195">
        <v>0</v>
      </c>
      <c r="R411" s="195">
        <f>Q411*H411</f>
        <v>0</v>
      </c>
      <c r="S411" s="195">
        <v>0</v>
      </c>
      <c r="T411" s="196">
        <f>S411*H411</f>
        <v>0</v>
      </c>
      <c r="AR411" s="21" t="s">
        <v>405</v>
      </c>
      <c r="AT411" s="21" t="s">
        <v>361</v>
      </c>
      <c r="AU411" s="21" t="s">
        <v>131</v>
      </c>
      <c r="AY411" s="21" t="s">
        <v>130</v>
      </c>
      <c r="BE411" s="197">
        <f>IF(N411="základní",J411,0)</f>
        <v>0</v>
      </c>
      <c r="BF411" s="197">
        <f>IF(N411="snížená",J411,0)</f>
        <v>0</v>
      </c>
      <c r="BG411" s="197">
        <f>IF(N411="zákl. přenesená",J411,0)</f>
        <v>0</v>
      </c>
      <c r="BH411" s="197">
        <f>IF(N411="sníž. přenesená",J411,0)</f>
        <v>0</v>
      </c>
      <c r="BI411" s="197">
        <f>IF(N411="nulová",J411,0)</f>
        <v>0</v>
      </c>
      <c r="BJ411" s="21" t="s">
        <v>25</v>
      </c>
      <c r="BK411" s="197">
        <f>ROUND(I411*H411,2)</f>
        <v>0</v>
      </c>
      <c r="BL411" s="21" t="s">
        <v>396</v>
      </c>
      <c r="BM411" s="21" t="s">
        <v>775</v>
      </c>
    </row>
    <row r="412" spans="2:47" s="1" customFormat="1" ht="27">
      <c r="B412" s="38"/>
      <c r="C412" s="60"/>
      <c r="D412" s="212" t="s">
        <v>419</v>
      </c>
      <c r="E412" s="60"/>
      <c r="F412" s="216" t="s">
        <v>514</v>
      </c>
      <c r="G412" s="60"/>
      <c r="H412" s="60"/>
      <c r="I412" s="156"/>
      <c r="J412" s="60"/>
      <c r="K412" s="60"/>
      <c r="L412" s="58"/>
      <c r="M412" s="211"/>
      <c r="N412" s="39"/>
      <c r="O412" s="39"/>
      <c r="P412" s="39"/>
      <c r="Q412" s="39"/>
      <c r="R412" s="39"/>
      <c r="S412" s="39"/>
      <c r="T412" s="75"/>
      <c r="AT412" s="21" t="s">
        <v>419</v>
      </c>
      <c r="AU412" s="21" t="s">
        <v>131</v>
      </c>
    </row>
    <row r="413" spans="2:65" s="1" customFormat="1" ht="31.5" customHeight="1">
      <c r="B413" s="38"/>
      <c r="C413" s="186" t="s">
        <v>776</v>
      </c>
      <c r="D413" s="186" t="s">
        <v>133</v>
      </c>
      <c r="E413" s="187" t="s">
        <v>641</v>
      </c>
      <c r="F413" s="188" t="s">
        <v>642</v>
      </c>
      <c r="G413" s="189" t="s">
        <v>148</v>
      </c>
      <c r="H413" s="190">
        <v>192</v>
      </c>
      <c r="I413" s="191"/>
      <c r="J413" s="192">
        <f>ROUND(I413*H413,2)</f>
        <v>0</v>
      </c>
      <c r="K413" s="188" t="s">
        <v>137</v>
      </c>
      <c r="L413" s="58"/>
      <c r="M413" s="193" t="s">
        <v>34</v>
      </c>
      <c r="N413" s="194" t="s">
        <v>49</v>
      </c>
      <c r="O413" s="39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AR413" s="21" t="s">
        <v>396</v>
      </c>
      <c r="AT413" s="21" t="s">
        <v>133</v>
      </c>
      <c r="AU413" s="21" t="s">
        <v>131</v>
      </c>
      <c r="AY413" s="21" t="s">
        <v>130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21" t="s">
        <v>25</v>
      </c>
      <c r="BK413" s="197">
        <f>ROUND(I413*H413,2)</f>
        <v>0</v>
      </c>
      <c r="BL413" s="21" t="s">
        <v>396</v>
      </c>
      <c r="BM413" s="21" t="s">
        <v>777</v>
      </c>
    </row>
    <row r="414" spans="2:65" s="1" customFormat="1" ht="22.5" customHeight="1">
      <c r="B414" s="38"/>
      <c r="C414" s="186" t="s">
        <v>778</v>
      </c>
      <c r="D414" s="186" t="s">
        <v>133</v>
      </c>
      <c r="E414" s="187" t="s">
        <v>645</v>
      </c>
      <c r="F414" s="188" t="s">
        <v>646</v>
      </c>
      <c r="G414" s="189" t="s">
        <v>647</v>
      </c>
      <c r="H414" s="190">
        <v>18</v>
      </c>
      <c r="I414" s="191"/>
      <c r="J414" s="192">
        <f>ROUND(I414*H414,2)</f>
        <v>0</v>
      </c>
      <c r="K414" s="188" t="s">
        <v>137</v>
      </c>
      <c r="L414" s="58"/>
      <c r="M414" s="193" t="s">
        <v>34</v>
      </c>
      <c r="N414" s="194" t="s">
        <v>49</v>
      </c>
      <c r="O414" s="39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21" t="s">
        <v>396</v>
      </c>
      <c r="AT414" s="21" t="s">
        <v>133</v>
      </c>
      <c r="AU414" s="21" t="s">
        <v>131</v>
      </c>
      <c r="AY414" s="21" t="s">
        <v>130</v>
      </c>
      <c r="BE414" s="197">
        <f>IF(N414="základní",J414,0)</f>
        <v>0</v>
      </c>
      <c r="BF414" s="197">
        <f>IF(N414="snížená",J414,0)</f>
        <v>0</v>
      </c>
      <c r="BG414" s="197">
        <f>IF(N414="zákl. přenesená",J414,0)</f>
        <v>0</v>
      </c>
      <c r="BH414" s="197">
        <f>IF(N414="sníž. přenesená",J414,0)</f>
        <v>0</v>
      </c>
      <c r="BI414" s="197">
        <f>IF(N414="nulová",J414,0)</f>
        <v>0</v>
      </c>
      <c r="BJ414" s="21" t="s">
        <v>25</v>
      </c>
      <c r="BK414" s="197">
        <f>ROUND(I414*H414,2)</f>
        <v>0</v>
      </c>
      <c r="BL414" s="21" t="s">
        <v>396</v>
      </c>
      <c r="BM414" s="21" t="s">
        <v>779</v>
      </c>
    </row>
    <row r="415" spans="2:63" s="10" customFormat="1" ht="37.35" customHeight="1">
      <c r="B415" s="169"/>
      <c r="C415" s="170"/>
      <c r="D415" s="171" t="s">
        <v>77</v>
      </c>
      <c r="E415" s="172" t="s">
        <v>780</v>
      </c>
      <c r="F415" s="172" t="s">
        <v>781</v>
      </c>
      <c r="G415" s="170"/>
      <c r="H415" s="170"/>
      <c r="I415" s="173"/>
      <c r="J415" s="174">
        <f>BK415</f>
        <v>0</v>
      </c>
      <c r="K415" s="170"/>
      <c r="L415" s="175"/>
      <c r="M415" s="176"/>
      <c r="N415" s="177"/>
      <c r="O415" s="177"/>
      <c r="P415" s="178">
        <f>P416</f>
        <v>0</v>
      </c>
      <c r="Q415" s="177"/>
      <c r="R415" s="178">
        <f>R416</f>
        <v>0</v>
      </c>
      <c r="S415" s="177"/>
      <c r="T415" s="179">
        <f>T416</f>
        <v>0</v>
      </c>
      <c r="AR415" s="180" t="s">
        <v>138</v>
      </c>
      <c r="AT415" s="181" t="s">
        <v>77</v>
      </c>
      <c r="AU415" s="181" t="s">
        <v>78</v>
      </c>
      <c r="AY415" s="180" t="s">
        <v>130</v>
      </c>
      <c r="BK415" s="182">
        <f>BK416</f>
        <v>0</v>
      </c>
    </row>
    <row r="416" spans="2:63" s="10" customFormat="1" ht="19.9" customHeight="1">
      <c r="B416" s="169"/>
      <c r="C416" s="170"/>
      <c r="D416" s="183" t="s">
        <v>77</v>
      </c>
      <c r="E416" s="184" t="s">
        <v>782</v>
      </c>
      <c r="F416" s="184" t="s">
        <v>783</v>
      </c>
      <c r="G416" s="170"/>
      <c r="H416" s="170"/>
      <c r="I416" s="173"/>
      <c r="J416" s="185">
        <f>BK416</f>
        <v>0</v>
      </c>
      <c r="K416" s="170"/>
      <c r="L416" s="175"/>
      <c r="M416" s="176"/>
      <c r="N416" s="177"/>
      <c r="O416" s="177"/>
      <c r="P416" s="178">
        <f>SUM(P417:P421)</f>
        <v>0</v>
      </c>
      <c r="Q416" s="177"/>
      <c r="R416" s="178">
        <f>SUM(R417:R421)</f>
        <v>0</v>
      </c>
      <c r="S416" s="177"/>
      <c r="T416" s="179">
        <f>SUM(T417:T421)</f>
        <v>0</v>
      </c>
      <c r="AR416" s="180" t="s">
        <v>138</v>
      </c>
      <c r="AT416" s="181" t="s">
        <v>77</v>
      </c>
      <c r="AU416" s="181" t="s">
        <v>25</v>
      </c>
      <c r="AY416" s="180" t="s">
        <v>130</v>
      </c>
      <c r="BK416" s="182">
        <f>SUM(BK417:BK421)</f>
        <v>0</v>
      </c>
    </row>
    <row r="417" spans="2:65" s="1" customFormat="1" ht="31.5" customHeight="1">
      <c r="B417" s="38"/>
      <c r="C417" s="186" t="s">
        <v>784</v>
      </c>
      <c r="D417" s="186" t="s">
        <v>133</v>
      </c>
      <c r="E417" s="187" t="s">
        <v>785</v>
      </c>
      <c r="F417" s="188" t="s">
        <v>786</v>
      </c>
      <c r="G417" s="189" t="s">
        <v>148</v>
      </c>
      <c r="H417" s="190">
        <v>1</v>
      </c>
      <c r="I417" s="191"/>
      <c r="J417" s="192">
        <f>ROUND(I417*H417,2)</f>
        <v>0</v>
      </c>
      <c r="K417" s="188" t="s">
        <v>137</v>
      </c>
      <c r="L417" s="58"/>
      <c r="M417" s="193" t="s">
        <v>34</v>
      </c>
      <c r="N417" s="194" t="s">
        <v>49</v>
      </c>
      <c r="O417" s="39"/>
      <c r="P417" s="195">
        <f>O417*H417</f>
        <v>0</v>
      </c>
      <c r="Q417" s="195">
        <v>0</v>
      </c>
      <c r="R417" s="195">
        <f>Q417*H417</f>
        <v>0</v>
      </c>
      <c r="S417" s="195">
        <v>0</v>
      </c>
      <c r="T417" s="196">
        <f>S417*H417</f>
        <v>0</v>
      </c>
      <c r="AR417" s="21" t="s">
        <v>396</v>
      </c>
      <c r="AT417" s="21" t="s">
        <v>133</v>
      </c>
      <c r="AU417" s="21" t="s">
        <v>87</v>
      </c>
      <c r="AY417" s="21" t="s">
        <v>130</v>
      </c>
      <c r="BE417" s="197">
        <f>IF(N417="základní",J417,0)</f>
        <v>0</v>
      </c>
      <c r="BF417" s="197">
        <f>IF(N417="snížená",J417,0)</f>
        <v>0</v>
      </c>
      <c r="BG417" s="197">
        <f>IF(N417="zákl. přenesená",J417,0)</f>
        <v>0</v>
      </c>
      <c r="BH417" s="197">
        <f>IF(N417="sníž. přenesená",J417,0)</f>
        <v>0</v>
      </c>
      <c r="BI417" s="197">
        <f>IF(N417="nulová",J417,0)</f>
        <v>0</v>
      </c>
      <c r="BJ417" s="21" t="s">
        <v>25</v>
      </c>
      <c r="BK417" s="197">
        <f>ROUND(I417*H417,2)</f>
        <v>0</v>
      </c>
      <c r="BL417" s="21" t="s">
        <v>396</v>
      </c>
      <c r="BM417" s="21" t="s">
        <v>787</v>
      </c>
    </row>
    <row r="418" spans="2:65" s="1" customFormat="1" ht="31.5" customHeight="1">
      <c r="B418" s="38"/>
      <c r="C418" s="186" t="s">
        <v>788</v>
      </c>
      <c r="D418" s="186" t="s">
        <v>133</v>
      </c>
      <c r="E418" s="187" t="s">
        <v>789</v>
      </c>
      <c r="F418" s="188" t="s">
        <v>790</v>
      </c>
      <c r="G418" s="189" t="s">
        <v>791</v>
      </c>
      <c r="H418" s="190">
        <v>1</v>
      </c>
      <c r="I418" s="191"/>
      <c r="J418" s="192">
        <f>ROUND(I418*H418,2)</f>
        <v>0</v>
      </c>
      <c r="K418" s="188" t="s">
        <v>137</v>
      </c>
      <c r="L418" s="58"/>
      <c r="M418" s="193" t="s">
        <v>34</v>
      </c>
      <c r="N418" s="194" t="s">
        <v>49</v>
      </c>
      <c r="O418" s="39"/>
      <c r="P418" s="195">
        <f>O418*H418</f>
        <v>0</v>
      </c>
      <c r="Q418" s="195">
        <v>0</v>
      </c>
      <c r="R418" s="195">
        <f>Q418*H418</f>
        <v>0</v>
      </c>
      <c r="S418" s="195">
        <v>0</v>
      </c>
      <c r="T418" s="196">
        <f>S418*H418</f>
        <v>0</v>
      </c>
      <c r="AR418" s="21" t="s">
        <v>792</v>
      </c>
      <c r="AT418" s="21" t="s">
        <v>133</v>
      </c>
      <c r="AU418" s="21" t="s">
        <v>87</v>
      </c>
      <c r="AY418" s="21" t="s">
        <v>130</v>
      </c>
      <c r="BE418" s="197">
        <f>IF(N418="základní",J418,0)</f>
        <v>0</v>
      </c>
      <c r="BF418" s="197">
        <f>IF(N418="snížená",J418,0)</f>
        <v>0</v>
      </c>
      <c r="BG418" s="197">
        <f>IF(N418="zákl. přenesená",J418,0)</f>
        <v>0</v>
      </c>
      <c r="BH418" s="197">
        <f>IF(N418="sníž. přenesená",J418,0)</f>
        <v>0</v>
      </c>
      <c r="BI418" s="197">
        <f>IF(N418="nulová",J418,0)</f>
        <v>0</v>
      </c>
      <c r="BJ418" s="21" t="s">
        <v>25</v>
      </c>
      <c r="BK418" s="197">
        <f>ROUND(I418*H418,2)</f>
        <v>0</v>
      </c>
      <c r="BL418" s="21" t="s">
        <v>792</v>
      </c>
      <c r="BM418" s="21" t="s">
        <v>793</v>
      </c>
    </row>
    <row r="419" spans="2:65" s="1" customFormat="1" ht="22.5" customHeight="1">
      <c r="B419" s="38"/>
      <c r="C419" s="186" t="s">
        <v>794</v>
      </c>
      <c r="D419" s="186" t="s">
        <v>133</v>
      </c>
      <c r="E419" s="187" t="s">
        <v>795</v>
      </c>
      <c r="F419" s="188" t="s">
        <v>796</v>
      </c>
      <c r="G419" s="189" t="s">
        <v>647</v>
      </c>
      <c r="H419" s="190">
        <v>60</v>
      </c>
      <c r="I419" s="191"/>
      <c r="J419" s="192">
        <f>ROUND(I419*H419,2)</f>
        <v>0</v>
      </c>
      <c r="K419" s="188" t="s">
        <v>137</v>
      </c>
      <c r="L419" s="58"/>
      <c r="M419" s="193" t="s">
        <v>34</v>
      </c>
      <c r="N419" s="194" t="s">
        <v>49</v>
      </c>
      <c r="O419" s="39"/>
      <c r="P419" s="195">
        <f>O419*H419</f>
        <v>0</v>
      </c>
      <c r="Q419" s="195">
        <v>0</v>
      </c>
      <c r="R419" s="195">
        <f>Q419*H419</f>
        <v>0</v>
      </c>
      <c r="S419" s="195">
        <v>0</v>
      </c>
      <c r="T419" s="196">
        <f>S419*H419</f>
        <v>0</v>
      </c>
      <c r="AR419" s="21" t="s">
        <v>792</v>
      </c>
      <c r="AT419" s="21" t="s">
        <v>133</v>
      </c>
      <c r="AU419" s="21" t="s">
        <v>87</v>
      </c>
      <c r="AY419" s="21" t="s">
        <v>130</v>
      </c>
      <c r="BE419" s="197">
        <f>IF(N419="základní",J419,0)</f>
        <v>0</v>
      </c>
      <c r="BF419" s="197">
        <f>IF(N419="snížená",J419,0)</f>
        <v>0</v>
      </c>
      <c r="BG419" s="197">
        <f>IF(N419="zákl. přenesená",J419,0)</f>
        <v>0</v>
      </c>
      <c r="BH419" s="197">
        <f>IF(N419="sníž. přenesená",J419,0)</f>
        <v>0</v>
      </c>
      <c r="BI419" s="197">
        <f>IF(N419="nulová",J419,0)</f>
        <v>0</v>
      </c>
      <c r="BJ419" s="21" t="s">
        <v>25</v>
      </c>
      <c r="BK419" s="197">
        <f>ROUND(I419*H419,2)</f>
        <v>0</v>
      </c>
      <c r="BL419" s="21" t="s">
        <v>792</v>
      </c>
      <c r="BM419" s="21" t="s">
        <v>797</v>
      </c>
    </row>
    <row r="420" spans="2:65" s="1" customFormat="1" ht="22.5" customHeight="1">
      <c r="B420" s="38"/>
      <c r="C420" s="186" t="s">
        <v>798</v>
      </c>
      <c r="D420" s="186" t="s">
        <v>133</v>
      </c>
      <c r="E420" s="187" t="s">
        <v>799</v>
      </c>
      <c r="F420" s="188" t="s">
        <v>800</v>
      </c>
      <c r="G420" s="189" t="s">
        <v>801</v>
      </c>
      <c r="H420" s="229"/>
      <c r="I420" s="191"/>
      <c r="J420" s="192">
        <f>ROUND(I420*H420,2)</f>
        <v>0</v>
      </c>
      <c r="K420" s="188" t="s">
        <v>34</v>
      </c>
      <c r="L420" s="58"/>
      <c r="M420" s="193" t="s">
        <v>34</v>
      </c>
      <c r="N420" s="194" t="s">
        <v>49</v>
      </c>
      <c r="O420" s="39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AR420" s="21" t="s">
        <v>802</v>
      </c>
      <c r="AT420" s="21" t="s">
        <v>133</v>
      </c>
      <c r="AU420" s="21" t="s">
        <v>87</v>
      </c>
      <c r="AY420" s="21" t="s">
        <v>130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25</v>
      </c>
      <c r="BK420" s="197">
        <f>ROUND(I420*H420,2)</f>
        <v>0</v>
      </c>
      <c r="BL420" s="21" t="s">
        <v>802</v>
      </c>
      <c r="BM420" s="21" t="s">
        <v>803</v>
      </c>
    </row>
    <row r="421" spans="2:51" s="11" customFormat="1" ht="13.5">
      <c r="B421" s="198"/>
      <c r="C421" s="199"/>
      <c r="D421" s="200" t="s">
        <v>140</v>
      </c>
      <c r="E421" s="199"/>
      <c r="F421" s="202" t="s">
        <v>804</v>
      </c>
      <c r="G421" s="199"/>
      <c r="H421" s="203">
        <v>12960</v>
      </c>
      <c r="I421" s="204"/>
      <c r="J421" s="199"/>
      <c r="K421" s="199"/>
      <c r="L421" s="205"/>
      <c r="M421" s="230"/>
      <c r="N421" s="231"/>
      <c r="O421" s="231"/>
      <c r="P421" s="231"/>
      <c r="Q421" s="231"/>
      <c r="R421" s="231"/>
      <c r="S421" s="231"/>
      <c r="T421" s="232"/>
      <c r="AT421" s="209" t="s">
        <v>140</v>
      </c>
      <c r="AU421" s="209" t="s">
        <v>87</v>
      </c>
      <c r="AV421" s="11" t="s">
        <v>87</v>
      </c>
      <c r="AW421" s="11" t="s">
        <v>6</v>
      </c>
      <c r="AX421" s="11" t="s">
        <v>25</v>
      </c>
      <c r="AY421" s="209" t="s">
        <v>130</v>
      </c>
    </row>
    <row r="422" spans="2:12" s="1" customFormat="1" ht="6.95" customHeight="1">
      <c r="B422" s="53"/>
      <c r="C422" s="54"/>
      <c r="D422" s="54"/>
      <c r="E422" s="54"/>
      <c r="F422" s="54"/>
      <c r="G422" s="54"/>
      <c r="H422" s="54"/>
      <c r="I422" s="132"/>
      <c r="J422" s="54"/>
      <c r="K422" s="54"/>
      <c r="L422" s="58"/>
    </row>
  </sheetData>
  <sheetProtection algorithmName="SHA-512" hashValue="ZyXxDFVhDp6fNC5FupIO2x1E/4tW8k1XmwwT8mie1cLpDoPV7t3cwYyjPUyYjoBNSqF8Bu754QKIbal5C3RrBg==" saltValue="vAfIgF3Q2JL2KQwLc6VnCA==" spinCount="100000" sheet="1" objects="1" scenarios="1" formatCells="0" formatColumns="0" formatRows="0" sort="0" autoFilter="0"/>
  <autoFilter ref="C89:K421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805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806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807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808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809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810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811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812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813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814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85</v>
      </c>
      <c r="F16" s="363" t="s">
        <v>815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816</v>
      </c>
      <c r="F17" s="363" t="s">
        <v>817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818</v>
      </c>
      <c r="F18" s="363" t="s">
        <v>819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820</v>
      </c>
      <c r="F19" s="363" t="s">
        <v>821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780</v>
      </c>
      <c r="F20" s="363" t="s">
        <v>781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822</v>
      </c>
      <c r="F21" s="363" t="s">
        <v>823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824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825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826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827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828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829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830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831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832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116</v>
      </c>
      <c r="F34" s="242"/>
      <c r="G34" s="363" t="s">
        <v>833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834</v>
      </c>
      <c r="F35" s="242"/>
      <c r="G35" s="363" t="s">
        <v>835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59</v>
      </c>
      <c r="F36" s="242"/>
      <c r="G36" s="363" t="s">
        <v>836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117</v>
      </c>
      <c r="F37" s="242"/>
      <c r="G37" s="363" t="s">
        <v>837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118</v>
      </c>
      <c r="F38" s="242"/>
      <c r="G38" s="363" t="s">
        <v>838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119</v>
      </c>
      <c r="F39" s="242"/>
      <c r="G39" s="363" t="s">
        <v>839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840</v>
      </c>
      <c r="F40" s="242"/>
      <c r="G40" s="363" t="s">
        <v>841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842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843</v>
      </c>
      <c r="F42" s="242"/>
      <c r="G42" s="363" t="s">
        <v>844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121</v>
      </c>
      <c r="F43" s="242"/>
      <c r="G43" s="363" t="s">
        <v>845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846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847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848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849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850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851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852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853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854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855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856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857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858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859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860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861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862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863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864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865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866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92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867</v>
      </c>
      <c r="D74" s="258"/>
      <c r="E74" s="258"/>
      <c r="F74" s="258" t="s">
        <v>868</v>
      </c>
      <c r="G74" s="259"/>
      <c r="H74" s="258" t="s">
        <v>117</v>
      </c>
      <c r="I74" s="258" t="s">
        <v>63</v>
      </c>
      <c r="J74" s="258" t="s">
        <v>869</v>
      </c>
      <c r="K74" s="257"/>
    </row>
    <row r="75" spans="2:11" ht="17.25" customHeight="1">
      <c r="B75" s="256"/>
      <c r="C75" s="260" t="s">
        <v>870</v>
      </c>
      <c r="D75" s="260"/>
      <c r="E75" s="260"/>
      <c r="F75" s="261" t="s">
        <v>871</v>
      </c>
      <c r="G75" s="262"/>
      <c r="H75" s="260"/>
      <c r="I75" s="260"/>
      <c r="J75" s="260" t="s">
        <v>872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59</v>
      </c>
      <c r="D77" s="263"/>
      <c r="E77" s="263"/>
      <c r="F77" s="265" t="s">
        <v>873</v>
      </c>
      <c r="G77" s="264"/>
      <c r="H77" s="246" t="s">
        <v>874</v>
      </c>
      <c r="I77" s="246" t="s">
        <v>875</v>
      </c>
      <c r="J77" s="246">
        <v>20</v>
      </c>
      <c r="K77" s="257"/>
    </row>
    <row r="78" spans="2:11" ht="15" customHeight="1">
      <c r="B78" s="256"/>
      <c r="C78" s="246" t="s">
        <v>876</v>
      </c>
      <c r="D78" s="246"/>
      <c r="E78" s="246"/>
      <c r="F78" s="265" t="s">
        <v>873</v>
      </c>
      <c r="G78" s="264"/>
      <c r="H78" s="246" t="s">
        <v>877</v>
      </c>
      <c r="I78" s="246" t="s">
        <v>875</v>
      </c>
      <c r="J78" s="246">
        <v>120</v>
      </c>
      <c r="K78" s="257"/>
    </row>
    <row r="79" spans="2:11" ht="15" customHeight="1">
      <c r="B79" s="266"/>
      <c r="C79" s="246" t="s">
        <v>878</v>
      </c>
      <c r="D79" s="246"/>
      <c r="E79" s="246"/>
      <c r="F79" s="265" t="s">
        <v>879</v>
      </c>
      <c r="G79" s="264"/>
      <c r="H79" s="246" t="s">
        <v>880</v>
      </c>
      <c r="I79" s="246" t="s">
        <v>875</v>
      </c>
      <c r="J79" s="246">
        <v>50</v>
      </c>
      <c r="K79" s="257"/>
    </row>
    <row r="80" spans="2:11" ht="15" customHeight="1">
      <c r="B80" s="266"/>
      <c r="C80" s="246" t="s">
        <v>881</v>
      </c>
      <c r="D80" s="246"/>
      <c r="E80" s="246"/>
      <c r="F80" s="265" t="s">
        <v>873</v>
      </c>
      <c r="G80" s="264"/>
      <c r="H80" s="246" t="s">
        <v>882</v>
      </c>
      <c r="I80" s="246" t="s">
        <v>883</v>
      </c>
      <c r="J80" s="246"/>
      <c r="K80" s="257"/>
    </row>
    <row r="81" spans="2:11" ht="15" customHeight="1">
      <c r="B81" s="266"/>
      <c r="C81" s="267" t="s">
        <v>884</v>
      </c>
      <c r="D81" s="267"/>
      <c r="E81" s="267"/>
      <c r="F81" s="268" t="s">
        <v>879</v>
      </c>
      <c r="G81" s="267"/>
      <c r="H81" s="267" t="s">
        <v>885</v>
      </c>
      <c r="I81" s="267" t="s">
        <v>875</v>
      </c>
      <c r="J81" s="267">
        <v>15</v>
      </c>
      <c r="K81" s="257"/>
    </row>
    <row r="82" spans="2:11" ht="15" customHeight="1">
      <c r="B82" s="266"/>
      <c r="C82" s="267" t="s">
        <v>886</v>
      </c>
      <c r="D82" s="267"/>
      <c r="E82" s="267"/>
      <c r="F82" s="268" t="s">
        <v>879</v>
      </c>
      <c r="G82" s="267"/>
      <c r="H82" s="267" t="s">
        <v>887</v>
      </c>
      <c r="I82" s="267" t="s">
        <v>875</v>
      </c>
      <c r="J82" s="267">
        <v>15</v>
      </c>
      <c r="K82" s="257"/>
    </row>
    <row r="83" spans="2:11" ht="15" customHeight="1">
      <c r="B83" s="266"/>
      <c r="C83" s="267" t="s">
        <v>888</v>
      </c>
      <c r="D83" s="267"/>
      <c r="E83" s="267"/>
      <c r="F83" s="268" t="s">
        <v>879</v>
      </c>
      <c r="G83" s="267"/>
      <c r="H83" s="267" t="s">
        <v>889</v>
      </c>
      <c r="I83" s="267" t="s">
        <v>875</v>
      </c>
      <c r="J83" s="267">
        <v>20</v>
      </c>
      <c r="K83" s="257"/>
    </row>
    <row r="84" spans="2:11" ht="15" customHeight="1">
      <c r="B84" s="266"/>
      <c r="C84" s="267" t="s">
        <v>890</v>
      </c>
      <c r="D84" s="267"/>
      <c r="E84" s="267"/>
      <c r="F84" s="268" t="s">
        <v>879</v>
      </c>
      <c r="G84" s="267"/>
      <c r="H84" s="267" t="s">
        <v>891</v>
      </c>
      <c r="I84" s="267" t="s">
        <v>875</v>
      </c>
      <c r="J84" s="267">
        <v>20</v>
      </c>
      <c r="K84" s="257"/>
    </row>
    <row r="85" spans="2:11" ht="15" customHeight="1">
      <c r="B85" s="266"/>
      <c r="C85" s="246" t="s">
        <v>892</v>
      </c>
      <c r="D85" s="246"/>
      <c r="E85" s="246"/>
      <c r="F85" s="265" t="s">
        <v>879</v>
      </c>
      <c r="G85" s="264"/>
      <c r="H85" s="246" t="s">
        <v>893</v>
      </c>
      <c r="I85" s="246" t="s">
        <v>875</v>
      </c>
      <c r="J85" s="246">
        <v>50</v>
      </c>
      <c r="K85" s="257"/>
    </row>
    <row r="86" spans="2:11" ht="15" customHeight="1">
      <c r="B86" s="266"/>
      <c r="C86" s="246" t="s">
        <v>894</v>
      </c>
      <c r="D86" s="246"/>
      <c r="E86" s="246"/>
      <c r="F86" s="265" t="s">
        <v>879</v>
      </c>
      <c r="G86" s="264"/>
      <c r="H86" s="246" t="s">
        <v>895</v>
      </c>
      <c r="I86" s="246" t="s">
        <v>875</v>
      </c>
      <c r="J86" s="246">
        <v>20</v>
      </c>
      <c r="K86" s="257"/>
    </row>
    <row r="87" spans="2:11" ht="15" customHeight="1">
      <c r="B87" s="266"/>
      <c r="C87" s="246" t="s">
        <v>896</v>
      </c>
      <c r="D87" s="246"/>
      <c r="E87" s="246"/>
      <c r="F87" s="265" t="s">
        <v>879</v>
      </c>
      <c r="G87" s="264"/>
      <c r="H87" s="246" t="s">
        <v>897</v>
      </c>
      <c r="I87" s="246" t="s">
        <v>875</v>
      </c>
      <c r="J87" s="246">
        <v>20</v>
      </c>
      <c r="K87" s="257"/>
    </row>
    <row r="88" spans="2:11" ht="15" customHeight="1">
      <c r="B88" s="266"/>
      <c r="C88" s="246" t="s">
        <v>898</v>
      </c>
      <c r="D88" s="246"/>
      <c r="E88" s="246"/>
      <c r="F88" s="265" t="s">
        <v>879</v>
      </c>
      <c r="G88" s="264"/>
      <c r="H88" s="246" t="s">
        <v>899</v>
      </c>
      <c r="I88" s="246" t="s">
        <v>875</v>
      </c>
      <c r="J88" s="246">
        <v>50</v>
      </c>
      <c r="K88" s="257"/>
    </row>
    <row r="89" spans="2:11" ht="15" customHeight="1">
      <c r="B89" s="266"/>
      <c r="C89" s="246" t="s">
        <v>900</v>
      </c>
      <c r="D89" s="246"/>
      <c r="E89" s="246"/>
      <c r="F89" s="265" t="s">
        <v>879</v>
      </c>
      <c r="G89" s="264"/>
      <c r="H89" s="246" t="s">
        <v>900</v>
      </c>
      <c r="I89" s="246" t="s">
        <v>875</v>
      </c>
      <c r="J89" s="246">
        <v>50</v>
      </c>
      <c r="K89" s="257"/>
    </row>
    <row r="90" spans="2:11" ht="15" customHeight="1">
      <c r="B90" s="266"/>
      <c r="C90" s="246" t="s">
        <v>122</v>
      </c>
      <c r="D90" s="246"/>
      <c r="E90" s="246"/>
      <c r="F90" s="265" t="s">
        <v>879</v>
      </c>
      <c r="G90" s="264"/>
      <c r="H90" s="246" t="s">
        <v>901</v>
      </c>
      <c r="I90" s="246" t="s">
        <v>875</v>
      </c>
      <c r="J90" s="246">
        <v>255</v>
      </c>
      <c r="K90" s="257"/>
    </row>
    <row r="91" spans="2:11" ht="15" customHeight="1">
      <c r="B91" s="266"/>
      <c r="C91" s="246" t="s">
        <v>902</v>
      </c>
      <c r="D91" s="246"/>
      <c r="E91" s="246"/>
      <c r="F91" s="265" t="s">
        <v>873</v>
      </c>
      <c r="G91" s="264"/>
      <c r="H91" s="246" t="s">
        <v>903</v>
      </c>
      <c r="I91" s="246" t="s">
        <v>904</v>
      </c>
      <c r="J91" s="246"/>
      <c r="K91" s="257"/>
    </row>
    <row r="92" spans="2:11" ht="15" customHeight="1">
      <c r="B92" s="266"/>
      <c r="C92" s="246" t="s">
        <v>905</v>
      </c>
      <c r="D92" s="246"/>
      <c r="E92" s="246"/>
      <c r="F92" s="265" t="s">
        <v>873</v>
      </c>
      <c r="G92" s="264"/>
      <c r="H92" s="246" t="s">
        <v>906</v>
      </c>
      <c r="I92" s="246" t="s">
        <v>907</v>
      </c>
      <c r="J92" s="246"/>
      <c r="K92" s="257"/>
    </row>
    <row r="93" spans="2:11" ht="15" customHeight="1">
      <c r="B93" s="266"/>
      <c r="C93" s="246" t="s">
        <v>908</v>
      </c>
      <c r="D93" s="246"/>
      <c r="E93" s="246"/>
      <c r="F93" s="265" t="s">
        <v>873</v>
      </c>
      <c r="G93" s="264"/>
      <c r="H93" s="246" t="s">
        <v>908</v>
      </c>
      <c r="I93" s="246" t="s">
        <v>907</v>
      </c>
      <c r="J93" s="246"/>
      <c r="K93" s="257"/>
    </row>
    <row r="94" spans="2:11" ht="15" customHeight="1">
      <c r="B94" s="266"/>
      <c r="C94" s="246" t="s">
        <v>44</v>
      </c>
      <c r="D94" s="246"/>
      <c r="E94" s="246"/>
      <c r="F94" s="265" t="s">
        <v>873</v>
      </c>
      <c r="G94" s="264"/>
      <c r="H94" s="246" t="s">
        <v>909</v>
      </c>
      <c r="I94" s="246" t="s">
        <v>907</v>
      </c>
      <c r="J94" s="246"/>
      <c r="K94" s="257"/>
    </row>
    <row r="95" spans="2:11" ht="15" customHeight="1">
      <c r="B95" s="266"/>
      <c r="C95" s="246" t="s">
        <v>54</v>
      </c>
      <c r="D95" s="246"/>
      <c r="E95" s="246"/>
      <c r="F95" s="265" t="s">
        <v>873</v>
      </c>
      <c r="G95" s="264"/>
      <c r="H95" s="246" t="s">
        <v>910</v>
      </c>
      <c r="I95" s="246" t="s">
        <v>907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911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867</v>
      </c>
      <c r="D101" s="258"/>
      <c r="E101" s="258"/>
      <c r="F101" s="258" t="s">
        <v>868</v>
      </c>
      <c r="G101" s="259"/>
      <c r="H101" s="258" t="s">
        <v>117</v>
      </c>
      <c r="I101" s="258" t="s">
        <v>63</v>
      </c>
      <c r="J101" s="258" t="s">
        <v>869</v>
      </c>
      <c r="K101" s="257"/>
    </row>
    <row r="102" spans="2:11" ht="17.25" customHeight="1">
      <c r="B102" s="256"/>
      <c r="C102" s="260" t="s">
        <v>870</v>
      </c>
      <c r="D102" s="260"/>
      <c r="E102" s="260"/>
      <c r="F102" s="261" t="s">
        <v>871</v>
      </c>
      <c r="G102" s="262"/>
      <c r="H102" s="260"/>
      <c r="I102" s="260"/>
      <c r="J102" s="260" t="s">
        <v>872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59</v>
      </c>
      <c r="D104" s="263"/>
      <c r="E104" s="263"/>
      <c r="F104" s="265" t="s">
        <v>873</v>
      </c>
      <c r="G104" s="274"/>
      <c r="H104" s="246" t="s">
        <v>912</v>
      </c>
      <c r="I104" s="246" t="s">
        <v>875</v>
      </c>
      <c r="J104" s="246">
        <v>20</v>
      </c>
      <c r="K104" s="257"/>
    </row>
    <row r="105" spans="2:11" ht="15" customHeight="1">
      <c r="B105" s="256"/>
      <c r="C105" s="246" t="s">
        <v>876</v>
      </c>
      <c r="D105" s="246"/>
      <c r="E105" s="246"/>
      <c r="F105" s="265" t="s">
        <v>873</v>
      </c>
      <c r="G105" s="246"/>
      <c r="H105" s="246" t="s">
        <v>912</v>
      </c>
      <c r="I105" s="246" t="s">
        <v>875</v>
      </c>
      <c r="J105" s="246">
        <v>120</v>
      </c>
      <c r="K105" s="257"/>
    </row>
    <row r="106" spans="2:11" ht="15" customHeight="1">
      <c r="B106" s="266"/>
      <c r="C106" s="246" t="s">
        <v>878</v>
      </c>
      <c r="D106" s="246"/>
      <c r="E106" s="246"/>
      <c r="F106" s="265" t="s">
        <v>879</v>
      </c>
      <c r="G106" s="246"/>
      <c r="H106" s="246" t="s">
        <v>912</v>
      </c>
      <c r="I106" s="246" t="s">
        <v>875</v>
      </c>
      <c r="J106" s="246">
        <v>50</v>
      </c>
      <c r="K106" s="257"/>
    </row>
    <row r="107" spans="2:11" ht="15" customHeight="1">
      <c r="B107" s="266"/>
      <c r="C107" s="246" t="s">
        <v>881</v>
      </c>
      <c r="D107" s="246"/>
      <c r="E107" s="246"/>
      <c r="F107" s="265" t="s">
        <v>873</v>
      </c>
      <c r="G107" s="246"/>
      <c r="H107" s="246" t="s">
        <v>912</v>
      </c>
      <c r="I107" s="246" t="s">
        <v>883</v>
      </c>
      <c r="J107" s="246"/>
      <c r="K107" s="257"/>
    </row>
    <row r="108" spans="2:11" ht="15" customHeight="1">
      <c r="B108" s="266"/>
      <c r="C108" s="246" t="s">
        <v>892</v>
      </c>
      <c r="D108" s="246"/>
      <c r="E108" s="246"/>
      <c r="F108" s="265" t="s">
        <v>879</v>
      </c>
      <c r="G108" s="246"/>
      <c r="H108" s="246" t="s">
        <v>912</v>
      </c>
      <c r="I108" s="246" t="s">
        <v>875</v>
      </c>
      <c r="J108" s="246">
        <v>50</v>
      </c>
      <c r="K108" s="257"/>
    </row>
    <row r="109" spans="2:11" ht="15" customHeight="1">
      <c r="B109" s="266"/>
      <c r="C109" s="246" t="s">
        <v>900</v>
      </c>
      <c r="D109" s="246"/>
      <c r="E109" s="246"/>
      <c r="F109" s="265" t="s">
        <v>879</v>
      </c>
      <c r="G109" s="246"/>
      <c r="H109" s="246" t="s">
        <v>912</v>
      </c>
      <c r="I109" s="246" t="s">
        <v>875</v>
      </c>
      <c r="J109" s="246">
        <v>50</v>
      </c>
      <c r="K109" s="257"/>
    </row>
    <row r="110" spans="2:11" ht="15" customHeight="1">
      <c r="B110" s="266"/>
      <c r="C110" s="246" t="s">
        <v>898</v>
      </c>
      <c r="D110" s="246"/>
      <c r="E110" s="246"/>
      <c r="F110" s="265" t="s">
        <v>879</v>
      </c>
      <c r="G110" s="246"/>
      <c r="H110" s="246" t="s">
        <v>912</v>
      </c>
      <c r="I110" s="246" t="s">
        <v>875</v>
      </c>
      <c r="J110" s="246">
        <v>50</v>
      </c>
      <c r="K110" s="257"/>
    </row>
    <row r="111" spans="2:11" ht="15" customHeight="1">
      <c r="B111" s="266"/>
      <c r="C111" s="246" t="s">
        <v>59</v>
      </c>
      <c r="D111" s="246"/>
      <c r="E111" s="246"/>
      <c r="F111" s="265" t="s">
        <v>873</v>
      </c>
      <c r="G111" s="246"/>
      <c r="H111" s="246" t="s">
        <v>913</v>
      </c>
      <c r="I111" s="246" t="s">
        <v>875</v>
      </c>
      <c r="J111" s="246">
        <v>20</v>
      </c>
      <c r="K111" s="257"/>
    </row>
    <row r="112" spans="2:11" ht="15" customHeight="1">
      <c r="B112" s="266"/>
      <c r="C112" s="246" t="s">
        <v>914</v>
      </c>
      <c r="D112" s="246"/>
      <c r="E112" s="246"/>
      <c r="F112" s="265" t="s">
        <v>873</v>
      </c>
      <c r="G112" s="246"/>
      <c r="H112" s="246" t="s">
        <v>915</v>
      </c>
      <c r="I112" s="246" t="s">
        <v>875</v>
      </c>
      <c r="J112" s="246">
        <v>120</v>
      </c>
      <c r="K112" s="257"/>
    </row>
    <row r="113" spans="2:11" ht="15" customHeight="1">
      <c r="B113" s="266"/>
      <c r="C113" s="246" t="s">
        <v>44</v>
      </c>
      <c r="D113" s="246"/>
      <c r="E113" s="246"/>
      <c r="F113" s="265" t="s">
        <v>873</v>
      </c>
      <c r="G113" s="246"/>
      <c r="H113" s="246" t="s">
        <v>916</v>
      </c>
      <c r="I113" s="246" t="s">
        <v>907</v>
      </c>
      <c r="J113" s="246"/>
      <c r="K113" s="257"/>
    </row>
    <row r="114" spans="2:11" ht="15" customHeight="1">
      <c r="B114" s="266"/>
      <c r="C114" s="246" t="s">
        <v>54</v>
      </c>
      <c r="D114" s="246"/>
      <c r="E114" s="246"/>
      <c r="F114" s="265" t="s">
        <v>873</v>
      </c>
      <c r="G114" s="246"/>
      <c r="H114" s="246" t="s">
        <v>917</v>
      </c>
      <c r="I114" s="246" t="s">
        <v>907</v>
      </c>
      <c r="J114" s="246"/>
      <c r="K114" s="257"/>
    </row>
    <row r="115" spans="2:11" ht="15" customHeight="1">
      <c r="B115" s="266"/>
      <c r="C115" s="246" t="s">
        <v>63</v>
      </c>
      <c r="D115" s="246"/>
      <c r="E115" s="246"/>
      <c r="F115" s="265" t="s">
        <v>873</v>
      </c>
      <c r="G115" s="246"/>
      <c r="H115" s="246" t="s">
        <v>918</v>
      </c>
      <c r="I115" s="246" t="s">
        <v>919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920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867</v>
      </c>
      <c r="D121" s="258"/>
      <c r="E121" s="258"/>
      <c r="F121" s="258" t="s">
        <v>868</v>
      </c>
      <c r="G121" s="259"/>
      <c r="H121" s="258" t="s">
        <v>117</v>
      </c>
      <c r="I121" s="258" t="s">
        <v>63</v>
      </c>
      <c r="J121" s="258" t="s">
        <v>869</v>
      </c>
      <c r="K121" s="284"/>
    </row>
    <row r="122" spans="2:11" ht="17.25" customHeight="1">
      <c r="B122" s="283"/>
      <c r="C122" s="260" t="s">
        <v>870</v>
      </c>
      <c r="D122" s="260"/>
      <c r="E122" s="260"/>
      <c r="F122" s="261" t="s">
        <v>871</v>
      </c>
      <c r="G122" s="262"/>
      <c r="H122" s="260"/>
      <c r="I122" s="260"/>
      <c r="J122" s="260" t="s">
        <v>872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876</v>
      </c>
      <c r="D124" s="263"/>
      <c r="E124" s="263"/>
      <c r="F124" s="265" t="s">
        <v>873</v>
      </c>
      <c r="G124" s="246"/>
      <c r="H124" s="246" t="s">
        <v>912</v>
      </c>
      <c r="I124" s="246" t="s">
        <v>875</v>
      </c>
      <c r="J124" s="246">
        <v>120</v>
      </c>
      <c r="K124" s="287"/>
    </row>
    <row r="125" spans="2:11" ht="15" customHeight="1">
      <c r="B125" s="285"/>
      <c r="C125" s="246" t="s">
        <v>921</v>
      </c>
      <c r="D125" s="246"/>
      <c r="E125" s="246"/>
      <c r="F125" s="265" t="s">
        <v>873</v>
      </c>
      <c r="G125" s="246"/>
      <c r="H125" s="246" t="s">
        <v>922</v>
      </c>
      <c r="I125" s="246" t="s">
        <v>875</v>
      </c>
      <c r="J125" s="246" t="s">
        <v>923</v>
      </c>
      <c r="K125" s="287"/>
    </row>
    <row r="126" spans="2:11" ht="15" customHeight="1">
      <c r="B126" s="285"/>
      <c r="C126" s="246" t="s">
        <v>822</v>
      </c>
      <c r="D126" s="246"/>
      <c r="E126" s="246"/>
      <c r="F126" s="265" t="s">
        <v>873</v>
      </c>
      <c r="G126" s="246"/>
      <c r="H126" s="246" t="s">
        <v>924</v>
      </c>
      <c r="I126" s="246" t="s">
        <v>875</v>
      </c>
      <c r="J126" s="246" t="s">
        <v>923</v>
      </c>
      <c r="K126" s="287"/>
    </row>
    <row r="127" spans="2:11" ht="15" customHeight="1">
      <c r="B127" s="285"/>
      <c r="C127" s="246" t="s">
        <v>884</v>
      </c>
      <c r="D127" s="246"/>
      <c r="E127" s="246"/>
      <c r="F127" s="265" t="s">
        <v>879</v>
      </c>
      <c r="G127" s="246"/>
      <c r="H127" s="246" t="s">
        <v>885</v>
      </c>
      <c r="I127" s="246" t="s">
        <v>875</v>
      </c>
      <c r="J127" s="246">
        <v>15</v>
      </c>
      <c r="K127" s="287"/>
    </row>
    <row r="128" spans="2:11" ht="15" customHeight="1">
      <c r="B128" s="285"/>
      <c r="C128" s="267" t="s">
        <v>886</v>
      </c>
      <c r="D128" s="267"/>
      <c r="E128" s="267"/>
      <c r="F128" s="268" t="s">
        <v>879</v>
      </c>
      <c r="G128" s="267"/>
      <c r="H128" s="267" t="s">
        <v>887</v>
      </c>
      <c r="I128" s="267" t="s">
        <v>875</v>
      </c>
      <c r="J128" s="267">
        <v>15</v>
      </c>
      <c r="K128" s="287"/>
    </row>
    <row r="129" spans="2:11" ht="15" customHeight="1">
      <c r="B129" s="285"/>
      <c r="C129" s="267" t="s">
        <v>888</v>
      </c>
      <c r="D129" s="267"/>
      <c r="E129" s="267"/>
      <c r="F129" s="268" t="s">
        <v>879</v>
      </c>
      <c r="G129" s="267"/>
      <c r="H129" s="267" t="s">
        <v>889</v>
      </c>
      <c r="I129" s="267" t="s">
        <v>875</v>
      </c>
      <c r="J129" s="267">
        <v>20</v>
      </c>
      <c r="K129" s="287"/>
    </row>
    <row r="130" spans="2:11" ht="15" customHeight="1">
      <c r="B130" s="285"/>
      <c r="C130" s="267" t="s">
        <v>890</v>
      </c>
      <c r="D130" s="267"/>
      <c r="E130" s="267"/>
      <c r="F130" s="268" t="s">
        <v>879</v>
      </c>
      <c r="G130" s="267"/>
      <c r="H130" s="267" t="s">
        <v>891</v>
      </c>
      <c r="I130" s="267" t="s">
        <v>875</v>
      </c>
      <c r="J130" s="267">
        <v>20</v>
      </c>
      <c r="K130" s="287"/>
    </row>
    <row r="131" spans="2:11" ht="15" customHeight="1">
      <c r="B131" s="285"/>
      <c r="C131" s="246" t="s">
        <v>878</v>
      </c>
      <c r="D131" s="246"/>
      <c r="E131" s="246"/>
      <c r="F131" s="265" t="s">
        <v>879</v>
      </c>
      <c r="G131" s="246"/>
      <c r="H131" s="246" t="s">
        <v>912</v>
      </c>
      <c r="I131" s="246" t="s">
        <v>875</v>
      </c>
      <c r="J131" s="246">
        <v>50</v>
      </c>
      <c r="K131" s="287"/>
    </row>
    <row r="132" spans="2:11" ht="15" customHeight="1">
      <c r="B132" s="285"/>
      <c r="C132" s="246" t="s">
        <v>892</v>
      </c>
      <c r="D132" s="246"/>
      <c r="E132" s="246"/>
      <c r="F132" s="265" t="s">
        <v>879</v>
      </c>
      <c r="G132" s="246"/>
      <c r="H132" s="246" t="s">
        <v>912</v>
      </c>
      <c r="I132" s="246" t="s">
        <v>875</v>
      </c>
      <c r="J132" s="246">
        <v>50</v>
      </c>
      <c r="K132" s="287"/>
    </row>
    <row r="133" spans="2:11" ht="15" customHeight="1">
      <c r="B133" s="285"/>
      <c r="C133" s="246" t="s">
        <v>898</v>
      </c>
      <c r="D133" s="246"/>
      <c r="E133" s="246"/>
      <c r="F133" s="265" t="s">
        <v>879</v>
      </c>
      <c r="G133" s="246"/>
      <c r="H133" s="246" t="s">
        <v>912</v>
      </c>
      <c r="I133" s="246" t="s">
        <v>875</v>
      </c>
      <c r="J133" s="246">
        <v>50</v>
      </c>
      <c r="K133" s="287"/>
    </row>
    <row r="134" spans="2:11" ht="15" customHeight="1">
      <c r="B134" s="285"/>
      <c r="C134" s="246" t="s">
        <v>900</v>
      </c>
      <c r="D134" s="246"/>
      <c r="E134" s="246"/>
      <c r="F134" s="265" t="s">
        <v>879</v>
      </c>
      <c r="G134" s="246"/>
      <c r="H134" s="246" t="s">
        <v>912</v>
      </c>
      <c r="I134" s="246" t="s">
        <v>875</v>
      </c>
      <c r="J134" s="246">
        <v>50</v>
      </c>
      <c r="K134" s="287"/>
    </row>
    <row r="135" spans="2:11" ht="15" customHeight="1">
      <c r="B135" s="285"/>
      <c r="C135" s="246" t="s">
        <v>122</v>
      </c>
      <c r="D135" s="246"/>
      <c r="E135" s="246"/>
      <c r="F135" s="265" t="s">
        <v>879</v>
      </c>
      <c r="G135" s="246"/>
      <c r="H135" s="246" t="s">
        <v>925</v>
      </c>
      <c r="I135" s="246" t="s">
        <v>875</v>
      </c>
      <c r="J135" s="246">
        <v>255</v>
      </c>
      <c r="K135" s="287"/>
    </row>
    <row r="136" spans="2:11" ht="15" customHeight="1">
      <c r="B136" s="285"/>
      <c r="C136" s="246" t="s">
        <v>902</v>
      </c>
      <c r="D136" s="246"/>
      <c r="E136" s="246"/>
      <c r="F136" s="265" t="s">
        <v>873</v>
      </c>
      <c r="G136" s="246"/>
      <c r="H136" s="246" t="s">
        <v>926</v>
      </c>
      <c r="I136" s="246" t="s">
        <v>904</v>
      </c>
      <c r="J136" s="246"/>
      <c r="K136" s="287"/>
    </row>
    <row r="137" spans="2:11" ht="15" customHeight="1">
      <c r="B137" s="285"/>
      <c r="C137" s="246" t="s">
        <v>905</v>
      </c>
      <c r="D137" s="246"/>
      <c r="E137" s="246"/>
      <c r="F137" s="265" t="s">
        <v>873</v>
      </c>
      <c r="G137" s="246"/>
      <c r="H137" s="246" t="s">
        <v>927</v>
      </c>
      <c r="I137" s="246" t="s">
        <v>907</v>
      </c>
      <c r="J137" s="246"/>
      <c r="K137" s="287"/>
    </row>
    <row r="138" spans="2:11" ht="15" customHeight="1">
      <c r="B138" s="285"/>
      <c r="C138" s="246" t="s">
        <v>908</v>
      </c>
      <c r="D138" s="246"/>
      <c r="E138" s="246"/>
      <c r="F138" s="265" t="s">
        <v>873</v>
      </c>
      <c r="G138" s="246"/>
      <c r="H138" s="246" t="s">
        <v>908</v>
      </c>
      <c r="I138" s="246" t="s">
        <v>907</v>
      </c>
      <c r="J138" s="246"/>
      <c r="K138" s="287"/>
    </row>
    <row r="139" spans="2:11" ht="15" customHeight="1">
      <c r="B139" s="285"/>
      <c r="C139" s="246" t="s">
        <v>44</v>
      </c>
      <c r="D139" s="246"/>
      <c r="E139" s="246"/>
      <c r="F139" s="265" t="s">
        <v>873</v>
      </c>
      <c r="G139" s="246"/>
      <c r="H139" s="246" t="s">
        <v>928</v>
      </c>
      <c r="I139" s="246" t="s">
        <v>907</v>
      </c>
      <c r="J139" s="246"/>
      <c r="K139" s="287"/>
    </row>
    <row r="140" spans="2:11" ht="15" customHeight="1">
      <c r="B140" s="285"/>
      <c r="C140" s="246" t="s">
        <v>929</v>
      </c>
      <c r="D140" s="246"/>
      <c r="E140" s="246"/>
      <c r="F140" s="265" t="s">
        <v>873</v>
      </c>
      <c r="G140" s="246"/>
      <c r="H140" s="246" t="s">
        <v>930</v>
      </c>
      <c r="I140" s="246" t="s">
        <v>907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931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867</v>
      </c>
      <c r="D146" s="258"/>
      <c r="E146" s="258"/>
      <c r="F146" s="258" t="s">
        <v>868</v>
      </c>
      <c r="G146" s="259"/>
      <c r="H146" s="258" t="s">
        <v>117</v>
      </c>
      <c r="I146" s="258" t="s">
        <v>63</v>
      </c>
      <c r="J146" s="258" t="s">
        <v>869</v>
      </c>
      <c r="K146" s="257"/>
    </row>
    <row r="147" spans="2:11" ht="17.25" customHeight="1">
      <c r="B147" s="256"/>
      <c r="C147" s="260" t="s">
        <v>870</v>
      </c>
      <c r="D147" s="260"/>
      <c r="E147" s="260"/>
      <c r="F147" s="261" t="s">
        <v>871</v>
      </c>
      <c r="G147" s="262"/>
      <c r="H147" s="260"/>
      <c r="I147" s="260"/>
      <c r="J147" s="260" t="s">
        <v>872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876</v>
      </c>
      <c r="D149" s="246"/>
      <c r="E149" s="246"/>
      <c r="F149" s="292" t="s">
        <v>873</v>
      </c>
      <c r="G149" s="246"/>
      <c r="H149" s="291" t="s">
        <v>912</v>
      </c>
      <c r="I149" s="291" t="s">
        <v>875</v>
      </c>
      <c r="J149" s="291">
        <v>120</v>
      </c>
      <c r="K149" s="287"/>
    </row>
    <row r="150" spans="2:11" ht="15" customHeight="1">
      <c r="B150" s="266"/>
      <c r="C150" s="291" t="s">
        <v>921</v>
      </c>
      <c r="D150" s="246"/>
      <c r="E150" s="246"/>
      <c r="F150" s="292" t="s">
        <v>873</v>
      </c>
      <c r="G150" s="246"/>
      <c r="H150" s="291" t="s">
        <v>932</v>
      </c>
      <c r="I150" s="291" t="s">
        <v>875</v>
      </c>
      <c r="J150" s="291" t="s">
        <v>923</v>
      </c>
      <c r="K150" s="287"/>
    </row>
    <row r="151" spans="2:11" ht="15" customHeight="1">
      <c r="B151" s="266"/>
      <c r="C151" s="291" t="s">
        <v>822</v>
      </c>
      <c r="D151" s="246"/>
      <c r="E151" s="246"/>
      <c r="F151" s="292" t="s">
        <v>873</v>
      </c>
      <c r="G151" s="246"/>
      <c r="H151" s="291" t="s">
        <v>933</v>
      </c>
      <c r="I151" s="291" t="s">
        <v>875</v>
      </c>
      <c r="J151" s="291" t="s">
        <v>923</v>
      </c>
      <c r="K151" s="287"/>
    </row>
    <row r="152" spans="2:11" ht="15" customHeight="1">
      <c r="B152" s="266"/>
      <c r="C152" s="291" t="s">
        <v>878</v>
      </c>
      <c r="D152" s="246"/>
      <c r="E152" s="246"/>
      <c r="F152" s="292" t="s">
        <v>879</v>
      </c>
      <c r="G152" s="246"/>
      <c r="H152" s="291" t="s">
        <v>912</v>
      </c>
      <c r="I152" s="291" t="s">
        <v>875</v>
      </c>
      <c r="J152" s="291">
        <v>50</v>
      </c>
      <c r="K152" s="287"/>
    </row>
    <row r="153" spans="2:11" ht="15" customHeight="1">
      <c r="B153" s="266"/>
      <c r="C153" s="291" t="s">
        <v>881</v>
      </c>
      <c r="D153" s="246"/>
      <c r="E153" s="246"/>
      <c r="F153" s="292" t="s">
        <v>873</v>
      </c>
      <c r="G153" s="246"/>
      <c r="H153" s="291" t="s">
        <v>912</v>
      </c>
      <c r="I153" s="291" t="s">
        <v>883</v>
      </c>
      <c r="J153" s="291"/>
      <c r="K153" s="287"/>
    </row>
    <row r="154" spans="2:11" ht="15" customHeight="1">
      <c r="B154" s="266"/>
      <c r="C154" s="291" t="s">
        <v>892</v>
      </c>
      <c r="D154" s="246"/>
      <c r="E154" s="246"/>
      <c r="F154" s="292" t="s">
        <v>879</v>
      </c>
      <c r="G154" s="246"/>
      <c r="H154" s="291" t="s">
        <v>912</v>
      </c>
      <c r="I154" s="291" t="s">
        <v>875</v>
      </c>
      <c r="J154" s="291">
        <v>50</v>
      </c>
      <c r="K154" s="287"/>
    </row>
    <row r="155" spans="2:11" ht="15" customHeight="1">
      <c r="B155" s="266"/>
      <c r="C155" s="291" t="s">
        <v>900</v>
      </c>
      <c r="D155" s="246"/>
      <c r="E155" s="246"/>
      <c r="F155" s="292" t="s">
        <v>879</v>
      </c>
      <c r="G155" s="246"/>
      <c r="H155" s="291" t="s">
        <v>912</v>
      </c>
      <c r="I155" s="291" t="s">
        <v>875</v>
      </c>
      <c r="J155" s="291">
        <v>50</v>
      </c>
      <c r="K155" s="287"/>
    </row>
    <row r="156" spans="2:11" ht="15" customHeight="1">
      <c r="B156" s="266"/>
      <c r="C156" s="291" t="s">
        <v>898</v>
      </c>
      <c r="D156" s="246"/>
      <c r="E156" s="246"/>
      <c r="F156" s="292" t="s">
        <v>879</v>
      </c>
      <c r="G156" s="246"/>
      <c r="H156" s="291" t="s">
        <v>912</v>
      </c>
      <c r="I156" s="291" t="s">
        <v>875</v>
      </c>
      <c r="J156" s="291">
        <v>50</v>
      </c>
      <c r="K156" s="287"/>
    </row>
    <row r="157" spans="2:11" ht="15" customHeight="1">
      <c r="B157" s="266"/>
      <c r="C157" s="291" t="s">
        <v>97</v>
      </c>
      <c r="D157" s="246"/>
      <c r="E157" s="246"/>
      <c r="F157" s="292" t="s">
        <v>873</v>
      </c>
      <c r="G157" s="246"/>
      <c r="H157" s="291" t="s">
        <v>934</v>
      </c>
      <c r="I157" s="291" t="s">
        <v>875</v>
      </c>
      <c r="J157" s="291" t="s">
        <v>935</v>
      </c>
      <c r="K157" s="287"/>
    </row>
    <row r="158" spans="2:11" ht="15" customHeight="1">
      <c r="B158" s="266"/>
      <c r="C158" s="291" t="s">
        <v>936</v>
      </c>
      <c r="D158" s="246"/>
      <c r="E158" s="246"/>
      <c r="F158" s="292" t="s">
        <v>873</v>
      </c>
      <c r="G158" s="246"/>
      <c r="H158" s="291" t="s">
        <v>937</v>
      </c>
      <c r="I158" s="291" t="s">
        <v>907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938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867</v>
      </c>
      <c r="D164" s="258"/>
      <c r="E164" s="258"/>
      <c r="F164" s="258" t="s">
        <v>868</v>
      </c>
      <c r="G164" s="295"/>
      <c r="H164" s="296" t="s">
        <v>117</v>
      </c>
      <c r="I164" s="296" t="s">
        <v>63</v>
      </c>
      <c r="J164" s="258" t="s">
        <v>869</v>
      </c>
      <c r="K164" s="238"/>
    </row>
    <row r="165" spans="2:11" ht="17.25" customHeight="1">
      <c r="B165" s="239"/>
      <c r="C165" s="260" t="s">
        <v>870</v>
      </c>
      <c r="D165" s="260"/>
      <c r="E165" s="260"/>
      <c r="F165" s="261" t="s">
        <v>871</v>
      </c>
      <c r="G165" s="297"/>
      <c r="H165" s="298"/>
      <c r="I165" s="298"/>
      <c r="J165" s="260" t="s">
        <v>872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876</v>
      </c>
      <c r="D167" s="246"/>
      <c r="E167" s="246"/>
      <c r="F167" s="265" t="s">
        <v>873</v>
      </c>
      <c r="G167" s="246"/>
      <c r="H167" s="246" t="s">
        <v>912</v>
      </c>
      <c r="I167" s="246" t="s">
        <v>875</v>
      </c>
      <c r="J167" s="246">
        <v>120</v>
      </c>
      <c r="K167" s="287"/>
    </row>
    <row r="168" spans="2:11" ht="15" customHeight="1">
      <c r="B168" s="266"/>
      <c r="C168" s="246" t="s">
        <v>921</v>
      </c>
      <c r="D168" s="246"/>
      <c r="E168" s="246"/>
      <c r="F168" s="265" t="s">
        <v>873</v>
      </c>
      <c r="G168" s="246"/>
      <c r="H168" s="246" t="s">
        <v>922</v>
      </c>
      <c r="I168" s="246" t="s">
        <v>875</v>
      </c>
      <c r="J168" s="246" t="s">
        <v>923</v>
      </c>
      <c r="K168" s="287"/>
    </row>
    <row r="169" spans="2:11" ht="15" customHeight="1">
      <c r="B169" s="266"/>
      <c r="C169" s="246" t="s">
        <v>822</v>
      </c>
      <c r="D169" s="246"/>
      <c r="E169" s="246"/>
      <c r="F169" s="265" t="s">
        <v>873</v>
      </c>
      <c r="G169" s="246"/>
      <c r="H169" s="246" t="s">
        <v>939</v>
      </c>
      <c r="I169" s="246" t="s">
        <v>875</v>
      </c>
      <c r="J169" s="246" t="s">
        <v>923</v>
      </c>
      <c r="K169" s="287"/>
    </row>
    <row r="170" spans="2:11" ht="15" customHeight="1">
      <c r="B170" s="266"/>
      <c r="C170" s="246" t="s">
        <v>878</v>
      </c>
      <c r="D170" s="246"/>
      <c r="E170" s="246"/>
      <c r="F170" s="265" t="s">
        <v>879</v>
      </c>
      <c r="G170" s="246"/>
      <c r="H170" s="246" t="s">
        <v>939</v>
      </c>
      <c r="I170" s="246" t="s">
        <v>875</v>
      </c>
      <c r="J170" s="246">
        <v>50</v>
      </c>
      <c r="K170" s="287"/>
    </row>
    <row r="171" spans="2:11" ht="15" customHeight="1">
      <c r="B171" s="266"/>
      <c r="C171" s="246" t="s">
        <v>881</v>
      </c>
      <c r="D171" s="246"/>
      <c r="E171" s="246"/>
      <c r="F171" s="265" t="s">
        <v>873</v>
      </c>
      <c r="G171" s="246"/>
      <c r="H171" s="246" t="s">
        <v>939</v>
      </c>
      <c r="I171" s="246" t="s">
        <v>883</v>
      </c>
      <c r="J171" s="246"/>
      <c r="K171" s="287"/>
    </row>
    <row r="172" spans="2:11" ht="15" customHeight="1">
      <c r="B172" s="266"/>
      <c r="C172" s="246" t="s">
        <v>892</v>
      </c>
      <c r="D172" s="246"/>
      <c r="E172" s="246"/>
      <c r="F172" s="265" t="s">
        <v>879</v>
      </c>
      <c r="G172" s="246"/>
      <c r="H172" s="246" t="s">
        <v>939</v>
      </c>
      <c r="I172" s="246" t="s">
        <v>875</v>
      </c>
      <c r="J172" s="246">
        <v>50</v>
      </c>
      <c r="K172" s="287"/>
    </row>
    <row r="173" spans="2:11" ht="15" customHeight="1">
      <c r="B173" s="266"/>
      <c r="C173" s="246" t="s">
        <v>900</v>
      </c>
      <c r="D173" s="246"/>
      <c r="E173" s="246"/>
      <c r="F173" s="265" t="s">
        <v>879</v>
      </c>
      <c r="G173" s="246"/>
      <c r="H173" s="246" t="s">
        <v>939</v>
      </c>
      <c r="I173" s="246" t="s">
        <v>875</v>
      </c>
      <c r="J173" s="246">
        <v>50</v>
      </c>
      <c r="K173" s="287"/>
    </row>
    <row r="174" spans="2:11" ht="15" customHeight="1">
      <c r="B174" s="266"/>
      <c r="C174" s="246" t="s">
        <v>898</v>
      </c>
      <c r="D174" s="246"/>
      <c r="E174" s="246"/>
      <c r="F174" s="265" t="s">
        <v>879</v>
      </c>
      <c r="G174" s="246"/>
      <c r="H174" s="246" t="s">
        <v>939</v>
      </c>
      <c r="I174" s="246" t="s">
        <v>875</v>
      </c>
      <c r="J174" s="246">
        <v>50</v>
      </c>
      <c r="K174" s="287"/>
    </row>
    <row r="175" spans="2:11" ht="15" customHeight="1">
      <c r="B175" s="266"/>
      <c r="C175" s="246" t="s">
        <v>116</v>
      </c>
      <c r="D175" s="246"/>
      <c r="E175" s="246"/>
      <c r="F175" s="265" t="s">
        <v>873</v>
      </c>
      <c r="G175" s="246"/>
      <c r="H175" s="246" t="s">
        <v>940</v>
      </c>
      <c r="I175" s="246" t="s">
        <v>941</v>
      </c>
      <c r="J175" s="246"/>
      <c r="K175" s="287"/>
    </row>
    <row r="176" spans="2:11" ht="15" customHeight="1">
      <c r="B176" s="266"/>
      <c r="C176" s="246" t="s">
        <v>63</v>
      </c>
      <c r="D176" s="246"/>
      <c r="E176" s="246"/>
      <c r="F176" s="265" t="s">
        <v>873</v>
      </c>
      <c r="G176" s="246"/>
      <c r="H176" s="246" t="s">
        <v>942</v>
      </c>
      <c r="I176" s="246" t="s">
        <v>943</v>
      </c>
      <c r="J176" s="246">
        <v>1</v>
      </c>
      <c r="K176" s="287"/>
    </row>
    <row r="177" spans="2:11" ht="15" customHeight="1">
      <c r="B177" s="266"/>
      <c r="C177" s="246" t="s">
        <v>59</v>
      </c>
      <c r="D177" s="246"/>
      <c r="E177" s="246"/>
      <c r="F177" s="265" t="s">
        <v>873</v>
      </c>
      <c r="G177" s="246"/>
      <c r="H177" s="246" t="s">
        <v>944</v>
      </c>
      <c r="I177" s="246" t="s">
        <v>875</v>
      </c>
      <c r="J177" s="246">
        <v>20</v>
      </c>
      <c r="K177" s="287"/>
    </row>
    <row r="178" spans="2:11" ht="15" customHeight="1">
      <c r="B178" s="266"/>
      <c r="C178" s="246" t="s">
        <v>117</v>
      </c>
      <c r="D178" s="246"/>
      <c r="E178" s="246"/>
      <c r="F178" s="265" t="s">
        <v>873</v>
      </c>
      <c r="G178" s="246"/>
      <c r="H178" s="246" t="s">
        <v>945</v>
      </c>
      <c r="I178" s="246" t="s">
        <v>875</v>
      </c>
      <c r="J178" s="246">
        <v>255</v>
      </c>
      <c r="K178" s="287"/>
    </row>
    <row r="179" spans="2:11" ht="15" customHeight="1">
      <c r="B179" s="266"/>
      <c r="C179" s="246" t="s">
        <v>118</v>
      </c>
      <c r="D179" s="246"/>
      <c r="E179" s="246"/>
      <c r="F179" s="265" t="s">
        <v>873</v>
      </c>
      <c r="G179" s="246"/>
      <c r="H179" s="246" t="s">
        <v>838</v>
      </c>
      <c r="I179" s="246" t="s">
        <v>875</v>
      </c>
      <c r="J179" s="246">
        <v>10</v>
      </c>
      <c r="K179" s="287"/>
    </row>
    <row r="180" spans="2:11" ht="15" customHeight="1">
      <c r="B180" s="266"/>
      <c r="C180" s="246" t="s">
        <v>119</v>
      </c>
      <c r="D180" s="246"/>
      <c r="E180" s="246"/>
      <c r="F180" s="265" t="s">
        <v>873</v>
      </c>
      <c r="G180" s="246"/>
      <c r="H180" s="246" t="s">
        <v>946</v>
      </c>
      <c r="I180" s="246" t="s">
        <v>907</v>
      </c>
      <c r="J180" s="246"/>
      <c r="K180" s="287"/>
    </row>
    <row r="181" spans="2:11" ht="15" customHeight="1">
      <c r="B181" s="266"/>
      <c r="C181" s="246" t="s">
        <v>947</v>
      </c>
      <c r="D181" s="246"/>
      <c r="E181" s="246"/>
      <c r="F181" s="265" t="s">
        <v>873</v>
      </c>
      <c r="G181" s="246"/>
      <c r="H181" s="246" t="s">
        <v>948</v>
      </c>
      <c r="I181" s="246" t="s">
        <v>907</v>
      </c>
      <c r="J181" s="246"/>
      <c r="K181" s="287"/>
    </row>
    <row r="182" spans="2:11" ht="15" customHeight="1">
      <c r="B182" s="266"/>
      <c r="C182" s="246" t="s">
        <v>936</v>
      </c>
      <c r="D182" s="246"/>
      <c r="E182" s="246"/>
      <c r="F182" s="265" t="s">
        <v>873</v>
      </c>
      <c r="G182" s="246"/>
      <c r="H182" s="246" t="s">
        <v>949</v>
      </c>
      <c r="I182" s="246" t="s">
        <v>907</v>
      </c>
      <c r="J182" s="246"/>
      <c r="K182" s="287"/>
    </row>
    <row r="183" spans="2:11" ht="15" customHeight="1">
      <c r="B183" s="266"/>
      <c r="C183" s="246" t="s">
        <v>121</v>
      </c>
      <c r="D183" s="246"/>
      <c r="E183" s="246"/>
      <c r="F183" s="265" t="s">
        <v>879</v>
      </c>
      <c r="G183" s="246"/>
      <c r="H183" s="246" t="s">
        <v>950</v>
      </c>
      <c r="I183" s="246" t="s">
        <v>875</v>
      </c>
      <c r="J183" s="246">
        <v>50</v>
      </c>
      <c r="K183" s="287"/>
    </row>
    <row r="184" spans="2:11" ht="15" customHeight="1">
      <c r="B184" s="266"/>
      <c r="C184" s="246" t="s">
        <v>951</v>
      </c>
      <c r="D184" s="246"/>
      <c r="E184" s="246"/>
      <c r="F184" s="265" t="s">
        <v>879</v>
      </c>
      <c r="G184" s="246"/>
      <c r="H184" s="246" t="s">
        <v>952</v>
      </c>
      <c r="I184" s="246" t="s">
        <v>953</v>
      </c>
      <c r="J184" s="246"/>
      <c r="K184" s="287"/>
    </row>
    <row r="185" spans="2:11" ht="15" customHeight="1">
      <c r="B185" s="266"/>
      <c r="C185" s="246" t="s">
        <v>954</v>
      </c>
      <c r="D185" s="246"/>
      <c r="E185" s="246"/>
      <c r="F185" s="265" t="s">
        <v>879</v>
      </c>
      <c r="G185" s="246"/>
      <c r="H185" s="246" t="s">
        <v>955</v>
      </c>
      <c r="I185" s="246" t="s">
        <v>953</v>
      </c>
      <c r="J185" s="246"/>
      <c r="K185" s="287"/>
    </row>
    <row r="186" spans="2:11" ht="15" customHeight="1">
      <c r="B186" s="266"/>
      <c r="C186" s="246" t="s">
        <v>956</v>
      </c>
      <c r="D186" s="246"/>
      <c r="E186" s="246"/>
      <c r="F186" s="265" t="s">
        <v>879</v>
      </c>
      <c r="G186" s="246"/>
      <c r="H186" s="246" t="s">
        <v>957</v>
      </c>
      <c r="I186" s="246" t="s">
        <v>953</v>
      </c>
      <c r="J186" s="246"/>
      <c r="K186" s="287"/>
    </row>
    <row r="187" spans="2:11" ht="15" customHeight="1">
      <c r="B187" s="266"/>
      <c r="C187" s="299" t="s">
        <v>958</v>
      </c>
      <c r="D187" s="246"/>
      <c r="E187" s="246"/>
      <c r="F187" s="265" t="s">
        <v>879</v>
      </c>
      <c r="G187" s="246"/>
      <c r="H187" s="246" t="s">
        <v>959</v>
      </c>
      <c r="I187" s="246" t="s">
        <v>960</v>
      </c>
      <c r="J187" s="300" t="s">
        <v>961</v>
      </c>
      <c r="K187" s="287"/>
    </row>
    <row r="188" spans="2:11" ht="15" customHeight="1">
      <c r="B188" s="266"/>
      <c r="C188" s="251" t="s">
        <v>48</v>
      </c>
      <c r="D188" s="246"/>
      <c r="E188" s="246"/>
      <c r="F188" s="265" t="s">
        <v>873</v>
      </c>
      <c r="G188" s="246"/>
      <c r="H188" s="242" t="s">
        <v>962</v>
      </c>
      <c r="I188" s="246" t="s">
        <v>963</v>
      </c>
      <c r="J188" s="246"/>
      <c r="K188" s="287"/>
    </row>
    <row r="189" spans="2:11" ht="15" customHeight="1">
      <c r="B189" s="266"/>
      <c r="C189" s="251" t="s">
        <v>964</v>
      </c>
      <c r="D189" s="246"/>
      <c r="E189" s="246"/>
      <c r="F189" s="265" t="s">
        <v>873</v>
      </c>
      <c r="G189" s="246"/>
      <c r="H189" s="246" t="s">
        <v>965</v>
      </c>
      <c r="I189" s="246" t="s">
        <v>907</v>
      </c>
      <c r="J189" s="246"/>
      <c r="K189" s="287"/>
    </row>
    <row r="190" spans="2:11" ht="15" customHeight="1">
      <c r="B190" s="266"/>
      <c r="C190" s="251" t="s">
        <v>966</v>
      </c>
      <c r="D190" s="246"/>
      <c r="E190" s="246"/>
      <c r="F190" s="265" t="s">
        <v>873</v>
      </c>
      <c r="G190" s="246"/>
      <c r="H190" s="246" t="s">
        <v>967</v>
      </c>
      <c r="I190" s="246" t="s">
        <v>907</v>
      </c>
      <c r="J190" s="246"/>
      <c r="K190" s="287"/>
    </row>
    <row r="191" spans="2:11" ht="15" customHeight="1">
      <c r="B191" s="266"/>
      <c r="C191" s="251" t="s">
        <v>968</v>
      </c>
      <c r="D191" s="246"/>
      <c r="E191" s="246"/>
      <c r="F191" s="265" t="s">
        <v>879</v>
      </c>
      <c r="G191" s="246"/>
      <c r="H191" s="246" t="s">
        <v>969</v>
      </c>
      <c r="I191" s="246" t="s">
        <v>907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0" t="s">
        <v>970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971</v>
      </c>
      <c r="D198" s="302"/>
      <c r="E198" s="302"/>
      <c r="F198" s="302" t="s">
        <v>972</v>
      </c>
      <c r="G198" s="303"/>
      <c r="H198" s="359" t="s">
        <v>973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963</v>
      </c>
      <c r="D200" s="246"/>
      <c r="E200" s="246"/>
      <c r="F200" s="265" t="s">
        <v>49</v>
      </c>
      <c r="G200" s="246"/>
      <c r="H200" s="357" t="s">
        <v>974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50</v>
      </c>
      <c r="G201" s="246"/>
      <c r="H201" s="357" t="s">
        <v>975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53</v>
      </c>
      <c r="G202" s="246"/>
      <c r="H202" s="357" t="s">
        <v>976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51</v>
      </c>
      <c r="G203" s="246"/>
      <c r="H203" s="357" t="s">
        <v>977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52</v>
      </c>
      <c r="G204" s="246"/>
      <c r="H204" s="357" t="s">
        <v>978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919</v>
      </c>
      <c r="D206" s="246"/>
      <c r="E206" s="246"/>
      <c r="F206" s="265" t="s">
        <v>85</v>
      </c>
      <c r="G206" s="246"/>
      <c r="H206" s="357" t="s">
        <v>979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818</v>
      </c>
      <c r="G207" s="246"/>
      <c r="H207" s="357" t="s">
        <v>819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816</v>
      </c>
      <c r="G208" s="246"/>
      <c r="H208" s="357" t="s">
        <v>980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820</v>
      </c>
      <c r="G209" s="251"/>
      <c r="H209" s="358" t="s">
        <v>821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780</v>
      </c>
      <c r="G210" s="251"/>
      <c r="H210" s="358" t="s">
        <v>981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943</v>
      </c>
      <c r="D212" s="272"/>
      <c r="E212" s="272"/>
      <c r="F212" s="265">
        <v>1</v>
      </c>
      <c r="G212" s="251"/>
      <c r="H212" s="358" t="s">
        <v>982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983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984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985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algorithmName="SHA-512" hashValue="9IFkmYgHeWjd0+fFx6y2Z/18QFvHQy1mQ7IEnG4y4VnpPkYpl8QSlYK+YXfrec0JYY3TrR/Yc1Zw5JglgxjYfQ==" saltValue="3NUrSSfdx2c7rxfQaITQx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VORAC\user</dc:creator>
  <cp:keywords/>
  <dc:description/>
  <cp:lastModifiedBy>user</cp:lastModifiedBy>
  <dcterms:created xsi:type="dcterms:W3CDTF">2017-05-16T05:50:35Z</dcterms:created>
  <dcterms:modified xsi:type="dcterms:W3CDTF">2017-05-16T05:50:39Z</dcterms:modified>
  <cp:category/>
  <cp:version/>
  <cp:contentType/>
  <cp:contentStatus/>
</cp:coreProperties>
</file>