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Rekapitulace stavby" sheetId="1" r:id="rId1"/>
    <sheet name="2016-27-1-SP - Soupis pra..." sheetId="2" r:id="rId2"/>
    <sheet name="Pokyny pro vyplnění" sheetId="3" r:id="rId3"/>
  </sheets>
  <definedNames>
    <definedName name="_xlnm._FilterDatabase" localSheetId="1" hidden="1">'2016-27-1-SP - Soupis pra...'!$C$92:$K$92</definedName>
    <definedName name="_xlnm.Print_Titles" localSheetId="1">'2016-27-1-SP - Soupis pra...'!$92:$92</definedName>
    <definedName name="_xlnm.Print_Titles" localSheetId="0">'Rekapitulace stavby'!$49:$49</definedName>
    <definedName name="_xlnm.Print_Area" localSheetId="1">'2016-27-1-SP - Soupis pra...'!$C$4:$J$38,'2016-27-1-SP - Soupis pra...'!$C$44:$J$72,'2016-27-1-SP - Soupis pra...'!$C$78:$K$361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<sst xmlns="http://schemas.openxmlformats.org/spreadsheetml/2006/main" count="3213" uniqueCount="677">
  <si>
    <t>Export VZ</t>
  </si>
  <si>
    <t>List obsahuje:</t>
  </si>
  <si>
    <t>3.0</t>
  </si>
  <si>
    <t>ZAMOK</t>
  </si>
  <si>
    <t>False</t>
  </si>
  <si>
    <t>{5932580c-3e8d-4381-b49d-8ca9096b51b5}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</si>
  <si>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</si>
  <si>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</si>
  <si>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</si>
  <si>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</si>
  <si>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</si>
  <si>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</si>
  <si>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</si>
  <si>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</si>
  <si>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2016-27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</si>
  <si>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</si>
  <si>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</si>
  <si>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plotů a bran areálu 3. ZŠ v ul. Boženy Němcové, Sokolov</t>
  </si>
  <si>
    <t>0,1</t>
  </si>
  <si>
    <t>KSO:</t>
  </si>
  <si>
    <t/>
  </si>
  <si>
    <t>CC-CZ:</t>
  </si>
  <si>
    <t>1</t>
  </si>
  <si>
    <t>Místo:</t>
  </si>
  <si>
    <t>Areál 3. ŽŠ Sokolov</t>
  </si>
  <si>
    <t>Datum:</t>
  </si>
  <si>
    <t>12.6.2016</t>
  </si>
  <si>
    <t>10</t>
  </si>
  <si>
    <t>100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</si>
  <si>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</si>
  <si>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</si>
  <si>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</si>
  <si>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</si>
  <si>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</si>
  <si>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</si>
  <si>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</si>
  <si>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</si>
  <si>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</si>
  <si>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</si>
  <si>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</si>
  <si>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</si>
  <si>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</si>
  <si>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</si>
  <si>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>Vedlejší a ostatní náklady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
- Uvedení stavbou dotčených ploch a staveništní dopravou dotčených komunikací do původního nebo projektového stavu.  Péče o nepředané objekty a konstrukce stavby, jejich ošetřování. Likvidace přebytečného stavebního materiálu odpovídajícím způsobem.
- Zajištění bezpečnosti při provádění stavby ve smyslu bezpečnosti práce a ochrany životního prostředí.
- Nutný rozsah stavebního pojištění budoucího díla na předmětné stavbě a pojištění odpovědnosti za škodu způsobenou dodavatelem třetí osobě. Zajištění bankovních garancí.
- Všechny další nutné náklady k řádnému a úplnému zhotovení předmětu díla zřejmé ze zadávací dokumentace nebo místních podmínek.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</si>
  <si>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</si>
  <si>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</si>
  <si>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</si>
  <si>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</si>
  <si>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</si>
  <si>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</si>
  <si>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</si>
  <si>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</si>
  <si>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</si>
  <si>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</si>
  <si>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</si>
  <si>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</si>
  <si>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</si>
  <si>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</si>
  <si>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</si>
  <si>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</si>
  <si>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</si>
  <si>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</si>
  <si>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</si>
  <si>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</si>
  <si>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</si>
  <si>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</si>
  <si>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</si>
  <si>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</si>
  <si>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</si>
  <si>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</si>
  <si>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</si>
  <si>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</si>
  <si>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</si>
  <si>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</si>
  <si>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</si>
  <si>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</si>
  <si>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</si>
  <si>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</si>
  <si>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</si>
  <si>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</si>
  <si>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</si>
  <si>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</si>
  <si>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2016-27-1</t>
  </si>
  <si>
    <t>Oplocení</t>
  </si>
  <si>
    <t>STA</t>
  </si>
  <si>
    <t>{0dbd7da4-28bd-4b95-b175-a1308c59e7a3}</t>
  </si>
  <si>
    <t>2</t>
  </si>
  <si>
    <t>2016-27-1-SP</t>
  </si>
  <si>
    <t>Soupis prací - Oplocení</t>
  </si>
  <si>
    <t>Soupis</t>
  </si>
  <si>
    <t>{2002e173-8aee-46ba-b507-895a9ef3daf6}</t>
  </si>
  <si>
    <t>Zpět na list:</t>
  </si>
  <si>
    <t>F1</t>
  </si>
  <si>
    <t>kácení</t>
  </si>
  <si>
    <t>m2</t>
  </si>
  <si>
    <t>20</t>
  </si>
  <si>
    <t>F3</t>
  </si>
  <si>
    <t>asfalt bourání</t>
  </si>
  <si>
    <t>0,25</t>
  </si>
  <si>
    <t>KRYCÍ LIST SOUPISU</t>
  </si>
  <si>
    <t>F4</t>
  </si>
  <si>
    <t>ornice</t>
  </si>
  <si>
    <t>m3</t>
  </si>
  <si>
    <t>1,38</t>
  </si>
  <si>
    <t>F5</t>
  </si>
  <si>
    <t>73,8</t>
  </si>
  <si>
    <t>F6</t>
  </si>
  <si>
    <t>řezání</t>
  </si>
  <si>
    <t>m</t>
  </si>
  <si>
    <t>4</t>
  </si>
  <si>
    <t>F8</t>
  </si>
  <si>
    <t>sloupek</t>
  </si>
  <si>
    <t>kus</t>
  </si>
  <si>
    <t>Objekt:</t>
  </si>
  <si>
    <t>F9</t>
  </si>
  <si>
    <t>2016-27-1 - Oplocení</t>
  </si>
  <si>
    <t>F13</t>
  </si>
  <si>
    <t>desky</t>
  </si>
  <si>
    <t>14</t>
  </si>
  <si>
    <t>Soupis:</t>
  </si>
  <si>
    <t>F14</t>
  </si>
  <si>
    <t>panel</t>
  </si>
  <si>
    <t>58</t>
  </si>
  <si>
    <t>2016-27-1-SP - Soupis prací - Oplocení</t>
  </si>
  <si>
    <t>F16</t>
  </si>
  <si>
    <t>branka</t>
  </si>
  <si>
    <t>F18</t>
  </si>
  <si>
    <t>brána</t>
  </si>
  <si>
    <t>F10</t>
  </si>
  <si>
    <t>42</t>
  </si>
  <si>
    <t>F11</t>
  </si>
  <si>
    <t>F12</t>
  </si>
  <si>
    <t>F15</t>
  </si>
  <si>
    <t>F19</t>
  </si>
  <si>
    <t>F2</t>
  </si>
  <si>
    <t>oprava podezdívky</t>
  </si>
  <si>
    <t>30</t>
  </si>
  <si>
    <t>F7</t>
  </si>
  <si>
    <t>odstranění pískoviště</t>
  </si>
  <si>
    <t>60</t>
  </si>
  <si>
    <t>F17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</si>
  <si>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</si>
  <si>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</si>
  <si>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</si>
  <si>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</si>
  <si>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</si>
  <si>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</si>
  <si>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</si>
  <si>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</si>
  <si>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</si>
  <si>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</si>
  <si>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</si>
  <si>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</si>
  <si>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</si>
  <si>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</si>
  <si>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</si>
  <si>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</si>
  <si>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</si>
  <si>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</si>
  <si>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</si>
  <si>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</si>
  <si>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</si>
  <si>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</si>
  <si>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</si>
  <si>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</si>
  <si>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</si>
  <si>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</si>
  <si>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</si>
  <si>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</si>
  <si>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</si>
  <si>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</si>
  <si>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</si>
  <si>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</si>
  <si>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</si>
  <si>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</si>
  <si>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</si>
  <si>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</si>
  <si>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</si>
  <si>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CS ÚRS 2016 01</t>
  </si>
  <si>
    <t>1730761358</t>
  </si>
  <si>
    <t>PP</t>
  </si>
  <si>
    <t>Odstranění křovin a stromů s odstraněním kořenů průměru kmene do 100 mm do sklonu terénu 1 : 5, při celkové ploše do 1 000 m2</t>
  </si>
  <si>
    <t>VV</t>
  </si>
  <si>
    <t>Struktura výpočtu: změřeno v digitální verzi PD funkcí na měření ploch</t>
  </si>
  <si>
    <t>Součet</t>
  </si>
  <si>
    <t>113107111</t>
  </si>
  <si>
    <t>Odstranění podkladu pl do 50 m2 z kameniva těženého tl 100 mm</t>
  </si>
  <si>
    <t>1491298765</t>
  </si>
  <si>
    <t>Odstranění podkladů nebo krytů s přemístěním hmot na skládku na vzdálenost do 3 m nebo s naložením na dopravní prostředek v ploše jednotlivě do 50 m2 z kameniva těženého, o tl. vrstvy do 100 mm</t>
  </si>
  <si>
    <t>Struktura výpočtu: plocha</t>
  </si>
  <si>
    <t>3</t>
  </si>
  <si>
    <t>113107122</t>
  </si>
  <si>
    <t>Odstranění podkladu pl do 50 m2 z kameniva drceného tl 200 mm</t>
  </si>
  <si>
    <t>1020517751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</si>
  <si>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</si>
  <si>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113107142</t>
  </si>
  <si>
    <t>Odstranění podkladu pl do 50 m2 živičných tl 100 mm</t>
  </si>
  <si>
    <t>-2028605389</t>
  </si>
  <si>
    <t>Odstranění podkladů nebo krytů s přemístěním hmot na skládku na vzdálenost do 3 m nebo s naložením na dopravní prostředek v ploše jednotlivě do 50 m2 živičných, o tl. vrstvy přes 50 do 100 mm</t>
  </si>
  <si>
    <t>Struktura výpočtu: délka * šířka</t>
  </si>
  <si>
    <t>0,25*0,25*4</t>
  </si>
  <si>
    <t>5</t>
  </si>
  <si>
    <t>121101101</t>
  </si>
  <si>
    <t>Sejmutí ornice s přemístěním na vzdálenost do 50 m</t>
  </si>
  <si>
    <t>-887749378</t>
  </si>
  <si>
    <t>Sejmutí ornice nebo lesní půdy s vodorovným přemístěním na hromady v místě upotřebení nebo na dočasné či trvalé skládky se složením, na vzdálenost do 50 m</t>
  </si>
  <si>
    <t>Struktura výpočtu: délka * šířka * tl. ornice</t>
  </si>
  <si>
    <t>27,6*0,5*0,1</t>
  </si>
  <si>
    <t>6</t>
  </si>
  <si>
    <t>162301501</t>
  </si>
  <si>
    <t>Vodorovné přemístění křovin do 5 km D kmene do 100 mm</t>
  </si>
  <si>
    <t>1732611058</t>
  </si>
  <si>
    <t>Vodorovné přemístění smýcených křovin do průměru kmene 100 mm na vzdálenost do 5 000 m</t>
  </si>
  <si>
    <t>7</t>
  </si>
  <si>
    <t>162606112</t>
  </si>
  <si>
    <t>Vodorovné přemístění do 5000 m bez naložení výkopku ze zemin schopných zúrodnění</t>
  </si>
  <si>
    <t>1478383037</t>
  </si>
  <si>
    <t>Vodorovné přemístění výkopku bez naložení, avšak se složením zemin schopných zúrodnění, na vzdálenost přes 4000 do 5000 m</t>
  </si>
  <si>
    <t>F7*0,1</t>
  </si>
  <si>
    <t>8</t>
  </si>
  <si>
    <t>181301101</t>
  </si>
  <si>
    <t>Rozprostření ornice tl vrstvy do 100 mm pl do 500 m2 v rovině nebo ve svahu do 1:5</t>
  </si>
  <si>
    <t>1630495034</t>
  </si>
  <si>
    <t>Rozprostření a urovnání ornice v rovině nebo ve svahu sklonu do 1:5 při souvislé ploše do 500 m2, tl. vrstvy do 100 mm</t>
  </si>
  <si>
    <t>F4/0,1+F7</t>
  </si>
  <si>
    <t>9</t>
  </si>
  <si>
    <t>M</t>
  </si>
  <si>
    <t>103715000</t>
  </si>
  <si>
    <t>substrát pro trávníky A  VL</t>
  </si>
  <si>
    <t>-1548588323</t>
  </si>
  <si>
    <t>Hnojiva humusová substrát pro trávníky A      VL</t>
  </si>
  <si>
    <t>Struktura výpočtu: plocha * tl.</t>
  </si>
  <si>
    <t>181411131</t>
  </si>
  <si>
    <t>Založení parkového trávníku výsevem plochy do 1000 m2 v rovině a ve svahu do 1:5</t>
  </si>
  <si>
    <t>2102147263</t>
  </si>
  <si>
    <t>Založení trávníku na půdě předem připravené plochy do 1000 m2 výsevem včetně utažení parkového v rovině nebo na svahu do 1:5</t>
  </si>
  <si>
    <t>P</t>
  </si>
  <si>
    <t>Poznámka k položce:
Položka je vč. hnojení, ošetřování a zálivky.</t>
  </si>
  <si>
    <t>11</t>
  </si>
  <si>
    <t>005724700</t>
  </si>
  <si>
    <t>osivo směs travní univerzál</t>
  </si>
  <si>
    <t>kg</t>
  </si>
  <si>
    <t>153814909</t>
  </si>
  <si>
    <t>osiva pícnin směsi travní balení obvykle 25 kg univerzál</t>
  </si>
  <si>
    <t>73,8*0,015 'Přepočtené koeficientem množství</t>
  </si>
  <si>
    <t>Svislé a kompletní konstrukce</t>
  </si>
  <si>
    <t>12</t>
  </si>
  <si>
    <t>348262401</t>
  </si>
  <si>
    <t>Plot z betonových  bloků ukončení plotové zdi krycí deskou štípanou přírodní</t>
  </si>
  <si>
    <t>-342746995</t>
  </si>
  <si>
    <t>Ploty z betonových bloků-systém suchého zdění (Stavoblock) ukončení plotové zdi krycí deskou lepenou mrazuvzdorným lepidlem štípanou přírodní (šedou)</t>
  </si>
  <si>
    <t>Poznámka k položce:
Výměra položky je uvažována v celkové délce opravované podezdívky. V případě, že nebude nutné zákrytovou stříšku vyměňovat, bude fakturováno dle skutečně provedených prací.</t>
  </si>
  <si>
    <t>Struktura výpočtu: délka</t>
  </si>
  <si>
    <t>95</t>
  </si>
  <si>
    <t>Vodorovné konstrukce</t>
  </si>
  <si>
    <t>13</t>
  </si>
  <si>
    <t>457621411</t>
  </si>
  <si>
    <t>Plášťové těsnění z asfaltobetonu úprava spár asfaltovou zálivkou do 1 kg/m</t>
  </si>
  <si>
    <t>261016846</t>
  </si>
  <si>
    <t>Plášťové těsnění z vodostavebného asfaltobetonu úprava spar asfaltovou zálivkou pro všechny sklony do 1 kg zálivky na 1 m spáry</t>
  </si>
  <si>
    <t>Komunikace pozemní</t>
  </si>
  <si>
    <t>564851111</t>
  </si>
  <si>
    <t>Podklad ze štěrkodrtě ŠD tl 150 mm</t>
  </si>
  <si>
    <t>-1401105754</t>
  </si>
  <si>
    <t>Podklad ze štěrkodrti ŠD s rozprostřením a zhutněním, po zhutnění tl. 150 mm</t>
  </si>
  <si>
    <t>565135111</t>
  </si>
  <si>
    <t>Asfaltový beton vrstva podkladní ACP 16 (obalované kamenivo OKS) tl 50 mm š do 3 m</t>
  </si>
  <si>
    <t>-1655378689</t>
  </si>
  <si>
    <t>Asfaltový beton vrstva podkladní ACP 16 (obalované kamenivo střednězrnné - OKS) s rozprostřením a zhutněním v pruhu šířky do 3 m, po zhutnění tl. 50 mm</t>
  </si>
  <si>
    <t>16</t>
  </si>
  <si>
    <t>573111113</t>
  </si>
  <si>
    <t>Postřik živičný infiltrační s posypem z asfaltu množství 1,5 kg/m2</t>
  </si>
  <si>
    <t>-865192792</t>
  </si>
  <si>
    <t>Postřik živičný infiltrační z asfaltu silničního s posypem kamenivem, v množství 1,50 kg/m2</t>
  </si>
  <si>
    <t>17</t>
  </si>
  <si>
    <t>573211111</t>
  </si>
  <si>
    <t>Postřik živičný spojovací z asfaltu v množství do 0,70 kg/m2</t>
  </si>
  <si>
    <t>-1838133</t>
  </si>
  <si>
    <t>Postřik živičný spojovací bez posypu kamenivem z asfaltu silničního, v množství od 0,50 do 0,70 kg/m2</t>
  </si>
  <si>
    <t>18</t>
  </si>
  <si>
    <t>577133111</t>
  </si>
  <si>
    <t>Asfaltový beton vrstva obrusná ACO 8 (ABJ) tl 40 mm š do 3 m z nemodifikovaného asfaltu</t>
  </si>
  <si>
    <t>726557109</t>
  </si>
  <si>
    <t>Asfaltový beton vrstva obrusná ACO 8 (ABJ) s rozprostřením a se zhutněním z nemodifikovaného asfaltu v pruhu šířky do 3 m, po zhutnění tl. 40 mm</t>
  </si>
  <si>
    <t>Úpravy povrchů, podlahy a osazování výplní</t>
  </si>
  <si>
    <t>19</t>
  </si>
  <si>
    <t>628195001</t>
  </si>
  <si>
    <t>Očištění zdiva nebo betonu zdí a valů před započetím oprav ručně</t>
  </si>
  <si>
    <t>1417445845</t>
  </si>
  <si>
    <t>Poznámka k položce:
Fakturováno bude dle skutečně provedených prací.</t>
  </si>
  <si>
    <t>629995101</t>
  </si>
  <si>
    <t>Očištění vnějších ploch tlakovou vodou</t>
  </si>
  <si>
    <t>-144307405</t>
  </si>
  <si>
    <t>Očištění vnějších ploch tlakovou vodou omytím</t>
  </si>
  <si>
    <t>Struktura výpočtu: délka * předpokládaná šířka</t>
  </si>
  <si>
    <t>95*0,9</t>
  </si>
  <si>
    <t>IP 411</t>
  </si>
  <si>
    <t>Oprava povrchu stávající betonové podezdívky vhodnou betonovou stěrkou</t>
  </si>
  <si>
    <t>-1460517077</t>
  </si>
  <si>
    <t>Ostatní konstrukce a práce, bourání</t>
  </si>
  <si>
    <t>22</t>
  </si>
  <si>
    <t>919735112</t>
  </si>
  <si>
    <t>Řezání stávajícího živičného krytu hl do 100 mm</t>
  </si>
  <si>
    <t>-1711348676</t>
  </si>
  <si>
    <t>Řezání stávajícího živičného krytu nebo podkladu hloubky přes 50 do 100 mm</t>
  </si>
  <si>
    <t>0,25*4*4</t>
  </si>
  <si>
    <t>23</t>
  </si>
  <si>
    <t>962042321</t>
  </si>
  <si>
    <t>Bourání zdiva nadzákladového z betonu prostého přes 1 m3</t>
  </si>
  <si>
    <t>-1387756689</t>
  </si>
  <si>
    <t>Bourání zdiva z betonu prostého nadzákladového objemu přes 1 m3</t>
  </si>
  <si>
    <t>Struktura výpočtu: plocha v řezu * délka</t>
  </si>
  <si>
    <t>0,0212*95"zákrytová stříška"</t>
  </si>
  <si>
    <t>24</t>
  </si>
  <si>
    <t>966071711</t>
  </si>
  <si>
    <t>Bourání sloupků a vzpěr plotových ocelových do 2,5 m zabetonovaných</t>
  </si>
  <si>
    <t>CS ÚRS 2015 01</t>
  </si>
  <si>
    <t>-601133413</t>
  </si>
  <si>
    <t>Bourání plotových sloupků a vzpěr ocelových trubkových nebo profilovaných výšky do 2,50 m zabetonovaných</t>
  </si>
  <si>
    <t>Poznámka k položce:
Položka je vč. zásypu jam po vybouraných sloupcích, hutnění a dovozu materiálu do zásypu. Položka je vč. odvozu železa do sběrného dvora. Výkupní cena bude odečtena od celkové ceny.</t>
  </si>
  <si>
    <t>Struktura výpočtu: kus</t>
  </si>
  <si>
    <t>5+11</t>
  </si>
  <si>
    <t>25</t>
  </si>
  <si>
    <t>966071721</t>
  </si>
  <si>
    <t>Bourání sloupků a vzpěr plotových ocelových do 2,5 m odřezáním</t>
  </si>
  <si>
    <t>1408875490</t>
  </si>
  <si>
    <t>Bourání plotových sloupků a vzpěr ocelových trubkových nebo profilovaných výšky do 2,50 m odřezáním</t>
  </si>
  <si>
    <t>Poznámka k položce:
Položka je vč. odvozu železa do sběrného dvora. Výkupní cena bude odečtena od celkové ceny.</t>
  </si>
  <si>
    <t>8+49</t>
  </si>
  <si>
    <t>26</t>
  </si>
  <si>
    <t>966071822</t>
  </si>
  <si>
    <t>Rozebrání drátěného pletiva se čtvercovými oky výšky do 2,0 m</t>
  </si>
  <si>
    <t>416563098</t>
  </si>
  <si>
    <t>Rozebrání oplocení z pletiva drátěného se čtvercovými oky, výšky přes 1,6 do 2,0 m</t>
  </si>
  <si>
    <t>Struktura výpočtu: změřeno v digitální verzi PD funcí na měření délek</t>
  </si>
  <si>
    <t>27,2</t>
  </si>
  <si>
    <t>27</t>
  </si>
  <si>
    <t>966072811</t>
  </si>
  <si>
    <t>Rozebrání rámového oplocení na ocelové sloupky výšky do 2m</t>
  </si>
  <si>
    <t>-1538825996</t>
  </si>
  <si>
    <t>Rozebrání oplocení z dílců rámových na ocelové sloupky, výšky přes 1 do 2 m</t>
  </si>
  <si>
    <t>28</t>
  </si>
  <si>
    <t>966073810</t>
  </si>
  <si>
    <t>Rozebrání vrat a vrátek k oplocení plochy do 2 m2</t>
  </si>
  <si>
    <t>-928811539</t>
  </si>
  <si>
    <t>Rozebrání vrat a vrátek k oplocení plochy jednotlivě do 2 m2</t>
  </si>
  <si>
    <t>29</t>
  </si>
  <si>
    <t>966073812</t>
  </si>
  <si>
    <t>Rozebrání vrat a vrátek k oplocení plochy do 10 m2</t>
  </si>
  <si>
    <t>-222691091</t>
  </si>
  <si>
    <t>Rozebrání vrat a vrátek k oplocení plochy jednotlivě přes 6 do 10 m2</t>
  </si>
  <si>
    <t>IP 3001</t>
  </si>
  <si>
    <t>Montáž sloupků oplocení vč. zemních prací ručním či motorovým vrtákem o pr. 230mm do hloubky min. 800mm, vč. betonáže sloupků z betonu min. C12/15, vč. odvozu přebytečného výkopku na skládku a skládkovného</t>
  </si>
  <si>
    <t>1838001025</t>
  </si>
  <si>
    <t>F8+F9</t>
  </si>
  <si>
    <t>31</t>
  </si>
  <si>
    <t>IP 3002</t>
  </si>
  <si>
    <t>Sloupek 60x60mm/1,5mm, ocelový, povrchová úprava Zn+PVC v barvě zelené, délka 2800mm</t>
  </si>
  <si>
    <t>-812718000</t>
  </si>
  <si>
    <t>Struktura výpočtu: počet kusů</t>
  </si>
  <si>
    <t>32</t>
  </si>
  <si>
    <t>IP 3003</t>
  </si>
  <si>
    <t>Sloupek 60x60mm/1,5mm, ocelový, povrchová úprava Zn+PVC v barvě zelené, délka 3000mm</t>
  </si>
  <si>
    <t>-154123244</t>
  </si>
  <si>
    <t>33</t>
  </si>
  <si>
    <t>IP 3030</t>
  </si>
  <si>
    <t>Montáž sloupků oplocení vč. vrtání kapsy ve stávající betonové podezdívce hl. 500mm jádrovým vrtákem o pr. 100mm, vč. výplně kapes cementovou maltou</t>
  </si>
  <si>
    <t>-272571936</t>
  </si>
  <si>
    <t>Montáž sloupků oplocení vč. vrtání kapsy ve stávající betonové podezdívce hl. 500mm jádrovým vrtákem o pr. 100mm, vč. výplně kapes cementovou maltou.</t>
  </si>
  <si>
    <t>F10+F11+F12</t>
  </si>
  <si>
    <t>34</t>
  </si>
  <si>
    <t>IP 3031</t>
  </si>
  <si>
    <t>Sloupek 40x60mm/1,5mm, ocelový, povrchová úprava Zn+PVC v barvě zelené, délka 2400mm</t>
  </si>
  <si>
    <t>-1116014021</t>
  </si>
  <si>
    <t>35</t>
  </si>
  <si>
    <t>IP 3032</t>
  </si>
  <si>
    <t>Sloupek 40x60mm/1,5mm, ocelový, povrchová úprava Zn+PVC v barvě zelené, délka 2600mm</t>
  </si>
  <si>
    <t>700246953</t>
  </si>
  <si>
    <t>36</t>
  </si>
  <si>
    <t>IP 3033</t>
  </si>
  <si>
    <t>Sloupek 40x60mm/1,5mm, ocelový, povrchová úprava Zn+PVC v barvě zelené, délka 2200mm</t>
  </si>
  <si>
    <t>-1849148043</t>
  </si>
  <si>
    <t>37</t>
  </si>
  <si>
    <t>IP 3010</t>
  </si>
  <si>
    <t>Montáž podhrabových desek, vč. zemních prací ručním nářadím, vč. montáže držáků podhrabových desek na sloupky, vč. spojovacího materiálu, vč. hrubého urovnání terénu</t>
  </si>
  <si>
    <t>769344186</t>
  </si>
  <si>
    <t>38</t>
  </si>
  <si>
    <t>IP 3011</t>
  </si>
  <si>
    <t>Podhrabová deska betonová, hladká, 2450/300/50mm vč. držáků podhrabových desek 30cm, materiál Zn</t>
  </si>
  <si>
    <t>-166206995</t>
  </si>
  <si>
    <t>39</t>
  </si>
  <si>
    <t>IP 3015</t>
  </si>
  <si>
    <t>Montáž svařovaných plotových panelů, vč. spojovacího materiálu a úchytek</t>
  </si>
  <si>
    <t>1908678619</t>
  </si>
  <si>
    <t>F14+F15</t>
  </si>
  <si>
    <t>40</t>
  </si>
  <si>
    <t>IP 3017</t>
  </si>
  <si>
    <t>Svařovaný plotový panel 1730/2500mm s prolisem, velikost oka 50x200mm, pr. drátu 5mm, povrchová úprava Zn+PVC v barvě zelené</t>
  </si>
  <si>
    <t>685060187</t>
  </si>
  <si>
    <t>41</t>
  </si>
  <si>
    <t>IP 3018</t>
  </si>
  <si>
    <t>Svařovaný plotový panel 1530/2500mm s prolisem, velikost oka 50x200mm, pr. drátu 5mm, povrchová úprava Zn+PVC v barvě zelené</t>
  </si>
  <si>
    <t>-1661962167</t>
  </si>
  <si>
    <t>IP 3020</t>
  </si>
  <si>
    <t>Montáž jednokřídlé branky vč. nosných sloupků, vč. zemních prací ručním nářadím, vč. betonáže sloupků z betonu min. C12/15, vč. odvozu přebytečného výkopku na skládku a skládkovného</t>
  </si>
  <si>
    <t>559618462</t>
  </si>
  <si>
    <t>43</t>
  </si>
  <si>
    <t>IP 3021</t>
  </si>
  <si>
    <t>Jednokřídlá branka1094x1745mm, povrchová úprava Zn+PVC v barvě zelené. Sloupky branky čtyřhranné profilu 60/60mm, délka 2800mm.Výplň branky svařovaným panelem (stejný jako oplocení). Součástí branky je zámek s vložkou FAB a kováním.</t>
  </si>
  <si>
    <t>-248309960</t>
  </si>
  <si>
    <t>44</t>
  </si>
  <si>
    <t>IP 3035</t>
  </si>
  <si>
    <t>Montáž jednokřídlé branky vč. nosných sloupků, vč. vrtání kapsy ve stávající betonové podezdívce hl. 500mm jádrovým vrtákem o pr. 100mm, vč. výplně kapes cementovou maltou</t>
  </si>
  <si>
    <t>-371023942</t>
  </si>
  <si>
    <t>Montáž jednokřídlé branky vč. nosných sloupků, vč. vrtání kapsy ve stávající betonové podezdívce hl. 500mm jádrovým vrtákem o pr. 100mm, vč. výplně kapes cementovou maltou.</t>
  </si>
  <si>
    <t>45</t>
  </si>
  <si>
    <t>IP 3036</t>
  </si>
  <si>
    <t>Jednokřídlá branka1094x1745mm, povrchová úprava Zn+PVC v barvě zelené. Sloupky branky čtyřhranné profilu 40/60mm, délka 2800mm.Výplň branky svařovaným panelem (stejný jako oplocení). Součástí branky je zámek s vložkou FAB a kováním.</t>
  </si>
  <si>
    <t>1759120598</t>
  </si>
  <si>
    <t>46</t>
  </si>
  <si>
    <t>IP 3022</t>
  </si>
  <si>
    <t>Montáž dvoukřídlé brány vč. nosných sloupků, vč. zemních prací ručním nářadím, vč. betonáže sloupků z betonu min. C12/15, vč. odvozu přebytečného výkopku na skládku a skládkovného</t>
  </si>
  <si>
    <t>-1663984076</t>
  </si>
  <si>
    <t>F18+F19</t>
  </si>
  <si>
    <t>47</t>
  </si>
  <si>
    <t>IP 3023</t>
  </si>
  <si>
    <t>Dvoukřídlá brána 4138x1745mm, povrchová úpravá Zn+PVC v barvě zelené. Nosné sloupky brány čtyřhranné profilu 80x80mm, délky 2800mm. Výplň brány svařovaným panelem (stejný jako oplocení). Součástí brány je zámek s vložkou FAB a kovaní.</t>
  </si>
  <si>
    <t>964306339</t>
  </si>
  <si>
    <t>48</t>
  </si>
  <si>
    <t>IP 3024</t>
  </si>
  <si>
    <t>Dvoukřídlá brána 3024x1750mm, povrchová úpravá Zn+PVC v barvě zelené. Nosné sloupky brány čtyřhranné profilu 80x80mm, délky 2800mm. Výplň brány svařovaným panelem (stejný jako oplocení). Součástí brány je zámek s vložkou FAB a kovaní.</t>
  </si>
  <si>
    <t>-1511785119</t>
  </si>
  <si>
    <t>997</t>
  </si>
  <si>
    <t>Přesun sutě</t>
  </si>
  <si>
    <t>49</t>
  </si>
  <si>
    <t>997221571</t>
  </si>
  <si>
    <t>Vodorovná doprava vybouraných hmot do 1 km</t>
  </si>
  <si>
    <t>t</t>
  </si>
  <si>
    <t>-759196841</t>
  </si>
  <si>
    <t>Vodorovná doprava vybouraných hmot bez naložení, ale se složením a s hrubým urovnáním na vzdálenost do 1 km</t>
  </si>
  <si>
    <t>50</t>
  </si>
  <si>
    <t>997221579</t>
  </si>
  <si>
    <t>Příplatek ZKD 1 km u vodorovné dopravy vybouraných hmot</t>
  </si>
  <si>
    <t>-630544856</t>
  </si>
  <si>
    <t>Vodorovná doprava vybouraných hmot bez naložení, ale se složením a s hrubým urovnáním na vzdálenost Příplatek k ceně za každý další i započatý 1 km přes 1 km</t>
  </si>
  <si>
    <t>14,135*8 'Přepočtené koeficientem množství</t>
  </si>
  <si>
    <t>51</t>
  </si>
  <si>
    <t>997221815</t>
  </si>
  <si>
    <t>Poplatek za uložení betonového odpadu na skládce (skládkovné)</t>
  </si>
  <si>
    <t>253068905</t>
  </si>
  <si>
    <t>Poplatek za uložení stavebního odpadu na skládce (skládkovné) betonového</t>
  </si>
  <si>
    <t>52</t>
  </si>
  <si>
    <t>997221845</t>
  </si>
  <si>
    <t>Poplatek za uložení odpadu z asfaltových povrchů na skládce (skládkovné)</t>
  </si>
  <si>
    <t>-1308006507</t>
  </si>
  <si>
    <t>Poplatek za uložení stavebního odpadu na skládce (skládkovné) z asfaltových povrchů</t>
  </si>
  <si>
    <t>53</t>
  </si>
  <si>
    <t>997221855</t>
  </si>
  <si>
    <t>Poplatek za uložení odpadu z kameniva na skládce (skládkovné)</t>
  </si>
  <si>
    <t>-1581254846</t>
  </si>
  <si>
    <t>Poplatek za uložení stavebního odpadu na skládce (skládkovné) z kameniva</t>
  </si>
  <si>
    <t>998</t>
  </si>
  <si>
    <t>Přesun hmot</t>
  </si>
  <si>
    <t>54</t>
  </si>
  <si>
    <t>998232111</t>
  </si>
  <si>
    <t>Přesun hmot pro oplocení zděné z cihel nebo tvárnic v do 10 m</t>
  </si>
  <si>
    <t>-573034731</t>
  </si>
  <si>
    <t>Přesun hmot pro oplocení se svislou nosnou konstrukcí zděnou z cihel, tvárnic, bloků, popř. kovovou nebo dřevěnou vodorovná dopravní vzdálenost do 50 m, pro oplocení výšky do 10 m</t>
  </si>
  <si>
    <t>55</t>
  </si>
  <si>
    <t>IP 3050</t>
  </si>
  <si>
    <t>Doprava materiálu od výrobce oplocení</t>
  </si>
  <si>
    <t>...</t>
  </si>
  <si>
    <t>2091930628</t>
  </si>
  <si>
    <t>VRN</t>
  </si>
  <si>
    <t>Vedlejší rozpočtové náklady</t>
  </si>
  <si>
    <t>VRN1</t>
  </si>
  <si>
    <t>Průzkumné, geodetické a projektové práce</t>
  </si>
  <si>
    <t>56</t>
  </si>
  <si>
    <t>012103000</t>
  </si>
  <si>
    <t>Geodetické práce před výstavbou</t>
  </si>
  <si>
    <t>…</t>
  </si>
  <si>
    <t>1024</t>
  </si>
  <si>
    <t>-354486302</t>
  </si>
  <si>
    <t>Průzkumné, geodetické a projektové práce geodetické práce před výstavbou</t>
  </si>
  <si>
    <t>Poznámka k položce:
vytyčení hranic pozemků, vytyčení staveniště a stavebního objektu, určení průběhu nadzemního nebo podzemního stávajícího i plánovaného vedení, určení vytyčovací sítě, ...</t>
  </si>
  <si>
    <t>57</t>
  </si>
  <si>
    <t>012303000</t>
  </si>
  <si>
    <t>Geodetické práce po výstavbě</t>
  </si>
  <si>
    <t>-1639011107</t>
  </si>
  <si>
    <t>Průzkumné, geodetické a projektové práce geodetické práce po výstavbě</t>
  </si>
  <si>
    <t>Poznámka k položce:
zaměření skutečného provedení stavby, včetně komunikací a inženýrských sítí, kontrolní měření provedeného objektu, měření posunu a změn polohy novostavby v daném časovém intervalu, geometrický plán ...</t>
  </si>
  <si>
    <t>013254000</t>
  </si>
  <si>
    <t>Dokumentace skutečného provedení stavby</t>
  </si>
  <si>
    <t>1553733125</t>
  </si>
  <si>
    <t>Průzkumné, geodetické a projektové práce projektové práce dokumentace stavby (výkresová a textová) skutečného provedení stavby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</si>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</sst>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10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56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0"/>
      <color rgb="FF003366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 applyAlignment="0">
      <protection locked="0"/>
    </xf>
    <xf numFmtId="0" fontId="7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7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98" fillId="0" borderId="31" xfId="0" applyNumberFormat="1" applyFont="1" applyBorder="1" applyAlignment="1">
      <alignment vertical="center"/>
    </xf>
    <xf numFmtId="4" fontId="98" fillId="0" borderId="32" xfId="0" applyNumberFormat="1" applyFont="1" applyBorder="1" applyAlignment="1">
      <alignment vertical="center"/>
    </xf>
    <xf numFmtId="174" fontId="98" fillId="0" borderId="32" xfId="0" applyNumberFormat="1" applyFont="1" applyBorder="1" applyAlignment="1">
      <alignment vertical="center"/>
    </xf>
    <xf numFmtId="4" fontId="98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2" fillId="0" borderId="0" xfId="0" applyFont="1" applyBorder="1" applyAlignment="1" applyProtection="1">
      <alignment horizontal="right" vertical="center"/>
      <protection locked="0"/>
    </xf>
    <xf numFmtId="4" fontId="82" fillId="0" borderId="0" xfId="0" applyNumberFormat="1" applyFont="1" applyBorder="1" applyAlignment="1">
      <alignment vertical="center"/>
    </xf>
    <xf numFmtId="172" fontId="82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2" xfId="0" applyFont="1" applyBorder="1" applyAlignment="1">
      <alignment horizontal="left" vertical="center"/>
    </xf>
    <xf numFmtId="0" fontId="84" fillId="0" borderId="32" xfId="0" applyFont="1" applyBorder="1" applyAlignment="1">
      <alignment vertical="center"/>
    </xf>
    <xf numFmtId="0" fontId="84" fillId="0" borderId="32" xfId="0" applyFont="1" applyBorder="1" applyAlignment="1" applyProtection="1">
      <alignment vertical="center"/>
      <protection locked="0"/>
    </xf>
    <xf numFmtId="4" fontId="84" fillId="0" borderId="32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100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1" fillId="0" borderId="22" xfId="0" applyNumberFormat="1" applyFont="1" applyBorder="1" applyAlignment="1">
      <alignment/>
    </xf>
    <xf numFmtId="174" fontId="101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5" fillId="0" borderId="13" xfId="0" applyFont="1" applyBorder="1" applyAlignment="1">
      <alignment/>
    </xf>
    <xf numFmtId="0" fontId="8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5" fillId="0" borderId="0" xfId="0" applyFont="1" applyAlignment="1" applyProtection="1">
      <alignment/>
      <protection locked="0"/>
    </xf>
    <xf numFmtId="4" fontId="83" fillId="0" borderId="0" xfId="0" applyNumberFormat="1" applyFont="1" applyAlignment="1">
      <alignment/>
    </xf>
    <xf numFmtId="0" fontId="85" fillId="0" borderId="24" xfId="0" applyFont="1" applyBorder="1" applyAlignment="1">
      <alignment/>
    </xf>
    <xf numFmtId="0" fontId="85" fillId="0" borderId="0" xfId="0" applyFont="1" applyBorder="1" applyAlignment="1">
      <alignment/>
    </xf>
    <xf numFmtId="174" fontId="85" fillId="0" borderId="0" xfId="0" applyNumberFormat="1" applyFont="1" applyBorder="1" applyAlignment="1">
      <alignment/>
    </xf>
    <xf numFmtId="174" fontId="85" fillId="0" borderId="25" xfId="0" applyNumberFormat="1" applyFont="1" applyBorder="1" applyAlignment="1">
      <alignment/>
    </xf>
    <xf numFmtId="0" fontId="85" fillId="0" borderId="0" xfId="0" applyFont="1" applyAlignment="1">
      <alignment horizontal="center"/>
    </xf>
    <xf numFmtId="4" fontId="85" fillId="0" borderId="0" xfId="0" applyNumberFormat="1" applyFont="1" applyAlignment="1">
      <alignment vertical="center"/>
    </xf>
    <xf numFmtId="0" fontId="85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2" fillId="23" borderId="36" xfId="0" applyFont="1" applyFill="1" applyBorder="1" applyAlignment="1" applyProtection="1">
      <alignment horizontal="left" vertical="center"/>
      <protection locked="0"/>
    </xf>
    <xf numFmtId="0" fontId="82" fillId="0" borderId="0" xfId="0" applyFont="1" applyBorder="1" applyAlignment="1">
      <alignment horizontal="center" vertical="center"/>
    </xf>
    <xf numFmtId="174" fontId="82" fillId="0" borderId="0" xfId="0" applyNumberFormat="1" applyFont="1" applyBorder="1" applyAlignment="1">
      <alignment vertical="center"/>
    </xf>
    <xf numFmtId="174" fontId="82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102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 wrapText="1"/>
    </xf>
    <xf numFmtId="175" fontId="88" fillId="0" borderId="0" xfId="0" applyNumberFormat="1" applyFont="1" applyBorder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103" fillId="0" borderId="36" xfId="0" applyFont="1" applyBorder="1" applyAlignment="1" applyProtection="1">
      <alignment horizontal="center" vertical="center"/>
      <protection/>
    </xf>
    <xf numFmtId="49" fontId="103" fillId="0" borderId="36" xfId="0" applyNumberFormat="1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center" vertical="center" wrapText="1"/>
      <protection/>
    </xf>
    <xf numFmtId="175" fontId="103" fillId="0" borderId="36" xfId="0" applyNumberFormat="1" applyFont="1" applyBorder="1" applyAlignment="1" applyProtection="1">
      <alignment vertical="center"/>
      <protection/>
    </xf>
    <xf numFmtId="4" fontId="103" fillId="23" borderId="36" xfId="0" applyNumberFormat="1" applyFont="1" applyFill="1" applyBorder="1" applyAlignment="1" applyProtection="1">
      <alignment vertical="center"/>
      <protection locked="0"/>
    </xf>
    <xf numFmtId="4" fontId="103" fillId="0" borderId="36" xfId="0" applyNumberFormat="1" applyFont="1" applyBorder="1" applyAlignment="1" applyProtection="1">
      <alignment vertical="center"/>
      <protection/>
    </xf>
    <xf numFmtId="0" fontId="103" fillId="0" borderId="13" xfId="0" applyFont="1" applyBorder="1" applyAlignment="1">
      <alignment vertical="center"/>
    </xf>
    <xf numFmtId="0" fontId="103" fillId="23" borderId="36" xfId="0" applyFont="1" applyFill="1" applyBorder="1" applyAlignment="1" applyProtection="1">
      <alignment horizontal="left" vertical="center"/>
      <protection locked="0"/>
    </xf>
    <xf numFmtId="0" fontId="103" fillId="0" borderId="0" xfId="0" applyFont="1" applyBorder="1" applyAlignment="1">
      <alignment horizontal="center" vertical="center"/>
    </xf>
    <xf numFmtId="0" fontId="104" fillId="0" borderId="0" xfId="0" applyFont="1" applyAlignment="1">
      <alignment vertical="center" wrapText="1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104" fillId="0" borderId="0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66" fillId="33" borderId="0" xfId="36" applyFill="1" applyAlignment="1">
      <alignment/>
    </xf>
    <xf numFmtId="0" fontId="105" fillId="0" borderId="0" xfId="36" applyFont="1" applyAlignment="1">
      <alignment horizontal="center" vertical="center"/>
    </xf>
    <xf numFmtId="0" fontId="10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07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06" fillId="33" borderId="0" xfId="0" applyFont="1" applyFill="1" applyAlignment="1" applyProtection="1">
      <alignment horizontal="left" vertical="center"/>
      <protection/>
    </xf>
    <xf numFmtId="0" fontId="107" fillId="33" borderId="0" xfId="36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7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0" xfId="0" applyFont="1" applyAlignment="1">
      <alignment/>
    </xf>
    <xf numFmtId="4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108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4" fontId="96" fillId="0" borderId="0" xfId="0" applyNumberFormat="1" applyFont="1" applyAlignment="1">
      <alignment horizontal="right" vertical="center"/>
    </xf>
    <xf numFmtId="0" fontId="95" fillId="0" borderId="0" xfId="0" applyFont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82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4" fontId="109" fillId="0" borderId="0" xfId="0" applyNumberFormat="1" applyFont="1" applyBorder="1" applyAlignment="1">
      <alignment vertical="center"/>
    </xf>
    <xf numFmtId="0" fontId="109" fillId="0" borderId="0" xfId="0" applyFont="1" applyAlignment="1">
      <alignment horizontal="left" vertical="top" wrapText="1"/>
    </xf>
    <xf numFmtId="0" fontId="8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92" fillId="0" borderId="0" xfId="0" applyFont="1" applyAlignment="1">
      <alignment horizontal="left" vertical="center" wrapText="1"/>
    </xf>
    <xf numFmtId="0" fontId="107" fillId="33" borderId="0" xfId="36" applyFont="1" applyFill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146F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EEDD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146F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EEDD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A14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6" t="s">
        <v>0</v>
      </c>
      <c r="B1" s="237"/>
      <c r="C1" s="237"/>
      <c r="D1" s="238" t="s">
        <v>1</v>
      </c>
      <c r="E1" s="237"/>
      <c r="F1" s="237"/>
      <c r="G1" s="237"/>
      <c r="H1" s="237"/>
      <c r="I1" s="237"/>
      <c r="J1" s="237"/>
      <c r="K1" s="239" t="s">
        <v>495</v>
      </c>
      <c r="L1" s="239"/>
      <c r="M1" s="239"/>
      <c r="N1" s="239"/>
      <c r="O1" s="239"/>
      <c r="P1" s="239"/>
      <c r="Q1" s="239"/>
      <c r="R1" s="239"/>
      <c r="S1" s="239"/>
      <c r="T1" s="237"/>
      <c r="U1" s="237"/>
      <c r="V1" s="237"/>
      <c r="W1" s="239" t="s">
        <v>496</v>
      </c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1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55" t="s">
        <v>14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23"/>
      <c r="AQ5" s="25"/>
      <c r="BE5" s="353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57" t="s">
        <v>17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23"/>
      <c r="AQ6" s="25"/>
      <c r="BE6" s="323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323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23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23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323"/>
      <c r="BS10" s="18" t="s">
        <v>18</v>
      </c>
    </row>
    <row r="11" spans="2:71" ht="18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34</v>
      </c>
      <c r="AO11" s="23"/>
      <c r="AP11" s="23"/>
      <c r="AQ11" s="25"/>
      <c r="BE11" s="323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23"/>
      <c r="BS12" s="18" t="s">
        <v>18</v>
      </c>
    </row>
    <row r="13" spans="2:71" ht="14.25" customHeight="1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36</v>
      </c>
      <c r="AO13" s="23"/>
      <c r="AP13" s="23"/>
      <c r="AQ13" s="25"/>
      <c r="BE13" s="323"/>
      <c r="BS13" s="18" t="s">
        <v>18</v>
      </c>
    </row>
    <row r="14" spans="2:71" ht="15">
      <c r="B14" s="22"/>
      <c r="C14" s="23"/>
      <c r="D14" s="23"/>
      <c r="E14" s="358" t="s">
        <v>36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1" t="s">
        <v>33</v>
      </c>
      <c r="AL14" s="23"/>
      <c r="AM14" s="23"/>
      <c r="AN14" s="33" t="s">
        <v>36</v>
      </c>
      <c r="AO14" s="23"/>
      <c r="AP14" s="23"/>
      <c r="AQ14" s="25"/>
      <c r="BE14" s="323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23"/>
      <c r="BS15" s="18" t="s">
        <v>4</v>
      </c>
    </row>
    <row r="16" spans="2:71" ht="14.25" customHeight="1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38</v>
      </c>
      <c r="AO16" s="23"/>
      <c r="AP16" s="23"/>
      <c r="AQ16" s="25"/>
      <c r="BE16" s="323"/>
      <c r="BS16" s="18" t="s">
        <v>4</v>
      </c>
    </row>
    <row r="17" spans="2:71" ht="18" customHeight="1">
      <c r="B17" s="22"/>
      <c r="C17" s="23"/>
      <c r="D17" s="23"/>
      <c r="E17" s="29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40</v>
      </c>
      <c r="AO17" s="23"/>
      <c r="AP17" s="23"/>
      <c r="AQ17" s="25"/>
      <c r="BE17" s="323"/>
      <c r="BS17" s="18" t="s">
        <v>41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23"/>
      <c r="BS18" s="18" t="s">
        <v>6</v>
      </c>
    </row>
    <row r="19" spans="2:71" ht="14.25" customHeight="1">
      <c r="B19" s="22"/>
      <c r="C19" s="23"/>
      <c r="D19" s="31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23"/>
      <c r="BS19" s="18" t="s">
        <v>6</v>
      </c>
    </row>
    <row r="20" spans="2:71" ht="409.5" customHeight="1">
      <c r="B20" s="22"/>
      <c r="C20" s="23"/>
      <c r="D20" s="23"/>
      <c r="E20" s="359" t="s">
        <v>43</v>
      </c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23"/>
      <c r="AP20" s="23"/>
      <c r="AQ20" s="25"/>
      <c r="BE20" s="323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23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23"/>
    </row>
    <row r="23" spans="2:57" s="1" customFormat="1" ht="25.5" customHeight="1">
      <c r="B23" s="35"/>
      <c r="C23" s="36"/>
      <c r="D23" s="37" t="s">
        <v>44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0">
        <f>ROUND(AG51,2)</f>
        <v>0</v>
      </c>
      <c r="AL23" s="361"/>
      <c r="AM23" s="361"/>
      <c r="AN23" s="361"/>
      <c r="AO23" s="361"/>
      <c r="AP23" s="36"/>
      <c r="AQ23" s="39"/>
      <c r="BE23" s="344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44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2" t="s">
        <v>45</v>
      </c>
      <c r="M25" s="349"/>
      <c r="N25" s="349"/>
      <c r="O25" s="349"/>
      <c r="P25" s="36"/>
      <c r="Q25" s="36"/>
      <c r="R25" s="36"/>
      <c r="S25" s="36"/>
      <c r="T25" s="36"/>
      <c r="U25" s="36"/>
      <c r="V25" s="36"/>
      <c r="W25" s="362" t="s">
        <v>46</v>
      </c>
      <c r="X25" s="349"/>
      <c r="Y25" s="349"/>
      <c r="Z25" s="349"/>
      <c r="AA25" s="349"/>
      <c r="AB25" s="349"/>
      <c r="AC25" s="349"/>
      <c r="AD25" s="349"/>
      <c r="AE25" s="349"/>
      <c r="AF25" s="36"/>
      <c r="AG25" s="36"/>
      <c r="AH25" s="36"/>
      <c r="AI25" s="36"/>
      <c r="AJ25" s="36"/>
      <c r="AK25" s="362" t="s">
        <v>47</v>
      </c>
      <c r="AL25" s="349"/>
      <c r="AM25" s="349"/>
      <c r="AN25" s="349"/>
      <c r="AO25" s="349"/>
      <c r="AP25" s="36"/>
      <c r="AQ25" s="39"/>
      <c r="BE25" s="344"/>
    </row>
    <row r="26" spans="2:57" s="2" customFormat="1" ht="14.25" customHeight="1">
      <c r="B26" s="41"/>
      <c r="C26" s="42"/>
      <c r="D26" s="43" t="s">
        <v>48</v>
      </c>
      <c r="E26" s="42"/>
      <c r="F26" s="43" t="s">
        <v>49</v>
      </c>
      <c r="G26" s="42"/>
      <c r="H26" s="42"/>
      <c r="I26" s="42"/>
      <c r="J26" s="42"/>
      <c r="K26" s="42"/>
      <c r="L26" s="350">
        <v>0.21</v>
      </c>
      <c r="M26" s="351"/>
      <c r="N26" s="351"/>
      <c r="O26" s="351"/>
      <c r="P26" s="42"/>
      <c r="Q26" s="42"/>
      <c r="R26" s="42"/>
      <c r="S26" s="42"/>
      <c r="T26" s="42"/>
      <c r="U26" s="42"/>
      <c r="V26" s="42"/>
      <c r="W26" s="352">
        <f>ROUND(AZ51,2)</f>
        <v>0</v>
      </c>
      <c r="X26" s="351"/>
      <c r="Y26" s="351"/>
      <c r="Z26" s="351"/>
      <c r="AA26" s="351"/>
      <c r="AB26" s="351"/>
      <c r="AC26" s="351"/>
      <c r="AD26" s="351"/>
      <c r="AE26" s="351"/>
      <c r="AF26" s="42"/>
      <c r="AG26" s="42"/>
      <c r="AH26" s="42"/>
      <c r="AI26" s="42"/>
      <c r="AJ26" s="42"/>
      <c r="AK26" s="352">
        <f>ROUND(AV51,2)</f>
        <v>0</v>
      </c>
      <c r="AL26" s="351"/>
      <c r="AM26" s="351"/>
      <c r="AN26" s="351"/>
      <c r="AO26" s="351"/>
      <c r="AP26" s="42"/>
      <c r="AQ26" s="44"/>
      <c r="BE26" s="354"/>
    </row>
    <row r="27" spans="2:57" s="2" customFormat="1" ht="14.25" customHeight="1">
      <c r="B27" s="41"/>
      <c r="C27" s="42"/>
      <c r="D27" s="42"/>
      <c r="E27" s="42"/>
      <c r="F27" s="43" t="s">
        <v>50</v>
      </c>
      <c r="G27" s="42"/>
      <c r="H27" s="42"/>
      <c r="I27" s="42"/>
      <c r="J27" s="42"/>
      <c r="K27" s="42"/>
      <c r="L27" s="350">
        <v>0.15</v>
      </c>
      <c r="M27" s="351"/>
      <c r="N27" s="351"/>
      <c r="O27" s="351"/>
      <c r="P27" s="42"/>
      <c r="Q27" s="42"/>
      <c r="R27" s="42"/>
      <c r="S27" s="42"/>
      <c r="T27" s="42"/>
      <c r="U27" s="42"/>
      <c r="V27" s="42"/>
      <c r="W27" s="352">
        <f>ROUND(BA51,2)</f>
        <v>0</v>
      </c>
      <c r="X27" s="351"/>
      <c r="Y27" s="351"/>
      <c r="Z27" s="351"/>
      <c r="AA27" s="351"/>
      <c r="AB27" s="351"/>
      <c r="AC27" s="351"/>
      <c r="AD27" s="351"/>
      <c r="AE27" s="351"/>
      <c r="AF27" s="42"/>
      <c r="AG27" s="42"/>
      <c r="AH27" s="42"/>
      <c r="AI27" s="42"/>
      <c r="AJ27" s="42"/>
      <c r="AK27" s="352">
        <f>ROUND(AW51,2)</f>
        <v>0</v>
      </c>
      <c r="AL27" s="351"/>
      <c r="AM27" s="351"/>
      <c r="AN27" s="351"/>
      <c r="AO27" s="351"/>
      <c r="AP27" s="42"/>
      <c r="AQ27" s="44"/>
      <c r="BE27" s="354"/>
    </row>
    <row r="28" spans="2:57" s="2" customFormat="1" ht="14.25" customHeight="1" hidden="1">
      <c r="B28" s="41"/>
      <c r="C28" s="42"/>
      <c r="D28" s="42"/>
      <c r="E28" s="42"/>
      <c r="F28" s="43" t="s">
        <v>51</v>
      </c>
      <c r="G28" s="42"/>
      <c r="H28" s="42"/>
      <c r="I28" s="42"/>
      <c r="J28" s="42"/>
      <c r="K28" s="42"/>
      <c r="L28" s="350">
        <v>0.21</v>
      </c>
      <c r="M28" s="351"/>
      <c r="N28" s="351"/>
      <c r="O28" s="351"/>
      <c r="P28" s="42"/>
      <c r="Q28" s="42"/>
      <c r="R28" s="42"/>
      <c r="S28" s="42"/>
      <c r="T28" s="42"/>
      <c r="U28" s="42"/>
      <c r="V28" s="42"/>
      <c r="W28" s="352">
        <f>ROUND(BB51,2)</f>
        <v>0</v>
      </c>
      <c r="X28" s="351"/>
      <c r="Y28" s="351"/>
      <c r="Z28" s="351"/>
      <c r="AA28" s="351"/>
      <c r="AB28" s="351"/>
      <c r="AC28" s="351"/>
      <c r="AD28" s="351"/>
      <c r="AE28" s="351"/>
      <c r="AF28" s="42"/>
      <c r="AG28" s="42"/>
      <c r="AH28" s="42"/>
      <c r="AI28" s="42"/>
      <c r="AJ28" s="42"/>
      <c r="AK28" s="352">
        <v>0</v>
      </c>
      <c r="AL28" s="351"/>
      <c r="AM28" s="351"/>
      <c r="AN28" s="351"/>
      <c r="AO28" s="351"/>
      <c r="AP28" s="42"/>
      <c r="AQ28" s="44"/>
      <c r="BE28" s="354"/>
    </row>
    <row r="29" spans="2:57" s="2" customFormat="1" ht="14.25" customHeight="1" hidden="1">
      <c r="B29" s="41"/>
      <c r="C29" s="42"/>
      <c r="D29" s="42"/>
      <c r="E29" s="42"/>
      <c r="F29" s="43" t="s">
        <v>52</v>
      </c>
      <c r="G29" s="42"/>
      <c r="H29" s="42"/>
      <c r="I29" s="42"/>
      <c r="J29" s="42"/>
      <c r="K29" s="42"/>
      <c r="L29" s="350">
        <v>0.15</v>
      </c>
      <c r="M29" s="351"/>
      <c r="N29" s="351"/>
      <c r="O29" s="351"/>
      <c r="P29" s="42"/>
      <c r="Q29" s="42"/>
      <c r="R29" s="42"/>
      <c r="S29" s="42"/>
      <c r="T29" s="42"/>
      <c r="U29" s="42"/>
      <c r="V29" s="42"/>
      <c r="W29" s="352">
        <f>ROUND(BC51,2)</f>
        <v>0</v>
      </c>
      <c r="X29" s="351"/>
      <c r="Y29" s="351"/>
      <c r="Z29" s="351"/>
      <c r="AA29" s="351"/>
      <c r="AB29" s="351"/>
      <c r="AC29" s="351"/>
      <c r="AD29" s="351"/>
      <c r="AE29" s="351"/>
      <c r="AF29" s="42"/>
      <c r="AG29" s="42"/>
      <c r="AH29" s="42"/>
      <c r="AI29" s="42"/>
      <c r="AJ29" s="42"/>
      <c r="AK29" s="352">
        <v>0</v>
      </c>
      <c r="AL29" s="351"/>
      <c r="AM29" s="351"/>
      <c r="AN29" s="351"/>
      <c r="AO29" s="351"/>
      <c r="AP29" s="42"/>
      <c r="AQ29" s="44"/>
      <c r="BE29" s="354"/>
    </row>
    <row r="30" spans="2:57" s="2" customFormat="1" ht="14.25" customHeight="1" hidden="1">
      <c r="B30" s="41"/>
      <c r="C30" s="42"/>
      <c r="D30" s="42"/>
      <c r="E30" s="42"/>
      <c r="F30" s="43" t="s">
        <v>53</v>
      </c>
      <c r="G30" s="42"/>
      <c r="H30" s="42"/>
      <c r="I30" s="42"/>
      <c r="J30" s="42"/>
      <c r="K30" s="42"/>
      <c r="L30" s="350">
        <v>0</v>
      </c>
      <c r="M30" s="351"/>
      <c r="N30" s="351"/>
      <c r="O30" s="351"/>
      <c r="P30" s="42"/>
      <c r="Q30" s="42"/>
      <c r="R30" s="42"/>
      <c r="S30" s="42"/>
      <c r="T30" s="42"/>
      <c r="U30" s="42"/>
      <c r="V30" s="42"/>
      <c r="W30" s="352">
        <f>ROUND(BD51,2)</f>
        <v>0</v>
      </c>
      <c r="X30" s="351"/>
      <c r="Y30" s="351"/>
      <c r="Z30" s="351"/>
      <c r="AA30" s="351"/>
      <c r="AB30" s="351"/>
      <c r="AC30" s="351"/>
      <c r="AD30" s="351"/>
      <c r="AE30" s="351"/>
      <c r="AF30" s="42"/>
      <c r="AG30" s="42"/>
      <c r="AH30" s="42"/>
      <c r="AI30" s="42"/>
      <c r="AJ30" s="42"/>
      <c r="AK30" s="352">
        <v>0</v>
      </c>
      <c r="AL30" s="351"/>
      <c r="AM30" s="351"/>
      <c r="AN30" s="351"/>
      <c r="AO30" s="351"/>
      <c r="AP30" s="42"/>
      <c r="AQ30" s="44"/>
      <c r="BE30" s="354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44"/>
    </row>
    <row r="32" spans="2:57" s="1" customFormat="1" ht="25.5" customHeight="1">
      <c r="B32" s="35"/>
      <c r="C32" s="45"/>
      <c r="D32" s="46" t="s">
        <v>54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55</v>
      </c>
      <c r="U32" s="47"/>
      <c r="V32" s="47"/>
      <c r="W32" s="47"/>
      <c r="X32" s="337" t="s">
        <v>56</v>
      </c>
      <c r="Y32" s="338"/>
      <c r="Z32" s="338"/>
      <c r="AA32" s="338"/>
      <c r="AB32" s="338"/>
      <c r="AC32" s="47"/>
      <c r="AD32" s="47"/>
      <c r="AE32" s="47"/>
      <c r="AF32" s="47"/>
      <c r="AG32" s="47"/>
      <c r="AH32" s="47"/>
      <c r="AI32" s="47"/>
      <c r="AJ32" s="47"/>
      <c r="AK32" s="339">
        <f>SUM(AK23:AK30)</f>
        <v>0</v>
      </c>
      <c r="AL32" s="338"/>
      <c r="AM32" s="338"/>
      <c r="AN32" s="338"/>
      <c r="AO32" s="340"/>
      <c r="AP32" s="45"/>
      <c r="AQ32" s="49"/>
      <c r="BE32" s="344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57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2016-27</v>
      </c>
      <c r="AR41" s="56"/>
    </row>
    <row r="42" spans="2:44" s="4" customFormat="1" ht="36.75" customHeight="1">
      <c r="B42" s="58"/>
      <c r="C42" s="59" t="s">
        <v>16</v>
      </c>
      <c r="L42" s="341" t="str">
        <f>K6</f>
        <v>Oprava plotů a bran areálu 3. ZŠ v ul. Boženy Němcové, Sokolov</v>
      </c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Areál 3. ŽŠ Sokolov</v>
      </c>
      <c r="AI44" s="57" t="s">
        <v>25</v>
      </c>
      <c r="AM44" s="343" t="str">
        <f>IF(AN8="","",AN8)</f>
        <v>12.6.2016</v>
      </c>
      <c r="AN44" s="344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Město Sokolov</v>
      </c>
      <c r="AI46" s="57" t="s">
        <v>37</v>
      </c>
      <c r="AM46" s="345" t="str">
        <f>IF(E17="","",E17)</f>
        <v>Ing. Martin Haueisen</v>
      </c>
      <c r="AN46" s="344"/>
      <c r="AO46" s="344"/>
      <c r="AP46" s="344"/>
      <c r="AR46" s="35"/>
      <c r="AS46" s="346" t="s">
        <v>58</v>
      </c>
      <c r="AT46" s="347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35</v>
      </c>
      <c r="L47" s="3">
        <f>IF(E14="Vyplň údaj","",E14)</f>
      </c>
      <c r="AR47" s="35"/>
      <c r="AS47" s="348"/>
      <c r="AT47" s="349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348"/>
      <c r="AT48" s="349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29" t="s">
        <v>59</v>
      </c>
      <c r="D49" s="330"/>
      <c r="E49" s="330"/>
      <c r="F49" s="330"/>
      <c r="G49" s="330"/>
      <c r="H49" s="66"/>
      <c r="I49" s="331" t="s">
        <v>60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61</v>
      </c>
      <c r="AH49" s="330"/>
      <c r="AI49" s="330"/>
      <c r="AJ49" s="330"/>
      <c r="AK49" s="330"/>
      <c r="AL49" s="330"/>
      <c r="AM49" s="330"/>
      <c r="AN49" s="331" t="s">
        <v>62</v>
      </c>
      <c r="AO49" s="330"/>
      <c r="AP49" s="330"/>
      <c r="AQ49" s="67" t="s">
        <v>63</v>
      </c>
      <c r="AR49" s="35"/>
      <c r="AS49" s="68" t="s">
        <v>64</v>
      </c>
      <c r="AT49" s="69" t="s">
        <v>65</v>
      </c>
      <c r="AU49" s="69" t="s">
        <v>66</v>
      </c>
      <c r="AV49" s="69" t="s">
        <v>67</v>
      </c>
      <c r="AW49" s="69" t="s">
        <v>68</v>
      </c>
      <c r="AX49" s="69" t="s">
        <v>69</v>
      </c>
      <c r="AY49" s="69" t="s">
        <v>70</v>
      </c>
      <c r="AZ49" s="69" t="s">
        <v>71</v>
      </c>
      <c r="BA49" s="69" t="s">
        <v>72</v>
      </c>
      <c r="BB49" s="69" t="s">
        <v>73</v>
      </c>
      <c r="BC49" s="69" t="s">
        <v>74</v>
      </c>
      <c r="BD49" s="70" t="s">
        <v>75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76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4" t="s">
        <v>20</v>
      </c>
      <c r="AR51" s="58"/>
      <c r="AS51" s="75">
        <f>ROUND(AS52,2)</f>
        <v>0</v>
      </c>
      <c r="AT51" s="76">
        <f>ROUND(SUM(AV51:AW51),2)</f>
        <v>0</v>
      </c>
      <c r="AU51" s="77">
        <f>ROUND(AU52,5)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 aca="true" t="shared" si="0" ref="AZ51:BD52">ROUND(AZ52,2)</f>
        <v>0</v>
      </c>
      <c r="BA51" s="76">
        <f t="shared" si="0"/>
        <v>0</v>
      </c>
      <c r="BB51" s="76">
        <f t="shared" si="0"/>
        <v>0</v>
      </c>
      <c r="BC51" s="76">
        <f t="shared" si="0"/>
        <v>0</v>
      </c>
      <c r="BD51" s="78">
        <f t="shared" si="0"/>
        <v>0</v>
      </c>
      <c r="BS51" s="59" t="s">
        <v>77</v>
      </c>
      <c r="BT51" s="59" t="s">
        <v>78</v>
      </c>
      <c r="BU51" s="79" t="s">
        <v>79</v>
      </c>
      <c r="BV51" s="59" t="s">
        <v>80</v>
      </c>
      <c r="BW51" s="59" t="s">
        <v>5</v>
      </c>
      <c r="BX51" s="59" t="s">
        <v>81</v>
      </c>
      <c r="CL51" s="59" t="s">
        <v>20</v>
      </c>
    </row>
    <row r="52" spans="2:91" s="5" customFormat="1" ht="27" customHeight="1">
      <c r="B52" s="80"/>
      <c r="C52" s="81"/>
      <c r="D52" s="336" t="s">
        <v>82</v>
      </c>
      <c r="E52" s="334"/>
      <c r="F52" s="334"/>
      <c r="G52" s="334"/>
      <c r="H52" s="334"/>
      <c r="I52" s="82"/>
      <c r="J52" s="336" t="s">
        <v>83</v>
      </c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5">
        <f>ROUND(AG53,2)</f>
        <v>0</v>
      </c>
      <c r="AH52" s="334"/>
      <c r="AI52" s="334"/>
      <c r="AJ52" s="334"/>
      <c r="AK52" s="334"/>
      <c r="AL52" s="334"/>
      <c r="AM52" s="334"/>
      <c r="AN52" s="333">
        <f>SUM(AG52,AT52)</f>
        <v>0</v>
      </c>
      <c r="AO52" s="334"/>
      <c r="AP52" s="334"/>
      <c r="AQ52" s="83" t="s">
        <v>84</v>
      </c>
      <c r="AR52" s="80"/>
      <c r="AS52" s="84">
        <f>ROUND(AS53,2)</f>
        <v>0</v>
      </c>
      <c r="AT52" s="85">
        <f>ROUND(SUM(AV52:AW52),2)</f>
        <v>0</v>
      </c>
      <c r="AU52" s="86">
        <f>ROUND(AU53,5)</f>
        <v>0</v>
      </c>
      <c r="AV52" s="85">
        <f>ROUND(AZ52*L26,2)</f>
        <v>0</v>
      </c>
      <c r="AW52" s="85">
        <f>ROUND(BA52*L27,2)</f>
        <v>0</v>
      </c>
      <c r="AX52" s="85">
        <f>ROUND(BB52*L26,2)</f>
        <v>0</v>
      </c>
      <c r="AY52" s="85">
        <f>ROUND(BC52*L27,2)</f>
        <v>0</v>
      </c>
      <c r="AZ52" s="85">
        <f t="shared" si="0"/>
        <v>0</v>
      </c>
      <c r="BA52" s="85">
        <f t="shared" si="0"/>
        <v>0</v>
      </c>
      <c r="BB52" s="85">
        <f t="shared" si="0"/>
        <v>0</v>
      </c>
      <c r="BC52" s="85">
        <f t="shared" si="0"/>
        <v>0</v>
      </c>
      <c r="BD52" s="87">
        <f t="shared" si="0"/>
        <v>0</v>
      </c>
      <c r="BS52" s="88" t="s">
        <v>77</v>
      </c>
      <c r="BT52" s="88" t="s">
        <v>22</v>
      </c>
      <c r="BU52" s="88" t="s">
        <v>79</v>
      </c>
      <c r="BV52" s="88" t="s">
        <v>80</v>
      </c>
      <c r="BW52" s="88" t="s">
        <v>85</v>
      </c>
      <c r="BX52" s="88" t="s">
        <v>5</v>
      </c>
      <c r="CL52" s="88" t="s">
        <v>20</v>
      </c>
      <c r="CM52" s="88" t="s">
        <v>86</v>
      </c>
    </row>
    <row r="53" spans="1:90" s="6" customFormat="1" ht="21.75" customHeight="1">
      <c r="A53" s="232" t="s">
        <v>497</v>
      </c>
      <c r="B53" s="89"/>
      <c r="C53" s="9"/>
      <c r="D53" s="9"/>
      <c r="E53" s="326" t="s">
        <v>87</v>
      </c>
      <c r="F53" s="325"/>
      <c r="G53" s="325"/>
      <c r="H53" s="325"/>
      <c r="I53" s="325"/>
      <c r="J53" s="9"/>
      <c r="K53" s="326" t="s">
        <v>88</v>
      </c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4">
        <f>'2016-27-1-SP - Soupis pra...'!J29</f>
        <v>0</v>
      </c>
      <c r="AH53" s="325"/>
      <c r="AI53" s="325"/>
      <c r="AJ53" s="325"/>
      <c r="AK53" s="325"/>
      <c r="AL53" s="325"/>
      <c r="AM53" s="325"/>
      <c r="AN53" s="324">
        <f>SUM(AG53,AT53)</f>
        <v>0</v>
      </c>
      <c r="AO53" s="325"/>
      <c r="AP53" s="325"/>
      <c r="AQ53" s="90" t="s">
        <v>89</v>
      </c>
      <c r="AR53" s="89"/>
      <c r="AS53" s="91">
        <v>0</v>
      </c>
      <c r="AT53" s="92">
        <f>ROUND(SUM(AV53:AW53),2)</f>
        <v>0</v>
      </c>
      <c r="AU53" s="93">
        <f>'2016-27-1-SP - Soupis pra...'!P93</f>
        <v>0</v>
      </c>
      <c r="AV53" s="92">
        <f>'2016-27-1-SP - Soupis pra...'!J32</f>
        <v>0</v>
      </c>
      <c r="AW53" s="92">
        <f>'2016-27-1-SP - Soupis pra...'!J33</f>
        <v>0</v>
      </c>
      <c r="AX53" s="92">
        <f>'2016-27-1-SP - Soupis pra...'!J34</f>
        <v>0</v>
      </c>
      <c r="AY53" s="92">
        <f>'2016-27-1-SP - Soupis pra...'!J35</f>
        <v>0</v>
      </c>
      <c r="AZ53" s="92">
        <f>'2016-27-1-SP - Soupis pra...'!F32</f>
        <v>0</v>
      </c>
      <c r="BA53" s="92">
        <f>'2016-27-1-SP - Soupis pra...'!F33</f>
        <v>0</v>
      </c>
      <c r="BB53" s="92">
        <f>'2016-27-1-SP - Soupis pra...'!F34</f>
        <v>0</v>
      </c>
      <c r="BC53" s="92">
        <f>'2016-27-1-SP - Soupis pra...'!F35</f>
        <v>0</v>
      </c>
      <c r="BD53" s="94">
        <f>'2016-27-1-SP - Soupis pra...'!F36</f>
        <v>0</v>
      </c>
      <c r="BT53" s="95" t="s">
        <v>86</v>
      </c>
      <c r="BV53" s="95" t="s">
        <v>80</v>
      </c>
      <c r="BW53" s="95" t="s">
        <v>90</v>
      </c>
      <c r="BX53" s="95" t="s">
        <v>85</v>
      </c>
      <c r="CL53" s="95" t="s">
        <v>20</v>
      </c>
    </row>
    <row r="54" spans="2:44" s="1" customFormat="1" ht="30" customHeight="1">
      <c r="B54" s="35"/>
      <c r="AR54" s="35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E53:I53"/>
    <mergeCell ref="K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2016-27-1-SP - Soupis pra...'!C2" tooltip="2016-27-1-SP - Soupis pra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4"/>
      <c r="C1" s="234"/>
      <c r="D1" s="233" t="s">
        <v>1</v>
      </c>
      <c r="E1" s="234"/>
      <c r="F1" s="235" t="s">
        <v>498</v>
      </c>
      <c r="G1" s="365" t="s">
        <v>499</v>
      </c>
      <c r="H1" s="365"/>
      <c r="I1" s="240"/>
      <c r="J1" s="235" t="s">
        <v>500</v>
      </c>
      <c r="K1" s="233" t="s">
        <v>91</v>
      </c>
      <c r="L1" s="235" t="s">
        <v>501</v>
      </c>
      <c r="M1" s="235"/>
      <c r="N1" s="235"/>
      <c r="O1" s="235"/>
      <c r="P1" s="235"/>
      <c r="Q1" s="235"/>
      <c r="R1" s="235"/>
      <c r="S1" s="235"/>
      <c r="T1" s="235"/>
      <c r="U1" s="231"/>
      <c r="V1" s="23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8" t="s">
        <v>90</v>
      </c>
      <c r="AZ2" s="18" t="s">
        <v>92</v>
      </c>
      <c r="BA2" s="18" t="s">
        <v>93</v>
      </c>
      <c r="BB2" s="18" t="s">
        <v>94</v>
      </c>
      <c r="BC2" s="18" t="s">
        <v>95</v>
      </c>
      <c r="BD2" s="18" t="s">
        <v>86</v>
      </c>
    </row>
    <row r="3" spans="2:56" ht="6.75" customHeight="1">
      <c r="B3" s="19"/>
      <c r="C3" s="20"/>
      <c r="D3" s="20"/>
      <c r="E3" s="20"/>
      <c r="F3" s="20"/>
      <c r="G3" s="20"/>
      <c r="H3" s="20"/>
      <c r="I3" s="97"/>
      <c r="J3" s="20"/>
      <c r="K3" s="21"/>
      <c r="AT3" s="18" t="s">
        <v>86</v>
      </c>
      <c r="AZ3" s="18" t="s">
        <v>96</v>
      </c>
      <c r="BA3" s="18" t="s">
        <v>97</v>
      </c>
      <c r="BB3" s="18" t="s">
        <v>94</v>
      </c>
      <c r="BC3" s="18" t="s">
        <v>98</v>
      </c>
      <c r="BD3" s="18" t="s">
        <v>86</v>
      </c>
    </row>
    <row r="4" spans="2:56" ht="36.75" customHeight="1">
      <c r="B4" s="22"/>
      <c r="C4" s="23"/>
      <c r="D4" s="24" t="s">
        <v>99</v>
      </c>
      <c r="E4" s="23"/>
      <c r="F4" s="23"/>
      <c r="G4" s="23"/>
      <c r="H4" s="23"/>
      <c r="I4" s="98"/>
      <c r="J4" s="23"/>
      <c r="K4" s="25"/>
      <c r="M4" s="26" t="s">
        <v>10</v>
      </c>
      <c r="AT4" s="18" t="s">
        <v>4</v>
      </c>
      <c r="AZ4" s="18" t="s">
        <v>100</v>
      </c>
      <c r="BA4" s="18" t="s">
        <v>101</v>
      </c>
      <c r="BB4" s="18" t="s">
        <v>102</v>
      </c>
      <c r="BC4" s="18" t="s">
        <v>103</v>
      </c>
      <c r="BD4" s="18" t="s">
        <v>86</v>
      </c>
    </row>
    <row r="5" spans="2:56" ht="6.75" customHeight="1">
      <c r="B5" s="22"/>
      <c r="C5" s="23"/>
      <c r="D5" s="23"/>
      <c r="E5" s="23"/>
      <c r="F5" s="23"/>
      <c r="G5" s="23"/>
      <c r="H5" s="23"/>
      <c r="I5" s="98"/>
      <c r="J5" s="23"/>
      <c r="K5" s="25"/>
      <c r="AZ5" s="18" t="s">
        <v>104</v>
      </c>
      <c r="BA5" s="18" t="s">
        <v>101</v>
      </c>
      <c r="BB5" s="18" t="s">
        <v>94</v>
      </c>
      <c r="BC5" s="18" t="s">
        <v>105</v>
      </c>
      <c r="BD5" s="18" t="s">
        <v>86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98"/>
      <c r="J6" s="23"/>
      <c r="K6" s="25"/>
      <c r="AZ6" s="18" t="s">
        <v>106</v>
      </c>
      <c r="BA6" s="18" t="s">
        <v>107</v>
      </c>
      <c r="BB6" s="18" t="s">
        <v>108</v>
      </c>
      <c r="BC6" s="18" t="s">
        <v>109</v>
      </c>
      <c r="BD6" s="18" t="s">
        <v>86</v>
      </c>
    </row>
    <row r="7" spans="2:56" ht="22.5" customHeight="1">
      <c r="B7" s="22"/>
      <c r="C7" s="23"/>
      <c r="D7" s="23"/>
      <c r="E7" s="366" t="str">
        <f>'Rekapitulace stavby'!K6</f>
        <v>Oprava plotů a bran areálu 3. ZŠ v ul. Boženy Němcové, Sokolov</v>
      </c>
      <c r="F7" s="356"/>
      <c r="G7" s="356"/>
      <c r="H7" s="356"/>
      <c r="I7" s="98"/>
      <c r="J7" s="23"/>
      <c r="K7" s="25"/>
      <c r="AZ7" s="18" t="s">
        <v>110</v>
      </c>
      <c r="BA7" s="18" t="s">
        <v>111</v>
      </c>
      <c r="BB7" s="18" t="s">
        <v>112</v>
      </c>
      <c r="BC7" s="18" t="s">
        <v>27</v>
      </c>
      <c r="BD7" s="18" t="s">
        <v>86</v>
      </c>
    </row>
    <row r="8" spans="2:56" ht="15">
      <c r="B8" s="22"/>
      <c r="C8" s="23"/>
      <c r="D8" s="31" t="s">
        <v>113</v>
      </c>
      <c r="E8" s="23"/>
      <c r="F8" s="23"/>
      <c r="G8" s="23"/>
      <c r="H8" s="23"/>
      <c r="I8" s="98"/>
      <c r="J8" s="23"/>
      <c r="K8" s="25"/>
      <c r="AZ8" s="18" t="s">
        <v>114</v>
      </c>
      <c r="BA8" s="18" t="s">
        <v>111</v>
      </c>
      <c r="BB8" s="18" t="s">
        <v>112</v>
      </c>
      <c r="BC8" s="18" t="s">
        <v>22</v>
      </c>
      <c r="BD8" s="18" t="s">
        <v>86</v>
      </c>
    </row>
    <row r="9" spans="2:56" s="1" customFormat="1" ht="22.5" customHeight="1">
      <c r="B9" s="35"/>
      <c r="C9" s="36"/>
      <c r="D9" s="36"/>
      <c r="E9" s="366" t="s">
        <v>115</v>
      </c>
      <c r="F9" s="349"/>
      <c r="G9" s="349"/>
      <c r="H9" s="349"/>
      <c r="I9" s="99"/>
      <c r="J9" s="36"/>
      <c r="K9" s="39"/>
      <c r="AZ9" s="18" t="s">
        <v>116</v>
      </c>
      <c r="BA9" s="18" t="s">
        <v>117</v>
      </c>
      <c r="BB9" s="18" t="s">
        <v>112</v>
      </c>
      <c r="BC9" s="18" t="s">
        <v>118</v>
      </c>
      <c r="BD9" s="18" t="s">
        <v>86</v>
      </c>
    </row>
    <row r="10" spans="2:56" s="1" customFormat="1" ht="15">
      <c r="B10" s="35"/>
      <c r="C10" s="36"/>
      <c r="D10" s="31" t="s">
        <v>119</v>
      </c>
      <c r="E10" s="36"/>
      <c r="F10" s="36"/>
      <c r="G10" s="36"/>
      <c r="H10" s="36"/>
      <c r="I10" s="99"/>
      <c r="J10" s="36"/>
      <c r="K10" s="39"/>
      <c r="AZ10" s="18" t="s">
        <v>120</v>
      </c>
      <c r="BA10" s="18" t="s">
        <v>121</v>
      </c>
      <c r="BB10" s="18" t="s">
        <v>112</v>
      </c>
      <c r="BC10" s="18" t="s">
        <v>122</v>
      </c>
      <c r="BD10" s="18" t="s">
        <v>86</v>
      </c>
    </row>
    <row r="11" spans="2:56" s="1" customFormat="1" ht="36.75" customHeight="1">
      <c r="B11" s="35"/>
      <c r="C11" s="36"/>
      <c r="D11" s="36"/>
      <c r="E11" s="363" t="s">
        <v>123</v>
      </c>
      <c r="F11" s="349"/>
      <c r="G11" s="349"/>
      <c r="H11" s="349"/>
      <c r="I11" s="99"/>
      <c r="J11" s="36"/>
      <c r="K11" s="39"/>
      <c r="AZ11" s="18" t="s">
        <v>124</v>
      </c>
      <c r="BA11" s="18" t="s">
        <v>125</v>
      </c>
      <c r="BB11" s="18" t="s">
        <v>112</v>
      </c>
      <c r="BC11" s="18" t="s">
        <v>22</v>
      </c>
      <c r="BD11" s="18" t="s">
        <v>86</v>
      </c>
    </row>
    <row r="12" spans="2:56" s="1" customFormat="1" ht="13.5">
      <c r="B12" s="35"/>
      <c r="C12" s="36"/>
      <c r="D12" s="36"/>
      <c r="E12" s="36"/>
      <c r="F12" s="36"/>
      <c r="G12" s="36"/>
      <c r="H12" s="36"/>
      <c r="I12" s="99"/>
      <c r="J12" s="36"/>
      <c r="K12" s="39"/>
      <c r="AZ12" s="18" t="s">
        <v>126</v>
      </c>
      <c r="BA12" s="18" t="s">
        <v>127</v>
      </c>
      <c r="BB12" s="18" t="s">
        <v>112</v>
      </c>
      <c r="BC12" s="18" t="s">
        <v>22</v>
      </c>
      <c r="BD12" s="18" t="s">
        <v>86</v>
      </c>
    </row>
    <row r="13" spans="2:56" s="1" customFormat="1" ht="14.2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00" t="s">
        <v>21</v>
      </c>
      <c r="J13" s="29" t="s">
        <v>20</v>
      </c>
      <c r="K13" s="39"/>
      <c r="AZ13" s="18" t="s">
        <v>128</v>
      </c>
      <c r="BA13" s="18" t="s">
        <v>111</v>
      </c>
      <c r="BB13" s="18" t="s">
        <v>112</v>
      </c>
      <c r="BC13" s="18" t="s">
        <v>129</v>
      </c>
      <c r="BD13" s="18" t="s">
        <v>86</v>
      </c>
    </row>
    <row r="14" spans="2:56" s="1" customFormat="1" ht="14.2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00" t="s">
        <v>25</v>
      </c>
      <c r="J14" s="101" t="str">
        <f>'Rekapitulace stavby'!AN8</f>
        <v>12.6.2016</v>
      </c>
      <c r="K14" s="39"/>
      <c r="AZ14" s="18" t="s">
        <v>130</v>
      </c>
      <c r="BA14" s="18" t="s">
        <v>111</v>
      </c>
      <c r="BB14" s="18" t="s">
        <v>112</v>
      </c>
      <c r="BC14" s="18" t="s">
        <v>22</v>
      </c>
      <c r="BD14" s="18" t="s">
        <v>86</v>
      </c>
    </row>
    <row r="15" spans="2:56" s="1" customFormat="1" ht="10.5" customHeight="1">
      <c r="B15" s="35"/>
      <c r="C15" s="36"/>
      <c r="D15" s="36"/>
      <c r="E15" s="36"/>
      <c r="F15" s="36"/>
      <c r="G15" s="36"/>
      <c r="H15" s="36"/>
      <c r="I15" s="99"/>
      <c r="J15" s="36"/>
      <c r="K15" s="39"/>
      <c r="AZ15" s="18" t="s">
        <v>131</v>
      </c>
      <c r="BA15" s="18" t="s">
        <v>111</v>
      </c>
      <c r="BB15" s="18" t="s">
        <v>112</v>
      </c>
      <c r="BC15" s="18" t="s">
        <v>22</v>
      </c>
      <c r="BD15" s="18" t="s">
        <v>86</v>
      </c>
    </row>
    <row r="16" spans="2:56" s="1" customFormat="1" ht="14.25" customHeight="1">
      <c r="B16" s="35"/>
      <c r="C16" s="36"/>
      <c r="D16" s="31" t="s">
        <v>29</v>
      </c>
      <c r="E16" s="36"/>
      <c r="F16" s="36"/>
      <c r="G16" s="36"/>
      <c r="H16" s="36"/>
      <c r="I16" s="100" t="s">
        <v>30</v>
      </c>
      <c r="J16" s="29" t="s">
        <v>31</v>
      </c>
      <c r="K16" s="39"/>
      <c r="AZ16" s="18" t="s">
        <v>132</v>
      </c>
      <c r="BA16" s="18" t="s">
        <v>121</v>
      </c>
      <c r="BB16" s="18" t="s">
        <v>112</v>
      </c>
      <c r="BC16" s="18" t="s">
        <v>22</v>
      </c>
      <c r="BD16" s="18" t="s">
        <v>86</v>
      </c>
    </row>
    <row r="17" spans="2:56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00" t="s">
        <v>33</v>
      </c>
      <c r="J17" s="29" t="s">
        <v>34</v>
      </c>
      <c r="K17" s="39"/>
      <c r="AZ17" s="18" t="s">
        <v>133</v>
      </c>
      <c r="BA17" s="18" t="s">
        <v>127</v>
      </c>
      <c r="BB17" s="18" t="s">
        <v>112</v>
      </c>
      <c r="BC17" s="18" t="s">
        <v>22</v>
      </c>
      <c r="BD17" s="18" t="s">
        <v>86</v>
      </c>
    </row>
    <row r="18" spans="2:56" s="1" customFormat="1" ht="6.75" customHeight="1">
      <c r="B18" s="35"/>
      <c r="C18" s="36"/>
      <c r="D18" s="36"/>
      <c r="E18" s="36"/>
      <c r="F18" s="36"/>
      <c r="G18" s="36"/>
      <c r="H18" s="36"/>
      <c r="I18" s="99"/>
      <c r="J18" s="36"/>
      <c r="K18" s="39"/>
      <c r="AZ18" s="18" t="s">
        <v>134</v>
      </c>
      <c r="BA18" s="18" t="s">
        <v>135</v>
      </c>
      <c r="BB18" s="18" t="s">
        <v>94</v>
      </c>
      <c r="BC18" s="18" t="s">
        <v>136</v>
      </c>
      <c r="BD18" s="18" t="s">
        <v>86</v>
      </c>
    </row>
    <row r="19" spans="2:56" s="1" customFormat="1" ht="14.25" customHeight="1">
      <c r="B19" s="35"/>
      <c r="C19" s="36"/>
      <c r="D19" s="31" t="s">
        <v>35</v>
      </c>
      <c r="E19" s="36"/>
      <c r="F19" s="36"/>
      <c r="G19" s="36"/>
      <c r="H19" s="36"/>
      <c r="I19" s="100" t="s">
        <v>30</v>
      </c>
      <c r="J19" s="29">
        <f>IF('Rekapitulace stavby'!AN13="Vyplň údaj","",IF('Rekapitulace stavby'!AN13="","",'Rekapitulace stavby'!AN13))</f>
      </c>
      <c r="K19" s="39"/>
      <c r="AZ19" s="18" t="s">
        <v>137</v>
      </c>
      <c r="BA19" s="18" t="s">
        <v>138</v>
      </c>
      <c r="BB19" s="18" t="s">
        <v>94</v>
      </c>
      <c r="BC19" s="18" t="s">
        <v>139</v>
      </c>
      <c r="BD19" s="18" t="s">
        <v>86</v>
      </c>
    </row>
    <row r="20" spans="2:56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0" t="s">
        <v>33</v>
      </c>
      <c r="J20" s="29">
        <f>IF('Rekapitulace stavby'!AN14="Vyplň údaj","",IF('Rekapitulace stavby'!AN14="","",'Rekapitulace stavby'!AN14))</f>
      </c>
      <c r="K20" s="39"/>
      <c r="AZ20" s="18" t="s">
        <v>140</v>
      </c>
      <c r="BA20" s="18" t="s">
        <v>125</v>
      </c>
      <c r="BB20" s="18" t="s">
        <v>112</v>
      </c>
      <c r="BC20" s="18" t="s">
        <v>22</v>
      </c>
      <c r="BD20" s="18" t="s">
        <v>86</v>
      </c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99"/>
      <c r="J21" s="36"/>
      <c r="K21" s="39"/>
    </row>
    <row r="22" spans="2:11" s="1" customFormat="1" ht="14.25" customHeight="1">
      <c r="B22" s="35"/>
      <c r="C22" s="36"/>
      <c r="D22" s="31" t="s">
        <v>37</v>
      </c>
      <c r="E22" s="36"/>
      <c r="F22" s="36"/>
      <c r="G22" s="36"/>
      <c r="H22" s="36"/>
      <c r="I22" s="100" t="s">
        <v>30</v>
      </c>
      <c r="J22" s="29" t="s">
        <v>38</v>
      </c>
      <c r="K22" s="39"/>
    </row>
    <row r="23" spans="2:11" s="1" customFormat="1" ht="18" customHeight="1">
      <c r="B23" s="35"/>
      <c r="C23" s="36"/>
      <c r="D23" s="36"/>
      <c r="E23" s="29" t="s">
        <v>39</v>
      </c>
      <c r="F23" s="36"/>
      <c r="G23" s="36"/>
      <c r="H23" s="36"/>
      <c r="I23" s="100" t="s">
        <v>33</v>
      </c>
      <c r="J23" s="29" t="s">
        <v>40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99"/>
      <c r="J24" s="36"/>
      <c r="K24" s="39"/>
    </row>
    <row r="25" spans="2:11" s="1" customFormat="1" ht="14.25" customHeight="1">
      <c r="B25" s="35"/>
      <c r="C25" s="36"/>
      <c r="D25" s="31" t="s">
        <v>42</v>
      </c>
      <c r="E25" s="36"/>
      <c r="F25" s="36"/>
      <c r="G25" s="36"/>
      <c r="H25" s="36"/>
      <c r="I25" s="99"/>
      <c r="J25" s="36"/>
      <c r="K25" s="39"/>
    </row>
    <row r="26" spans="2:11" s="7" customFormat="1" ht="22.5" customHeight="1">
      <c r="B26" s="102"/>
      <c r="C26" s="103"/>
      <c r="D26" s="103"/>
      <c r="E26" s="359" t="s">
        <v>20</v>
      </c>
      <c r="F26" s="367"/>
      <c r="G26" s="367"/>
      <c r="H26" s="367"/>
      <c r="I26" s="104"/>
      <c r="J26" s="103"/>
      <c r="K26" s="105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99"/>
      <c r="J27" s="36"/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6"/>
      <c r="J28" s="62"/>
      <c r="K28" s="107"/>
    </row>
    <row r="29" spans="2:11" s="1" customFormat="1" ht="24.75" customHeight="1">
      <c r="B29" s="35"/>
      <c r="C29" s="36"/>
      <c r="D29" s="108" t="s">
        <v>44</v>
      </c>
      <c r="E29" s="36"/>
      <c r="F29" s="36"/>
      <c r="G29" s="36"/>
      <c r="H29" s="36"/>
      <c r="I29" s="99"/>
      <c r="J29" s="109">
        <f>ROUND(J93,2)</f>
        <v>0</v>
      </c>
      <c r="K29" s="39"/>
    </row>
    <row r="30" spans="2:11" s="1" customFormat="1" ht="6.75" customHeight="1">
      <c r="B30" s="35"/>
      <c r="C30" s="36"/>
      <c r="D30" s="62"/>
      <c r="E30" s="62"/>
      <c r="F30" s="62"/>
      <c r="G30" s="62"/>
      <c r="H30" s="62"/>
      <c r="I30" s="106"/>
      <c r="J30" s="62"/>
      <c r="K30" s="107"/>
    </row>
    <row r="31" spans="2:11" s="1" customFormat="1" ht="14.25" customHeight="1">
      <c r="B31" s="35"/>
      <c r="C31" s="36"/>
      <c r="D31" s="36"/>
      <c r="E31" s="36"/>
      <c r="F31" s="40" t="s">
        <v>46</v>
      </c>
      <c r="G31" s="36"/>
      <c r="H31" s="36"/>
      <c r="I31" s="110" t="s">
        <v>45</v>
      </c>
      <c r="J31" s="40" t="s">
        <v>47</v>
      </c>
      <c r="K31" s="39"/>
    </row>
    <row r="32" spans="2:11" s="1" customFormat="1" ht="14.25" customHeight="1">
      <c r="B32" s="35"/>
      <c r="C32" s="36"/>
      <c r="D32" s="43" t="s">
        <v>48</v>
      </c>
      <c r="E32" s="43" t="s">
        <v>49</v>
      </c>
      <c r="F32" s="111">
        <f>ROUND(SUM(BE93:BE361),2)</f>
        <v>0</v>
      </c>
      <c r="G32" s="36"/>
      <c r="H32" s="36"/>
      <c r="I32" s="112">
        <v>0.21</v>
      </c>
      <c r="J32" s="111">
        <f>ROUND(ROUND((SUM(BE93:BE361)),2)*I32,2)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50</v>
      </c>
      <c r="F33" s="111">
        <f>ROUND(SUM(BF93:BF361),2)</f>
        <v>0</v>
      </c>
      <c r="G33" s="36"/>
      <c r="H33" s="36"/>
      <c r="I33" s="112">
        <v>0.15</v>
      </c>
      <c r="J33" s="111">
        <f>ROUND(ROUND((SUM(BF93:BF361)),2)*I33,2)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11">
        <f>ROUND(SUM(BG93:BG361),2)</f>
        <v>0</v>
      </c>
      <c r="G34" s="36"/>
      <c r="H34" s="36"/>
      <c r="I34" s="112">
        <v>0.21</v>
      </c>
      <c r="J34" s="111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52</v>
      </c>
      <c r="F35" s="111">
        <f>ROUND(SUM(BH93:BH361),2)</f>
        <v>0</v>
      </c>
      <c r="G35" s="36"/>
      <c r="H35" s="36"/>
      <c r="I35" s="112">
        <v>0.15</v>
      </c>
      <c r="J35" s="111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53</v>
      </c>
      <c r="F36" s="111">
        <f>ROUND(SUM(BI93:BI361),2)</f>
        <v>0</v>
      </c>
      <c r="G36" s="36"/>
      <c r="H36" s="36"/>
      <c r="I36" s="112">
        <v>0</v>
      </c>
      <c r="J36" s="111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99"/>
      <c r="J37" s="36"/>
      <c r="K37" s="39"/>
    </row>
    <row r="38" spans="2:11" s="1" customFormat="1" ht="24.75" customHeight="1">
      <c r="B38" s="35"/>
      <c r="C38" s="113"/>
      <c r="D38" s="114" t="s">
        <v>54</v>
      </c>
      <c r="E38" s="66"/>
      <c r="F38" s="66"/>
      <c r="G38" s="115" t="s">
        <v>55</v>
      </c>
      <c r="H38" s="116" t="s">
        <v>56</v>
      </c>
      <c r="I38" s="117"/>
      <c r="J38" s="118">
        <f>SUM(J29:J36)</f>
        <v>0</v>
      </c>
      <c r="K38" s="119"/>
    </row>
    <row r="39" spans="2:11" s="1" customFormat="1" ht="14.25" customHeight="1">
      <c r="B39" s="50"/>
      <c r="C39" s="51"/>
      <c r="D39" s="51"/>
      <c r="E39" s="51"/>
      <c r="F39" s="51"/>
      <c r="G39" s="51"/>
      <c r="H39" s="51"/>
      <c r="I39" s="120"/>
      <c r="J39" s="51"/>
      <c r="K39" s="52"/>
    </row>
    <row r="43" spans="2:11" s="1" customFormat="1" ht="6.75" customHeight="1">
      <c r="B43" s="53"/>
      <c r="C43" s="54"/>
      <c r="D43" s="54"/>
      <c r="E43" s="54"/>
      <c r="F43" s="54"/>
      <c r="G43" s="54"/>
      <c r="H43" s="54"/>
      <c r="I43" s="121"/>
      <c r="J43" s="54"/>
      <c r="K43" s="122"/>
    </row>
    <row r="44" spans="2:11" s="1" customFormat="1" ht="36.75" customHeight="1">
      <c r="B44" s="35"/>
      <c r="C44" s="24" t="s">
        <v>141</v>
      </c>
      <c r="D44" s="36"/>
      <c r="E44" s="36"/>
      <c r="F44" s="36"/>
      <c r="G44" s="36"/>
      <c r="H44" s="36"/>
      <c r="I44" s="99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99"/>
      <c r="J45" s="36"/>
      <c r="K45" s="39"/>
    </row>
    <row r="46" spans="2:11" s="1" customFormat="1" ht="14.25" customHeight="1">
      <c r="B46" s="35"/>
      <c r="C46" s="31" t="s">
        <v>16</v>
      </c>
      <c r="D46" s="36"/>
      <c r="E46" s="36"/>
      <c r="F46" s="36"/>
      <c r="G46" s="36"/>
      <c r="H46" s="36"/>
      <c r="I46" s="99"/>
      <c r="J46" s="36"/>
      <c r="K46" s="39"/>
    </row>
    <row r="47" spans="2:11" s="1" customFormat="1" ht="22.5" customHeight="1">
      <c r="B47" s="35"/>
      <c r="C47" s="36"/>
      <c r="D47" s="36"/>
      <c r="E47" s="366" t="str">
        <f>E7</f>
        <v>Oprava plotů a bran areálu 3. ZŠ v ul. Boženy Němcové, Sokolov</v>
      </c>
      <c r="F47" s="349"/>
      <c r="G47" s="349"/>
      <c r="H47" s="349"/>
      <c r="I47" s="99"/>
      <c r="J47" s="36"/>
      <c r="K47" s="39"/>
    </row>
    <row r="48" spans="2:11" ht="15">
      <c r="B48" s="22"/>
      <c r="C48" s="31" t="s">
        <v>113</v>
      </c>
      <c r="D48" s="23"/>
      <c r="E48" s="23"/>
      <c r="F48" s="23"/>
      <c r="G48" s="23"/>
      <c r="H48" s="23"/>
      <c r="I48" s="98"/>
      <c r="J48" s="23"/>
      <c r="K48" s="25"/>
    </row>
    <row r="49" spans="2:11" s="1" customFormat="1" ht="22.5" customHeight="1">
      <c r="B49" s="35"/>
      <c r="C49" s="36"/>
      <c r="D49" s="36"/>
      <c r="E49" s="366" t="s">
        <v>115</v>
      </c>
      <c r="F49" s="349"/>
      <c r="G49" s="349"/>
      <c r="H49" s="349"/>
      <c r="I49" s="99"/>
      <c r="J49" s="36"/>
      <c r="K49" s="39"/>
    </row>
    <row r="50" spans="2:11" s="1" customFormat="1" ht="14.25" customHeight="1">
      <c r="B50" s="35"/>
      <c r="C50" s="31" t="s">
        <v>119</v>
      </c>
      <c r="D50" s="36"/>
      <c r="E50" s="36"/>
      <c r="F50" s="36"/>
      <c r="G50" s="36"/>
      <c r="H50" s="36"/>
      <c r="I50" s="99"/>
      <c r="J50" s="36"/>
      <c r="K50" s="39"/>
    </row>
    <row r="51" spans="2:11" s="1" customFormat="1" ht="23.25" customHeight="1">
      <c r="B51" s="35"/>
      <c r="C51" s="36"/>
      <c r="D51" s="36"/>
      <c r="E51" s="363" t="str">
        <f>E11</f>
        <v>2016-27-1-SP - Soupis prací - Oplocení</v>
      </c>
      <c r="F51" s="349"/>
      <c r="G51" s="349"/>
      <c r="H51" s="349"/>
      <c r="I51" s="99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99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Areál 3. ŽŠ Sokolov</v>
      </c>
      <c r="G53" s="36"/>
      <c r="H53" s="36"/>
      <c r="I53" s="100" t="s">
        <v>25</v>
      </c>
      <c r="J53" s="101" t="str">
        <f>IF(J14="","",J14)</f>
        <v>12.6.2016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99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Město Sokolov</v>
      </c>
      <c r="G55" s="36"/>
      <c r="H55" s="36"/>
      <c r="I55" s="100" t="s">
        <v>37</v>
      </c>
      <c r="J55" s="29" t="str">
        <f>E23</f>
        <v>Ing. Martin Haueisen</v>
      </c>
      <c r="K55" s="39"/>
    </row>
    <row r="56" spans="2:11" s="1" customFormat="1" ht="14.25" customHeight="1">
      <c r="B56" s="35"/>
      <c r="C56" s="31" t="s">
        <v>35</v>
      </c>
      <c r="D56" s="36"/>
      <c r="E56" s="36"/>
      <c r="F56" s="29">
        <f>IF(E20="","",E20)</f>
      </c>
      <c r="G56" s="36"/>
      <c r="H56" s="36"/>
      <c r="I56" s="99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99"/>
      <c r="J57" s="36"/>
      <c r="K57" s="39"/>
    </row>
    <row r="58" spans="2:11" s="1" customFormat="1" ht="29.25" customHeight="1">
      <c r="B58" s="35"/>
      <c r="C58" s="123" t="s">
        <v>142</v>
      </c>
      <c r="D58" s="113"/>
      <c r="E58" s="113"/>
      <c r="F58" s="113"/>
      <c r="G58" s="113"/>
      <c r="H58" s="113"/>
      <c r="I58" s="124"/>
      <c r="J58" s="125" t="s">
        <v>143</v>
      </c>
      <c r="K58" s="126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99"/>
      <c r="J59" s="36"/>
      <c r="K59" s="39"/>
    </row>
    <row r="60" spans="2:47" s="1" customFormat="1" ht="29.25" customHeight="1">
      <c r="B60" s="35"/>
      <c r="C60" s="127" t="s">
        <v>144</v>
      </c>
      <c r="D60" s="36"/>
      <c r="E60" s="36"/>
      <c r="F60" s="36"/>
      <c r="G60" s="36"/>
      <c r="H60" s="36"/>
      <c r="I60" s="99"/>
      <c r="J60" s="109">
        <f>J93</f>
        <v>0</v>
      </c>
      <c r="K60" s="39"/>
      <c r="AU60" s="18" t="s">
        <v>145</v>
      </c>
    </row>
    <row r="61" spans="2:11" s="8" customFormat="1" ht="24.75" customHeight="1">
      <c r="B61" s="128"/>
      <c r="C61" s="129"/>
      <c r="D61" s="130" t="s">
        <v>146</v>
      </c>
      <c r="E61" s="131"/>
      <c r="F61" s="131"/>
      <c r="G61" s="131"/>
      <c r="H61" s="131"/>
      <c r="I61" s="132"/>
      <c r="J61" s="133">
        <f>J94</f>
        <v>0</v>
      </c>
      <c r="K61" s="134"/>
    </row>
    <row r="62" spans="2:11" s="9" customFormat="1" ht="19.5" customHeight="1">
      <c r="B62" s="135"/>
      <c r="C62" s="136"/>
      <c r="D62" s="137" t="s">
        <v>147</v>
      </c>
      <c r="E62" s="138"/>
      <c r="F62" s="138"/>
      <c r="G62" s="138"/>
      <c r="H62" s="138"/>
      <c r="I62" s="139"/>
      <c r="J62" s="140">
        <f>J95</f>
        <v>0</v>
      </c>
      <c r="K62" s="141"/>
    </row>
    <row r="63" spans="2:11" s="9" customFormat="1" ht="19.5" customHeight="1">
      <c r="B63" s="135"/>
      <c r="C63" s="136"/>
      <c r="D63" s="137" t="s">
        <v>148</v>
      </c>
      <c r="E63" s="138"/>
      <c r="F63" s="138"/>
      <c r="G63" s="138"/>
      <c r="H63" s="138"/>
      <c r="I63" s="139"/>
      <c r="J63" s="140">
        <f>J148</f>
        <v>0</v>
      </c>
      <c r="K63" s="141"/>
    </row>
    <row r="64" spans="2:11" s="9" customFormat="1" ht="19.5" customHeight="1">
      <c r="B64" s="135"/>
      <c r="C64" s="136"/>
      <c r="D64" s="137" t="s">
        <v>149</v>
      </c>
      <c r="E64" s="138"/>
      <c r="F64" s="138"/>
      <c r="G64" s="138"/>
      <c r="H64" s="138"/>
      <c r="I64" s="139"/>
      <c r="J64" s="140">
        <f>J155</f>
        <v>0</v>
      </c>
      <c r="K64" s="141"/>
    </row>
    <row r="65" spans="2:11" s="9" customFormat="1" ht="19.5" customHeight="1">
      <c r="B65" s="135"/>
      <c r="C65" s="136"/>
      <c r="D65" s="137" t="s">
        <v>150</v>
      </c>
      <c r="E65" s="138"/>
      <c r="F65" s="138"/>
      <c r="G65" s="138"/>
      <c r="H65" s="138"/>
      <c r="I65" s="139"/>
      <c r="J65" s="140">
        <f>J160</f>
        <v>0</v>
      </c>
      <c r="K65" s="141"/>
    </row>
    <row r="66" spans="2:11" s="9" customFormat="1" ht="19.5" customHeight="1">
      <c r="B66" s="135"/>
      <c r="C66" s="136"/>
      <c r="D66" s="137" t="s">
        <v>151</v>
      </c>
      <c r="E66" s="138"/>
      <c r="F66" s="138"/>
      <c r="G66" s="138"/>
      <c r="H66" s="138"/>
      <c r="I66" s="139"/>
      <c r="J66" s="140">
        <f>J181</f>
        <v>0</v>
      </c>
      <c r="K66" s="141"/>
    </row>
    <row r="67" spans="2:11" s="9" customFormat="1" ht="19.5" customHeight="1">
      <c r="B67" s="135"/>
      <c r="C67" s="136"/>
      <c r="D67" s="137" t="s">
        <v>152</v>
      </c>
      <c r="E67" s="138"/>
      <c r="F67" s="138"/>
      <c r="G67" s="138"/>
      <c r="H67" s="138"/>
      <c r="I67" s="139"/>
      <c r="J67" s="140">
        <f>J199</f>
        <v>0</v>
      </c>
      <c r="K67" s="141"/>
    </row>
    <row r="68" spans="2:11" s="9" customFormat="1" ht="19.5" customHeight="1">
      <c r="B68" s="135"/>
      <c r="C68" s="136"/>
      <c r="D68" s="137" t="s">
        <v>153</v>
      </c>
      <c r="E68" s="138"/>
      <c r="F68" s="138"/>
      <c r="G68" s="138"/>
      <c r="H68" s="138"/>
      <c r="I68" s="139"/>
      <c r="J68" s="140">
        <f>J335</f>
        <v>0</v>
      </c>
      <c r="K68" s="141"/>
    </row>
    <row r="69" spans="2:11" s="9" customFormat="1" ht="19.5" customHeight="1">
      <c r="B69" s="135"/>
      <c r="C69" s="136"/>
      <c r="D69" s="137" t="s">
        <v>154</v>
      </c>
      <c r="E69" s="138"/>
      <c r="F69" s="138"/>
      <c r="G69" s="138"/>
      <c r="H69" s="138"/>
      <c r="I69" s="139"/>
      <c r="J69" s="140">
        <f>J347</f>
        <v>0</v>
      </c>
      <c r="K69" s="141"/>
    </row>
    <row r="70" spans="2:11" s="8" customFormat="1" ht="24.75" customHeight="1">
      <c r="B70" s="128"/>
      <c r="C70" s="129"/>
      <c r="D70" s="130" t="s">
        <v>155</v>
      </c>
      <c r="E70" s="131"/>
      <c r="F70" s="131"/>
      <c r="G70" s="131"/>
      <c r="H70" s="131"/>
      <c r="I70" s="132"/>
      <c r="J70" s="133">
        <f>J352</f>
        <v>0</v>
      </c>
      <c r="K70" s="134"/>
    </row>
    <row r="71" spans="2:11" s="9" customFormat="1" ht="19.5" customHeight="1">
      <c r="B71" s="135"/>
      <c r="C71" s="136"/>
      <c r="D71" s="137" t="s">
        <v>156</v>
      </c>
      <c r="E71" s="138"/>
      <c r="F71" s="138"/>
      <c r="G71" s="138"/>
      <c r="H71" s="138"/>
      <c r="I71" s="139"/>
      <c r="J71" s="140">
        <f>J353</f>
        <v>0</v>
      </c>
      <c r="K71" s="141"/>
    </row>
    <row r="72" spans="2:11" s="1" customFormat="1" ht="21.75" customHeight="1">
      <c r="B72" s="35"/>
      <c r="C72" s="36"/>
      <c r="D72" s="36"/>
      <c r="E72" s="36"/>
      <c r="F72" s="36"/>
      <c r="G72" s="36"/>
      <c r="H72" s="36"/>
      <c r="I72" s="99"/>
      <c r="J72" s="36"/>
      <c r="K72" s="39"/>
    </row>
    <row r="73" spans="2:11" s="1" customFormat="1" ht="6.75" customHeight="1">
      <c r="B73" s="50"/>
      <c r="C73" s="51"/>
      <c r="D73" s="51"/>
      <c r="E73" s="51"/>
      <c r="F73" s="51"/>
      <c r="G73" s="51"/>
      <c r="H73" s="51"/>
      <c r="I73" s="120"/>
      <c r="J73" s="51"/>
      <c r="K73" s="52"/>
    </row>
    <row r="77" spans="2:12" s="1" customFormat="1" ht="6.75" customHeight="1">
      <c r="B77" s="53"/>
      <c r="C77" s="54"/>
      <c r="D77" s="54"/>
      <c r="E77" s="54"/>
      <c r="F77" s="54"/>
      <c r="G77" s="54"/>
      <c r="H77" s="54"/>
      <c r="I77" s="121"/>
      <c r="J77" s="54"/>
      <c r="K77" s="54"/>
      <c r="L77" s="35"/>
    </row>
    <row r="78" spans="2:12" s="1" customFormat="1" ht="36.75" customHeight="1">
      <c r="B78" s="35"/>
      <c r="C78" s="55" t="s">
        <v>157</v>
      </c>
      <c r="I78" s="142"/>
      <c r="L78" s="35"/>
    </row>
    <row r="79" spans="2:12" s="1" customFormat="1" ht="6.75" customHeight="1">
      <c r="B79" s="35"/>
      <c r="I79" s="142"/>
      <c r="L79" s="35"/>
    </row>
    <row r="80" spans="2:12" s="1" customFormat="1" ht="14.25" customHeight="1">
      <c r="B80" s="35"/>
      <c r="C80" s="57" t="s">
        <v>16</v>
      </c>
      <c r="I80" s="142"/>
      <c r="L80" s="35"/>
    </row>
    <row r="81" spans="2:12" s="1" customFormat="1" ht="22.5" customHeight="1">
      <c r="B81" s="35"/>
      <c r="E81" s="364" t="str">
        <f>E7</f>
        <v>Oprava plotů a bran areálu 3. ZŠ v ul. Boženy Němcové, Sokolov</v>
      </c>
      <c r="F81" s="344"/>
      <c r="G81" s="344"/>
      <c r="H81" s="344"/>
      <c r="I81" s="142"/>
      <c r="L81" s="35"/>
    </row>
    <row r="82" spans="2:12" ht="15">
      <c r="B82" s="22"/>
      <c r="C82" s="57" t="s">
        <v>113</v>
      </c>
      <c r="L82" s="22"/>
    </row>
    <row r="83" spans="2:12" s="1" customFormat="1" ht="22.5" customHeight="1">
      <c r="B83" s="35"/>
      <c r="E83" s="364" t="s">
        <v>115</v>
      </c>
      <c r="F83" s="344"/>
      <c r="G83" s="344"/>
      <c r="H83" s="344"/>
      <c r="I83" s="142"/>
      <c r="L83" s="35"/>
    </row>
    <row r="84" spans="2:12" s="1" customFormat="1" ht="14.25" customHeight="1">
      <c r="B84" s="35"/>
      <c r="C84" s="57" t="s">
        <v>119</v>
      </c>
      <c r="I84" s="142"/>
      <c r="L84" s="35"/>
    </row>
    <row r="85" spans="2:12" s="1" customFormat="1" ht="23.25" customHeight="1">
      <c r="B85" s="35"/>
      <c r="E85" s="341" t="str">
        <f>E11</f>
        <v>2016-27-1-SP - Soupis prací - Oplocení</v>
      </c>
      <c r="F85" s="344"/>
      <c r="G85" s="344"/>
      <c r="H85" s="344"/>
      <c r="I85" s="142"/>
      <c r="L85" s="35"/>
    </row>
    <row r="86" spans="2:12" s="1" customFormat="1" ht="6.75" customHeight="1">
      <c r="B86" s="35"/>
      <c r="I86" s="142"/>
      <c r="L86" s="35"/>
    </row>
    <row r="87" spans="2:12" s="1" customFormat="1" ht="18" customHeight="1">
      <c r="B87" s="35"/>
      <c r="C87" s="57" t="s">
        <v>23</v>
      </c>
      <c r="F87" s="143" t="str">
        <f>F14</f>
        <v>Areál 3. ŽŠ Sokolov</v>
      </c>
      <c r="I87" s="144" t="s">
        <v>25</v>
      </c>
      <c r="J87" s="61" t="str">
        <f>IF(J14="","",J14)</f>
        <v>12.6.2016</v>
      </c>
      <c r="L87" s="35"/>
    </row>
    <row r="88" spans="2:12" s="1" customFormat="1" ht="6.75" customHeight="1">
      <c r="B88" s="35"/>
      <c r="I88" s="142"/>
      <c r="L88" s="35"/>
    </row>
    <row r="89" spans="2:12" s="1" customFormat="1" ht="15">
      <c r="B89" s="35"/>
      <c r="C89" s="57" t="s">
        <v>29</v>
      </c>
      <c r="F89" s="143" t="str">
        <f>E17</f>
        <v>Město Sokolov</v>
      </c>
      <c r="I89" s="144" t="s">
        <v>37</v>
      </c>
      <c r="J89" s="143" t="str">
        <f>E23</f>
        <v>Ing. Martin Haueisen</v>
      </c>
      <c r="L89" s="35"/>
    </row>
    <row r="90" spans="2:12" s="1" customFormat="1" ht="14.25" customHeight="1">
      <c r="B90" s="35"/>
      <c r="C90" s="57" t="s">
        <v>35</v>
      </c>
      <c r="F90" s="143">
        <f>IF(E20="","",E20)</f>
      </c>
      <c r="I90" s="142"/>
      <c r="L90" s="35"/>
    </row>
    <row r="91" spans="2:12" s="1" customFormat="1" ht="9.75" customHeight="1">
      <c r="B91" s="35"/>
      <c r="I91" s="142"/>
      <c r="L91" s="35"/>
    </row>
    <row r="92" spans="2:20" s="10" customFormat="1" ht="29.25" customHeight="1">
      <c r="B92" s="145"/>
      <c r="C92" s="146" t="s">
        <v>158</v>
      </c>
      <c r="D92" s="147" t="s">
        <v>63</v>
      </c>
      <c r="E92" s="147" t="s">
        <v>59</v>
      </c>
      <c r="F92" s="147" t="s">
        <v>159</v>
      </c>
      <c r="G92" s="147" t="s">
        <v>160</v>
      </c>
      <c r="H92" s="147" t="s">
        <v>161</v>
      </c>
      <c r="I92" s="148" t="s">
        <v>162</v>
      </c>
      <c r="J92" s="147" t="s">
        <v>143</v>
      </c>
      <c r="K92" s="149" t="s">
        <v>163</v>
      </c>
      <c r="L92" s="145"/>
      <c r="M92" s="68" t="s">
        <v>164</v>
      </c>
      <c r="N92" s="69" t="s">
        <v>48</v>
      </c>
      <c r="O92" s="69" t="s">
        <v>165</v>
      </c>
      <c r="P92" s="69" t="s">
        <v>166</v>
      </c>
      <c r="Q92" s="69" t="s">
        <v>167</v>
      </c>
      <c r="R92" s="69" t="s">
        <v>168</v>
      </c>
      <c r="S92" s="69" t="s">
        <v>169</v>
      </c>
      <c r="T92" s="70" t="s">
        <v>170</v>
      </c>
    </row>
    <row r="93" spans="2:63" s="1" customFormat="1" ht="29.25" customHeight="1">
      <c r="B93" s="35"/>
      <c r="C93" s="72" t="s">
        <v>144</v>
      </c>
      <c r="I93" s="142"/>
      <c r="J93" s="150">
        <f>BK93</f>
        <v>0</v>
      </c>
      <c r="L93" s="35"/>
      <c r="M93" s="71"/>
      <c r="N93" s="62"/>
      <c r="O93" s="62"/>
      <c r="P93" s="151">
        <f>P94+P352</f>
        <v>0</v>
      </c>
      <c r="Q93" s="62"/>
      <c r="R93" s="151">
        <f>R94+R352</f>
        <v>5.9673895</v>
      </c>
      <c r="S93" s="62"/>
      <c r="T93" s="152">
        <f>T94+T352</f>
        <v>14.134799999999998</v>
      </c>
      <c r="AT93" s="18" t="s">
        <v>77</v>
      </c>
      <c r="AU93" s="18" t="s">
        <v>145</v>
      </c>
      <c r="BK93" s="153">
        <f>BK94+BK352</f>
        <v>0</v>
      </c>
    </row>
    <row r="94" spans="2:63" s="11" customFormat="1" ht="36.75" customHeight="1">
      <c r="B94" s="154"/>
      <c r="D94" s="155" t="s">
        <v>77</v>
      </c>
      <c r="E94" s="156" t="s">
        <v>171</v>
      </c>
      <c r="F94" s="156" t="s">
        <v>172</v>
      </c>
      <c r="I94" s="157"/>
      <c r="J94" s="158">
        <f>BK94</f>
        <v>0</v>
      </c>
      <c r="L94" s="154"/>
      <c r="M94" s="159"/>
      <c r="N94" s="160"/>
      <c r="O94" s="160"/>
      <c r="P94" s="161">
        <f>P95+P148+P155+P160+P181+P199+P335+P347</f>
        <v>0</v>
      </c>
      <c r="Q94" s="160"/>
      <c r="R94" s="161">
        <f>R95+R148+R155+R160+R181+R199+R335+R347</f>
        <v>5.9673895</v>
      </c>
      <c r="S94" s="160"/>
      <c r="T94" s="162">
        <f>T95+T148+T155+T160+T181+T199+T335+T347</f>
        <v>14.134799999999998</v>
      </c>
      <c r="AR94" s="155" t="s">
        <v>22</v>
      </c>
      <c r="AT94" s="163" t="s">
        <v>77</v>
      </c>
      <c r="AU94" s="163" t="s">
        <v>78</v>
      </c>
      <c r="AY94" s="155" t="s">
        <v>173</v>
      </c>
      <c r="BK94" s="164">
        <f>BK95+BK148+BK155+BK160+BK181+BK199+BK335+BK347</f>
        <v>0</v>
      </c>
    </row>
    <row r="95" spans="2:63" s="11" customFormat="1" ht="19.5" customHeight="1">
      <c r="B95" s="154"/>
      <c r="D95" s="165" t="s">
        <v>77</v>
      </c>
      <c r="E95" s="166" t="s">
        <v>22</v>
      </c>
      <c r="F95" s="166" t="s">
        <v>174</v>
      </c>
      <c r="I95" s="157"/>
      <c r="J95" s="167">
        <f>BK95</f>
        <v>0</v>
      </c>
      <c r="L95" s="154"/>
      <c r="M95" s="159"/>
      <c r="N95" s="160"/>
      <c r="O95" s="160"/>
      <c r="P95" s="161">
        <f>SUM(P96:P147)</f>
        <v>0</v>
      </c>
      <c r="Q95" s="160"/>
      <c r="R95" s="161">
        <f>SUM(R96:R147)</f>
        <v>1.261107</v>
      </c>
      <c r="S95" s="160"/>
      <c r="T95" s="162">
        <f>SUM(T96:T147)</f>
        <v>9.703999999999999</v>
      </c>
      <c r="AR95" s="155" t="s">
        <v>22</v>
      </c>
      <c r="AT95" s="163" t="s">
        <v>77</v>
      </c>
      <c r="AU95" s="163" t="s">
        <v>22</v>
      </c>
      <c r="AY95" s="155" t="s">
        <v>173</v>
      </c>
      <c r="BK95" s="164">
        <f>SUM(BK96:BK147)</f>
        <v>0</v>
      </c>
    </row>
    <row r="96" spans="2:65" s="1" customFormat="1" ht="31.5" customHeight="1">
      <c r="B96" s="168"/>
      <c r="C96" s="169" t="s">
        <v>22</v>
      </c>
      <c r="D96" s="169" t="s">
        <v>175</v>
      </c>
      <c r="E96" s="170" t="s">
        <v>176</v>
      </c>
      <c r="F96" s="171" t="s">
        <v>177</v>
      </c>
      <c r="G96" s="172" t="s">
        <v>94</v>
      </c>
      <c r="H96" s="173">
        <v>20</v>
      </c>
      <c r="I96" s="174"/>
      <c r="J96" s="175">
        <f>ROUND(I96*H96,2)</f>
        <v>0</v>
      </c>
      <c r="K96" s="171" t="s">
        <v>178</v>
      </c>
      <c r="L96" s="35"/>
      <c r="M96" s="176" t="s">
        <v>20</v>
      </c>
      <c r="N96" s="177" t="s">
        <v>49</v>
      </c>
      <c r="O96" s="36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AR96" s="18" t="s">
        <v>109</v>
      </c>
      <c r="AT96" s="18" t="s">
        <v>175</v>
      </c>
      <c r="AU96" s="18" t="s">
        <v>86</v>
      </c>
      <c r="AY96" s="18" t="s">
        <v>173</v>
      </c>
      <c r="BE96" s="180">
        <f>IF(N96="základní",J96,0)</f>
        <v>0</v>
      </c>
      <c r="BF96" s="180">
        <f>IF(N96="snížená",J96,0)</f>
        <v>0</v>
      </c>
      <c r="BG96" s="180">
        <f>IF(N96="zákl. přenesená",J96,0)</f>
        <v>0</v>
      </c>
      <c r="BH96" s="180">
        <f>IF(N96="sníž. přenesená",J96,0)</f>
        <v>0</v>
      </c>
      <c r="BI96" s="180">
        <f>IF(N96="nulová",J96,0)</f>
        <v>0</v>
      </c>
      <c r="BJ96" s="18" t="s">
        <v>22</v>
      </c>
      <c r="BK96" s="180">
        <f>ROUND(I96*H96,2)</f>
        <v>0</v>
      </c>
      <c r="BL96" s="18" t="s">
        <v>109</v>
      </c>
      <c r="BM96" s="18" t="s">
        <v>179</v>
      </c>
    </row>
    <row r="97" spans="2:47" s="1" customFormat="1" ht="27">
      <c r="B97" s="35"/>
      <c r="D97" s="181" t="s">
        <v>180</v>
      </c>
      <c r="F97" s="182" t="s">
        <v>181</v>
      </c>
      <c r="I97" s="142"/>
      <c r="L97" s="35"/>
      <c r="M97" s="64"/>
      <c r="N97" s="36"/>
      <c r="O97" s="36"/>
      <c r="P97" s="36"/>
      <c r="Q97" s="36"/>
      <c r="R97" s="36"/>
      <c r="S97" s="36"/>
      <c r="T97" s="65"/>
      <c r="AT97" s="18" t="s">
        <v>180</v>
      </c>
      <c r="AU97" s="18" t="s">
        <v>86</v>
      </c>
    </row>
    <row r="98" spans="2:51" s="12" customFormat="1" ht="13.5">
      <c r="B98" s="183"/>
      <c r="D98" s="181" t="s">
        <v>182</v>
      </c>
      <c r="E98" s="184" t="s">
        <v>20</v>
      </c>
      <c r="F98" s="185" t="s">
        <v>183</v>
      </c>
      <c r="H98" s="186" t="s">
        <v>20</v>
      </c>
      <c r="I98" s="187"/>
      <c r="L98" s="183"/>
      <c r="M98" s="188"/>
      <c r="N98" s="189"/>
      <c r="O98" s="189"/>
      <c r="P98" s="189"/>
      <c r="Q98" s="189"/>
      <c r="R98" s="189"/>
      <c r="S98" s="189"/>
      <c r="T98" s="190"/>
      <c r="AT98" s="186" t="s">
        <v>182</v>
      </c>
      <c r="AU98" s="186" t="s">
        <v>86</v>
      </c>
      <c r="AV98" s="12" t="s">
        <v>22</v>
      </c>
      <c r="AW98" s="12" t="s">
        <v>41</v>
      </c>
      <c r="AX98" s="12" t="s">
        <v>78</v>
      </c>
      <c r="AY98" s="186" t="s">
        <v>173</v>
      </c>
    </row>
    <row r="99" spans="2:51" s="13" customFormat="1" ht="13.5">
      <c r="B99" s="191"/>
      <c r="D99" s="181" t="s">
        <v>182</v>
      </c>
      <c r="E99" s="192" t="s">
        <v>92</v>
      </c>
      <c r="F99" s="193" t="s">
        <v>95</v>
      </c>
      <c r="H99" s="194">
        <v>20</v>
      </c>
      <c r="I99" s="195"/>
      <c r="L99" s="191"/>
      <c r="M99" s="196"/>
      <c r="N99" s="197"/>
      <c r="O99" s="197"/>
      <c r="P99" s="197"/>
      <c r="Q99" s="197"/>
      <c r="R99" s="197"/>
      <c r="S99" s="197"/>
      <c r="T99" s="198"/>
      <c r="AT99" s="192" t="s">
        <v>182</v>
      </c>
      <c r="AU99" s="192" t="s">
        <v>86</v>
      </c>
      <c r="AV99" s="13" t="s">
        <v>86</v>
      </c>
      <c r="AW99" s="13" t="s">
        <v>41</v>
      </c>
      <c r="AX99" s="13" t="s">
        <v>78</v>
      </c>
      <c r="AY99" s="192" t="s">
        <v>173</v>
      </c>
    </row>
    <row r="100" spans="2:51" s="14" customFormat="1" ht="13.5">
      <c r="B100" s="199"/>
      <c r="D100" s="200" t="s">
        <v>182</v>
      </c>
      <c r="E100" s="201" t="s">
        <v>20</v>
      </c>
      <c r="F100" s="202" t="s">
        <v>184</v>
      </c>
      <c r="H100" s="203">
        <v>20</v>
      </c>
      <c r="I100" s="204"/>
      <c r="L100" s="199"/>
      <c r="M100" s="205"/>
      <c r="N100" s="206"/>
      <c r="O100" s="206"/>
      <c r="P100" s="206"/>
      <c r="Q100" s="206"/>
      <c r="R100" s="206"/>
      <c r="S100" s="206"/>
      <c r="T100" s="207"/>
      <c r="AT100" s="208" t="s">
        <v>182</v>
      </c>
      <c r="AU100" s="208" t="s">
        <v>86</v>
      </c>
      <c r="AV100" s="14" t="s">
        <v>109</v>
      </c>
      <c r="AW100" s="14" t="s">
        <v>41</v>
      </c>
      <c r="AX100" s="14" t="s">
        <v>22</v>
      </c>
      <c r="AY100" s="208" t="s">
        <v>173</v>
      </c>
    </row>
    <row r="101" spans="2:65" s="1" customFormat="1" ht="22.5" customHeight="1">
      <c r="B101" s="168"/>
      <c r="C101" s="169" t="s">
        <v>86</v>
      </c>
      <c r="D101" s="169" t="s">
        <v>175</v>
      </c>
      <c r="E101" s="170" t="s">
        <v>185</v>
      </c>
      <c r="F101" s="171" t="s">
        <v>186</v>
      </c>
      <c r="G101" s="172" t="s">
        <v>94</v>
      </c>
      <c r="H101" s="173">
        <v>60</v>
      </c>
      <c r="I101" s="174"/>
      <c r="J101" s="175">
        <f>ROUND(I101*H101,2)</f>
        <v>0</v>
      </c>
      <c r="K101" s="171" t="s">
        <v>178</v>
      </c>
      <c r="L101" s="35"/>
      <c r="M101" s="176" t="s">
        <v>20</v>
      </c>
      <c r="N101" s="177" t="s">
        <v>49</v>
      </c>
      <c r="O101" s="36"/>
      <c r="P101" s="178">
        <f>O101*H101</f>
        <v>0</v>
      </c>
      <c r="Q101" s="178">
        <v>0</v>
      </c>
      <c r="R101" s="178">
        <f>Q101*H101</f>
        <v>0</v>
      </c>
      <c r="S101" s="178">
        <v>0.16</v>
      </c>
      <c r="T101" s="179">
        <f>S101*H101</f>
        <v>9.6</v>
      </c>
      <c r="AR101" s="18" t="s">
        <v>109</v>
      </c>
      <c r="AT101" s="18" t="s">
        <v>175</v>
      </c>
      <c r="AU101" s="18" t="s">
        <v>86</v>
      </c>
      <c r="AY101" s="18" t="s">
        <v>173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8" t="s">
        <v>22</v>
      </c>
      <c r="BK101" s="180">
        <f>ROUND(I101*H101,2)</f>
        <v>0</v>
      </c>
      <c r="BL101" s="18" t="s">
        <v>109</v>
      </c>
      <c r="BM101" s="18" t="s">
        <v>187</v>
      </c>
    </row>
    <row r="102" spans="2:47" s="1" customFormat="1" ht="40.5">
      <c r="B102" s="35"/>
      <c r="D102" s="181" t="s">
        <v>180</v>
      </c>
      <c r="F102" s="182" t="s">
        <v>188</v>
      </c>
      <c r="I102" s="142"/>
      <c r="L102" s="35"/>
      <c r="M102" s="64"/>
      <c r="N102" s="36"/>
      <c r="O102" s="36"/>
      <c r="P102" s="36"/>
      <c r="Q102" s="36"/>
      <c r="R102" s="36"/>
      <c r="S102" s="36"/>
      <c r="T102" s="65"/>
      <c r="AT102" s="18" t="s">
        <v>180</v>
      </c>
      <c r="AU102" s="18" t="s">
        <v>86</v>
      </c>
    </row>
    <row r="103" spans="2:51" s="12" customFormat="1" ht="13.5">
      <c r="B103" s="183"/>
      <c r="D103" s="181" t="s">
        <v>182</v>
      </c>
      <c r="E103" s="184" t="s">
        <v>20</v>
      </c>
      <c r="F103" s="185" t="s">
        <v>189</v>
      </c>
      <c r="H103" s="186" t="s">
        <v>20</v>
      </c>
      <c r="I103" s="187"/>
      <c r="L103" s="183"/>
      <c r="M103" s="188"/>
      <c r="N103" s="189"/>
      <c r="O103" s="189"/>
      <c r="P103" s="189"/>
      <c r="Q103" s="189"/>
      <c r="R103" s="189"/>
      <c r="S103" s="189"/>
      <c r="T103" s="190"/>
      <c r="AT103" s="186" t="s">
        <v>182</v>
      </c>
      <c r="AU103" s="186" t="s">
        <v>86</v>
      </c>
      <c r="AV103" s="12" t="s">
        <v>22</v>
      </c>
      <c r="AW103" s="12" t="s">
        <v>41</v>
      </c>
      <c r="AX103" s="12" t="s">
        <v>78</v>
      </c>
      <c r="AY103" s="186" t="s">
        <v>173</v>
      </c>
    </row>
    <row r="104" spans="2:51" s="13" customFormat="1" ht="13.5">
      <c r="B104" s="191"/>
      <c r="D104" s="181" t="s">
        <v>182</v>
      </c>
      <c r="E104" s="192" t="s">
        <v>137</v>
      </c>
      <c r="F104" s="193" t="s">
        <v>139</v>
      </c>
      <c r="H104" s="194">
        <v>60</v>
      </c>
      <c r="I104" s="195"/>
      <c r="L104" s="191"/>
      <c r="M104" s="196"/>
      <c r="N104" s="197"/>
      <c r="O104" s="197"/>
      <c r="P104" s="197"/>
      <c r="Q104" s="197"/>
      <c r="R104" s="197"/>
      <c r="S104" s="197"/>
      <c r="T104" s="198"/>
      <c r="AT104" s="192" t="s">
        <v>182</v>
      </c>
      <c r="AU104" s="192" t="s">
        <v>86</v>
      </c>
      <c r="AV104" s="13" t="s">
        <v>86</v>
      </c>
      <c r="AW104" s="13" t="s">
        <v>41</v>
      </c>
      <c r="AX104" s="13" t="s">
        <v>78</v>
      </c>
      <c r="AY104" s="192" t="s">
        <v>173</v>
      </c>
    </row>
    <row r="105" spans="2:51" s="14" customFormat="1" ht="13.5">
      <c r="B105" s="199"/>
      <c r="D105" s="200" t="s">
        <v>182</v>
      </c>
      <c r="E105" s="201" t="s">
        <v>20</v>
      </c>
      <c r="F105" s="202" t="s">
        <v>184</v>
      </c>
      <c r="H105" s="203">
        <v>60</v>
      </c>
      <c r="I105" s="204"/>
      <c r="L105" s="199"/>
      <c r="M105" s="205"/>
      <c r="N105" s="206"/>
      <c r="O105" s="206"/>
      <c r="P105" s="206"/>
      <c r="Q105" s="206"/>
      <c r="R105" s="206"/>
      <c r="S105" s="206"/>
      <c r="T105" s="207"/>
      <c r="AT105" s="208" t="s">
        <v>182</v>
      </c>
      <c r="AU105" s="208" t="s">
        <v>86</v>
      </c>
      <c r="AV105" s="14" t="s">
        <v>109</v>
      </c>
      <c r="AW105" s="14" t="s">
        <v>41</v>
      </c>
      <c r="AX105" s="14" t="s">
        <v>22</v>
      </c>
      <c r="AY105" s="208" t="s">
        <v>173</v>
      </c>
    </row>
    <row r="106" spans="2:65" s="1" customFormat="1" ht="22.5" customHeight="1">
      <c r="B106" s="168"/>
      <c r="C106" s="169" t="s">
        <v>190</v>
      </c>
      <c r="D106" s="169" t="s">
        <v>175</v>
      </c>
      <c r="E106" s="170" t="s">
        <v>191</v>
      </c>
      <c r="F106" s="171" t="s">
        <v>192</v>
      </c>
      <c r="G106" s="172" t="s">
        <v>94</v>
      </c>
      <c r="H106" s="173">
        <v>0.25</v>
      </c>
      <c r="I106" s="174"/>
      <c r="J106" s="175">
        <f>ROUND(I106*H106,2)</f>
        <v>0</v>
      </c>
      <c r="K106" s="171" t="s">
        <v>178</v>
      </c>
      <c r="L106" s="35"/>
      <c r="M106" s="176" t="s">
        <v>20</v>
      </c>
      <c r="N106" s="177" t="s">
        <v>49</v>
      </c>
      <c r="O106" s="36"/>
      <c r="P106" s="178">
        <f>O106*H106</f>
        <v>0</v>
      </c>
      <c r="Q106" s="178">
        <v>0</v>
      </c>
      <c r="R106" s="178">
        <f>Q106*H106</f>
        <v>0</v>
      </c>
      <c r="S106" s="178">
        <v>0.235</v>
      </c>
      <c r="T106" s="179">
        <f>S106*H106</f>
        <v>0.05875</v>
      </c>
      <c r="AR106" s="18" t="s">
        <v>109</v>
      </c>
      <c r="AT106" s="18" t="s">
        <v>175</v>
      </c>
      <c r="AU106" s="18" t="s">
        <v>86</v>
      </c>
      <c r="AY106" s="18" t="s">
        <v>173</v>
      </c>
      <c r="BE106" s="180">
        <f>IF(N106="základní",J106,0)</f>
        <v>0</v>
      </c>
      <c r="BF106" s="180">
        <f>IF(N106="snížená",J106,0)</f>
        <v>0</v>
      </c>
      <c r="BG106" s="180">
        <f>IF(N106="zákl. přenesená",J106,0)</f>
        <v>0</v>
      </c>
      <c r="BH106" s="180">
        <f>IF(N106="sníž. přenesená",J106,0)</f>
        <v>0</v>
      </c>
      <c r="BI106" s="180">
        <f>IF(N106="nulová",J106,0)</f>
        <v>0</v>
      </c>
      <c r="BJ106" s="18" t="s">
        <v>22</v>
      </c>
      <c r="BK106" s="180">
        <f>ROUND(I106*H106,2)</f>
        <v>0</v>
      </c>
      <c r="BL106" s="18" t="s">
        <v>109</v>
      </c>
      <c r="BM106" s="18" t="s">
        <v>193</v>
      </c>
    </row>
    <row r="107" spans="2:47" s="1" customFormat="1" ht="40.5">
      <c r="B107" s="35"/>
      <c r="D107" s="181" t="s">
        <v>180</v>
      </c>
      <c r="F107" s="182" t="s">
        <v>194</v>
      </c>
      <c r="I107" s="142"/>
      <c r="L107" s="35"/>
      <c r="M107" s="64"/>
      <c r="N107" s="36"/>
      <c r="O107" s="36"/>
      <c r="P107" s="36"/>
      <c r="Q107" s="36"/>
      <c r="R107" s="36"/>
      <c r="S107" s="36"/>
      <c r="T107" s="65"/>
      <c r="AT107" s="18" t="s">
        <v>180</v>
      </c>
      <c r="AU107" s="18" t="s">
        <v>86</v>
      </c>
    </row>
    <row r="108" spans="2:51" s="13" customFormat="1" ht="13.5">
      <c r="B108" s="191"/>
      <c r="D108" s="181" t="s">
        <v>182</v>
      </c>
      <c r="E108" s="192" t="s">
        <v>20</v>
      </c>
      <c r="F108" s="193" t="s">
        <v>96</v>
      </c>
      <c r="H108" s="194">
        <v>0.25</v>
      </c>
      <c r="I108" s="195"/>
      <c r="L108" s="191"/>
      <c r="M108" s="196"/>
      <c r="N108" s="197"/>
      <c r="O108" s="197"/>
      <c r="P108" s="197"/>
      <c r="Q108" s="197"/>
      <c r="R108" s="197"/>
      <c r="S108" s="197"/>
      <c r="T108" s="198"/>
      <c r="AT108" s="192" t="s">
        <v>182</v>
      </c>
      <c r="AU108" s="192" t="s">
        <v>86</v>
      </c>
      <c r="AV108" s="13" t="s">
        <v>86</v>
      </c>
      <c r="AW108" s="13" t="s">
        <v>41</v>
      </c>
      <c r="AX108" s="13" t="s">
        <v>78</v>
      </c>
      <c r="AY108" s="192" t="s">
        <v>173</v>
      </c>
    </row>
    <row r="109" spans="2:51" s="14" customFormat="1" ht="13.5">
      <c r="B109" s="199"/>
      <c r="D109" s="200" t="s">
        <v>182</v>
      </c>
      <c r="E109" s="201" t="s">
        <v>20</v>
      </c>
      <c r="F109" s="202" t="s">
        <v>184</v>
      </c>
      <c r="H109" s="203">
        <v>0.25</v>
      </c>
      <c r="I109" s="204"/>
      <c r="L109" s="199"/>
      <c r="M109" s="205"/>
      <c r="N109" s="206"/>
      <c r="O109" s="206"/>
      <c r="P109" s="206"/>
      <c r="Q109" s="206"/>
      <c r="R109" s="206"/>
      <c r="S109" s="206"/>
      <c r="T109" s="207"/>
      <c r="AT109" s="208" t="s">
        <v>182</v>
      </c>
      <c r="AU109" s="208" t="s">
        <v>86</v>
      </c>
      <c r="AV109" s="14" t="s">
        <v>109</v>
      </c>
      <c r="AW109" s="14" t="s">
        <v>41</v>
      </c>
      <c r="AX109" s="14" t="s">
        <v>22</v>
      </c>
      <c r="AY109" s="208" t="s">
        <v>173</v>
      </c>
    </row>
    <row r="110" spans="2:65" s="1" customFormat="1" ht="22.5" customHeight="1">
      <c r="B110" s="168"/>
      <c r="C110" s="169" t="s">
        <v>109</v>
      </c>
      <c r="D110" s="169" t="s">
        <v>175</v>
      </c>
      <c r="E110" s="170" t="s">
        <v>195</v>
      </c>
      <c r="F110" s="171" t="s">
        <v>196</v>
      </c>
      <c r="G110" s="172" t="s">
        <v>94</v>
      </c>
      <c r="H110" s="173">
        <v>0.25</v>
      </c>
      <c r="I110" s="174"/>
      <c r="J110" s="175">
        <f>ROUND(I110*H110,2)</f>
        <v>0</v>
      </c>
      <c r="K110" s="171" t="s">
        <v>178</v>
      </c>
      <c r="L110" s="35"/>
      <c r="M110" s="176" t="s">
        <v>20</v>
      </c>
      <c r="N110" s="177" t="s">
        <v>49</v>
      </c>
      <c r="O110" s="36"/>
      <c r="P110" s="178">
        <f>O110*H110</f>
        <v>0</v>
      </c>
      <c r="Q110" s="178">
        <v>0</v>
      </c>
      <c r="R110" s="178">
        <f>Q110*H110</f>
        <v>0</v>
      </c>
      <c r="S110" s="178">
        <v>0.181</v>
      </c>
      <c r="T110" s="179">
        <f>S110*H110</f>
        <v>0.04525</v>
      </c>
      <c r="AR110" s="18" t="s">
        <v>109</v>
      </c>
      <c r="AT110" s="18" t="s">
        <v>175</v>
      </c>
      <c r="AU110" s="18" t="s">
        <v>86</v>
      </c>
      <c r="AY110" s="18" t="s">
        <v>173</v>
      </c>
      <c r="BE110" s="180">
        <f>IF(N110="základní",J110,0)</f>
        <v>0</v>
      </c>
      <c r="BF110" s="180">
        <f>IF(N110="snížená",J110,0)</f>
        <v>0</v>
      </c>
      <c r="BG110" s="180">
        <f>IF(N110="zákl. přenesená",J110,0)</f>
        <v>0</v>
      </c>
      <c r="BH110" s="180">
        <f>IF(N110="sníž. přenesená",J110,0)</f>
        <v>0</v>
      </c>
      <c r="BI110" s="180">
        <f>IF(N110="nulová",J110,0)</f>
        <v>0</v>
      </c>
      <c r="BJ110" s="18" t="s">
        <v>22</v>
      </c>
      <c r="BK110" s="180">
        <f>ROUND(I110*H110,2)</f>
        <v>0</v>
      </c>
      <c r="BL110" s="18" t="s">
        <v>109</v>
      </c>
      <c r="BM110" s="18" t="s">
        <v>197</v>
      </c>
    </row>
    <row r="111" spans="2:47" s="1" customFormat="1" ht="40.5">
      <c r="B111" s="35"/>
      <c r="D111" s="181" t="s">
        <v>180</v>
      </c>
      <c r="F111" s="182" t="s">
        <v>198</v>
      </c>
      <c r="I111" s="142"/>
      <c r="L111" s="35"/>
      <c r="M111" s="64"/>
      <c r="N111" s="36"/>
      <c r="O111" s="36"/>
      <c r="P111" s="36"/>
      <c r="Q111" s="36"/>
      <c r="R111" s="36"/>
      <c r="S111" s="36"/>
      <c r="T111" s="65"/>
      <c r="AT111" s="18" t="s">
        <v>180</v>
      </c>
      <c r="AU111" s="18" t="s">
        <v>86</v>
      </c>
    </row>
    <row r="112" spans="2:51" s="12" customFormat="1" ht="13.5">
      <c r="B112" s="183"/>
      <c r="D112" s="181" t="s">
        <v>182</v>
      </c>
      <c r="E112" s="184" t="s">
        <v>20</v>
      </c>
      <c r="F112" s="185" t="s">
        <v>199</v>
      </c>
      <c r="H112" s="186" t="s">
        <v>20</v>
      </c>
      <c r="I112" s="187"/>
      <c r="L112" s="183"/>
      <c r="M112" s="188"/>
      <c r="N112" s="189"/>
      <c r="O112" s="189"/>
      <c r="P112" s="189"/>
      <c r="Q112" s="189"/>
      <c r="R112" s="189"/>
      <c r="S112" s="189"/>
      <c r="T112" s="190"/>
      <c r="AT112" s="186" t="s">
        <v>182</v>
      </c>
      <c r="AU112" s="186" t="s">
        <v>86</v>
      </c>
      <c r="AV112" s="12" t="s">
        <v>22</v>
      </c>
      <c r="AW112" s="12" t="s">
        <v>41</v>
      </c>
      <c r="AX112" s="12" t="s">
        <v>78</v>
      </c>
      <c r="AY112" s="186" t="s">
        <v>173</v>
      </c>
    </row>
    <row r="113" spans="2:51" s="13" customFormat="1" ht="13.5">
      <c r="B113" s="191"/>
      <c r="D113" s="181" t="s">
        <v>182</v>
      </c>
      <c r="E113" s="192" t="s">
        <v>96</v>
      </c>
      <c r="F113" s="193" t="s">
        <v>200</v>
      </c>
      <c r="H113" s="194">
        <v>0.25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182</v>
      </c>
      <c r="AU113" s="192" t="s">
        <v>86</v>
      </c>
      <c r="AV113" s="13" t="s">
        <v>86</v>
      </c>
      <c r="AW113" s="13" t="s">
        <v>41</v>
      </c>
      <c r="AX113" s="13" t="s">
        <v>78</v>
      </c>
      <c r="AY113" s="192" t="s">
        <v>173</v>
      </c>
    </row>
    <row r="114" spans="2:51" s="14" customFormat="1" ht="13.5">
      <c r="B114" s="199"/>
      <c r="D114" s="200" t="s">
        <v>182</v>
      </c>
      <c r="E114" s="201" t="s">
        <v>20</v>
      </c>
      <c r="F114" s="202" t="s">
        <v>184</v>
      </c>
      <c r="H114" s="203">
        <v>0.25</v>
      </c>
      <c r="I114" s="204"/>
      <c r="L114" s="199"/>
      <c r="M114" s="205"/>
      <c r="N114" s="206"/>
      <c r="O114" s="206"/>
      <c r="P114" s="206"/>
      <c r="Q114" s="206"/>
      <c r="R114" s="206"/>
      <c r="S114" s="206"/>
      <c r="T114" s="207"/>
      <c r="AT114" s="208" t="s">
        <v>182</v>
      </c>
      <c r="AU114" s="208" t="s">
        <v>86</v>
      </c>
      <c r="AV114" s="14" t="s">
        <v>109</v>
      </c>
      <c r="AW114" s="14" t="s">
        <v>41</v>
      </c>
      <c r="AX114" s="14" t="s">
        <v>22</v>
      </c>
      <c r="AY114" s="208" t="s">
        <v>173</v>
      </c>
    </row>
    <row r="115" spans="2:65" s="1" customFormat="1" ht="22.5" customHeight="1">
      <c r="B115" s="168"/>
      <c r="C115" s="169" t="s">
        <v>201</v>
      </c>
      <c r="D115" s="169" t="s">
        <v>175</v>
      </c>
      <c r="E115" s="170" t="s">
        <v>202</v>
      </c>
      <c r="F115" s="171" t="s">
        <v>203</v>
      </c>
      <c r="G115" s="172" t="s">
        <v>102</v>
      </c>
      <c r="H115" s="173">
        <v>1.38</v>
      </c>
      <c r="I115" s="174"/>
      <c r="J115" s="175">
        <f>ROUND(I115*H115,2)</f>
        <v>0</v>
      </c>
      <c r="K115" s="171" t="s">
        <v>178</v>
      </c>
      <c r="L115" s="35"/>
      <c r="M115" s="176" t="s">
        <v>20</v>
      </c>
      <c r="N115" s="177" t="s">
        <v>49</v>
      </c>
      <c r="O115" s="36"/>
      <c r="P115" s="178">
        <f>O115*H115</f>
        <v>0</v>
      </c>
      <c r="Q115" s="178">
        <v>0</v>
      </c>
      <c r="R115" s="178">
        <f>Q115*H115</f>
        <v>0</v>
      </c>
      <c r="S115" s="178">
        <v>0</v>
      </c>
      <c r="T115" s="179">
        <f>S115*H115</f>
        <v>0</v>
      </c>
      <c r="AR115" s="18" t="s">
        <v>109</v>
      </c>
      <c r="AT115" s="18" t="s">
        <v>175</v>
      </c>
      <c r="AU115" s="18" t="s">
        <v>86</v>
      </c>
      <c r="AY115" s="18" t="s">
        <v>173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18" t="s">
        <v>22</v>
      </c>
      <c r="BK115" s="180">
        <f>ROUND(I115*H115,2)</f>
        <v>0</v>
      </c>
      <c r="BL115" s="18" t="s">
        <v>109</v>
      </c>
      <c r="BM115" s="18" t="s">
        <v>204</v>
      </c>
    </row>
    <row r="116" spans="2:47" s="1" customFormat="1" ht="27">
      <c r="B116" s="35"/>
      <c r="D116" s="181" t="s">
        <v>180</v>
      </c>
      <c r="F116" s="182" t="s">
        <v>205</v>
      </c>
      <c r="I116" s="142"/>
      <c r="L116" s="35"/>
      <c r="M116" s="64"/>
      <c r="N116" s="36"/>
      <c r="O116" s="36"/>
      <c r="P116" s="36"/>
      <c r="Q116" s="36"/>
      <c r="R116" s="36"/>
      <c r="S116" s="36"/>
      <c r="T116" s="65"/>
      <c r="AT116" s="18" t="s">
        <v>180</v>
      </c>
      <c r="AU116" s="18" t="s">
        <v>86</v>
      </c>
    </row>
    <row r="117" spans="2:51" s="12" customFormat="1" ht="13.5">
      <c r="B117" s="183"/>
      <c r="D117" s="181" t="s">
        <v>182</v>
      </c>
      <c r="E117" s="184" t="s">
        <v>20</v>
      </c>
      <c r="F117" s="185" t="s">
        <v>206</v>
      </c>
      <c r="H117" s="186" t="s">
        <v>20</v>
      </c>
      <c r="I117" s="187"/>
      <c r="L117" s="183"/>
      <c r="M117" s="188"/>
      <c r="N117" s="189"/>
      <c r="O117" s="189"/>
      <c r="P117" s="189"/>
      <c r="Q117" s="189"/>
      <c r="R117" s="189"/>
      <c r="S117" s="189"/>
      <c r="T117" s="190"/>
      <c r="AT117" s="186" t="s">
        <v>182</v>
      </c>
      <c r="AU117" s="186" t="s">
        <v>86</v>
      </c>
      <c r="AV117" s="12" t="s">
        <v>22</v>
      </c>
      <c r="AW117" s="12" t="s">
        <v>41</v>
      </c>
      <c r="AX117" s="12" t="s">
        <v>78</v>
      </c>
      <c r="AY117" s="186" t="s">
        <v>173</v>
      </c>
    </row>
    <row r="118" spans="2:51" s="13" customFormat="1" ht="13.5">
      <c r="B118" s="191"/>
      <c r="D118" s="181" t="s">
        <v>182</v>
      </c>
      <c r="E118" s="192" t="s">
        <v>100</v>
      </c>
      <c r="F118" s="193" t="s">
        <v>207</v>
      </c>
      <c r="H118" s="194">
        <v>1.38</v>
      </c>
      <c r="I118" s="195"/>
      <c r="L118" s="191"/>
      <c r="M118" s="196"/>
      <c r="N118" s="197"/>
      <c r="O118" s="197"/>
      <c r="P118" s="197"/>
      <c r="Q118" s="197"/>
      <c r="R118" s="197"/>
      <c r="S118" s="197"/>
      <c r="T118" s="198"/>
      <c r="AT118" s="192" t="s">
        <v>182</v>
      </c>
      <c r="AU118" s="192" t="s">
        <v>86</v>
      </c>
      <c r="AV118" s="13" t="s">
        <v>86</v>
      </c>
      <c r="AW118" s="13" t="s">
        <v>41</v>
      </c>
      <c r="AX118" s="13" t="s">
        <v>78</v>
      </c>
      <c r="AY118" s="192" t="s">
        <v>173</v>
      </c>
    </row>
    <row r="119" spans="2:51" s="14" customFormat="1" ht="13.5">
      <c r="B119" s="199"/>
      <c r="D119" s="200" t="s">
        <v>182</v>
      </c>
      <c r="E119" s="201" t="s">
        <v>20</v>
      </c>
      <c r="F119" s="202" t="s">
        <v>184</v>
      </c>
      <c r="H119" s="203">
        <v>1.38</v>
      </c>
      <c r="I119" s="204"/>
      <c r="L119" s="199"/>
      <c r="M119" s="205"/>
      <c r="N119" s="206"/>
      <c r="O119" s="206"/>
      <c r="P119" s="206"/>
      <c r="Q119" s="206"/>
      <c r="R119" s="206"/>
      <c r="S119" s="206"/>
      <c r="T119" s="207"/>
      <c r="AT119" s="208" t="s">
        <v>182</v>
      </c>
      <c r="AU119" s="208" t="s">
        <v>86</v>
      </c>
      <c r="AV119" s="14" t="s">
        <v>109</v>
      </c>
      <c r="AW119" s="14" t="s">
        <v>41</v>
      </c>
      <c r="AX119" s="14" t="s">
        <v>22</v>
      </c>
      <c r="AY119" s="208" t="s">
        <v>173</v>
      </c>
    </row>
    <row r="120" spans="2:65" s="1" customFormat="1" ht="22.5" customHeight="1">
      <c r="B120" s="168"/>
      <c r="C120" s="169" t="s">
        <v>208</v>
      </c>
      <c r="D120" s="169" t="s">
        <v>175</v>
      </c>
      <c r="E120" s="170" t="s">
        <v>209</v>
      </c>
      <c r="F120" s="171" t="s">
        <v>210</v>
      </c>
      <c r="G120" s="172" t="s">
        <v>94</v>
      </c>
      <c r="H120" s="173">
        <v>20</v>
      </c>
      <c r="I120" s="174"/>
      <c r="J120" s="175">
        <f>ROUND(I120*H120,2)</f>
        <v>0</v>
      </c>
      <c r="K120" s="171" t="s">
        <v>178</v>
      </c>
      <c r="L120" s="35"/>
      <c r="M120" s="176" t="s">
        <v>20</v>
      </c>
      <c r="N120" s="177" t="s">
        <v>49</v>
      </c>
      <c r="O120" s="36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AR120" s="18" t="s">
        <v>109</v>
      </c>
      <c r="AT120" s="18" t="s">
        <v>175</v>
      </c>
      <c r="AU120" s="18" t="s">
        <v>86</v>
      </c>
      <c r="AY120" s="18" t="s">
        <v>173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18" t="s">
        <v>22</v>
      </c>
      <c r="BK120" s="180">
        <f>ROUND(I120*H120,2)</f>
        <v>0</v>
      </c>
      <c r="BL120" s="18" t="s">
        <v>109</v>
      </c>
      <c r="BM120" s="18" t="s">
        <v>211</v>
      </c>
    </row>
    <row r="121" spans="2:47" s="1" customFormat="1" ht="13.5">
      <c r="B121" s="35"/>
      <c r="D121" s="181" t="s">
        <v>180</v>
      </c>
      <c r="F121" s="182" t="s">
        <v>212</v>
      </c>
      <c r="I121" s="142"/>
      <c r="L121" s="35"/>
      <c r="M121" s="64"/>
      <c r="N121" s="36"/>
      <c r="O121" s="36"/>
      <c r="P121" s="36"/>
      <c r="Q121" s="36"/>
      <c r="R121" s="36"/>
      <c r="S121" s="36"/>
      <c r="T121" s="65"/>
      <c r="AT121" s="18" t="s">
        <v>180</v>
      </c>
      <c r="AU121" s="18" t="s">
        <v>86</v>
      </c>
    </row>
    <row r="122" spans="2:51" s="13" customFormat="1" ht="13.5">
      <c r="B122" s="191"/>
      <c r="D122" s="181" t="s">
        <v>182</v>
      </c>
      <c r="E122" s="192" t="s">
        <v>20</v>
      </c>
      <c r="F122" s="193" t="s">
        <v>92</v>
      </c>
      <c r="H122" s="194">
        <v>20</v>
      </c>
      <c r="I122" s="195"/>
      <c r="L122" s="191"/>
      <c r="M122" s="196"/>
      <c r="N122" s="197"/>
      <c r="O122" s="197"/>
      <c r="P122" s="197"/>
      <c r="Q122" s="197"/>
      <c r="R122" s="197"/>
      <c r="S122" s="197"/>
      <c r="T122" s="198"/>
      <c r="AT122" s="192" t="s">
        <v>182</v>
      </c>
      <c r="AU122" s="192" t="s">
        <v>86</v>
      </c>
      <c r="AV122" s="13" t="s">
        <v>86</v>
      </c>
      <c r="AW122" s="13" t="s">
        <v>41</v>
      </c>
      <c r="AX122" s="13" t="s">
        <v>78</v>
      </c>
      <c r="AY122" s="192" t="s">
        <v>173</v>
      </c>
    </row>
    <row r="123" spans="2:51" s="14" customFormat="1" ht="13.5">
      <c r="B123" s="199"/>
      <c r="D123" s="200" t="s">
        <v>182</v>
      </c>
      <c r="E123" s="201" t="s">
        <v>20</v>
      </c>
      <c r="F123" s="202" t="s">
        <v>184</v>
      </c>
      <c r="H123" s="203">
        <v>20</v>
      </c>
      <c r="I123" s="204"/>
      <c r="L123" s="199"/>
      <c r="M123" s="205"/>
      <c r="N123" s="206"/>
      <c r="O123" s="206"/>
      <c r="P123" s="206"/>
      <c r="Q123" s="206"/>
      <c r="R123" s="206"/>
      <c r="S123" s="206"/>
      <c r="T123" s="207"/>
      <c r="AT123" s="208" t="s">
        <v>182</v>
      </c>
      <c r="AU123" s="208" t="s">
        <v>86</v>
      </c>
      <c r="AV123" s="14" t="s">
        <v>109</v>
      </c>
      <c r="AW123" s="14" t="s">
        <v>41</v>
      </c>
      <c r="AX123" s="14" t="s">
        <v>22</v>
      </c>
      <c r="AY123" s="208" t="s">
        <v>173</v>
      </c>
    </row>
    <row r="124" spans="2:65" s="1" customFormat="1" ht="22.5" customHeight="1">
      <c r="B124" s="168"/>
      <c r="C124" s="169" t="s">
        <v>213</v>
      </c>
      <c r="D124" s="169" t="s">
        <v>175</v>
      </c>
      <c r="E124" s="170" t="s">
        <v>214</v>
      </c>
      <c r="F124" s="171" t="s">
        <v>215</v>
      </c>
      <c r="G124" s="172" t="s">
        <v>102</v>
      </c>
      <c r="H124" s="173">
        <v>6</v>
      </c>
      <c r="I124" s="174"/>
      <c r="J124" s="175">
        <f>ROUND(I124*H124,2)</f>
        <v>0</v>
      </c>
      <c r="K124" s="171" t="s">
        <v>178</v>
      </c>
      <c r="L124" s="35"/>
      <c r="M124" s="176" t="s">
        <v>20</v>
      </c>
      <c r="N124" s="177" t="s">
        <v>49</v>
      </c>
      <c r="O124" s="36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AR124" s="18" t="s">
        <v>109</v>
      </c>
      <c r="AT124" s="18" t="s">
        <v>175</v>
      </c>
      <c r="AU124" s="18" t="s">
        <v>86</v>
      </c>
      <c r="AY124" s="18" t="s">
        <v>173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18" t="s">
        <v>22</v>
      </c>
      <c r="BK124" s="180">
        <f>ROUND(I124*H124,2)</f>
        <v>0</v>
      </c>
      <c r="BL124" s="18" t="s">
        <v>109</v>
      </c>
      <c r="BM124" s="18" t="s">
        <v>216</v>
      </c>
    </row>
    <row r="125" spans="2:47" s="1" customFormat="1" ht="27">
      <c r="B125" s="35"/>
      <c r="D125" s="181" t="s">
        <v>180</v>
      </c>
      <c r="F125" s="182" t="s">
        <v>217</v>
      </c>
      <c r="I125" s="142"/>
      <c r="L125" s="35"/>
      <c r="M125" s="64"/>
      <c r="N125" s="36"/>
      <c r="O125" s="36"/>
      <c r="P125" s="36"/>
      <c r="Q125" s="36"/>
      <c r="R125" s="36"/>
      <c r="S125" s="36"/>
      <c r="T125" s="65"/>
      <c r="AT125" s="18" t="s">
        <v>180</v>
      </c>
      <c r="AU125" s="18" t="s">
        <v>86</v>
      </c>
    </row>
    <row r="126" spans="2:51" s="13" customFormat="1" ht="13.5">
      <c r="B126" s="191"/>
      <c r="D126" s="181" t="s">
        <v>182</v>
      </c>
      <c r="E126" s="192" t="s">
        <v>20</v>
      </c>
      <c r="F126" s="193" t="s">
        <v>218</v>
      </c>
      <c r="H126" s="194">
        <v>6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2" t="s">
        <v>182</v>
      </c>
      <c r="AU126" s="192" t="s">
        <v>86</v>
      </c>
      <c r="AV126" s="13" t="s">
        <v>86</v>
      </c>
      <c r="AW126" s="13" t="s">
        <v>41</v>
      </c>
      <c r="AX126" s="13" t="s">
        <v>78</v>
      </c>
      <c r="AY126" s="192" t="s">
        <v>173</v>
      </c>
    </row>
    <row r="127" spans="2:51" s="14" customFormat="1" ht="13.5">
      <c r="B127" s="199"/>
      <c r="D127" s="200" t="s">
        <v>182</v>
      </c>
      <c r="E127" s="201" t="s">
        <v>20</v>
      </c>
      <c r="F127" s="202" t="s">
        <v>184</v>
      </c>
      <c r="H127" s="203">
        <v>6</v>
      </c>
      <c r="I127" s="204"/>
      <c r="L127" s="199"/>
      <c r="M127" s="205"/>
      <c r="N127" s="206"/>
      <c r="O127" s="206"/>
      <c r="P127" s="206"/>
      <c r="Q127" s="206"/>
      <c r="R127" s="206"/>
      <c r="S127" s="206"/>
      <c r="T127" s="207"/>
      <c r="AT127" s="208" t="s">
        <v>182</v>
      </c>
      <c r="AU127" s="208" t="s">
        <v>86</v>
      </c>
      <c r="AV127" s="14" t="s">
        <v>109</v>
      </c>
      <c r="AW127" s="14" t="s">
        <v>41</v>
      </c>
      <c r="AX127" s="14" t="s">
        <v>22</v>
      </c>
      <c r="AY127" s="208" t="s">
        <v>173</v>
      </c>
    </row>
    <row r="128" spans="2:65" s="1" customFormat="1" ht="22.5" customHeight="1">
      <c r="B128" s="168"/>
      <c r="C128" s="169" t="s">
        <v>219</v>
      </c>
      <c r="D128" s="169" t="s">
        <v>175</v>
      </c>
      <c r="E128" s="170" t="s">
        <v>220</v>
      </c>
      <c r="F128" s="171" t="s">
        <v>221</v>
      </c>
      <c r="G128" s="172" t="s">
        <v>94</v>
      </c>
      <c r="H128" s="173">
        <v>73.8</v>
      </c>
      <c r="I128" s="174"/>
      <c r="J128" s="175">
        <f>ROUND(I128*H128,2)</f>
        <v>0</v>
      </c>
      <c r="K128" s="171" t="s">
        <v>178</v>
      </c>
      <c r="L128" s="35"/>
      <c r="M128" s="176" t="s">
        <v>20</v>
      </c>
      <c r="N128" s="177" t="s">
        <v>49</v>
      </c>
      <c r="O128" s="36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AR128" s="18" t="s">
        <v>109</v>
      </c>
      <c r="AT128" s="18" t="s">
        <v>175</v>
      </c>
      <c r="AU128" s="18" t="s">
        <v>86</v>
      </c>
      <c r="AY128" s="18" t="s">
        <v>173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8" t="s">
        <v>22</v>
      </c>
      <c r="BK128" s="180">
        <f>ROUND(I128*H128,2)</f>
        <v>0</v>
      </c>
      <c r="BL128" s="18" t="s">
        <v>109</v>
      </c>
      <c r="BM128" s="18" t="s">
        <v>222</v>
      </c>
    </row>
    <row r="129" spans="2:47" s="1" customFormat="1" ht="27">
      <c r="B129" s="35"/>
      <c r="D129" s="181" t="s">
        <v>180</v>
      </c>
      <c r="F129" s="182" t="s">
        <v>223</v>
      </c>
      <c r="I129" s="142"/>
      <c r="L129" s="35"/>
      <c r="M129" s="64"/>
      <c r="N129" s="36"/>
      <c r="O129" s="36"/>
      <c r="P129" s="36"/>
      <c r="Q129" s="36"/>
      <c r="R129" s="36"/>
      <c r="S129" s="36"/>
      <c r="T129" s="65"/>
      <c r="AT129" s="18" t="s">
        <v>180</v>
      </c>
      <c r="AU129" s="18" t="s">
        <v>86</v>
      </c>
    </row>
    <row r="130" spans="2:51" s="12" customFormat="1" ht="13.5">
      <c r="B130" s="183"/>
      <c r="D130" s="181" t="s">
        <v>182</v>
      </c>
      <c r="E130" s="184" t="s">
        <v>20</v>
      </c>
      <c r="F130" s="185" t="s">
        <v>189</v>
      </c>
      <c r="H130" s="186" t="s">
        <v>20</v>
      </c>
      <c r="I130" s="187"/>
      <c r="L130" s="183"/>
      <c r="M130" s="188"/>
      <c r="N130" s="189"/>
      <c r="O130" s="189"/>
      <c r="P130" s="189"/>
      <c r="Q130" s="189"/>
      <c r="R130" s="189"/>
      <c r="S130" s="189"/>
      <c r="T130" s="190"/>
      <c r="AT130" s="186" t="s">
        <v>182</v>
      </c>
      <c r="AU130" s="186" t="s">
        <v>86</v>
      </c>
      <c r="AV130" s="12" t="s">
        <v>22</v>
      </c>
      <c r="AW130" s="12" t="s">
        <v>41</v>
      </c>
      <c r="AX130" s="12" t="s">
        <v>78</v>
      </c>
      <c r="AY130" s="186" t="s">
        <v>173</v>
      </c>
    </row>
    <row r="131" spans="2:51" s="13" customFormat="1" ht="13.5">
      <c r="B131" s="191"/>
      <c r="D131" s="181" t="s">
        <v>182</v>
      </c>
      <c r="E131" s="192" t="s">
        <v>104</v>
      </c>
      <c r="F131" s="193" t="s">
        <v>224</v>
      </c>
      <c r="H131" s="194">
        <v>73.8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182</v>
      </c>
      <c r="AU131" s="192" t="s">
        <v>86</v>
      </c>
      <c r="AV131" s="13" t="s">
        <v>86</v>
      </c>
      <c r="AW131" s="13" t="s">
        <v>41</v>
      </c>
      <c r="AX131" s="13" t="s">
        <v>78</v>
      </c>
      <c r="AY131" s="192" t="s">
        <v>173</v>
      </c>
    </row>
    <row r="132" spans="2:51" s="14" customFormat="1" ht="13.5">
      <c r="B132" s="199"/>
      <c r="D132" s="200" t="s">
        <v>182</v>
      </c>
      <c r="E132" s="201" t="s">
        <v>20</v>
      </c>
      <c r="F132" s="202" t="s">
        <v>184</v>
      </c>
      <c r="H132" s="203">
        <v>73.8</v>
      </c>
      <c r="I132" s="204"/>
      <c r="L132" s="199"/>
      <c r="M132" s="205"/>
      <c r="N132" s="206"/>
      <c r="O132" s="206"/>
      <c r="P132" s="206"/>
      <c r="Q132" s="206"/>
      <c r="R132" s="206"/>
      <c r="S132" s="206"/>
      <c r="T132" s="207"/>
      <c r="AT132" s="208" t="s">
        <v>182</v>
      </c>
      <c r="AU132" s="208" t="s">
        <v>86</v>
      </c>
      <c r="AV132" s="14" t="s">
        <v>109</v>
      </c>
      <c r="AW132" s="14" t="s">
        <v>41</v>
      </c>
      <c r="AX132" s="14" t="s">
        <v>22</v>
      </c>
      <c r="AY132" s="208" t="s">
        <v>173</v>
      </c>
    </row>
    <row r="133" spans="2:65" s="1" customFormat="1" ht="22.5" customHeight="1">
      <c r="B133" s="168"/>
      <c r="C133" s="209" t="s">
        <v>225</v>
      </c>
      <c r="D133" s="209" t="s">
        <v>226</v>
      </c>
      <c r="E133" s="210" t="s">
        <v>227</v>
      </c>
      <c r="F133" s="211" t="s">
        <v>228</v>
      </c>
      <c r="G133" s="212" t="s">
        <v>102</v>
      </c>
      <c r="H133" s="213">
        <v>6</v>
      </c>
      <c r="I133" s="214"/>
      <c r="J133" s="215">
        <f>ROUND(I133*H133,2)</f>
        <v>0</v>
      </c>
      <c r="K133" s="211" t="s">
        <v>178</v>
      </c>
      <c r="L133" s="216"/>
      <c r="M133" s="217" t="s">
        <v>20</v>
      </c>
      <c r="N133" s="218" t="s">
        <v>49</v>
      </c>
      <c r="O133" s="36"/>
      <c r="P133" s="178">
        <f>O133*H133</f>
        <v>0</v>
      </c>
      <c r="Q133" s="178">
        <v>0.21</v>
      </c>
      <c r="R133" s="178">
        <f>Q133*H133</f>
        <v>1.26</v>
      </c>
      <c r="S133" s="178">
        <v>0</v>
      </c>
      <c r="T133" s="179">
        <f>S133*H133</f>
        <v>0</v>
      </c>
      <c r="AR133" s="18" t="s">
        <v>219</v>
      </c>
      <c r="AT133" s="18" t="s">
        <v>226</v>
      </c>
      <c r="AU133" s="18" t="s">
        <v>86</v>
      </c>
      <c r="AY133" s="18" t="s">
        <v>173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22</v>
      </c>
      <c r="BK133" s="180">
        <f>ROUND(I133*H133,2)</f>
        <v>0</v>
      </c>
      <c r="BL133" s="18" t="s">
        <v>109</v>
      </c>
      <c r="BM133" s="18" t="s">
        <v>229</v>
      </c>
    </row>
    <row r="134" spans="2:47" s="1" customFormat="1" ht="13.5">
      <c r="B134" s="35"/>
      <c r="D134" s="181" t="s">
        <v>180</v>
      </c>
      <c r="F134" s="182" t="s">
        <v>230</v>
      </c>
      <c r="I134" s="142"/>
      <c r="L134" s="35"/>
      <c r="M134" s="64"/>
      <c r="N134" s="36"/>
      <c r="O134" s="36"/>
      <c r="P134" s="36"/>
      <c r="Q134" s="36"/>
      <c r="R134" s="36"/>
      <c r="S134" s="36"/>
      <c r="T134" s="65"/>
      <c r="AT134" s="18" t="s">
        <v>180</v>
      </c>
      <c r="AU134" s="18" t="s">
        <v>86</v>
      </c>
    </row>
    <row r="135" spans="2:51" s="12" customFormat="1" ht="13.5">
      <c r="B135" s="183"/>
      <c r="D135" s="181" t="s">
        <v>182</v>
      </c>
      <c r="E135" s="184" t="s">
        <v>20</v>
      </c>
      <c r="F135" s="185" t="s">
        <v>231</v>
      </c>
      <c r="H135" s="186" t="s">
        <v>20</v>
      </c>
      <c r="I135" s="187"/>
      <c r="L135" s="183"/>
      <c r="M135" s="188"/>
      <c r="N135" s="189"/>
      <c r="O135" s="189"/>
      <c r="P135" s="189"/>
      <c r="Q135" s="189"/>
      <c r="R135" s="189"/>
      <c r="S135" s="189"/>
      <c r="T135" s="190"/>
      <c r="AT135" s="186" t="s">
        <v>182</v>
      </c>
      <c r="AU135" s="186" t="s">
        <v>86</v>
      </c>
      <c r="AV135" s="12" t="s">
        <v>22</v>
      </c>
      <c r="AW135" s="12" t="s">
        <v>41</v>
      </c>
      <c r="AX135" s="12" t="s">
        <v>78</v>
      </c>
      <c r="AY135" s="186" t="s">
        <v>173</v>
      </c>
    </row>
    <row r="136" spans="2:51" s="13" customFormat="1" ht="13.5">
      <c r="B136" s="191"/>
      <c r="D136" s="181" t="s">
        <v>182</v>
      </c>
      <c r="E136" s="192" t="s">
        <v>20</v>
      </c>
      <c r="F136" s="193" t="s">
        <v>218</v>
      </c>
      <c r="H136" s="194">
        <v>6</v>
      </c>
      <c r="I136" s="195"/>
      <c r="L136" s="191"/>
      <c r="M136" s="196"/>
      <c r="N136" s="197"/>
      <c r="O136" s="197"/>
      <c r="P136" s="197"/>
      <c r="Q136" s="197"/>
      <c r="R136" s="197"/>
      <c r="S136" s="197"/>
      <c r="T136" s="198"/>
      <c r="AT136" s="192" t="s">
        <v>182</v>
      </c>
      <c r="AU136" s="192" t="s">
        <v>86</v>
      </c>
      <c r="AV136" s="13" t="s">
        <v>86</v>
      </c>
      <c r="AW136" s="13" t="s">
        <v>41</v>
      </c>
      <c r="AX136" s="13" t="s">
        <v>78</v>
      </c>
      <c r="AY136" s="192" t="s">
        <v>173</v>
      </c>
    </row>
    <row r="137" spans="2:51" s="14" customFormat="1" ht="13.5">
      <c r="B137" s="199"/>
      <c r="D137" s="200" t="s">
        <v>182</v>
      </c>
      <c r="E137" s="201" t="s">
        <v>20</v>
      </c>
      <c r="F137" s="202" t="s">
        <v>184</v>
      </c>
      <c r="H137" s="203">
        <v>6</v>
      </c>
      <c r="I137" s="204"/>
      <c r="L137" s="199"/>
      <c r="M137" s="205"/>
      <c r="N137" s="206"/>
      <c r="O137" s="206"/>
      <c r="P137" s="206"/>
      <c r="Q137" s="206"/>
      <c r="R137" s="206"/>
      <c r="S137" s="206"/>
      <c r="T137" s="207"/>
      <c r="AT137" s="208" t="s">
        <v>182</v>
      </c>
      <c r="AU137" s="208" t="s">
        <v>86</v>
      </c>
      <c r="AV137" s="14" t="s">
        <v>109</v>
      </c>
      <c r="AW137" s="14" t="s">
        <v>41</v>
      </c>
      <c r="AX137" s="14" t="s">
        <v>22</v>
      </c>
      <c r="AY137" s="208" t="s">
        <v>173</v>
      </c>
    </row>
    <row r="138" spans="2:65" s="1" customFormat="1" ht="22.5" customHeight="1">
      <c r="B138" s="168"/>
      <c r="C138" s="169" t="s">
        <v>27</v>
      </c>
      <c r="D138" s="169" t="s">
        <v>175</v>
      </c>
      <c r="E138" s="170" t="s">
        <v>232</v>
      </c>
      <c r="F138" s="171" t="s">
        <v>233</v>
      </c>
      <c r="G138" s="172" t="s">
        <v>94</v>
      </c>
      <c r="H138" s="173">
        <v>73.8</v>
      </c>
      <c r="I138" s="174"/>
      <c r="J138" s="175">
        <f>ROUND(I138*H138,2)</f>
        <v>0</v>
      </c>
      <c r="K138" s="171" t="s">
        <v>178</v>
      </c>
      <c r="L138" s="35"/>
      <c r="M138" s="176" t="s">
        <v>20</v>
      </c>
      <c r="N138" s="177" t="s">
        <v>49</v>
      </c>
      <c r="O138" s="36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AR138" s="18" t="s">
        <v>109</v>
      </c>
      <c r="AT138" s="18" t="s">
        <v>175</v>
      </c>
      <c r="AU138" s="18" t="s">
        <v>86</v>
      </c>
      <c r="AY138" s="18" t="s">
        <v>173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22</v>
      </c>
      <c r="BK138" s="180">
        <f>ROUND(I138*H138,2)</f>
        <v>0</v>
      </c>
      <c r="BL138" s="18" t="s">
        <v>109</v>
      </c>
      <c r="BM138" s="18" t="s">
        <v>234</v>
      </c>
    </row>
    <row r="139" spans="2:47" s="1" customFormat="1" ht="27">
      <c r="B139" s="35"/>
      <c r="D139" s="181" t="s">
        <v>180</v>
      </c>
      <c r="F139" s="182" t="s">
        <v>235</v>
      </c>
      <c r="I139" s="142"/>
      <c r="L139" s="35"/>
      <c r="M139" s="64"/>
      <c r="N139" s="36"/>
      <c r="O139" s="36"/>
      <c r="P139" s="36"/>
      <c r="Q139" s="36"/>
      <c r="R139" s="36"/>
      <c r="S139" s="36"/>
      <c r="T139" s="65"/>
      <c r="AT139" s="18" t="s">
        <v>180</v>
      </c>
      <c r="AU139" s="18" t="s">
        <v>86</v>
      </c>
    </row>
    <row r="140" spans="2:47" s="1" customFormat="1" ht="27">
      <c r="B140" s="35"/>
      <c r="D140" s="181" t="s">
        <v>236</v>
      </c>
      <c r="F140" s="219" t="s">
        <v>237</v>
      </c>
      <c r="I140" s="142"/>
      <c r="L140" s="35"/>
      <c r="M140" s="64"/>
      <c r="N140" s="36"/>
      <c r="O140" s="36"/>
      <c r="P140" s="36"/>
      <c r="Q140" s="36"/>
      <c r="R140" s="36"/>
      <c r="S140" s="36"/>
      <c r="T140" s="65"/>
      <c r="AT140" s="18" t="s">
        <v>236</v>
      </c>
      <c r="AU140" s="18" t="s">
        <v>86</v>
      </c>
    </row>
    <row r="141" spans="2:51" s="13" customFormat="1" ht="13.5">
      <c r="B141" s="191"/>
      <c r="D141" s="181" t="s">
        <v>182</v>
      </c>
      <c r="E141" s="192" t="s">
        <v>20</v>
      </c>
      <c r="F141" s="193" t="s">
        <v>104</v>
      </c>
      <c r="H141" s="194">
        <v>73.8</v>
      </c>
      <c r="I141" s="195"/>
      <c r="L141" s="191"/>
      <c r="M141" s="196"/>
      <c r="N141" s="197"/>
      <c r="O141" s="197"/>
      <c r="P141" s="197"/>
      <c r="Q141" s="197"/>
      <c r="R141" s="197"/>
      <c r="S141" s="197"/>
      <c r="T141" s="198"/>
      <c r="AT141" s="192" t="s">
        <v>182</v>
      </c>
      <c r="AU141" s="192" t="s">
        <v>86</v>
      </c>
      <c r="AV141" s="13" t="s">
        <v>86</v>
      </c>
      <c r="AW141" s="13" t="s">
        <v>41</v>
      </c>
      <c r="AX141" s="13" t="s">
        <v>78</v>
      </c>
      <c r="AY141" s="192" t="s">
        <v>173</v>
      </c>
    </row>
    <row r="142" spans="2:51" s="14" customFormat="1" ht="13.5">
      <c r="B142" s="199"/>
      <c r="D142" s="200" t="s">
        <v>182</v>
      </c>
      <c r="E142" s="201" t="s">
        <v>20</v>
      </c>
      <c r="F142" s="202" t="s">
        <v>184</v>
      </c>
      <c r="H142" s="203">
        <v>73.8</v>
      </c>
      <c r="I142" s="204"/>
      <c r="L142" s="199"/>
      <c r="M142" s="205"/>
      <c r="N142" s="206"/>
      <c r="O142" s="206"/>
      <c r="P142" s="206"/>
      <c r="Q142" s="206"/>
      <c r="R142" s="206"/>
      <c r="S142" s="206"/>
      <c r="T142" s="207"/>
      <c r="AT142" s="208" t="s">
        <v>182</v>
      </c>
      <c r="AU142" s="208" t="s">
        <v>86</v>
      </c>
      <c r="AV142" s="14" t="s">
        <v>109</v>
      </c>
      <c r="AW142" s="14" t="s">
        <v>41</v>
      </c>
      <c r="AX142" s="14" t="s">
        <v>22</v>
      </c>
      <c r="AY142" s="208" t="s">
        <v>173</v>
      </c>
    </row>
    <row r="143" spans="2:65" s="1" customFormat="1" ht="22.5" customHeight="1">
      <c r="B143" s="168"/>
      <c r="C143" s="209" t="s">
        <v>238</v>
      </c>
      <c r="D143" s="209" t="s">
        <v>226</v>
      </c>
      <c r="E143" s="210" t="s">
        <v>239</v>
      </c>
      <c r="F143" s="211" t="s">
        <v>240</v>
      </c>
      <c r="G143" s="212" t="s">
        <v>241</v>
      </c>
      <c r="H143" s="213">
        <v>1.107</v>
      </c>
      <c r="I143" s="214"/>
      <c r="J143" s="215">
        <f>ROUND(I143*H143,2)</f>
        <v>0</v>
      </c>
      <c r="K143" s="211" t="s">
        <v>178</v>
      </c>
      <c r="L143" s="216"/>
      <c r="M143" s="217" t="s">
        <v>20</v>
      </c>
      <c r="N143" s="218" t="s">
        <v>49</v>
      </c>
      <c r="O143" s="36"/>
      <c r="P143" s="178">
        <f>O143*H143</f>
        <v>0</v>
      </c>
      <c r="Q143" s="178">
        <v>0.001</v>
      </c>
      <c r="R143" s="178">
        <f>Q143*H143</f>
        <v>0.001107</v>
      </c>
      <c r="S143" s="178">
        <v>0</v>
      </c>
      <c r="T143" s="179">
        <f>S143*H143</f>
        <v>0</v>
      </c>
      <c r="AR143" s="18" t="s">
        <v>219</v>
      </c>
      <c r="AT143" s="18" t="s">
        <v>226</v>
      </c>
      <c r="AU143" s="18" t="s">
        <v>86</v>
      </c>
      <c r="AY143" s="18" t="s">
        <v>173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22</v>
      </c>
      <c r="BK143" s="180">
        <f>ROUND(I143*H143,2)</f>
        <v>0</v>
      </c>
      <c r="BL143" s="18" t="s">
        <v>109</v>
      </c>
      <c r="BM143" s="18" t="s">
        <v>242</v>
      </c>
    </row>
    <row r="144" spans="2:47" s="1" customFormat="1" ht="13.5">
      <c r="B144" s="35"/>
      <c r="D144" s="181" t="s">
        <v>180</v>
      </c>
      <c r="F144" s="182" t="s">
        <v>243</v>
      </c>
      <c r="I144" s="142"/>
      <c r="L144" s="35"/>
      <c r="M144" s="64"/>
      <c r="N144" s="36"/>
      <c r="O144" s="36"/>
      <c r="P144" s="36"/>
      <c r="Q144" s="36"/>
      <c r="R144" s="36"/>
      <c r="S144" s="36"/>
      <c r="T144" s="65"/>
      <c r="AT144" s="18" t="s">
        <v>180</v>
      </c>
      <c r="AU144" s="18" t="s">
        <v>86</v>
      </c>
    </row>
    <row r="145" spans="2:51" s="13" customFormat="1" ht="13.5">
      <c r="B145" s="191"/>
      <c r="D145" s="181" t="s">
        <v>182</v>
      </c>
      <c r="E145" s="192" t="s">
        <v>20</v>
      </c>
      <c r="F145" s="193" t="s">
        <v>104</v>
      </c>
      <c r="H145" s="194">
        <v>73.8</v>
      </c>
      <c r="I145" s="195"/>
      <c r="L145" s="191"/>
      <c r="M145" s="196"/>
      <c r="N145" s="197"/>
      <c r="O145" s="197"/>
      <c r="P145" s="197"/>
      <c r="Q145" s="197"/>
      <c r="R145" s="197"/>
      <c r="S145" s="197"/>
      <c r="T145" s="198"/>
      <c r="AT145" s="192" t="s">
        <v>182</v>
      </c>
      <c r="AU145" s="192" t="s">
        <v>86</v>
      </c>
      <c r="AV145" s="13" t="s">
        <v>86</v>
      </c>
      <c r="AW145" s="13" t="s">
        <v>41</v>
      </c>
      <c r="AX145" s="13" t="s">
        <v>78</v>
      </c>
      <c r="AY145" s="192" t="s">
        <v>173</v>
      </c>
    </row>
    <row r="146" spans="2:51" s="14" customFormat="1" ht="13.5">
      <c r="B146" s="199"/>
      <c r="D146" s="181" t="s">
        <v>182</v>
      </c>
      <c r="E146" s="220" t="s">
        <v>20</v>
      </c>
      <c r="F146" s="221" t="s">
        <v>184</v>
      </c>
      <c r="H146" s="222">
        <v>73.8</v>
      </c>
      <c r="I146" s="204"/>
      <c r="L146" s="199"/>
      <c r="M146" s="205"/>
      <c r="N146" s="206"/>
      <c r="O146" s="206"/>
      <c r="P146" s="206"/>
      <c r="Q146" s="206"/>
      <c r="R146" s="206"/>
      <c r="S146" s="206"/>
      <c r="T146" s="207"/>
      <c r="AT146" s="208" t="s">
        <v>182</v>
      </c>
      <c r="AU146" s="208" t="s">
        <v>86</v>
      </c>
      <c r="AV146" s="14" t="s">
        <v>109</v>
      </c>
      <c r="AW146" s="14" t="s">
        <v>41</v>
      </c>
      <c r="AX146" s="14" t="s">
        <v>22</v>
      </c>
      <c r="AY146" s="208" t="s">
        <v>173</v>
      </c>
    </row>
    <row r="147" spans="2:51" s="13" customFormat="1" ht="13.5">
      <c r="B147" s="191"/>
      <c r="D147" s="181" t="s">
        <v>182</v>
      </c>
      <c r="F147" s="193" t="s">
        <v>244</v>
      </c>
      <c r="H147" s="194">
        <v>1.107</v>
      </c>
      <c r="I147" s="195"/>
      <c r="L147" s="191"/>
      <c r="M147" s="196"/>
      <c r="N147" s="197"/>
      <c r="O147" s="197"/>
      <c r="P147" s="197"/>
      <c r="Q147" s="197"/>
      <c r="R147" s="197"/>
      <c r="S147" s="197"/>
      <c r="T147" s="198"/>
      <c r="AT147" s="192" t="s">
        <v>182</v>
      </c>
      <c r="AU147" s="192" t="s">
        <v>86</v>
      </c>
      <c r="AV147" s="13" t="s">
        <v>86</v>
      </c>
      <c r="AW147" s="13" t="s">
        <v>4</v>
      </c>
      <c r="AX147" s="13" t="s">
        <v>22</v>
      </c>
      <c r="AY147" s="192" t="s">
        <v>173</v>
      </c>
    </row>
    <row r="148" spans="2:63" s="11" customFormat="1" ht="29.25" customHeight="1">
      <c r="B148" s="154"/>
      <c r="D148" s="165" t="s">
        <v>77</v>
      </c>
      <c r="E148" s="166" t="s">
        <v>190</v>
      </c>
      <c r="F148" s="166" t="s">
        <v>245</v>
      </c>
      <c r="I148" s="157"/>
      <c r="J148" s="167">
        <f>BK148</f>
        <v>0</v>
      </c>
      <c r="L148" s="154"/>
      <c r="M148" s="159"/>
      <c r="N148" s="160"/>
      <c r="O148" s="160"/>
      <c r="P148" s="161">
        <f>SUM(P149:P154)</f>
        <v>0</v>
      </c>
      <c r="Q148" s="160"/>
      <c r="R148" s="161">
        <f>SUM(R149:R154)</f>
        <v>4.702500000000001</v>
      </c>
      <c r="S148" s="160"/>
      <c r="T148" s="162">
        <f>SUM(T149:T154)</f>
        <v>0</v>
      </c>
      <c r="AR148" s="155" t="s">
        <v>22</v>
      </c>
      <c r="AT148" s="163" t="s">
        <v>77</v>
      </c>
      <c r="AU148" s="163" t="s">
        <v>22</v>
      </c>
      <c r="AY148" s="155" t="s">
        <v>173</v>
      </c>
      <c r="BK148" s="164">
        <f>SUM(BK149:BK154)</f>
        <v>0</v>
      </c>
    </row>
    <row r="149" spans="2:65" s="1" customFormat="1" ht="22.5" customHeight="1">
      <c r="B149" s="168"/>
      <c r="C149" s="169" t="s">
        <v>246</v>
      </c>
      <c r="D149" s="169" t="s">
        <v>175</v>
      </c>
      <c r="E149" s="170" t="s">
        <v>247</v>
      </c>
      <c r="F149" s="171" t="s">
        <v>248</v>
      </c>
      <c r="G149" s="172" t="s">
        <v>108</v>
      </c>
      <c r="H149" s="173">
        <v>95</v>
      </c>
      <c r="I149" s="174"/>
      <c r="J149" s="175">
        <f>ROUND(I149*H149,2)</f>
        <v>0</v>
      </c>
      <c r="K149" s="171" t="s">
        <v>178</v>
      </c>
      <c r="L149" s="35"/>
      <c r="M149" s="176" t="s">
        <v>20</v>
      </c>
      <c r="N149" s="177" t="s">
        <v>49</v>
      </c>
      <c r="O149" s="36"/>
      <c r="P149" s="178">
        <f>O149*H149</f>
        <v>0</v>
      </c>
      <c r="Q149" s="178">
        <v>0.0495</v>
      </c>
      <c r="R149" s="178">
        <f>Q149*H149</f>
        <v>4.702500000000001</v>
      </c>
      <c r="S149" s="178">
        <v>0</v>
      </c>
      <c r="T149" s="179">
        <f>S149*H149</f>
        <v>0</v>
      </c>
      <c r="AR149" s="18" t="s">
        <v>109</v>
      </c>
      <c r="AT149" s="18" t="s">
        <v>175</v>
      </c>
      <c r="AU149" s="18" t="s">
        <v>86</v>
      </c>
      <c r="AY149" s="18" t="s">
        <v>173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22</v>
      </c>
      <c r="BK149" s="180">
        <f>ROUND(I149*H149,2)</f>
        <v>0</v>
      </c>
      <c r="BL149" s="18" t="s">
        <v>109</v>
      </c>
      <c r="BM149" s="18" t="s">
        <v>249</v>
      </c>
    </row>
    <row r="150" spans="2:47" s="1" customFormat="1" ht="27">
      <c r="B150" s="35"/>
      <c r="D150" s="181" t="s">
        <v>180</v>
      </c>
      <c r="F150" s="182" t="s">
        <v>250</v>
      </c>
      <c r="I150" s="142"/>
      <c r="L150" s="35"/>
      <c r="M150" s="64"/>
      <c r="N150" s="36"/>
      <c r="O150" s="36"/>
      <c r="P150" s="36"/>
      <c r="Q150" s="36"/>
      <c r="R150" s="36"/>
      <c r="S150" s="36"/>
      <c r="T150" s="65"/>
      <c r="AT150" s="18" t="s">
        <v>180</v>
      </c>
      <c r="AU150" s="18" t="s">
        <v>86</v>
      </c>
    </row>
    <row r="151" spans="2:47" s="1" customFormat="1" ht="40.5">
      <c r="B151" s="35"/>
      <c r="D151" s="181" t="s">
        <v>236</v>
      </c>
      <c r="F151" s="219" t="s">
        <v>251</v>
      </c>
      <c r="I151" s="142"/>
      <c r="L151" s="35"/>
      <c r="M151" s="64"/>
      <c r="N151" s="36"/>
      <c r="O151" s="36"/>
      <c r="P151" s="36"/>
      <c r="Q151" s="36"/>
      <c r="R151" s="36"/>
      <c r="S151" s="36"/>
      <c r="T151" s="65"/>
      <c r="AT151" s="18" t="s">
        <v>236</v>
      </c>
      <c r="AU151" s="18" t="s">
        <v>86</v>
      </c>
    </row>
    <row r="152" spans="2:51" s="12" customFormat="1" ht="13.5">
      <c r="B152" s="183"/>
      <c r="D152" s="181" t="s">
        <v>182</v>
      </c>
      <c r="E152" s="184" t="s">
        <v>20</v>
      </c>
      <c r="F152" s="185" t="s">
        <v>252</v>
      </c>
      <c r="H152" s="186" t="s">
        <v>20</v>
      </c>
      <c r="I152" s="187"/>
      <c r="L152" s="183"/>
      <c r="M152" s="188"/>
      <c r="N152" s="189"/>
      <c r="O152" s="189"/>
      <c r="P152" s="189"/>
      <c r="Q152" s="189"/>
      <c r="R152" s="189"/>
      <c r="S152" s="189"/>
      <c r="T152" s="190"/>
      <c r="AT152" s="186" t="s">
        <v>182</v>
      </c>
      <c r="AU152" s="186" t="s">
        <v>86</v>
      </c>
      <c r="AV152" s="12" t="s">
        <v>22</v>
      </c>
      <c r="AW152" s="12" t="s">
        <v>41</v>
      </c>
      <c r="AX152" s="12" t="s">
        <v>78</v>
      </c>
      <c r="AY152" s="186" t="s">
        <v>173</v>
      </c>
    </row>
    <row r="153" spans="2:51" s="13" customFormat="1" ht="13.5">
      <c r="B153" s="191"/>
      <c r="D153" s="181" t="s">
        <v>182</v>
      </c>
      <c r="E153" s="192" t="s">
        <v>20</v>
      </c>
      <c r="F153" s="193" t="s">
        <v>253</v>
      </c>
      <c r="H153" s="194">
        <v>95</v>
      </c>
      <c r="I153" s="195"/>
      <c r="L153" s="191"/>
      <c r="M153" s="196"/>
      <c r="N153" s="197"/>
      <c r="O153" s="197"/>
      <c r="P153" s="197"/>
      <c r="Q153" s="197"/>
      <c r="R153" s="197"/>
      <c r="S153" s="197"/>
      <c r="T153" s="198"/>
      <c r="AT153" s="192" t="s">
        <v>182</v>
      </c>
      <c r="AU153" s="192" t="s">
        <v>86</v>
      </c>
      <c r="AV153" s="13" t="s">
        <v>86</v>
      </c>
      <c r="AW153" s="13" t="s">
        <v>41</v>
      </c>
      <c r="AX153" s="13" t="s">
        <v>78</v>
      </c>
      <c r="AY153" s="192" t="s">
        <v>173</v>
      </c>
    </row>
    <row r="154" spans="2:51" s="14" customFormat="1" ht="13.5">
      <c r="B154" s="199"/>
      <c r="D154" s="181" t="s">
        <v>182</v>
      </c>
      <c r="E154" s="220" t="s">
        <v>20</v>
      </c>
      <c r="F154" s="221" t="s">
        <v>184</v>
      </c>
      <c r="H154" s="222">
        <v>95</v>
      </c>
      <c r="I154" s="204"/>
      <c r="L154" s="199"/>
      <c r="M154" s="205"/>
      <c r="N154" s="206"/>
      <c r="O154" s="206"/>
      <c r="P154" s="206"/>
      <c r="Q154" s="206"/>
      <c r="R154" s="206"/>
      <c r="S154" s="206"/>
      <c r="T154" s="207"/>
      <c r="AT154" s="208" t="s">
        <v>182</v>
      </c>
      <c r="AU154" s="208" t="s">
        <v>86</v>
      </c>
      <c r="AV154" s="14" t="s">
        <v>109</v>
      </c>
      <c r="AW154" s="14" t="s">
        <v>41</v>
      </c>
      <c r="AX154" s="14" t="s">
        <v>22</v>
      </c>
      <c r="AY154" s="208" t="s">
        <v>173</v>
      </c>
    </row>
    <row r="155" spans="2:63" s="11" customFormat="1" ht="29.25" customHeight="1">
      <c r="B155" s="154"/>
      <c r="D155" s="165" t="s">
        <v>77</v>
      </c>
      <c r="E155" s="166" t="s">
        <v>109</v>
      </c>
      <c r="F155" s="166" t="s">
        <v>254</v>
      </c>
      <c r="I155" s="157"/>
      <c r="J155" s="167">
        <f>BK155</f>
        <v>0</v>
      </c>
      <c r="L155" s="154"/>
      <c r="M155" s="159"/>
      <c r="N155" s="160"/>
      <c r="O155" s="160"/>
      <c r="P155" s="161">
        <f>SUM(P156:P159)</f>
        <v>0</v>
      </c>
      <c r="Q155" s="160"/>
      <c r="R155" s="161">
        <f>SUM(R156:R159)</f>
        <v>0.002</v>
      </c>
      <c r="S155" s="160"/>
      <c r="T155" s="162">
        <f>SUM(T156:T159)</f>
        <v>0</v>
      </c>
      <c r="AR155" s="155" t="s">
        <v>22</v>
      </c>
      <c r="AT155" s="163" t="s">
        <v>77</v>
      </c>
      <c r="AU155" s="163" t="s">
        <v>22</v>
      </c>
      <c r="AY155" s="155" t="s">
        <v>173</v>
      </c>
      <c r="BK155" s="164">
        <f>SUM(BK156:BK159)</f>
        <v>0</v>
      </c>
    </row>
    <row r="156" spans="2:65" s="1" customFormat="1" ht="22.5" customHeight="1">
      <c r="B156" s="168"/>
      <c r="C156" s="169" t="s">
        <v>255</v>
      </c>
      <c r="D156" s="169" t="s">
        <v>175</v>
      </c>
      <c r="E156" s="170" t="s">
        <v>256</v>
      </c>
      <c r="F156" s="171" t="s">
        <v>257</v>
      </c>
      <c r="G156" s="172" t="s">
        <v>108</v>
      </c>
      <c r="H156" s="173">
        <v>4</v>
      </c>
      <c r="I156" s="174"/>
      <c r="J156" s="175">
        <f>ROUND(I156*H156,2)</f>
        <v>0</v>
      </c>
      <c r="K156" s="171" t="s">
        <v>178</v>
      </c>
      <c r="L156" s="35"/>
      <c r="M156" s="176" t="s">
        <v>20</v>
      </c>
      <c r="N156" s="177" t="s">
        <v>49</v>
      </c>
      <c r="O156" s="36"/>
      <c r="P156" s="178">
        <f>O156*H156</f>
        <v>0</v>
      </c>
      <c r="Q156" s="178">
        <v>0.0005</v>
      </c>
      <c r="R156" s="178">
        <f>Q156*H156</f>
        <v>0.002</v>
      </c>
      <c r="S156" s="178">
        <v>0</v>
      </c>
      <c r="T156" s="179">
        <f>S156*H156</f>
        <v>0</v>
      </c>
      <c r="AR156" s="18" t="s">
        <v>109</v>
      </c>
      <c r="AT156" s="18" t="s">
        <v>175</v>
      </c>
      <c r="AU156" s="18" t="s">
        <v>86</v>
      </c>
      <c r="AY156" s="18" t="s">
        <v>173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22</v>
      </c>
      <c r="BK156" s="180">
        <f>ROUND(I156*H156,2)</f>
        <v>0</v>
      </c>
      <c r="BL156" s="18" t="s">
        <v>109</v>
      </c>
      <c r="BM156" s="18" t="s">
        <v>258</v>
      </c>
    </row>
    <row r="157" spans="2:47" s="1" customFormat="1" ht="27">
      <c r="B157" s="35"/>
      <c r="D157" s="181" t="s">
        <v>180</v>
      </c>
      <c r="F157" s="182" t="s">
        <v>259</v>
      </c>
      <c r="I157" s="142"/>
      <c r="L157" s="35"/>
      <c r="M157" s="64"/>
      <c r="N157" s="36"/>
      <c r="O157" s="36"/>
      <c r="P157" s="36"/>
      <c r="Q157" s="36"/>
      <c r="R157" s="36"/>
      <c r="S157" s="36"/>
      <c r="T157" s="65"/>
      <c r="AT157" s="18" t="s">
        <v>180</v>
      </c>
      <c r="AU157" s="18" t="s">
        <v>86</v>
      </c>
    </row>
    <row r="158" spans="2:51" s="13" customFormat="1" ht="13.5">
      <c r="B158" s="191"/>
      <c r="D158" s="181" t="s">
        <v>182</v>
      </c>
      <c r="E158" s="192" t="s">
        <v>20</v>
      </c>
      <c r="F158" s="193" t="s">
        <v>106</v>
      </c>
      <c r="H158" s="194">
        <v>4</v>
      </c>
      <c r="I158" s="195"/>
      <c r="L158" s="191"/>
      <c r="M158" s="196"/>
      <c r="N158" s="197"/>
      <c r="O158" s="197"/>
      <c r="P158" s="197"/>
      <c r="Q158" s="197"/>
      <c r="R158" s="197"/>
      <c r="S158" s="197"/>
      <c r="T158" s="198"/>
      <c r="AT158" s="192" t="s">
        <v>182</v>
      </c>
      <c r="AU158" s="192" t="s">
        <v>86</v>
      </c>
      <c r="AV158" s="13" t="s">
        <v>86</v>
      </c>
      <c r="AW158" s="13" t="s">
        <v>41</v>
      </c>
      <c r="AX158" s="13" t="s">
        <v>78</v>
      </c>
      <c r="AY158" s="192" t="s">
        <v>173</v>
      </c>
    </row>
    <row r="159" spans="2:51" s="14" customFormat="1" ht="13.5">
      <c r="B159" s="199"/>
      <c r="D159" s="181" t="s">
        <v>182</v>
      </c>
      <c r="E159" s="220" t="s">
        <v>20</v>
      </c>
      <c r="F159" s="221" t="s">
        <v>184</v>
      </c>
      <c r="H159" s="222">
        <v>4</v>
      </c>
      <c r="I159" s="204"/>
      <c r="L159" s="199"/>
      <c r="M159" s="205"/>
      <c r="N159" s="206"/>
      <c r="O159" s="206"/>
      <c r="P159" s="206"/>
      <c r="Q159" s="206"/>
      <c r="R159" s="206"/>
      <c r="S159" s="206"/>
      <c r="T159" s="207"/>
      <c r="AT159" s="208" t="s">
        <v>182</v>
      </c>
      <c r="AU159" s="208" t="s">
        <v>86</v>
      </c>
      <c r="AV159" s="14" t="s">
        <v>109</v>
      </c>
      <c r="AW159" s="14" t="s">
        <v>41</v>
      </c>
      <c r="AX159" s="14" t="s">
        <v>22</v>
      </c>
      <c r="AY159" s="208" t="s">
        <v>173</v>
      </c>
    </row>
    <row r="160" spans="2:63" s="11" customFormat="1" ht="29.25" customHeight="1">
      <c r="B160" s="154"/>
      <c r="D160" s="165" t="s">
        <v>77</v>
      </c>
      <c r="E160" s="166" t="s">
        <v>201</v>
      </c>
      <c r="F160" s="166" t="s">
        <v>260</v>
      </c>
      <c r="I160" s="157"/>
      <c r="J160" s="167">
        <f>BK160</f>
        <v>0</v>
      </c>
      <c r="L160" s="154"/>
      <c r="M160" s="159"/>
      <c r="N160" s="160"/>
      <c r="O160" s="160"/>
      <c r="P160" s="161">
        <f>SUM(P161:P180)</f>
        <v>0</v>
      </c>
      <c r="Q160" s="160"/>
      <c r="R160" s="161">
        <f>SUM(R161:R180)</f>
        <v>0.0017825</v>
      </c>
      <c r="S160" s="160"/>
      <c r="T160" s="162">
        <f>SUM(T161:T180)</f>
        <v>0</v>
      </c>
      <c r="AR160" s="155" t="s">
        <v>22</v>
      </c>
      <c r="AT160" s="163" t="s">
        <v>77</v>
      </c>
      <c r="AU160" s="163" t="s">
        <v>22</v>
      </c>
      <c r="AY160" s="155" t="s">
        <v>173</v>
      </c>
      <c r="BK160" s="164">
        <f>SUM(BK161:BK180)</f>
        <v>0</v>
      </c>
    </row>
    <row r="161" spans="2:65" s="1" customFormat="1" ht="22.5" customHeight="1">
      <c r="B161" s="168"/>
      <c r="C161" s="169" t="s">
        <v>118</v>
      </c>
      <c r="D161" s="169" t="s">
        <v>175</v>
      </c>
      <c r="E161" s="170" t="s">
        <v>261</v>
      </c>
      <c r="F161" s="171" t="s">
        <v>262</v>
      </c>
      <c r="G161" s="172" t="s">
        <v>94</v>
      </c>
      <c r="H161" s="173">
        <v>0.25</v>
      </c>
      <c r="I161" s="174"/>
      <c r="J161" s="175">
        <f>ROUND(I161*H161,2)</f>
        <v>0</v>
      </c>
      <c r="K161" s="171" t="s">
        <v>178</v>
      </c>
      <c r="L161" s="35"/>
      <c r="M161" s="176" t="s">
        <v>20</v>
      </c>
      <c r="N161" s="177" t="s">
        <v>49</v>
      </c>
      <c r="O161" s="36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AR161" s="18" t="s">
        <v>109</v>
      </c>
      <c r="AT161" s="18" t="s">
        <v>175</v>
      </c>
      <c r="AU161" s="18" t="s">
        <v>86</v>
      </c>
      <c r="AY161" s="18" t="s">
        <v>173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22</v>
      </c>
      <c r="BK161" s="180">
        <f>ROUND(I161*H161,2)</f>
        <v>0</v>
      </c>
      <c r="BL161" s="18" t="s">
        <v>109</v>
      </c>
      <c r="BM161" s="18" t="s">
        <v>263</v>
      </c>
    </row>
    <row r="162" spans="2:47" s="1" customFormat="1" ht="13.5">
      <c r="B162" s="35"/>
      <c r="D162" s="181" t="s">
        <v>180</v>
      </c>
      <c r="F162" s="182" t="s">
        <v>264</v>
      </c>
      <c r="I162" s="142"/>
      <c r="L162" s="35"/>
      <c r="M162" s="64"/>
      <c r="N162" s="36"/>
      <c r="O162" s="36"/>
      <c r="P162" s="36"/>
      <c r="Q162" s="36"/>
      <c r="R162" s="36"/>
      <c r="S162" s="36"/>
      <c r="T162" s="65"/>
      <c r="AT162" s="18" t="s">
        <v>180</v>
      </c>
      <c r="AU162" s="18" t="s">
        <v>86</v>
      </c>
    </row>
    <row r="163" spans="2:51" s="13" customFormat="1" ht="13.5">
      <c r="B163" s="191"/>
      <c r="D163" s="181" t="s">
        <v>182</v>
      </c>
      <c r="E163" s="192" t="s">
        <v>20</v>
      </c>
      <c r="F163" s="193" t="s">
        <v>96</v>
      </c>
      <c r="H163" s="194">
        <v>0.25</v>
      </c>
      <c r="I163" s="195"/>
      <c r="L163" s="191"/>
      <c r="M163" s="196"/>
      <c r="N163" s="197"/>
      <c r="O163" s="197"/>
      <c r="P163" s="197"/>
      <c r="Q163" s="197"/>
      <c r="R163" s="197"/>
      <c r="S163" s="197"/>
      <c r="T163" s="198"/>
      <c r="AT163" s="192" t="s">
        <v>182</v>
      </c>
      <c r="AU163" s="192" t="s">
        <v>86</v>
      </c>
      <c r="AV163" s="13" t="s">
        <v>86</v>
      </c>
      <c r="AW163" s="13" t="s">
        <v>41</v>
      </c>
      <c r="AX163" s="13" t="s">
        <v>78</v>
      </c>
      <c r="AY163" s="192" t="s">
        <v>173</v>
      </c>
    </row>
    <row r="164" spans="2:51" s="14" customFormat="1" ht="13.5">
      <c r="B164" s="199"/>
      <c r="D164" s="200" t="s">
        <v>182</v>
      </c>
      <c r="E164" s="201" t="s">
        <v>20</v>
      </c>
      <c r="F164" s="202" t="s">
        <v>184</v>
      </c>
      <c r="H164" s="203">
        <v>0.25</v>
      </c>
      <c r="I164" s="204"/>
      <c r="L164" s="199"/>
      <c r="M164" s="205"/>
      <c r="N164" s="206"/>
      <c r="O164" s="206"/>
      <c r="P164" s="206"/>
      <c r="Q164" s="206"/>
      <c r="R164" s="206"/>
      <c r="S164" s="206"/>
      <c r="T164" s="207"/>
      <c r="AT164" s="208" t="s">
        <v>182</v>
      </c>
      <c r="AU164" s="208" t="s">
        <v>86</v>
      </c>
      <c r="AV164" s="14" t="s">
        <v>109</v>
      </c>
      <c r="AW164" s="14" t="s">
        <v>41</v>
      </c>
      <c r="AX164" s="14" t="s">
        <v>22</v>
      </c>
      <c r="AY164" s="208" t="s">
        <v>173</v>
      </c>
    </row>
    <row r="165" spans="2:65" s="1" customFormat="1" ht="22.5" customHeight="1">
      <c r="B165" s="168"/>
      <c r="C165" s="169" t="s">
        <v>8</v>
      </c>
      <c r="D165" s="169" t="s">
        <v>175</v>
      </c>
      <c r="E165" s="170" t="s">
        <v>265</v>
      </c>
      <c r="F165" s="171" t="s">
        <v>266</v>
      </c>
      <c r="G165" s="172" t="s">
        <v>94</v>
      </c>
      <c r="H165" s="173">
        <v>0.25</v>
      </c>
      <c r="I165" s="174"/>
      <c r="J165" s="175">
        <f>ROUND(I165*H165,2)</f>
        <v>0</v>
      </c>
      <c r="K165" s="171" t="s">
        <v>178</v>
      </c>
      <c r="L165" s="35"/>
      <c r="M165" s="176" t="s">
        <v>20</v>
      </c>
      <c r="N165" s="177" t="s">
        <v>49</v>
      </c>
      <c r="O165" s="36"/>
      <c r="P165" s="178">
        <f>O165*H165</f>
        <v>0</v>
      </c>
      <c r="Q165" s="178">
        <v>0</v>
      </c>
      <c r="R165" s="178">
        <f>Q165*H165</f>
        <v>0</v>
      </c>
      <c r="S165" s="178">
        <v>0</v>
      </c>
      <c r="T165" s="179">
        <f>S165*H165</f>
        <v>0</v>
      </c>
      <c r="AR165" s="18" t="s">
        <v>109</v>
      </c>
      <c r="AT165" s="18" t="s">
        <v>175</v>
      </c>
      <c r="AU165" s="18" t="s">
        <v>86</v>
      </c>
      <c r="AY165" s="18" t="s">
        <v>173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22</v>
      </c>
      <c r="BK165" s="180">
        <f>ROUND(I165*H165,2)</f>
        <v>0</v>
      </c>
      <c r="BL165" s="18" t="s">
        <v>109</v>
      </c>
      <c r="BM165" s="18" t="s">
        <v>267</v>
      </c>
    </row>
    <row r="166" spans="2:47" s="1" customFormat="1" ht="27">
      <c r="B166" s="35"/>
      <c r="D166" s="181" t="s">
        <v>180</v>
      </c>
      <c r="F166" s="182" t="s">
        <v>268</v>
      </c>
      <c r="I166" s="142"/>
      <c r="L166" s="35"/>
      <c r="M166" s="64"/>
      <c r="N166" s="36"/>
      <c r="O166" s="36"/>
      <c r="P166" s="36"/>
      <c r="Q166" s="36"/>
      <c r="R166" s="36"/>
      <c r="S166" s="36"/>
      <c r="T166" s="65"/>
      <c r="AT166" s="18" t="s">
        <v>180</v>
      </c>
      <c r="AU166" s="18" t="s">
        <v>86</v>
      </c>
    </row>
    <row r="167" spans="2:51" s="13" customFormat="1" ht="13.5">
      <c r="B167" s="191"/>
      <c r="D167" s="181" t="s">
        <v>182</v>
      </c>
      <c r="E167" s="192" t="s">
        <v>20</v>
      </c>
      <c r="F167" s="193" t="s">
        <v>96</v>
      </c>
      <c r="H167" s="194">
        <v>0.25</v>
      </c>
      <c r="I167" s="195"/>
      <c r="L167" s="191"/>
      <c r="M167" s="196"/>
      <c r="N167" s="197"/>
      <c r="O167" s="197"/>
      <c r="P167" s="197"/>
      <c r="Q167" s="197"/>
      <c r="R167" s="197"/>
      <c r="S167" s="197"/>
      <c r="T167" s="198"/>
      <c r="AT167" s="192" t="s">
        <v>182</v>
      </c>
      <c r="AU167" s="192" t="s">
        <v>86</v>
      </c>
      <c r="AV167" s="13" t="s">
        <v>86</v>
      </c>
      <c r="AW167" s="13" t="s">
        <v>41</v>
      </c>
      <c r="AX167" s="13" t="s">
        <v>78</v>
      </c>
      <c r="AY167" s="192" t="s">
        <v>173</v>
      </c>
    </row>
    <row r="168" spans="2:51" s="14" customFormat="1" ht="13.5">
      <c r="B168" s="199"/>
      <c r="D168" s="200" t="s">
        <v>182</v>
      </c>
      <c r="E168" s="201" t="s">
        <v>20</v>
      </c>
      <c r="F168" s="202" t="s">
        <v>184</v>
      </c>
      <c r="H168" s="203">
        <v>0.25</v>
      </c>
      <c r="I168" s="204"/>
      <c r="L168" s="199"/>
      <c r="M168" s="205"/>
      <c r="N168" s="206"/>
      <c r="O168" s="206"/>
      <c r="P168" s="206"/>
      <c r="Q168" s="206"/>
      <c r="R168" s="206"/>
      <c r="S168" s="206"/>
      <c r="T168" s="207"/>
      <c r="AT168" s="208" t="s">
        <v>182</v>
      </c>
      <c r="AU168" s="208" t="s">
        <v>86</v>
      </c>
      <c r="AV168" s="14" t="s">
        <v>109</v>
      </c>
      <c r="AW168" s="14" t="s">
        <v>41</v>
      </c>
      <c r="AX168" s="14" t="s">
        <v>22</v>
      </c>
      <c r="AY168" s="208" t="s">
        <v>173</v>
      </c>
    </row>
    <row r="169" spans="2:65" s="1" customFormat="1" ht="22.5" customHeight="1">
      <c r="B169" s="168"/>
      <c r="C169" s="169" t="s">
        <v>269</v>
      </c>
      <c r="D169" s="169" t="s">
        <v>175</v>
      </c>
      <c r="E169" s="170" t="s">
        <v>270</v>
      </c>
      <c r="F169" s="171" t="s">
        <v>271</v>
      </c>
      <c r="G169" s="172" t="s">
        <v>94</v>
      </c>
      <c r="H169" s="173">
        <v>0.25</v>
      </c>
      <c r="I169" s="174"/>
      <c r="J169" s="175">
        <f>ROUND(I169*H169,2)</f>
        <v>0</v>
      </c>
      <c r="K169" s="171" t="s">
        <v>178</v>
      </c>
      <c r="L169" s="35"/>
      <c r="M169" s="176" t="s">
        <v>20</v>
      </c>
      <c r="N169" s="177" t="s">
        <v>49</v>
      </c>
      <c r="O169" s="36"/>
      <c r="P169" s="178">
        <f>O169*H169</f>
        <v>0</v>
      </c>
      <c r="Q169" s="178">
        <v>0.00652</v>
      </c>
      <c r="R169" s="178">
        <f>Q169*H169</f>
        <v>0.00163</v>
      </c>
      <c r="S169" s="178">
        <v>0</v>
      </c>
      <c r="T169" s="179">
        <f>S169*H169</f>
        <v>0</v>
      </c>
      <c r="AR169" s="18" t="s">
        <v>109</v>
      </c>
      <c r="AT169" s="18" t="s">
        <v>175</v>
      </c>
      <c r="AU169" s="18" t="s">
        <v>86</v>
      </c>
      <c r="AY169" s="18" t="s">
        <v>173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22</v>
      </c>
      <c r="BK169" s="180">
        <f>ROUND(I169*H169,2)</f>
        <v>0</v>
      </c>
      <c r="BL169" s="18" t="s">
        <v>109</v>
      </c>
      <c r="BM169" s="18" t="s">
        <v>272</v>
      </c>
    </row>
    <row r="170" spans="2:47" s="1" customFormat="1" ht="13.5">
      <c r="B170" s="35"/>
      <c r="D170" s="181" t="s">
        <v>180</v>
      </c>
      <c r="F170" s="182" t="s">
        <v>273</v>
      </c>
      <c r="I170" s="142"/>
      <c r="L170" s="35"/>
      <c r="M170" s="64"/>
      <c r="N170" s="36"/>
      <c r="O170" s="36"/>
      <c r="P170" s="36"/>
      <c r="Q170" s="36"/>
      <c r="R170" s="36"/>
      <c r="S170" s="36"/>
      <c r="T170" s="65"/>
      <c r="AT170" s="18" t="s">
        <v>180</v>
      </c>
      <c r="AU170" s="18" t="s">
        <v>86</v>
      </c>
    </row>
    <row r="171" spans="2:51" s="13" customFormat="1" ht="13.5">
      <c r="B171" s="191"/>
      <c r="D171" s="181" t="s">
        <v>182</v>
      </c>
      <c r="E171" s="192" t="s">
        <v>20</v>
      </c>
      <c r="F171" s="193" t="s">
        <v>96</v>
      </c>
      <c r="H171" s="194">
        <v>0.25</v>
      </c>
      <c r="I171" s="195"/>
      <c r="L171" s="191"/>
      <c r="M171" s="196"/>
      <c r="N171" s="197"/>
      <c r="O171" s="197"/>
      <c r="P171" s="197"/>
      <c r="Q171" s="197"/>
      <c r="R171" s="197"/>
      <c r="S171" s="197"/>
      <c r="T171" s="198"/>
      <c r="AT171" s="192" t="s">
        <v>182</v>
      </c>
      <c r="AU171" s="192" t="s">
        <v>86</v>
      </c>
      <c r="AV171" s="13" t="s">
        <v>86</v>
      </c>
      <c r="AW171" s="13" t="s">
        <v>41</v>
      </c>
      <c r="AX171" s="13" t="s">
        <v>78</v>
      </c>
      <c r="AY171" s="192" t="s">
        <v>173</v>
      </c>
    </row>
    <row r="172" spans="2:51" s="14" customFormat="1" ht="13.5">
      <c r="B172" s="199"/>
      <c r="D172" s="200" t="s">
        <v>182</v>
      </c>
      <c r="E172" s="201" t="s">
        <v>20</v>
      </c>
      <c r="F172" s="202" t="s">
        <v>184</v>
      </c>
      <c r="H172" s="203">
        <v>0.25</v>
      </c>
      <c r="I172" s="204"/>
      <c r="L172" s="199"/>
      <c r="M172" s="205"/>
      <c r="N172" s="206"/>
      <c r="O172" s="206"/>
      <c r="P172" s="206"/>
      <c r="Q172" s="206"/>
      <c r="R172" s="206"/>
      <c r="S172" s="206"/>
      <c r="T172" s="207"/>
      <c r="AT172" s="208" t="s">
        <v>182</v>
      </c>
      <c r="AU172" s="208" t="s">
        <v>86</v>
      </c>
      <c r="AV172" s="14" t="s">
        <v>109</v>
      </c>
      <c r="AW172" s="14" t="s">
        <v>41</v>
      </c>
      <c r="AX172" s="14" t="s">
        <v>22</v>
      </c>
      <c r="AY172" s="208" t="s">
        <v>173</v>
      </c>
    </row>
    <row r="173" spans="2:65" s="1" customFormat="1" ht="22.5" customHeight="1">
      <c r="B173" s="168"/>
      <c r="C173" s="169" t="s">
        <v>274</v>
      </c>
      <c r="D173" s="169" t="s">
        <v>175</v>
      </c>
      <c r="E173" s="170" t="s">
        <v>275</v>
      </c>
      <c r="F173" s="171" t="s">
        <v>276</v>
      </c>
      <c r="G173" s="172" t="s">
        <v>94</v>
      </c>
      <c r="H173" s="173">
        <v>0.25</v>
      </c>
      <c r="I173" s="174"/>
      <c r="J173" s="175">
        <f>ROUND(I173*H173,2)</f>
        <v>0</v>
      </c>
      <c r="K173" s="171" t="s">
        <v>178</v>
      </c>
      <c r="L173" s="35"/>
      <c r="M173" s="176" t="s">
        <v>20</v>
      </c>
      <c r="N173" s="177" t="s">
        <v>49</v>
      </c>
      <c r="O173" s="36"/>
      <c r="P173" s="178">
        <f>O173*H173</f>
        <v>0</v>
      </c>
      <c r="Q173" s="178">
        <v>0.00061</v>
      </c>
      <c r="R173" s="178">
        <f>Q173*H173</f>
        <v>0.0001525</v>
      </c>
      <c r="S173" s="178">
        <v>0</v>
      </c>
      <c r="T173" s="179">
        <f>S173*H173</f>
        <v>0</v>
      </c>
      <c r="AR173" s="18" t="s">
        <v>109</v>
      </c>
      <c r="AT173" s="18" t="s">
        <v>175</v>
      </c>
      <c r="AU173" s="18" t="s">
        <v>86</v>
      </c>
      <c r="AY173" s="18" t="s">
        <v>173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22</v>
      </c>
      <c r="BK173" s="180">
        <f>ROUND(I173*H173,2)</f>
        <v>0</v>
      </c>
      <c r="BL173" s="18" t="s">
        <v>109</v>
      </c>
      <c r="BM173" s="18" t="s">
        <v>277</v>
      </c>
    </row>
    <row r="174" spans="2:47" s="1" customFormat="1" ht="27">
      <c r="B174" s="35"/>
      <c r="D174" s="181" t="s">
        <v>180</v>
      </c>
      <c r="F174" s="182" t="s">
        <v>278</v>
      </c>
      <c r="I174" s="142"/>
      <c r="L174" s="35"/>
      <c r="M174" s="64"/>
      <c r="N174" s="36"/>
      <c r="O174" s="36"/>
      <c r="P174" s="36"/>
      <c r="Q174" s="36"/>
      <c r="R174" s="36"/>
      <c r="S174" s="36"/>
      <c r="T174" s="65"/>
      <c r="AT174" s="18" t="s">
        <v>180</v>
      </c>
      <c r="AU174" s="18" t="s">
        <v>86</v>
      </c>
    </row>
    <row r="175" spans="2:51" s="13" customFormat="1" ht="13.5">
      <c r="B175" s="191"/>
      <c r="D175" s="181" t="s">
        <v>182</v>
      </c>
      <c r="E175" s="192" t="s">
        <v>20</v>
      </c>
      <c r="F175" s="193" t="s">
        <v>96</v>
      </c>
      <c r="H175" s="194">
        <v>0.25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182</v>
      </c>
      <c r="AU175" s="192" t="s">
        <v>86</v>
      </c>
      <c r="AV175" s="13" t="s">
        <v>86</v>
      </c>
      <c r="AW175" s="13" t="s">
        <v>41</v>
      </c>
      <c r="AX175" s="13" t="s">
        <v>78</v>
      </c>
      <c r="AY175" s="192" t="s">
        <v>173</v>
      </c>
    </row>
    <row r="176" spans="2:51" s="14" customFormat="1" ht="13.5">
      <c r="B176" s="199"/>
      <c r="D176" s="200" t="s">
        <v>182</v>
      </c>
      <c r="E176" s="201" t="s">
        <v>20</v>
      </c>
      <c r="F176" s="202" t="s">
        <v>184</v>
      </c>
      <c r="H176" s="203">
        <v>0.25</v>
      </c>
      <c r="I176" s="204"/>
      <c r="L176" s="199"/>
      <c r="M176" s="205"/>
      <c r="N176" s="206"/>
      <c r="O176" s="206"/>
      <c r="P176" s="206"/>
      <c r="Q176" s="206"/>
      <c r="R176" s="206"/>
      <c r="S176" s="206"/>
      <c r="T176" s="207"/>
      <c r="AT176" s="208" t="s">
        <v>182</v>
      </c>
      <c r="AU176" s="208" t="s">
        <v>86</v>
      </c>
      <c r="AV176" s="14" t="s">
        <v>109</v>
      </c>
      <c r="AW176" s="14" t="s">
        <v>41</v>
      </c>
      <c r="AX176" s="14" t="s">
        <v>22</v>
      </c>
      <c r="AY176" s="208" t="s">
        <v>173</v>
      </c>
    </row>
    <row r="177" spans="2:65" s="1" customFormat="1" ht="22.5" customHeight="1">
      <c r="B177" s="168"/>
      <c r="C177" s="169" t="s">
        <v>279</v>
      </c>
      <c r="D177" s="169" t="s">
        <v>175</v>
      </c>
      <c r="E177" s="170" t="s">
        <v>280</v>
      </c>
      <c r="F177" s="171" t="s">
        <v>281</v>
      </c>
      <c r="G177" s="172" t="s">
        <v>94</v>
      </c>
      <c r="H177" s="173">
        <v>0.25</v>
      </c>
      <c r="I177" s="174"/>
      <c r="J177" s="175">
        <f>ROUND(I177*H177,2)</f>
        <v>0</v>
      </c>
      <c r="K177" s="171" t="s">
        <v>178</v>
      </c>
      <c r="L177" s="35"/>
      <c r="M177" s="176" t="s">
        <v>20</v>
      </c>
      <c r="N177" s="177" t="s">
        <v>49</v>
      </c>
      <c r="O177" s="36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AR177" s="18" t="s">
        <v>109</v>
      </c>
      <c r="AT177" s="18" t="s">
        <v>175</v>
      </c>
      <c r="AU177" s="18" t="s">
        <v>86</v>
      </c>
      <c r="AY177" s="18" t="s">
        <v>173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22</v>
      </c>
      <c r="BK177" s="180">
        <f>ROUND(I177*H177,2)</f>
        <v>0</v>
      </c>
      <c r="BL177" s="18" t="s">
        <v>109</v>
      </c>
      <c r="BM177" s="18" t="s">
        <v>282</v>
      </c>
    </row>
    <row r="178" spans="2:47" s="1" customFormat="1" ht="27">
      <c r="B178" s="35"/>
      <c r="D178" s="181" t="s">
        <v>180</v>
      </c>
      <c r="F178" s="182" t="s">
        <v>283</v>
      </c>
      <c r="I178" s="142"/>
      <c r="L178" s="35"/>
      <c r="M178" s="64"/>
      <c r="N178" s="36"/>
      <c r="O178" s="36"/>
      <c r="P178" s="36"/>
      <c r="Q178" s="36"/>
      <c r="R178" s="36"/>
      <c r="S178" s="36"/>
      <c r="T178" s="65"/>
      <c r="AT178" s="18" t="s">
        <v>180</v>
      </c>
      <c r="AU178" s="18" t="s">
        <v>86</v>
      </c>
    </row>
    <row r="179" spans="2:51" s="13" customFormat="1" ht="13.5">
      <c r="B179" s="191"/>
      <c r="D179" s="181" t="s">
        <v>182</v>
      </c>
      <c r="E179" s="192" t="s">
        <v>20</v>
      </c>
      <c r="F179" s="193" t="s">
        <v>96</v>
      </c>
      <c r="H179" s="194">
        <v>0.25</v>
      </c>
      <c r="I179" s="195"/>
      <c r="L179" s="191"/>
      <c r="M179" s="196"/>
      <c r="N179" s="197"/>
      <c r="O179" s="197"/>
      <c r="P179" s="197"/>
      <c r="Q179" s="197"/>
      <c r="R179" s="197"/>
      <c r="S179" s="197"/>
      <c r="T179" s="198"/>
      <c r="AT179" s="192" t="s">
        <v>182</v>
      </c>
      <c r="AU179" s="192" t="s">
        <v>86</v>
      </c>
      <c r="AV179" s="13" t="s">
        <v>86</v>
      </c>
      <c r="AW179" s="13" t="s">
        <v>41</v>
      </c>
      <c r="AX179" s="13" t="s">
        <v>78</v>
      </c>
      <c r="AY179" s="192" t="s">
        <v>173</v>
      </c>
    </row>
    <row r="180" spans="2:51" s="14" customFormat="1" ht="13.5">
      <c r="B180" s="199"/>
      <c r="D180" s="181" t="s">
        <v>182</v>
      </c>
      <c r="E180" s="220" t="s">
        <v>20</v>
      </c>
      <c r="F180" s="221" t="s">
        <v>184</v>
      </c>
      <c r="H180" s="222">
        <v>0.25</v>
      </c>
      <c r="I180" s="204"/>
      <c r="L180" s="199"/>
      <c r="M180" s="205"/>
      <c r="N180" s="206"/>
      <c r="O180" s="206"/>
      <c r="P180" s="206"/>
      <c r="Q180" s="206"/>
      <c r="R180" s="206"/>
      <c r="S180" s="206"/>
      <c r="T180" s="207"/>
      <c r="AT180" s="208" t="s">
        <v>182</v>
      </c>
      <c r="AU180" s="208" t="s">
        <v>86</v>
      </c>
      <c r="AV180" s="14" t="s">
        <v>109</v>
      </c>
      <c r="AW180" s="14" t="s">
        <v>41</v>
      </c>
      <c r="AX180" s="14" t="s">
        <v>22</v>
      </c>
      <c r="AY180" s="208" t="s">
        <v>173</v>
      </c>
    </row>
    <row r="181" spans="2:63" s="11" customFormat="1" ht="29.25" customHeight="1">
      <c r="B181" s="154"/>
      <c r="D181" s="165" t="s">
        <v>77</v>
      </c>
      <c r="E181" s="166" t="s">
        <v>208</v>
      </c>
      <c r="F181" s="166" t="s">
        <v>284</v>
      </c>
      <c r="I181" s="157"/>
      <c r="J181" s="167">
        <f>BK181</f>
        <v>0</v>
      </c>
      <c r="L181" s="154"/>
      <c r="M181" s="159"/>
      <c r="N181" s="160"/>
      <c r="O181" s="160"/>
      <c r="P181" s="161">
        <f>SUM(P182:P198)</f>
        <v>0</v>
      </c>
      <c r="Q181" s="160"/>
      <c r="R181" s="161">
        <f>SUM(R182:R198)</f>
        <v>0</v>
      </c>
      <c r="S181" s="160"/>
      <c r="T181" s="162">
        <f>SUM(T182:T198)</f>
        <v>0</v>
      </c>
      <c r="AR181" s="155" t="s">
        <v>22</v>
      </c>
      <c r="AT181" s="163" t="s">
        <v>77</v>
      </c>
      <c r="AU181" s="163" t="s">
        <v>22</v>
      </c>
      <c r="AY181" s="155" t="s">
        <v>173</v>
      </c>
      <c r="BK181" s="164">
        <f>SUM(BK182:BK198)</f>
        <v>0</v>
      </c>
    </row>
    <row r="182" spans="2:65" s="1" customFormat="1" ht="22.5" customHeight="1">
      <c r="B182" s="168"/>
      <c r="C182" s="169" t="s">
        <v>285</v>
      </c>
      <c r="D182" s="169" t="s">
        <v>175</v>
      </c>
      <c r="E182" s="170" t="s">
        <v>286</v>
      </c>
      <c r="F182" s="171" t="s">
        <v>287</v>
      </c>
      <c r="G182" s="172" t="s">
        <v>94</v>
      </c>
      <c r="H182" s="173">
        <v>30</v>
      </c>
      <c r="I182" s="174"/>
      <c r="J182" s="175">
        <f>ROUND(I182*H182,2)</f>
        <v>0</v>
      </c>
      <c r="K182" s="171" t="s">
        <v>178</v>
      </c>
      <c r="L182" s="35"/>
      <c r="M182" s="176" t="s">
        <v>20</v>
      </c>
      <c r="N182" s="177" t="s">
        <v>49</v>
      </c>
      <c r="O182" s="36"/>
      <c r="P182" s="178">
        <f>O182*H182</f>
        <v>0</v>
      </c>
      <c r="Q182" s="178">
        <v>0</v>
      </c>
      <c r="R182" s="178">
        <f>Q182*H182</f>
        <v>0</v>
      </c>
      <c r="S182" s="178">
        <v>0</v>
      </c>
      <c r="T182" s="179">
        <f>S182*H182</f>
        <v>0</v>
      </c>
      <c r="AR182" s="18" t="s">
        <v>109</v>
      </c>
      <c r="AT182" s="18" t="s">
        <v>175</v>
      </c>
      <c r="AU182" s="18" t="s">
        <v>86</v>
      </c>
      <c r="AY182" s="18" t="s">
        <v>173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22</v>
      </c>
      <c r="BK182" s="180">
        <f>ROUND(I182*H182,2)</f>
        <v>0</v>
      </c>
      <c r="BL182" s="18" t="s">
        <v>109</v>
      </c>
      <c r="BM182" s="18" t="s">
        <v>288</v>
      </c>
    </row>
    <row r="183" spans="2:47" s="1" customFormat="1" ht="13.5">
      <c r="B183" s="35"/>
      <c r="D183" s="181" t="s">
        <v>180</v>
      </c>
      <c r="F183" s="182" t="s">
        <v>287</v>
      </c>
      <c r="I183" s="142"/>
      <c r="L183" s="35"/>
      <c r="M183" s="64"/>
      <c r="N183" s="36"/>
      <c r="O183" s="36"/>
      <c r="P183" s="36"/>
      <c r="Q183" s="36"/>
      <c r="R183" s="36"/>
      <c r="S183" s="36"/>
      <c r="T183" s="65"/>
      <c r="AT183" s="18" t="s">
        <v>180</v>
      </c>
      <c r="AU183" s="18" t="s">
        <v>86</v>
      </c>
    </row>
    <row r="184" spans="2:47" s="1" customFormat="1" ht="27">
      <c r="B184" s="35"/>
      <c r="D184" s="181" t="s">
        <v>236</v>
      </c>
      <c r="F184" s="219" t="s">
        <v>289</v>
      </c>
      <c r="I184" s="142"/>
      <c r="L184" s="35"/>
      <c r="M184" s="64"/>
      <c r="N184" s="36"/>
      <c r="O184" s="36"/>
      <c r="P184" s="36"/>
      <c r="Q184" s="36"/>
      <c r="R184" s="36"/>
      <c r="S184" s="36"/>
      <c r="T184" s="65"/>
      <c r="AT184" s="18" t="s">
        <v>236</v>
      </c>
      <c r="AU184" s="18" t="s">
        <v>86</v>
      </c>
    </row>
    <row r="185" spans="2:51" s="12" customFormat="1" ht="13.5">
      <c r="B185" s="183"/>
      <c r="D185" s="181" t="s">
        <v>182</v>
      </c>
      <c r="E185" s="184" t="s">
        <v>20</v>
      </c>
      <c r="F185" s="185" t="s">
        <v>189</v>
      </c>
      <c r="H185" s="186" t="s">
        <v>20</v>
      </c>
      <c r="I185" s="187"/>
      <c r="L185" s="183"/>
      <c r="M185" s="188"/>
      <c r="N185" s="189"/>
      <c r="O185" s="189"/>
      <c r="P185" s="189"/>
      <c r="Q185" s="189"/>
      <c r="R185" s="189"/>
      <c r="S185" s="189"/>
      <c r="T185" s="190"/>
      <c r="AT185" s="186" t="s">
        <v>182</v>
      </c>
      <c r="AU185" s="186" t="s">
        <v>86</v>
      </c>
      <c r="AV185" s="12" t="s">
        <v>22</v>
      </c>
      <c r="AW185" s="12" t="s">
        <v>41</v>
      </c>
      <c r="AX185" s="12" t="s">
        <v>78</v>
      </c>
      <c r="AY185" s="186" t="s">
        <v>173</v>
      </c>
    </row>
    <row r="186" spans="2:51" s="13" customFormat="1" ht="13.5">
      <c r="B186" s="191"/>
      <c r="D186" s="181" t="s">
        <v>182</v>
      </c>
      <c r="E186" s="192" t="s">
        <v>134</v>
      </c>
      <c r="F186" s="193" t="s">
        <v>136</v>
      </c>
      <c r="H186" s="194">
        <v>30</v>
      </c>
      <c r="I186" s="195"/>
      <c r="L186" s="191"/>
      <c r="M186" s="196"/>
      <c r="N186" s="197"/>
      <c r="O186" s="197"/>
      <c r="P186" s="197"/>
      <c r="Q186" s="197"/>
      <c r="R186" s="197"/>
      <c r="S186" s="197"/>
      <c r="T186" s="198"/>
      <c r="AT186" s="192" t="s">
        <v>182</v>
      </c>
      <c r="AU186" s="192" t="s">
        <v>86</v>
      </c>
      <c r="AV186" s="13" t="s">
        <v>86</v>
      </c>
      <c r="AW186" s="13" t="s">
        <v>41</v>
      </c>
      <c r="AX186" s="13" t="s">
        <v>78</v>
      </c>
      <c r="AY186" s="192" t="s">
        <v>173</v>
      </c>
    </row>
    <row r="187" spans="2:51" s="14" customFormat="1" ht="13.5">
      <c r="B187" s="199"/>
      <c r="D187" s="200" t="s">
        <v>182</v>
      </c>
      <c r="E187" s="201" t="s">
        <v>20</v>
      </c>
      <c r="F187" s="202" t="s">
        <v>184</v>
      </c>
      <c r="H187" s="203">
        <v>30</v>
      </c>
      <c r="I187" s="204"/>
      <c r="L187" s="199"/>
      <c r="M187" s="205"/>
      <c r="N187" s="206"/>
      <c r="O187" s="206"/>
      <c r="P187" s="206"/>
      <c r="Q187" s="206"/>
      <c r="R187" s="206"/>
      <c r="S187" s="206"/>
      <c r="T187" s="207"/>
      <c r="AT187" s="208" t="s">
        <v>182</v>
      </c>
      <c r="AU187" s="208" t="s">
        <v>86</v>
      </c>
      <c r="AV187" s="14" t="s">
        <v>109</v>
      </c>
      <c r="AW187" s="14" t="s">
        <v>41</v>
      </c>
      <c r="AX187" s="14" t="s">
        <v>22</v>
      </c>
      <c r="AY187" s="208" t="s">
        <v>173</v>
      </c>
    </row>
    <row r="188" spans="2:65" s="1" customFormat="1" ht="22.5" customHeight="1">
      <c r="B188" s="168"/>
      <c r="C188" s="169" t="s">
        <v>95</v>
      </c>
      <c r="D188" s="169" t="s">
        <v>175</v>
      </c>
      <c r="E188" s="170" t="s">
        <v>290</v>
      </c>
      <c r="F188" s="171" t="s">
        <v>291</v>
      </c>
      <c r="G188" s="172" t="s">
        <v>94</v>
      </c>
      <c r="H188" s="173">
        <v>85.5</v>
      </c>
      <c r="I188" s="174"/>
      <c r="J188" s="175">
        <f>ROUND(I188*H188,2)</f>
        <v>0</v>
      </c>
      <c r="K188" s="171" t="s">
        <v>178</v>
      </c>
      <c r="L188" s="35"/>
      <c r="M188" s="176" t="s">
        <v>20</v>
      </c>
      <c r="N188" s="177" t="s">
        <v>49</v>
      </c>
      <c r="O188" s="36"/>
      <c r="P188" s="178">
        <f>O188*H188</f>
        <v>0</v>
      </c>
      <c r="Q188" s="178">
        <v>0</v>
      </c>
      <c r="R188" s="178">
        <f>Q188*H188</f>
        <v>0</v>
      </c>
      <c r="S188" s="178">
        <v>0</v>
      </c>
      <c r="T188" s="179">
        <f>S188*H188</f>
        <v>0</v>
      </c>
      <c r="AR188" s="18" t="s">
        <v>109</v>
      </c>
      <c r="AT188" s="18" t="s">
        <v>175</v>
      </c>
      <c r="AU188" s="18" t="s">
        <v>86</v>
      </c>
      <c r="AY188" s="18" t="s">
        <v>173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22</v>
      </c>
      <c r="BK188" s="180">
        <f>ROUND(I188*H188,2)</f>
        <v>0</v>
      </c>
      <c r="BL188" s="18" t="s">
        <v>109</v>
      </c>
      <c r="BM188" s="18" t="s">
        <v>292</v>
      </c>
    </row>
    <row r="189" spans="2:47" s="1" customFormat="1" ht="13.5">
      <c r="B189" s="35"/>
      <c r="D189" s="181" t="s">
        <v>180</v>
      </c>
      <c r="F189" s="182" t="s">
        <v>293</v>
      </c>
      <c r="I189" s="142"/>
      <c r="L189" s="35"/>
      <c r="M189" s="64"/>
      <c r="N189" s="36"/>
      <c r="O189" s="36"/>
      <c r="P189" s="36"/>
      <c r="Q189" s="36"/>
      <c r="R189" s="36"/>
      <c r="S189" s="36"/>
      <c r="T189" s="65"/>
      <c r="AT189" s="18" t="s">
        <v>180</v>
      </c>
      <c r="AU189" s="18" t="s">
        <v>86</v>
      </c>
    </row>
    <row r="190" spans="2:47" s="1" customFormat="1" ht="27">
      <c r="B190" s="35"/>
      <c r="D190" s="181" t="s">
        <v>236</v>
      </c>
      <c r="F190" s="219" t="s">
        <v>289</v>
      </c>
      <c r="I190" s="142"/>
      <c r="L190" s="35"/>
      <c r="M190" s="64"/>
      <c r="N190" s="36"/>
      <c r="O190" s="36"/>
      <c r="P190" s="36"/>
      <c r="Q190" s="36"/>
      <c r="R190" s="36"/>
      <c r="S190" s="36"/>
      <c r="T190" s="65"/>
      <c r="AT190" s="18" t="s">
        <v>236</v>
      </c>
      <c r="AU190" s="18" t="s">
        <v>86</v>
      </c>
    </row>
    <row r="191" spans="2:51" s="12" customFormat="1" ht="13.5">
      <c r="B191" s="183"/>
      <c r="D191" s="181" t="s">
        <v>182</v>
      </c>
      <c r="E191" s="184" t="s">
        <v>20</v>
      </c>
      <c r="F191" s="185" t="s">
        <v>294</v>
      </c>
      <c r="H191" s="186" t="s">
        <v>20</v>
      </c>
      <c r="I191" s="187"/>
      <c r="L191" s="183"/>
      <c r="M191" s="188"/>
      <c r="N191" s="189"/>
      <c r="O191" s="189"/>
      <c r="P191" s="189"/>
      <c r="Q191" s="189"/>
      <c r="R191" s="189"/>
      <c r="S191" s="189"/>
      <c r="T191" s="190"/>
      <c r="AT191" s="186" t="s">
        <v>182</v>
      </c>
      <c r="AU191" s="186" t="s">
        <v>86</v>
      </c>
      <c r="AV191" s="12" t="s">
        <v>22</v>
      </c>
      <c r="AW191" s="12" t="s">
        <v>41</v>
      </c>
      <c r="AX191" s="12" t="s">
        <v>78</v>
      </c>
      <c r="AY191" s="186" t="s">
        <v>173</v>
      </c>
    </row>
    <row r="192" spans="2:51" s="13" customFormat="1" ht="13.5">
      <c r="B192" s="191"/>
      <c r="D192" s="181" t="s">
        <v>182</v>
      </c>
      <c r="E192" s="192" t="s">
        <v>20</v>
      </c>
      <c r="F192" s="193" t="s">
        <v>295</v>
      </c>
      <c r="H192" s="194">
        <v>85.5</v>
      </c>
      <c r="I192" s="195"/>
      <c r="L192" s="191"/>
      <c r="M192" s="196"/>
      <c r="N192" s="197"/>
      <c r="O192" s="197"/>
      <c r="P192" s="197"/>
      <c r="Q192" s="197"/>
      <c r="R192" s="197"/>
      <c r="S192" s="197"/>
      <c r="T192" s="198"/>
      <c r="AT192" s="192" t="s">
        <v>182</v>
      </c>
      <c r="AU192" s="192" t="s">
        <v>86</v>
      </c>
      <c r="AV192" s="13" t="s">
        <v>86</v>
      </c>
      <c r="AW192" s="13" t="s">
        <v>41</v>
      </c>
      <c r="AX192" s="13" t="s">
        <v>78</v>
      </c>
      <c r="AY192" s="192" t="s">
        <v>173</v>
      </c>
    </row>
    <row r="193" spans="2:51" s="14" customFormat="1" ht="13.5">
      <c r="B193" s="199"/>
      <c r="D193" s="200" t="s">
        <v>182</v>
      </c>
      <c r="E193" s="201" t="s">
        <v>20</v>
      </c>
      <c r="F193" s="202" t="s">
        <v>184</v>
      </c>
      <c r="H193" s="203">
        <v>85.5</v>
      </c>
      <c r="I193" s="204"/>
      <c r="L193" s="199"/>
      <c r="M193" s="205"/>
      <c r="N193" s="206"/>
      <c r="O193" s="206"/>
      <c r="P193" s="206"/>
      <c r="Q193" s="206"/>
      <c r="R193" s="206"/>
      <c r="S193" s="206"/>
      <c r="T193" s="207"/>
      <c r="AT193" s="208" t="s">
        <v>182</v>
      </c>
      <c r="AU193" s="208" t="s">
        <v>86</v>
      </c>
      <c r="AV193" s="14" t="s">
        <v>109</v>
      </c>
      <c r="AW193" s="14" t="s">
        <v>41</v>
      </c>
      <c r="AX193" s="14" t="s">
        <v>22</v>
      </c>
      <c r="AY193" s="208" t="s">
        <v>173</v>
      </c>
    </row>
    <row r="194" spans="2:65" s="1" customFormat="1" ht="22.5" customHeight="1">
      <c r="B194" s="168"/>
      <c r="C194" s="169" t="s">
        <v>7</v>
      </c>
      <c r="D194" s="169" t="s">
        <v>175</v>
      </c>
      <c r="E194" s="170" t="s">
        <v>296</v>
      </c>
      <c r="F194" s="171" t="s">
        <v>297</v>
      </c>
      <c r="G194" s="172" t="s">
        <v>94</v>
      </c>
      <c r="H194" s="173">
        <v>30</v>
      </c>
      <c r="I194" s="174"/>
      <c r="J194" s="175">
        <f>ROUND(I194*H194,2)</f>
        <v>0</v>
      </c>
      <c r="K194" s="171" t="s">
        <v>20</v>
      </c>
      <c r="L194" s="35"/>
      <c r="M194" s="176" t="s">
        <v>20</v>
      </c>
      <c r="N194" s="177" t="s">
        <v>49</v>
      </c>
      <c r="O194" s="36"/>
      <c r="P194" s="178">
        <f>O194*H194</f>
        <v>0</v>
      </c>
      <c r="Q194" s="178">
        <v>0</v>
      </c>
      <c r="R194" s="178">
        <f>Q194*H194</f>
        <v>0</v>
      </c>
      <c r="S194" s="178">
        <v>0</v>
      </c>
      <c r="T194" s="179">
        <f>S194*H194</f>
        <v>0</v>
      </c>
      <c r="AR194" s="18" t="s">
        <v>109</v>
      </c>
      <c r="AT194" s="18" t="s">
        <v>175</v>
      </c>
      <c r="AU194" s="18" t="s">
        <v>86</v>
      </c>
      <c r="AY194" s="18" t="s">
        <v>173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22</v>
      </c>
      <c r="BK194" s="180">
        <f>ROUND(I194*H194,2)</f>
        <v>0</v>
      </c>
      <c r="BL194" s="18" t="s">
        <v>109</v>
      </c>
      <c r="BM194" s="18" t="s">
        <v>298</v>
      </c>
    </row>
    <row r="195" spans="2:47" s="1" customFormat="1" ht="13.5">
      <c r="B195" s="35"/>
      <c r="D195" s="181" t="s">
        <v>180</v>
      </c>
      <c r="F195" s="182" t="s">
        <v>297</v>
      </c>
      <c r="I195" s="142"/>
      <c r="L195" s="35"/>
      <c r="M195" s="64"/>
      <c r="N195" s="36"/>
      <c r="O195" s="36"/>
      <c r="P195" s="36"/>
      <c r="Q195" s="36"/>
      <c r="R195" s="36"/>
      <c r="S195" s="36"/>
      <c r="T195" s="65"/>
      <c r="AT195" s="18" t="s">
        <v>180</v>
      </c>
      <c r="AU195" s="18" t="s">
        <v>86</v>
      </c>
    </row>
    <row r="196" spans="2:47" s="1" customFormat="1" ht="27">
      <c r="B196" s="35"/>
      <c r="D196" s="181" t="s">
        <v>236</v>
      </c>
      <c r="F196" s="219" t="s">
        <v>289</v>
      </c>
      <c r="I196" s="142"/>
      <c r="L196" s="35"/>
      <c r="M196" s="64"/>
      <c r="N196" s="36"/>
      <c r="O196" s="36"/>
      <c r="P196" s="36"/>
      <c r="Q196" s="36"/>
      <c r="R196" s="36"/>
      <c r="S196" s="36"/>
      <c r="T196" s="65"/>
      <c r="AT196" s="18" t="s">
        <v>236</v>
      </c>
      <c r="AU196" s="18" t="s">
        <v>86</v>
      </c>
    </row>
    <row r="197" spans="2:51" s="13" customFormat="1" ht="13.5">
      <c r="B197" s="191"/>
      <c r="D197" s="181" t="s">
        <v>182</v>
      </c>
      <c r="E197" s="192" t="s">
        <v>20</v>
      </c>
      <c r="F197" s="193" t="s">
        <v>134</v>
      </c>
      <c r="H197" s="194">
        <v>30</v>
      </c>
      <c r="I197" s="195"/>
      <c r="L197" s="191"/>
      <c r="M197" s="196"/>
      <c r="N197" s="197"/>
      <c r="O197" s="197"/>
      <c r="P197" s="197"/>
      <c r="Q197" s="197"/>
      <c r="R197" s="197"/>
      <c r="S197" s="197"/>
      <c r="T197" s="198"/>
      <c r="AT197" s="192" t="s">
        <v>182</v>
      </c>
      <c r="AU197" s="192" t="s">
        <v>86</v>
      </c>
      <c r="AV197" s="13" t="s">
        <v>86</v>
      </c>
      <c r="AW197" s="13" t="s">
        <v>41</v>
      </c>
      <c r="AX197" s="13" t="s">
        <v>78</v>
      </c>
      <c r="AY197" s="192" t="s">
        <v>173</v>
      </c>
    </row>
    <row r="198" spans="2:51" s="14" customFormat="1" ht="13.5">
      <c r="B198" s="199"/>
      <c r="D198" s="181" t="s">
        <v>182</v>
      </c>
      <c r="E198" s="220" t="s">
        <v>20</v>
      </c>
      <c r="F198" s="221" t="s">
        <v>184</v>
      </c>
      <c r="H198" s="222">
        <v>30</v>
      </c>
      <c r="I198" s="204"/>
      <c r="L198" s="199"/>
      <c r="M198" s="205"/>
      <c r="N198" s="206"/>
      <c r="O198" s="206"/>
      <c r="P198" s="206"/>
      <c r="Q198" s="206"/>
      <c r="R198" s="206"/>
      <c r="S198" s="206"/>
      <c r="T198" s="207"/>
      <c r="AT198" s="208" t="s">
        <v>182</v>
      </c>
      <c r="AU198" s="208" t="s">
        <v>86</v>
      </c>
      <c r="AV198" s="14" t="s">
        <v>109</v>
      </c>
      <c r="AW198" s="14" t="s">
        <v>41</v>
      </c>
      <c r="AX198" s="14" t="s">
        <v>22</v>
      </c>
      <c r="AY198" s="208" t="s">
        <v>173</v>
      </c>
    </row>
    <row r="199" spans="2:63" s="11" customFormat="1" ht="29.25" customHeight="1">
      <c r="B199" s="154"/>
      <c r="D199" s="165" t="s">
        <v>77</v>
      </c>
      <c r="E199" s="166" t="s">
        <v>225</v>
      </c>
      <c r="F199" s="166" t="s">
        <v>299</v>
      </c>
      <c r="I199" s="157"/>
      <c r="J199" s="167">
        <f>BK199</f>
        <v>0</v>
      </c>
      <c r="L199" s="154"/>
      <c r="M199" s="159"/>
      <c r="N199" s="160"/>
      <c r="O199" s="160"/>
      <c r="P199" s="161">
        <f>SUM(P200:P334)</f>
        <v>0</v>
      </c>
      <c r="Q199" s="160"/>
      <c r="R199" s="161">
        <f>SUM(R200:R334)</f>
        <v>0</v>
      </c>
      <c r="S199" s="160"/>
      <c r="T199" s="162">
        <f>SUM(T200:T334)</f>
        <v>4.4308</v>
      </c>
      <c r="AR199" s="155" t="s">
        <v>22</v>
      </c>
      <c r="AT199" s="163" t="s">
        <v>77</v>
      </c>
      <c r="AU199" s="163" t="s">
        <v>22</v>
      </c>
      <c r="AY199" s="155" t="s">
        <v>173</v>
      </c>
      <c r="BK199" s="164">
        <f>SUM(BK200:BK334)</f>
        <v>0</v>
      </c>
    </row>
    <row r="200" spans="2:65" s="1" customFormat="1" ht="22.5" customHeight="1">
      <c r="B200" s="168"/>
      <c r="C200" s="169" t="s">
        <v>300</v>
      </c>
      <c r="D200" s="169" t="s">
        <v>175</v>
      </c>
      <c r="E200" s="170" t="s">
        <v>301</v>
      </c>
      <c r="F200" s="171" t="s">
        <v>302</v>
      </c>
      <c r="G200" s="172" t="s">
        <v>108</v>
      </c>
      <c r="H200" s="173">
        <v>4</v>
      </c>
      <c r="I200" s="174"/>
      <c r="J200" s="175">
        <f>ROUND(I200*H200,2)</f>
        <v>0</v>
      </c>
      <c r="K200" s="171" t="s">
        <v>178</v>
      </c>
      <c r="L200" s="35"/>
      <c r="M200" s="176" t="s">
        <v>20</v>
      </c>
      <c r="N200" s="177" t="s">
        <v>49</v>
      </c>
      <c r="O200" s="36"/>
      <c r="P200" s="178">
        <f>O200*H200</f>
        <v>0</v>
      </c>
      <c r="Q200" s="178">
        <v>0</v>
      </c>
      <c r="R200" s="178">
        <f>Q200*H200</f>
        <v>0</v>
      </c>
      <c r="S200" s="178">
        <v>0</v>
      </c>
      <c r="T200" s="179">
        <f>S200*H200</f>
        <v>0</v>
      </c>
      <c r="AR200" s="18" t="s">
        <v>109</v>
      </c>
      <c r="AT200" s="18" t="s">
        <v>175</v>
      </c>
      <c r="AU200" s="18" t="s">
        <v>86</v>
      </c>
      <c r="AY200" s="18" t="s">
        <v>173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8" t="s">
        <v>22</v>
      </c>
      <c r="BK200" s="180">
        <f>ROUND(I200*H200,2)</f>
        <v>0</v>
      </c>
      <c r="BL200" s="18" t="s">
        <v>109</v>
      </c>
      <c r="BM200" s="18" t="s">
        <v>303</v>
      </c>
    </row>
    <row r="201" spans="2:47" s="1" customFormat="1" ht="13.5">
      <c r="B201" s="35"/>
      <c r="D201" s="181" t="s">
        <v>180</v>
      </c>
      <c r="F201" s="182" t="s">
        <v>304</v>
      </c>
      <c r="I201" s="142"/>
      <c r="L201" s="35"/>
      <c r="M201" s="64"/>
      <c r="N201" s="36"/>
      <c r="O201" s="36"/>
      <c r="P201" s="36"/>
      <c r="Q201" s="36"/>
      <c r="R201" s="36"/>
      <c r="S201" s="36"/>
      <c r="T201" s="65"/>
      <c r="AT201" s="18" t="s">
        <v>180</v>
      </c>
      <c r="AU201" s="18" t="s">
        <v>86</v>
      </c>
    </row>
    <row r="202" spans="2:51" s="12" customFormat="1" ht="13.5">
      <c r="B202" s="183"/>
      <c r="D202" s="181" t="s">
        <v>182</v>
      </c>
      <c r="E202" s="184" t="s">
        <v>20</v>
      </c>
      <c r="F202" s="185" t="s">
        <v>252</v>
      </c>
      <c r="H202" s="186" t="s">
        <v>20</v>
      </c>
      <c r="I202" s="187"/>
      <c r="L202" s="183"/>
      <c r="M202" s="188"/>
      <c r="N202" s="189"/>
      <c r="O202" s="189"/>
      <c r="P202" s="189"/>
      <c r="Q202" s="189"/>
      <c r="R202" s="189"/>
      <c r="S202" s="189"/>
      <c r="T202" s="190"/>
      <c r="AT202" s="186" t="s">
        <v>182</v>
      </c>
      <c r="AU202" s="186" t="s">
        <v>86</v>
      </c>
      <c r="AV202" s="12" t="s">
        <v>22</v>
      </c>
      <c r="AW202" s="12" t="s">
        <v>41</v>
      </c>
      <c r="AX202" s="12" t="s">
        <v>78</v>
      </c>
      <c r="AY202" s="186" t="s">
        <v>173</v>
      </c>
    </row>
    <row r="203" spans="2:51" s="13" customFormat="1" ht="13.5">
      <c r="B203" s="191"/>
      <c r="D203" s="181" t="s">
        <v>182</v>
      </c>
      <c r="E203" s="192" t="s">
        <v>106</v>
      </c>
      <c r="F203" s="193" t="s">
        <v>305</v>
      </c>
      <c r="H203" s="194">
        <v>4</v>
      </c>
      <c r="I203" s="195"/>
      <c r="L203" s="191"/>
      <c r="M203" s="196"/>
      <c r="N203" s="197"/>
      <c r="O203" s="197"/>
      <c r="P203" s="197"/>
      <c r="Q203" s="197"/>
      <c r="R203" s="197"/>
      <c r="S203" s="197"/>
      <c r="T203" s="198"/>
      <c r="AT203" s="192" t="s">
        <v>182</v>
      </c>
      <c r="AU203" s="192" t="s">
        <v>86</v>
      </c>
      <c r="AV203" s="13" t="s">
        <v>86</v>
      </c>
      <c r="AW203" s="13" t="s">
        <v>41</v>
      </c>
      <c r="AX203" s="13" t="s">
        <v>78</v>
      </c>
      <c r="AY203" s="192" t="s">
        <v>173</v>
      </c>
    </row>
    <row r="204" spans="2:51" s="14" customFormat="1" ht="13.5">
      <c r="B204" s="199"/>
      <c r="D204" s="200" t="s">
        <v>182</v>
      </c>
      <c r="E204" s="201" t="s">
        <v>20</v>
      </c>
      <c r="F204" s="202" t="s">
        <v>184</v>
      </c>
      <c r="H204" s="203">
        <v>4</v>
      </c>
      <c r="I204" s="204"/>
      <c r="L204" s="199"/>
      <c r="M204" s="205"/>
      <c r="N204" s="206"/>
      <c r="O204" s="206"/>
      <c r="P204" s="206"/>
      <c r="Q204" s="206"/>
      <c r="R204" s="206"/>
      <c r="S204" s="206"/>
      <c r="T204" s="207"/>
      <c r="AT204" s="208" t="s">
        <v>182</v>
      </c>
      <c r="AU204" s="208" t="s">
        <v>86</v>
      </c>
      <c r="AV204" s="14" t="s">
        <v>109</v>
      </c>
      <c r="AW204" s="14" t="s">
        <v>41</v>
      </c>
      <c r="AX204" s="14" t="s">
        <v>22</v>
      </c>
      <c r="AY204" s="208" t="s">
        <v>173</v>
      </c>
    </row>
    <row r="205" spans="2:65" s="1" customFormat="1" ht="22.5" customHeight="1">
      <c r="B205" s="168"/>
      <c r="C205" s="169" t="s">
        <v>306</v>
      </c>
      <c r="D205" s="169" t="s">
        <v>175</v>
      </c>
      <c r="E205" s="170" t="s">
        <v>307</v>
      </c>
      <c r="F205" s="171" t="s">
        <v>308</v>
      </c>
      <c r="G205" s="172" t="s">
        <v>102</v>
      </c>
      <c r="H205" s="173">
        <v>2.014</v>
      </c>
      <c r="I205" s="174"/>
      <c r="J205" s="175">
        <f>ROUND(I205*H205,2)</f>
        <v>0</v>
      </c>
      <c r="K205" s="171" t="s">
        <v>178</v>
      </c>
      <c r="L205" s="35"/>
      <c r="M205" s="176" t="s">
        <v>20</v>
      </c>
      <c r="N205" s="177" t="s">
        <v>49</v>
      </c>
      <c r="O205" s="36"/>
      <c r="P205" s="178">
        <f>O205*H205</f>
        <v>0</v>
      </c>
      <c r="Q205" s="178">
        <v>0</v>
      </c>
      <c r="R205" s="178">
        <f>Q205*H205</f>
        <v>0</v>
      </c>
      <c r="S205" s="178">
        <v>2.2</v>
      </c>
      <c r="T205" s="179">
        <f>S205*H205</f>
        <v>4.4308</v>
      </c>
      <c r="AR205" s="18" t="s">
        <v>109</v>
      </c>
      <c r="AT205" s="18" t="s">
        <v>175</v>
      </c>
      <c r="AU205" s="18" t="s">
        <v>86</v>
      </c>
      <c r="AY205" s="18" t="s">
        <v>173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22</v>
      </c>
      <c r="BK205" s="180">
        <f>ROUND(I205*H205,2)</f>
        <v>0</v>
      </c>
      <c r="BL205" s="18" t="s">
        <v>109</v>
      </c>
      <c r="BM205" s="18" t="s">
        <v>309</v>
      </c>
    </row>
    <row r="206" spans="2:47" s="1" customFormat="1" ht="13.5">
      <c r="B206" s="35"/>
      <c r="D206" s="181" t="s">
        <v>180</v>
      </c>
      <c r="F206" s="182" t="s">
        <v>310</v>
      </c>
      <c r="I206" s="142"/>
      <c r="L206" s="35"/>
      <c r="M206" s="64"/>
      <c r="N206" s="36"/>
      <c r="O206" s="36"/>
      <c r="P206" s="36"/>
      <c r="Q206" s="36"/>
      <c r="R206" s="36"/>
      <c r="S206" s="36"/>
      <c r="T206" s="65"/>
      <c r="AT206" s="18" t="s">
        <v>180</v>
      </c>
      <c r="AU206" s="18" t="s">
        <v>86</v>
      </c>
    </row>
    <row r="207" spans="2:47" s="1" customFormat="1" ht="40.5">
      <c r="B207" s="35"/>
      <c r="D207" s="181" t="s">
        <v>236</v>
      </c>
      <c r="F207" s="219" t="s">
        <v>251</v>
      </c>
      <c r="I207" s="142"/>
      <c r="L207" s="35"/>
      <c r="M207" s="64"/>
      <c r="N207" s="36"/>
      <c r="O207" s="36"/>
      <c r="P207" s="36"/>
      <c r="Q207" s="36"/>
      <c r="R207" s="36"/>
      <c r="S207" s="36"/>
      <c r="T207" s="65"/>
      <c r="AT207" s="18" t="s">
        <v>236</v>
      </c>
      <c r="AU207" s="18" t="s">
        <v>86</v>
      </c>
    </row>
    <row r="208" spans="2:51" s="12" customFormat="1" ht="13.5">
      <c r="B208" s="183"/>
      <c r="D208" s="181" t="s">
        <v>182</v>
      </c>
      <c r="E208" s="184" t="s">
        <v>20</v>
      </c>
      <c r="F208" s="185" t="s">
        <v>311</v>
      </c>
      <c r="H208" s="186" t="s">
        <v>20</v>
      </c>
      <c r="I208" s="187"/>
      <c r="L208" s="183"/>
      <c r="M208" s="188"/>
      <c r="N208" s="189"/>
      <c r="O208" s="189"/>
      <c r="P208" s="189"/>
      <c r="Q208" s="189"/>
      <c r="R208" s="189"/>
      <c r="S208" s="189"/>
      <c r="T208" s="190"/>
      <c r="AT208" s="186" t="s">
        <v>182</v>
      </c>
      <c r="AU208" s="186" t="s">
        <v>86</v>
      </c>
      <c r="AV208" s="12" t="s">
        <v>22</v>
      </c>
      <c r="AW208" s="12" t="s">
        <v>41</v>
      </c>
      <c r="AX208" s="12" t="s">
        <v>78</v>
      </c>
      <c r="AY208" s="186" t="s">
        <v>173</v>
      </c>
    </row>
    <row r="209" spans="2:51" s="13" customFormat="1" ht="13.5">
      <c r="B209" s="191"/>
      <c r="D209" s="181" t="s">
        <v>182</v>
      </c>
      <c r="E209" s="192" t="s">
        <v>20</v>
      </c>
      <c r="F209" s="193" t="s">
        <v>312</v>
      </c>
      <c r="H209" s="194">
        <v>2.014</v>
      </c>
      <c r="I209" s="195"/>
      <c r="L209" s="191"/>
      <c r="M209" s="196"/>
      <c r="N209" s="197"/>
      <c r="O209" s="197"/>
      <c r="P209" s="197"/>
      <c r="Q209" s="197"/>
      <c r="R209" s="197"/>
      <c r="S209" s="197"/>
      <c r="T209" s="198"/>
      <c r="AT209" s="192" t="s">
        <v>182</v>
      </c>
      <c r="AU209" s="192" t="s">
        <v>86</v>
      </c>
      <c r="AV209" s="13" t="s">
        <v>86</v>
      </c>
      <c r="AW209" s="13" t="s">
        <v>41</v>
      </c>
      <c r="AX209" s="13" t="s">
        <v>78</v>
      </c>
      <c r="AY209" s="192" t="s">
        <v>173</v>
      </c>
    </row>
    <row r="210" spans="2:51" s="14" customFormat="1" ht="13.5">
      <c r="B210" s="199"/>
      <c r="D210" s="200" t="s">
        <v>182</v>
      </c>
      <c r="E210" s="201" t="s">
        <v>20</v>
      </c>
      <c r="F210" s="202" t="s">
        <v>184</v>
      </c>
      <c r="H210" s="203">
        <v>2.014</v>
      </c>
      <c r="I210" s="204"/>
      <c r="L210" s="199"/>
      <c r="M210" s="205"/>
      <c r="N210" s="206"/>
      <c r="O210" s="206"/>
      <c r="P210" s="206"/>
      <c r="Q210" s="206"/>
      <c r="R210" s="206"/>
      <c r="S210" s="206"/>
      <c r="T210" s="207"/>
      <c r="AT210" s="208" t="s">
        <v>182</v>
      </c>
      <c r="AU210" s="208" t="s">
        <v>86</v>
      </c>
      <c r="AV210" s="14" t="s">
        <v>109</v>
      </c>
      <c r="AW210" s="14" t="s">
        <v>41</v>
      </c>
      <c r="AX210" s="14" t="s">
        <v>22</v>
      </c>
      <c r="AY210" s="208" t="s">
        <v>173</v>
      </c>
    </row>
    <row r="211" spans="2:65" s="1" customFormat="1" ht="22.5" customHeight="1">
      <c r="B211" s="168"/>
      <c r="C211" s="169" t="s">
        <v>313</v>
      </c>
      <c r="D211" s="169" t="s">
        <v>175</v>
      </c>
      <c r="E211" s="170" t="s">
        <v>314</v>
      </c>
      <c r="F211" s="171" t="s">
        <v>315</v>
      </c>
      <c r="G211" s="172" t="s">
        <v>112</v>
      </c>
      <c r="H211" s="173">
        <v>16</v>
      </c>
      <c r="I211" s="174"/>
      <c r="J211" s="175">
        <f>ROUND(I211*H211,2)</f>
        <v>0</v>
      </c>
      <c r="K211" s="171" t="s">
        <v>316</v>
      </c>
      <c r="L211" s="35"/>
      <c r="M211" s="176" t="s">
        <v>20</v>
      </c>
      <c r="N211" s="177" t="s">
        <v>49</v>
      </c>
      <c r="O211" s="36"/>
      <c r="P211" s="178">
        <f>O211*H211</f>
        <v>0</v>
      </c>
      <c r="Q211" s="178">
        <v>0</v>
      </c>
      <c r="R211" s="178">
        <f>Q211*H211</f>
        <v>0</v>
      </c>
      <c r="S211" s="178">
        <v>0</v>
      </c>
      <c r="T211" s="179">
        <f>S211*H211</f>
        <v>0</v>
      </c>
      <c r="AR211" s="18" t="s">
        <v>109</v>
      </c>
      <c r="AT211" s="18" t="s">
        <v>175</v>
      </c>
      <c r="AU211" s="18" t="s">
        <v>86</v>
      </c>
      <c r="AY211" s="18" t="s">
        <v>173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22</v>
      </c>
      <c r="BK211" s="180">
        <f>ROUND(I211*H211,2)</f>
        <v>0</v>
      </c>
      <c r="BL211" s="18" t="s">
        <v>109</v>
      </c>
      <c r="BM211" s="18" t="s">
        <v>317</v>
      </c>
    </row>
    <row r="212" spans="2:47" s="1" customFormat="1" ht="27">
      <c r="B212" s="35"/>
      <c r="D212" s="181" t="s">
        <v>180</v>
      </c>
      <c r="F212" s="182" t="s">
        <v>318</v>
      </c>
      <c r="I212" s="142"/>
      <c r="L212" s="35"/>
      <c r="M212" s="64"/>
      <c r="N212" s="36"/>
      <c r="O212" s="36"/>
      <c r="P212" s="36"/>
      <c r="Q212" s="36"/>
      <c r="R212" s="36"/>
      <c r="S212" s="36"/>
      <c r="T212" s="65"/>
      <c r="AT212" s="18" t="s">
        <v>180</v>
      </c>
      <c r="AU212" s="18" t="s">
        <v>86</v>
      </c>
    </row>
    <row r="213" spans="2:47" s="1" customFormat="1" ht="40.5">
      <c r="B213" s="35"/>
      <c r="D213" s="181" t="s">
        <v>236</v>
      </c>
      <c r="F213" s="219" t="s">
        <v>319</v>
      </c>
      <c r="I213" s="142"/>
      <c r="L213" s="35"/>
      <c r="M213" s="64"/>
      <c r="N213" s="36"/>
      <c r="O213" s="36"/>
      <c r="P213" s="36"/>
      <c r="Q213" s="36"/>
      <c r="R213" s="36"/>
      <c r="S213" s="36"/>
      <c r="T213" s="65"/>
      <c r="AT213" s="18" t="s">
        <v>236</v>
      </c>
      <c r="AU213" s="18" t="s">
        <v>86</v>
      </c>
    </row>
    <row r="214" spans="2:51" s="12" customFormat="1" ht="13.5">
      <c r="B214" s="183"/>
      <c r="D214" s="181" t="s">
        <v>182</v>
      </c>
      <c r="E214" s="184" t="s">
        <v>20</v>
      </c>
      <c r="F214" s="185" t="s">
        <v>320</v>
      </c>
      <c r="H214" s="186" t="s">
        <v>20</v>
      </c>
      <c r="I214" s="187"/>
      <c r="L214" s="183"/>
      <c r="M214" s="188"/>
      <c r="N214" s="189"/>
      <c r="O214" s="189"/>
      <c r="P214" s="189"/>
      <c r="Q214" s="189"/>
      <c r="R214" s="189"/>
      <c r="S214" s="189"/>
      <c r="T214" s="190"/>
      <c r="AT214" s="186" t="s">
        <v>182</v>
      </c>
      <c r="AU214" s="186" t="s">
        <v>86</v>
      </c>
      <c r="AV214" s="12" t="s">
        <v>22</v>
      </c>
      <c r="AW214" s="12" t="s">
        <v>41</v>
      </c>
      <c r="AX214" s="12" t="s">
        <v>78</v>
      </c>
      <c r="AY214" s="186" t="s">
        <v>173</v>
      </c>
    </row>
    <row r="215" spans="2:51" s="13" customFormat="1" ht="13.5">
      <c r="B215" s="191"/>
      <c r="D215" s="181" t="s">
        <v>182</v>
      </c>
      <c r="E215" s="192" t="s">
        <v>20</v>
      </c>
      <c r="F215" s="193" t="s">
        <v>321</v>
      </c>
      <c r="H215" s="194">
        <v>16</v>
      </c>
      <c r="I215" s="195"/>
      <c r="L215" s="191"/>
      <c r="M215" s="196"/>
      <c r="N215" s="197"/>
      <c r="O215" s="197"/>
      <c r="P215" s="197"/>
      <c r="Q215" s="197"/>
      <c r="R215" s="197"/>
      <c r="S215" s="197"/>
      <c r="T215" s="198"/>
      <c r="AT215" s="192" t="s">
        <v>182</v>
      </c>
      <c r="AU215" s="192" t="s">
        <v>86</v>
      </c>
      <c r="AV215" s="13" t="s">
        <v>86</v>
      </c>
      <c r="AW215" s="13" t="s">
        <v>41</v>
      </c>
      <c r="AX215" s="13" t="s">
        <v>78</v>
      </c>
      <c r="AY215" s="192" t="s">
        <v>173</v>
      </c>
    </row>
    <row r="216" spans="2:51" s="14" customFormat="1" ht="13.5">
      <c r="B216" s="199"/>
      <c r="D216" s="200" t="s">
        <v>182</v>
      </c>
      <c r="E216" s="201" t="s">
        <v>20</v>
      </c>
      <c r="F216" s="202" t="s">
        <v>184</v>
      </c>
      <c r="H216" s="203">
        <v>16</v>
      </c>
      <c r="I216" s="204"/>
      <c r="L216" s="199"/>
      <c r="M216" s="205"/>
      <c r="N216" s="206"/>
      <c r="O216" s="206"/>
      <c r="P216" s="206"/>
      <c r="Q216" s="206"/>
      <c r="R216" s="206"/>
      <c r="S216" s="206"/>
      <c r="T216" s="207"/>
      <c r="AT216" s="208" t="s">
        <v>182</v>
      </c>
      <c r="AU216" s="208" t="s">
        <v>86</v>
      </c>
      <c r="AV216" s="14" t="s">
        <v>109</v>
      </c>
      <c r="AW216" s="14" t="s">
        <v>41</v>
      </c>
      <c r="AX216" s="14" t="s">
        <v>22</v>
      </c>
      <c r="AY216" s="208" t="s">
        <v>173</v>
      </c>
    </row>
    <row r="217" spans="2:65" s="1" customFormat="1" ht="22.5" customHeight="1">
      <c r="B217" s="168"/>
      <c r="C217" s="169" t="s">
        <v>322</v>
      </c>
      <c r="D217" s="169" t="s">
        <v>175</v>
      </c>
      <c r="E217" s="170" t="s">
        <v>323</v>
      </c>
      <c r="F217" s="171" t="s">
        <v>324</v>
      </c>
      <c r="G217" s="172" t="s">
        <v>112</v>
      </c>
      <c r="H217" s="173">
        <v>57</v>
      </c>
      <c r="I217" s="174"/>
      <c r="J217" s="175">
        <f>ROUND(I217*H217,2)</f>
        <v>0</v>
      </c>
      <c r="K217" s="171" t="s">
        <v>178</v>
      </c>
      <c r="L217" s="35"/>
      <c r="M217" s="176" t="s">
        <v>20</v>
      </c>
      <c r="N217" s="177" t="s">
        <v>49</v>
      </c>
      <c r="O217" s="36"/>
      <c r="P217" s="178">
        <f>O217*H217</f>
        <v>0</v>
      </c>
      <c r="Q217" s="178">
        <v>0</v>
      </c>
      <c r="R217" s="178">
        <f>Q217*H217</f>
        <v>0</v>
      </c>
      <c r="S217" s="178">
        <v>0</v>
      </c>
      <c r="T217" s="179">
        <f>S217*H217</f>
        <v>0</v>
      </c>
      <c r="AR217" s="18" t="s">
        <v>109</v>
      </c>
      <c r="AT217" s="18" t="s">
        <v>175</v>
      </c>
      <c r="AU217" s="18" t="s">
        <v>86</v>
      </c>
      <c r="AY217" s="18" t="s">
        <v>173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18" t="s">
        <v>22</v>
      </c>
      <c r="BK217" s="180">
        <f>ROUND(I217*H217,2)</f>
        <v>0</v>
      </c>
      <c r="BL217" s="18" t="s">
        <v>109</v>
      </c>
      <c r="BM217" s="18" t="s">
        <v>325</v>
      </c>
    </row>
    <row r="218" spans="2:47" s="1" customFormat="1" ht="27">
      <c r="B218" s="35"/>
      <c r="D218" s="181" t="s">
        <v>180</v>
      </c>
      <c r="F218" s="182" t="s">
        <v>326</v>
      </c>
      <c r="I218" s="142"/>
      <c r="L218" s="35"/>
      <c r="M218" s="64"/>
      <c r="N218" s="36"/>
      <c r="O218" s="36"/>
      <c r="P218" s="36"/>
      <c r="Q218" s="36"/>
      <c r="R218" s="36"/>
      <c r="S218" s="36"/>
      <c r="T218" s="65"/>
      <c r="AT218" s="18" t="s">
        <v>180</v>
      </c>
      <c r="AU218" s="18" t="s">
        <v>86</v>
      </c>
    </row>
    <row r="219" spans="2:47" s="1" customFormat="1" ht="27">
      <c r="B219" s="35"/>
      <c r="D219" s="181" t="s">
        <v>236</v>
      </c>
      <c r="F219" s="219" t="s">
        <v>327</v>
      </c>
      <c r="I219" s="142"/>
      <c r="L219" s="35"/>
      <c r="M219" s="64"/>
      <c r="N219" s="36"/>
      <c r="O219" s="36"/>
      <c r="P219" s="36"/>
      <c r="Q219" s="36"/>
      <c r="R219" s="36"/>
      <c r="S219" s="36"/>
      <c r="T219" s="65"/>
      <c r="AT219" s="18" t="s">
        <v>236</v>
      </c>
      <c r="AU219" s="18" t="s">
        <v>86</v>
      </c>
    </row>
    <row r="220" spans="2:51" s="12" customFormat="1" ht="13.5">
      <c r="B220" s="183"/>
      <c r="D220" s="181" t="s">
        <v>182</v>
      </c>
      <c r="E220" s="184" t="s">
        <v>20</v>
      </c>
      <c r="F220" s="185" t="s">
        <v>320</v>
      </c>
      <c r="H220" s="186" t="s">
        <v>20</v>
      </c>
      <c r="I220" s="187"/>
      <c r="L220" s="183"/>
      <c r="M220" s="188"/>
      <c r="N220" s="189"/>
      <c r="O220" s="189"/>
      <c r="P220" s="189"/>
      <c r="Q220" s="189"/>
      <c r="R220" s="189"/>
      <c r="S220" s="189"/>
      <c r="T220" s="190"/>
      <c r="AT220" s="186" t="s">
        <v>182</v>
      </c>
      <c r="AU220" s="186" t="s">
        <v>86</v>
      </c>
      <c r="AV220" s="12" t="s">
        <v>22</v>
      </c>
      <c r="AW220" s="12" t="s">
        <v>41</v>
      </c>
      <c r="AX220" s="12" t="s">
        <v>78</v>
      </c>
      <c r="AY220" s="186" t="s">
        <v>173</v>
      </c>
    </row>
    <row r="221" spans="2:51" s="13" customFormat="1" ht="13.5">
      <c r="B221" s="191"/>
      <c r="D221" s="181" t="s">
        <v>182</v>
      </c>
      <c r="E221" s="192" t="s">
        <v>20</v>
      </c>
      <c r="F221" s="193" t="s">
        <v>328</v>
      </c>
      <c r="H221" s="194">
        <v>57</v>
      </c>
      <c r="I221" s="195"/>
      <c r="L221" s="191"/>
      <c r="M221" s="196"/>
      <c r="N221" s="197"/>
      <c r="O221" s="197"/>
      <c r="P221" s="197"/>
      <c r="Q221" s="197"/>
      <c r="R221" s="197"/>
      <c r="S221" s="197"/>
      <c r="T221" s="198"/>
      <c r="AT221" s="192" t="s">
        <v>182</v>
      </c>
      <c r="AU221" s="192" t="s">
        <v>86</v>
      </c>
      <c r="AV221" s="13" t="s">
        <v>86</v>
      </c>
      <c r="AW221" s="13" t="s">
        <v>41</v>
      </c>
      <c r="AX221" s="13" t="s">
        <v>78</v>
      </c>
      <c r="AY221" s="192" t="s">
        <v>173</v>
      </c>
    </row>
    <row r="222" spans="2:51" s="14" customFormat="1" ht="13.5">
      <c r="B222" s="199"/>
      <c r="D222" s="200" t="s">
        <v>182</v>
      </c>
      <c r="E222" s="201" t="s">
        <v>20</v>
      </c>
      <c r="F222" s="202" t="s">
        <v>184</v>
      </c>
      <c r="H222" s="203">
        <v>57</v>
      </c>
      <c r="I222" s="204"/>
      <c r="L222" s="199"/>
      <c r="M222" s="205"/>
      <c r="N222" s="206"/>
      <c r="O222" s="206"/>
      <c r="P222" s="206"/>
      <c r="Q222" s="206"/>
      <c r="R222" s="206"/>
      <c r="S222" s="206"/>
      <c r="T222" s="207"/>
      <c r="AT222" s="208" t="s">
        <v>182</v>
      </c>
      <c r="AU222" s="208" t="s">
        <v>86</v>
      </c>
      <c r="AV222" s="14" t="s">
        <v>109</v>
      </c>
      <c r="AW222" s="14" t="s">
        <v>41</v>
      </c>
      <c r="AX222" s="14" t="s">
        <v>22</v>
      </c>
      <c r="AY222" s="208" t="s">
        <v>173</v>
      </c>
    </row>
    <row r="223" spans="2:65" s="1" customFormat="1" ht="22.5" customHeight="1">
      <c r="B223" s="168"/>
      <c r="C223" s="169" t="s">
        <v>329</v>
      </c>
      <c r="D223" s="169" t="s">
        <v>175</v>
      </c>
      <c r="E223" s="170" t="s">
        <v>330</v>
      </c>
      <c r="F223" s="171" t="s">
        <v>331</v>
      </c>
      <c r="G223" s="172" t="s">
        <v>108</v>
      </c>
      <c r="H223" s="173">
        <v>27.2</v>
      </c>
      <c r="I223" s="174"/>
      <c r="J223" s="175">
        <f>ROUND(I223*H223,2)</f>
        <v>0</v>
      </c>
      <c r="K223" s="171" t="s">
        <v>316</v>
      </c>
      <c r="L223" s="35"/>
      <c r="M223" s="176" t="s">
        <v>20</v>
      </c>
      <c r="N223" s="177" t="s">
        <v>49</v>
      </c>
      <c r="O223" s="36"/>
      <c r="P223" s="178">
        <f>O223*H223</f>
        <v>0</v>
      </c>
      <c r="Q223" s="178">
        <v>0</v>
      </c>
      <c r="R223" s="178">
        <f>Q223*H223</f>
        <v>0</v>
      </c>
      <c r="S223" s="178">
        <v>0</v>
      </c>
      <c r="T223" s="179">
        <f>S223*H223</f>
        <v>0</v>
      </c>
      <c r="AR223" s="18" t="s">
        <v>109</v>
      </c>
      <c r="AT223" s="18" t="s">
        <v>175</v>
      </c>
      <c r="AU223" s="18" t="s">
        <v>86</v>
      </c>
      <c r="AY223" s="18" t="s">
        <v>173</v>
      </c>
      <c r="BE223" s="180">
        <f>IF(N223="základní",J223,0)</f>
        <v>0</v>
      </c>
      <c r="BF223" s="180">
        <f>IF(N223="snížená",J223,0)</f>
        <v>0</v>
      </c>
      <c r="BG223" s="180">
        <f>IF(N223="zákl. přenesená",J223,0)</f>
        <v>0</v>
      </c>
      <c r="BH223" s="180">
        <f>IF(N223="sníž. přenesená",J223,0)</f>
        <v>0</v>
      </c>
      <c r="BI223" s="180">
        <f>IF(N223="nulová",J223,0)</f>
        <v>0</v>
      </c>
      <c r="BJ223" s="18" t="s">
        <v>22</v>
      </c>
      <c r="BK223" s="180">
        <f>ROUND(I223*H223,2)</f>
        <v>0</v>
      </c>
      <c r="BL223" s="18" t="s">
        <v>109</v>
      </c>
      <c r="BM223" s="18" t="s">
        <v>332</v>
      </c>
    </row>
    <row r="224" spans="2:47" s="1" customFormat="1" ht="13.5">
      <c r="B224" s="35"/>
      <c r="D224" s="181" t="s">
        <v>180</v>
      </c>
      <c r="F224" s="182" t="s">
        <v>333</v>
      </c>
      <c r="I224" s="142"/>
      <c r="L224" s="35"/>
      <c r="M224" s="64"/>
      <c r="N224" s="36"/>
      <c r="O224" s="36"/>
      <c r="P224" s="36"/>
      <c r="Q224" s="36"/>
      <c r="R224" s="36"/>
      <c r="S224" s="36"/>
      <c r="T224" s="65"/>
      <c r="AT224" s="18" t="s">
        <v>180</v>
      </c>
      <c r="AU224" s="18" t="s">
        <v>86</v>
      </c>
    </row>
    <row r="225" spans="2:47" s="1" customFormat="1" ht="27">
      <c r="B225" s="35"/>
      <c r="D225" s="181" t="s">
        <v>236</v>
      </c>
      <c r="F225" s="219" t="s">
        <v>327</v>
      </c>
      <c r="I225" s="142"/>
      <c r="L225" s="35"/>
      <c r="M225" s="64"/>
      <c r="N225" s="36"/>
      <c r="O225" s="36"/>
      <c r="P225" s="36"/>
      <c r="Q225" s="36"/>
      <c r="R225" s="36"/>
      <c r="S225" s="36"/>
      <c r="T225" s="65"/>
      <c r="AT225" s="18" t="s">
        <v>236</v>
      </c>
      <c r="AU225" s="18" t="s">
        <v>86</v>
      </c>
    </row>
    <row r="226" spans="2:51" s="12" customFormat="1" ht="13.5">
      <c r="B226" s="183"/>
      <c r="D226" s="181" t="s">
        <v>182</v>
      </c>
      <c r="E226" s="184" t="s">
        <v>20</v>
      </c>
      <c r="F226" s="185" t="s">
        <v>334</v>
      </c>
      <c r="H226" s="186" t="s">
        <v>20</v>
      </c>
      <c r="I226" s="187"/>
      <c r="L226" s="183"/>
      <c r="M226" s="188"/>
      <c r="N226" s="189"/>
      <c r="O226" s="189"/>
      <c r="P226" s="189"/>
      <c r="Q226" s="189"/>
      <c r="R226" s="189"/>
      <c r="S226" s="189"/>
      <c r="T226" s="190"/>
      <c r="AT226" s="186" t="s">
        <v>182</v>
      </c>
      <c r="AU226" s="186" t="s">
        <v>86</v>
      </c>
      <c r="AV226" s="12" t="s">
        <v>22</v>
      </c>
      <c r="AW226" s="12" t="s">
        <v>41</v>
      </c>
      <c r="AX226" s="12" t="s">
        <v>78</v>
      </c>
      <c r="AY226" s="186" t="s">
        <v>173</v>
      </c>
    </row>
    <row r="227" spans="2:51" s="13" customFormat="1" ht="13.5">
      <c r="B227" s="191"/>
      <c r="D227" s="181" t="s">
        <v>182</v>
      </c>
      <c r="E227" s="192" t="s">
        <v>20</v>
      </c>
      <c r="F227" s="193" t="s">
        <v>335</v>
      </c>
      <c r="H227" s="194">
        <v>27.2</v>
      </c>
      <c r="I227" s="195"/>
      <c r="L227" s="191"/>
      <c r="M227" s="196"/>
      <c r="N227" s="197"/>
      <c r="O227" s="197"/>
      <c r="P227" s="197"/>
      <c r="Q227" s="197"/>
      <c r="R227" s="197"/>
      <c r="S227" s="197"/>
      <c r="T227" s="198"/>
      <c r="AT227" s="192" t="s">
        <v>182</v>
      </c>
      <c r="AU227" s="192" t="s">
        <v>86</v>
      </c>
      <c r="AV227" s="13" t="s">
        <v>86</v>
      </c>
      <c r="AW227" s="13" t="s">
        <v>41</v>
      </c>
      <c r="AX227" s="13" t="s">
        <v>78</v>
      </c>
      <c r="AY227" s="192" t="s">
        <v>173</v>
      </c>
    </row>
    <row r="228" spans="2:51" s="14" customFormat="1" ht="13.5">
      <c r="B228" s="199"/>
      <c r="D228" s="200" t="s">
        <v>182</v>
      </c>
      <c r="E228" s="201" t="s">
        <v>20</v>
      </c>
      <c r="F228" s="202" t="s">
        <v>184</v>
      </c>
      <c r="H228" s="203">
        <v>27.2</v>
      </c>
      <c r="I228" s="204"/>
      <c r="L228" s="199"/>
      <c r="M228" s="205"/>
      <c r="N228" s="206"/>
      <c r="O228" s="206"/>
      <c r="P228" s="206"/>
      <c r="Q228" s="206"/>
      <c r="R228" s="206"/>
      <c r="S228" s="206"/>
      <c r="T228" s="207"/>
      <c r="AT228" s="208" t="s">
        <v>182</v>
      </c>
      <c r="AU228" s="208" t="s">
        <v>86</v>
      </c>
      <c r="AV228" s="14" t="s">
        <v>109</v>
      </c>
      <c r="AW228" s="14" t="s">
        <v>41</v>
      </c>
      <c r="AX228" s="14" t="s">
        <v>22</v>
      </c>
      <c r="AY228" s="208" t="s">
        <v>173</v>
      </c>
    </row>
    <row r="229" spans="2:65" s="1" customFormat="1" ht="22.5" customHeight="1">
      <c r="B229" s="168"/>
      <c r="C229" s="169" t="s">
        <v>336</v>
      </c>
      <c r="D229" s="169" t="s">
        <v>175</v>
      </c>
      <c r="E229" s="170" t="s">
        <v>337</v>
      </c>
      <c r="F229" s="171" t="s">
        <v>338</v>
      </c>
      <c r="G229" s="172" t="s">
        <v>108</v>
      </c>
      <c r="H229" s="173">
        <v>95</v>
      </c>
      <c r="I229" s="174"/>
      <c r="J229" s="175">
        <f>ROUND(I229*H229,2)</f>
        <v>0</v>
      </c>
      <c r="K229" s="171" t="s">
        <v>178</v>
      </c>
      <c r="L229" s="35"/>
      <c r="M229" s="176" t="s">
        <v>20</v>
      </c>
      <c r="N229" s="177" t="s">
        <v>49</v>
      </c>
      <c r="O229" s="36"/>
      <c r="P229" s="178">
        <f>O229*H229</f>
        <v>0</v>
      </c>
      <c r="Q229" s="178">
        <v>0</v>
      </c>
      <c r="R229" s="178">
        <f>Q229*H229</f>
        <v>0</v>
      </c>
      <c r="S229" s="178">
        <v>0</v>
      </c>
      <c r="T229" s="179">
        <f>S229*H229</f>
        <v>0</v>
      </c>
      <c r="AR229" s="18" t="s">
        <v>109</v>
      </c>
      <c r="AT229" s="18" t="s">
        <v>175</v>
      </c>
      <c r="AU229" s="18" t="s">
        <v>86</v>
      </c>
      <c r="AY229" s="18" t="s">
        <v>173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8" t="s">
        <v>22</v>
      </c>
      <c r="BK229" s="180">
        <f>ROUND(I229*H229,2)</f>
        <v>0</v>
      </c>
      <c r="BL229" s="18" t="s">
        <v>109</v>
      </c>
      <c r="BM229" s="18" t="s">
        <v>339</v>
      </c>
    </row>
    <row r="230" spans="2:47" s="1" customFormat="1" ht="13.5">
      <c r="B230" s="35"/>
      <c r="D230" s="181" t="s">
        <v>180</v>
      </c>
      <c r="F230" s="182" t="s">
        <v>340</v>
      </c>
      <c r="I230" s="142"/>
      <c r="L230" s="35"/>
      <c r="M230" s="64"/>
      <c r="N230" s="36"/>
      <c r="O230" s="36"/>
      <c r="P230" s="36"/>
      <c r="Q230" s="36"/>
      <c r="R230" s="36"/>
      <c r="S230" s="36"/>
      <c r="T230" s="65"/>
      <c r="AT230" s="18" t="s">
        <v>180</v>
      </c>
      <c r="AU230" s="18" t="s">
        <v>86</v>
      </c>
    </row>
    <row r="231" spans="2:47" s="1" customFormat="1" ht="27">
      <c r="B231" s="35"/>
      <c r="D231" s="181" t="s">
        <v>236</v>
      </c>
      <c r="F231" s="219" t="s">
        <v>327</v>
      </c>
      <c r="I231" s="142"/>
      <c r="L231" s="35"/>
      <c r="M231" s="64"/>
      <c r="N231" s="36"/>
      <c r="O231" s="36"/>
      <c r="P231" s="36"/>
      <c r="Q231" s="36"/>
      <c r="R231" s="36"/>
      <c r="S231" s="36"/>
      <c r="T231" s="65"/>
      <c r="AT231" s="18" t="s">
        <v>236</v>
      </c>
      <c r="AU231" s="18" t="s">
        <v>86</v>
      </c>
    </row>
    <row r="232" spans="2:51" s="12" customFormat="1" ht="13.5">
      <c r="B232" s="183"/>
      <c r="D232" s="181" t="s">
        <v>182</v>
      </c>
      <c r="E232" s="184" t="s">
        <v>20</v>
      </c>
      <c r="F232" s="185" t="s">
        <v>334</v>
      </c>
      <c r="H232" s="186" t="s">
        <v>20</v>
      </c>
      <c r="I232" s="187"/>
      <c r="L232" s="183"/>
      <c r="M232" s="188"/>
      <c r="N232" s="189"/>
      <c r="O232" s="189"/>
      <c r="P232" s="189"/>
      <c r="Q232" s="189"/>
      <c r="R232" s="189"/>
      <c r="S232" s="189"/>
      <c r="T232" s="190"/>
      <c r="AT232" s="186" t="s">
        <v>182</v>
      </c>
      <c r="AU232" s="186" t="s">
        <v>86</v>
      </c>
      <c r="AV232" s="12" t="s">
        <v>22</v>
      </c>
      <c r="AW232" s="12" t="s">
        <v>41</v>
      </c>
      <c r="AX232" s="12" t="s">
        <v>78</v>
      </c>
      <c r="AY232" s="186" t="s">
        <v>173</v>
      </c>
    </row>
    <row r="233" spans="2:51" s="13" customFormat="1" ht="13.5">
      <c r="B233" s="191"/>
      <c r="D233" s="181" t="s">
        <v>182</v>
      </c>
      <c r="E233" s="192" t="s">
        <v>20</v>
      </c>
      <c r="F233" s="193" t="s">
        <v>253</v>
      </c>
      <c r="H233" s="194">
        <v>95</v>
      </c>
      <c r="I233" s="195"/>
      <c r="L233" s="191"/>
      <c r="M233" s="196"/>
      <c r="N233" s="197"/>
      <c r="O233" s="197"/>
      <c r="P233" s="197"/>
      <c r="Q233" s="197"/>
      <c r="R233" s="197"/>
      <c r="S233" s="197"/>
      <c r="T233" s="198"/>
      <c r="AT233" s="192" t="s">
        <v>182</v>
      </c>
      <c r="AU233" s="192" t="s">
        <v>86</v>
      </c>
      <c r="AV233" s="13" t="s">
        <v>86</v>
      </c>
      <c r="AW233" s="13" t="s">
        <v>41</v>
      </c>
      <c r="AX233" s="13" t="s">
        <v>78</v>
      </c>
      <c r="AY233" s="192" t="s">
        <v>173</v>
      </c>
    </row>
    <row r="234" spans="2:51" s="14" customFormat="1" ht="13.5">
      <c r="B234" s="199"/>
      <c r="D234" s="200" t="s">
        <v>182</v>
      </c>
      <c r="E234" s="201" t="s">
        <v>20</v>
      </c>
      <c r="F234" s="202" t="s">
        <v>184</v>
      </c>
      <c r="H234" s="203">
        <v>95</v>
      </c>
      <c r="I234" s="204"/>
      <c r="L234" s="199"/>
      <c r="M234" s="205"/>
      <c r="N234" s="206"/>
      <c r="O234" s="206"/>
      <c r="P234" s="206"/>
      <c r="Q234" s="206"/>
      <c r="R234" s="206"/>
      <c r="S234" s="206"/>
      <c r="T234" s="207"/>
      <c r="AT234" s="208" t="s">
        <v>182</v>
      </c>
      <c r="AU234" s="208" t="s">
        <v>86</v>
      </c>
      <c r="AV234" s="14" t="s">
        <v>109</v>
      </c>
      <c r="AW234" s="14" t="s">
        <v>41</v>
      </c>
      <c r="AX234" s="14" t="s">
        <v>22</v>
      </c>
      <c r="AY234" s="208" t="s">
        <v>173</v>
      </c>
    </row>
    <row r="235" spans="2:65" s="1" customFormat="1" ht="22.5" customHeight="1">
      <c r="B235" s="168"/>
      <c r="C235" s="169" t="s">
        <v>341</v>
      </c>
      <c r="D235" s="169" t="s">
        <v>175</v>
      </c>
      <c r="E235" s="170" t="s">
        <v>342</v>
      </c>
      <c r="F235" s="171" t="s">
        <v>343</v>
      </c>
      <c r="G235" s="172" t="s">
        <v>112</v>
      </c>
      <c r="H235" s="173">
        <v>1</v>
      </c>
      <c r="I235" s="174"/>
      <c r="J235" s="175">
        <f>ROUND(I235*H235,2)</f>
        <v>0</v>
      </c>
      <c r="K235" s="171" t="s">
        <v>178</v>
      </c>
      <c r="L235" s="35"/>
      <c r="M235" s="176" t="s">
        <v>20</v>
      </c>
      <c r="N235" s="177" t="s">
        <v>49</v>
      </c>
      <c r="O235" s="36"/>
      <c r="P235" s="178">
        <f>O235*H235</f>
        <v>0</v>
      </c>
      <c r="Q235" s="178">
        <v>0</v>
      </c>
      <c r="R235" s="178">
        <f>Q235*H235</f>
        <v>0</v>
      </c>
      <c r="S235" s="178">
        <v>0</v>
      </c>
      <c r="T235" s="179">
        <f>S235*H235</f>
        <v>0</v>
      </c>
      <c r="AR235" s="18" t="s">
        <v>109</v>
      </c>
      <c r="AT235" s="18" t="s">
        <v>175</v>
      </c>
      <c r="AU235" s="18" t="s">
        <v>86</v>
      </c>
      <c r="AY235" s="18" t="s">
        <v>173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8" t="s">
        <v>22</v>
      </c>
      <c r="BK235" s="180">
        <f>ROUND(I235*H235,2)</f>
        <v>0</v>
      </c>
      <c r="BL235" s="18" t="s">
        <v>109</v>
      </c>
      <c r="BM235" s="18" t="s">
        <v>344</v>
      </c>
    </row>
    <row r="236" spans="2:47" s="1" customFormat="1" ht="13.5">
      <c r="B236" s="35"/>
      <c r="D236" s="181" t="s">
        <v>180</v>
      </c>
      <c r="F236" s="182" t="s">
        <v>345</v>
      </c>
      <c r="I236" s="142"/>
      <c r="L236" s="35"/>
      <c r="M236" s="64"/>
      <c r="N236" s="36"/>
      <c r="O236" s="36"/>
      <c r="P236" s="36"/>
      <c r="Q236" s="36"/>
      <c r="R236" s="36"/>
      <c r="S236" s="36"/>
      <c r="T236" s="65"/>
      <c r="AT236" s="18" t="s">
        <v>180</v>
      </c>
      <c r="AU236" s="18" t="s">
        <v>86</v>
      </c>
    </row>
    <row r="237" spans="2:47" s="1" customFormat="1" ht="27">
      <c r="B237" s="35"/>
      <c r="D237" s="181" t="s">
        <v>236</v>
      </c>
      <c r="F237" s="219" t="s">
        <v>327</v>
      </c>
      <c r="I237" s="142"/>
      <c r="L237" s="35"/>
      <c r="M237" s="64"/>
      <c r="N237" s="36"/>
      <c r="O237" s="36"/>
      <c r="P237" s="36"/>
      <c r="Q237" s="36"/>
      <c r="R237" s="36"/>
      <c r="S237" s="36"/>
      <c r="T237" s="65"/>
      <c r="AT237" s="18" t="s">
        <v>236</v>
      </c>
      <c r="AU237" s="18" t="s">
        <v>86</v>
      </c>
    </row>
    <row r="238" spans="2:51" s="12" customFormat="1" ht="13.5">
      <c r="B238" s="183"/>
      <c r="D238" s="181" t="s">
        <v>182</v>
      </c>
      <c r="E238" s="184" t="s">
        <v>20</v>
      </c>
      <c r="F238" s="185" t="s">
        <v>320</v>
      </c>
      <c r="H238" s="186" t="s">
        <v>20</v>
      </c>
      <c r="I238" s="187"/>
      <c r="L238" s="183"/>
      <c r="M238" s="188"/>
      <c r="N238" s="189"/>
      <c r="O238" s="189"/>
      <c r="P238" s="189"/>
      <c r="Q238" s="189"/>
      <c r="R238" s="189"/>
      <c r="S238" s="189"/>
      <c r="T238" s="190"/>
      <c r="AT238" s="186" t="s">
        <v>182</v>
      </c>
      <c r="AU238" s="186" t="s">
        <v>86</v>
      </c>
      <c r="AV238" s="12" t="s">
        <v>22</v>
      </c>
      <c r="AW238" s="12" t="s">
        <v>41</v>
      </c>
      <c r="AX238" s="12" t="s">
        <v>78</v>
      </c>
      <c r="AY238" s="186" t="s">
        <v>173</v>
      </c>
    </row>
    <row r="239" spans="2:51" s="13" customFormat="1" ht="13.5">
      <c r="B239" s="191"/>
      <c r="D239" s="181" t="s">
        <v>182</v>
      </c>
      <c r="E239" s="192" t="s">
        <v>20</v>
      </c>
      <c r="F239" s="193" t="s">
        <v>22</v>
      </c>
      <c r="H239" s="194">
        <v>1</v>
      </c>
      <c r="I239" s="195"/>
      <c r="L239" s="191"/>
      <c r="M239" s="196"/>
      <c r="N239" s="197"/>
      <c r="O239" s="197"/>
      <c r="P239" s="197"/>
      <c r="Q239" s="197"/>
      <c r="R239" s="197"/>
      <c r="S239" s="197"/>
      <c r="T239" s="198"/>
      <c r="AT239" s="192" t="s">
        <v>182</v>
      </c>
      <c r="AU239" s="192" t="s">
        <v>86</v>
      </c>
      <c r="AV239" s="13" t="s">
        <v>86</v>
      </c>
      <c r="AW239" s="13" t="s">
        <v>41</v>
      </c>
      <c r="AX239" s="13" t="s">
        <v>78</v>
      </c>
      <c r="AY239" s="192" t="s">
        <v>173</v>
      </c>
    </row>
    <row r="240" spans="2:51" s="14" customFormat="1" ht="13.5">
      <c r="B240" s="199"/>
      <c r="D240" s="200" t="s">
        <v>182</v>
      </c>
      <c r="E240" s="201" t="s">
        <v>20</v>
      </c>
      <c r="F240" s="202" t="s">
        <v>184</v>
      </c>
      <c r="H240" s="203">
        <v>1</v>
      </c>
      <c r="I240" s="204"/>
      <c r="L240" s="199"/>
      <c r="M240" s="205"/>
      <c r="N240" s="206"/>
      <c r="O240" s="206"/>
      <c r="P240" s="206"/>
      <c r="Q240" s="206"/>
      <c r="R240" s="206"/>
      <c r="S240" s="206"/>
      <c r="T240" s="207"/>
      <c r="AT240" s="208" t="s">
        <v>182</v>
      </c>
      <c r="AU240" s="208" t="s">
        <v>86</v>
      </c>
      <c r="AV240" s="14" t="s">
        <v>109</v>
      </c>
      <c r="AW240" s="14" t="s">
        <v>41</v>
      </c>
      <c r="AX240" s="14" t="s">
        <v>22</v>
      </c>
      <c r="AY240" s="208" t="s">
        <v>173</v>
      </c>
    </row>
    <row r="241" spans="2:65" s="1" customFormat="1" ht="22.5" customHeight="1">
      <c r="B241" s="168"/>
      <c r="C241" s="169" t="s">
        <v>346</v>
      </c>
      <c r="D241" s="169" t="s">
        <v>175</v>
      </c>
      <c r="E241" s="170" t="s">
        <v>347</v>
      </c>
      <c r="F241" s="171" t="s">
        <v>348</v>
      </c>
      <c r="G241" s="172" t="s">
        <v>112</v>
      </c>
      <c r="H241" s="173">
        <v>2</v>
      </c>
      <c r="I241" s="174"/>
      <c r="J241" s="175">
        <f>ROUND(I241*H241,2)</f>
        <v>0</v>
      </c>
      <c r="K241" s="171" t="s">
        <v>178</v>
      </c>
      <c r="L241" s="35"/>
      <c r="M241" s="176" t="s">
        <v>20</v>
      </c>
      <c r="N241" s="177" t="s">
        <v>49</v>
      </c>
      <c r="O241" s="36"/>
      <c r="P241" s="178">
        <f>O241*H241</f>
        <v>0</v>
      </c>
      <c r="Q241" s="178">
        <v>0</v>
      </c>
      <c r="R241" s="178">
        <f>Q241*H241</f>
        <v>0</v>
      </c>
      <c r="S241" s="178">
        <v>0</v>
      </c>
      <c r="T241" s="179">
        <f>S241*H241</f>
        <v>0</v>
      </c>
      <c r="AR241" s="18" t="s">
        <v>109</v>
      </c>
      <c r="AT241" s="18" t="s">
        <v>175</v>
      </c>
      <c r="AU241" s="18" t="s">
        <v>86</v>
      </c>
      <c r="AY241" s="18" t="s">
        <v>173</v>
      </c>
      <c r="BE241" s="180">
        <f>IF(N241="základní",J241,0)</f>
        <v>0</v>
      </c>
      <c r="BF241" s="180">
        <f>IF(N241="snížená",J241,0)</f>
        <v>0</v>
      </c>
      <c r="BG241" s="180">
        <f>IF(N241="zákl. přenesená",J241,0)</f>
        <v>0</v>
      </c>
      <c r="BH241" s="180">
        <f>IF(N241="sníž. přenesená",J241,0)</f>
        <v>0</v>
      </c>
      <c r="BI241" s="180">
        <f>IF(N241="nulová",J241,0)</f>
        <v>0</v>
      </c>
      <c r="BJ241" s="18" t="s">
        <v>22</v>
      </c>
      <c r="BK241" s="180">
        <f>ROUND(I241*H241,2)</f>
        <v>0</v>
      </c>
      <c r="BL241" s="18" t="s">
        <v>109</v>
      </c>
      <c r="BM241" s="18" t="s">
        <v>349</v>
      </c>
    </row>
    <row r="242" spans="2:47" s="1" customFormat="1" ht="13.5">
      <c r="B242" s="35"/>
      <c r="D242" s="181" t="s">
        <v>180</v>
      </c>
      <c r="F242" s="182" t="s">
        <v>350</v>
      </c>
      <c r="I242" s="142"/>
      <c r="L242" s="35"/>
      <c r="M242" s="64"/>
      <c r="N242" s="36"/>
      <c r="O242" s="36"/>
      <c r="P242" s="36"/>
      <c r="Q242" s="36"/>
      <c r="R242" s="36"/>
      <c r="S242" s="36"/>
      <c r="T242" s="65"/>
      <c r="AT242" s="18" t="s">
        <v>180</v>
      </c>
      <c r="AU242" s="18" t="s">
        <v>86</v>
      </c>
    </row>
    <row r="243" spans="2:47" s="1" customFormat="1" ht="27">
      <c r="B243" s="35"/>
      <c r="D243" s="181" t="s">
        <v>236</v>
      </c>
      <c r="F243" s="219" t="s">
        <v>327</v>
      </c>
      <c r="I243" s="142"/>
      <c r="L243" s="35"/>
      <c r="M243" s="64"/>
      <c r="N243" s="36"/>
      <c r="O243" s="36"/>
      <c r="P243" s="36"/>
      <c r="Q243" s="36"/>
      <c r="R243" s="36"/>
      <c r="S243" s="36"/>
      <c r="T243" s="65"/>
      <c r="AT243" s="18" t="s">
        <v>236</v>
      </c>
      <c r="AU243" s="18" t="s">
        <v>86</v>
      </c>
    </row>
    <row r="244" spans="2:51" s="12" customFormat="1" ht="13.5">
      <c r="B244" s="183"/>
      <c r="D244" s="181" t="s">
        <v>182</v>
      </c>
      <c r="E244" s="184" t="s">
        <v>20</v>
      </c>
      <c r="F244" s="185" t="s">
        <v>320</v>
      </c>
      <c r="H244" s="186" t="s">
        <v>20</v>
      </c>
      <c r="I244" s="187"/>
      <c r="L244" s="183"/>
      <c r="M244" s="188"/>
      <c r="N244" s="189"/>
      <c r="O244" s="189"/>
      <c r="P244" s="189"/>
      <c r="Q244" s="189"/>
      <c r="R244" s="189"/>
      <c r="S244" s="189"/>
      <c r="T244" s="190"/>
      <c r="AT244" s="186" t="s">
        <v>182</v>
      </c>
      <c r="AU244" s="186" t="s">
        <v>86</v>
      </c>
      <c r="AV244" s="12" t="s">
        <v>22</v>
      </c>
      <c r="AW244" s="12" t="s">
        <v>41</v>
      </c>
      <c r="AX244" s="12" t="s">
        <v>78</v>
      </c>
      <c r="AY244" s="186" t="s">
        <v>173</v>
      </c>
    </row>
    <row r="245" spans="2:51" s="13" customFormat="1" ht="13.5">
      <c r="B245" s="191"/>
      <c r="D245" s="181" t="s">
        <v>182</v>
      </c>
      <c r="E245" s="192" t="s">
        <v>20</v>
      </c>
      <c r="F245" s="193" t="s">
        <v>86</v>
      </c>
      <c r="H245" s="194">
        <v>2</v>
      </c>
      <c r="I245" s="195"/>
      <c r="L245" s="191"/>
      <c r="M245" s="196"/>
      <c r="N245" s="197"/>
      <c r="O245" s="197"/>
      <c r="P245" s="197"/>
      <c r="Q245" s="197"/>
      <c r="R245" s="197"/>
      <c r="S245" s="197"/>
      <c r="T245" s="198"/>
      <c r="AT245" s="192" t="s">
        <v>182</v>
      </c>
      <c r="AU245" s="192" t="s">
        <v>86</v>
      </c>
      <c r="AV245" s="13" t="s">
        <v>86</v>
      </c>
      <c r="AW245" s="13" t="s">
        <v>41</v>
      </c>
      <c r="AX245" s="13" t="s">
        <v>78</v>
      </c>
      <c r="AY245" s="192" t="s">
        <v>173</v>
      </c>
    </row>
    <row r="246" spans="2:51" s="14" customFormat="1" ht="13.5">
      <c r="B246" s="199"/>
      <c r="D246" s="200" t="s">
        <v>182</v>
      </c>
      <c r="E246" s="201" t="s">
        <v>20</v>
      </c>
      <c r="F246" s="202" t="s">
        <v>184</v>
      </c>
      <c r="H246" s="203">
        <v>2</v>
      </c>
      <c r="I246" s="204"/>
      <c r="L246" s="199"/>
      <c r="M246" s="205"/>
      <c r="N246" s="206"/>
      <c r="O246" s="206"/>
      <c r="P246" s="206"/>
      <c r="Q246" s="206"/>
      <c r="R246" s="206"/>
      <c r="S246" s="206"/>
      <c r="T246" s="207"/>
      <c r="AT246" s="208" t="s">
        <v>182</v>
      </c>
      <c r="AU246" s="208" t="s">
        <v>86</v>
      </c>
      <c r="AV246" s="14" t="s">
        <v>109</v>
      </c>
      <c r="AW246" s="14" t="s">
        <v>41</v>
      </c>
      <c r="AX246" s="14" t="s">
        <v>22</v>
      </c>
      <c r="AY246" s="208" t="s">
        <v>173</v>
      </c>
    </row>
    <row r="247" spans="2:65" s="1" customFormat="1" ht="44.25" customHeight="1">
      <c r="B247" s="168"/>
      <c r="C247" s="169" t="s">
        <v>136</v>
      </c>
      <c r="D247" s="169" t="s">
        <v>175</v>
      </c>
      <c r="E247" s="170" t="s">
        <v>351</v>
      </c>
      <c r="F247" s="171" t="s">
        <v>352</v>
      </c>
      <c r="G247" s="172" t="s">
        <v>112</v>
      </c>
      <c r="H247" s="173">
        <v>11</v>
      </c>
      <c r="I247" s="174"/>
      <c r="J247" s="175">
        <f>ROUND(I247*H247,2)</f>
        <v>0</v>
      </c>
      <c r="K247" s="171" t="s">
        <v>20</v>
      </c>
      <c r="L247" s="35"/>
      <c r="M247" s="176" t="s">
        <v>20</v>
      </c>
      <c r="N247" s="177" t="s">
        <v>49</v>
      </c>
      <c r="O247" s="36"/>
      <c r="P247" s="178">
        <f>O247*H247</f>
        <v>0</v>
      </c>
      <c r="Q247" s="178">
        <v>0</v>
      </c>
      <c r="R247" s="178">
        <f>Q247*H247</f>
        <v>0</v>
      </c>
      <c r="S247" s="178">
        <v>0</v>
      </c>
      <c r="T247" s="179">
        <f>S247*H247</f>
        <v>0</v>
      </c>
      <c r="AR247" s="18" t="s">
        <v>109</v>
      </c>
      <c r="AT247" s="18" t="s">
        <v>175</v>
      </c>
      <c r="AU247" s="18" t="s">
        <v>86</v>
      </c>
      <c r="AY247" s="18" t="s">
        <v>173</v>
      </c>
      <c r="BE247" s="180">
        <f>IF(N247="základní",J247,0)</f>
        <v>0</v>
      </c>
      <c r="BF247" s="180">
        <f>IF(N247="snížená",J247,0)</f>
        <v>0</v>
      </c>
      <c r="BG247" s="180">
        <f>IF(N247="zákl. přenesená",J247,0)</f>
        <v>0</v>
      </c>
      <c r="BH247" s="180">
        <f>IF(N247="sníž. přenesená",J247,0)</f>
        <v>0</v>
      </c>
      <c r="BI247" s="180">
        <f>IF(N247="nulová",J247,0)</f>
        <v>0</v>
      </c>
      <c r="BJ247" s="18" t="s">
        <v>22</v>
      </c>
      <c r="BK247" s="180">
        <f>ROUND(I247*H247,2)</f>
        <v>0</v>
      </c>
      <c r="BL247" s="18" t="s">
        <v>109</v>
      </c>
      <c r="BM247" s="18" t="s">
        <v>353</v>
      </c>
    </row>
    <row r="248" spans="2:47" s="1" customFormat="1" ht="40.5">
      <c r="B248" s="35"/>
      <c r="D248" s="181" t="s">
        <v>180</v>
      </c>
      <c r="F248" s="182" t="s">
        <v>352</v>
      </c>
      <c r="I248" s="142"/>
      <c r="L248" s="35"/>
      <c r="M248" s="64"/>
      <c r="N248" s="36"/>
      <c r="O248" s="36"/>
      <c r="P248" s="36"/>
      <c r="Q248" s="36"/>
      <c r="R248" s="36"/>
      <c r="S248" s="36"/>
      <c r="T248" s="65"/>
      <c r="AT248" s="18" t="s">
        <v>180</v>
      </c>
      <c r="AU248" s="18" t="s">
        <v>86</v>
      </c>
    </row>
    <row r="249" spans="2:51" s="13" customFormat="1" ht="13.5">
      <c r="B249" s="191"/>
      <c r="D249" s="181" t="s">
        <v>182</v>
      </c>
      <c r="E249" s="192" t="s">
        <v>20</v>
      </c>
      <c r="F249" s="193" t="s">
        <v>354</v>
      </c>
      <c r="H249" s="194">
        <v>11</v>
      </c>
      <c r="I249" s="195"/>
      <c r="L249" s="191"/>
      <c r="M249" s="196"/>
      <c r="N249" s="197"/>
      <c r="O249" s="197"/>
      <c r="P249" s="197"/>
      <c r="Q249" s="197"/>
      <c r="R249" s="197"/>
      <c r="S249" s="197"/>
      <c r="T249" s="198"/>
      <c r="AT249" s="192" t="s">
        <v>182</v>
      </c>
      <c r="AU249" s="192" t="s">
        <v>86</v>
      </c>
      <c r="AV249" s="13" t="s">
        <v>86</v>
      </c>
      <c r="AW249" s="13" t="s">
        <v>41</v>
      </c>
      <c r="AX249" s="13" t="s">
        <v>78</v>
      </c>
      <c r="AY249" s="192" t="s">
        <v>173</v>
      </c>
    </row>
    <row r="250" spans="2:51" s="14" customFormat="1" ht="13.5">
      <c r="B250" s="199"/>
      <c r="D250" s="200" t="s">
        <v>182</v>
      </c>
      <c r="E250" s="201" t="s">
        <v>20</v>
      </c>
      <c r="F250" s="202" t="s">
        <v>184</v>
      </c>
      <c r="H250" s="203">
        <v>11</v>
      </c>
      <c r="I250" s="204"/>
      <c r="L250" s="199"/>
      <c r="M250" s="205"/>
      <c r="N250" s="206"/>
      <c r="O250" s="206"/>
      <c r="P250" s="206"/>
      <c r="Q250" s="206"/>
      <c r="R250" s="206"/>
      <c r="S250" s="206"/>
      <c r="T250" s="207"/>
      <c r="AT250" s="208" t="s">
        <v>182</v>
      </c>
      <c r="AU250" s="208" t="s">
        <v>86</v>
      </c>
      <c r="AV250" s="14" t="s">
        <v>109</v>
      </c>
      <c r="AW250" s="14" t="s">
        <v>41</v>
      </c>
      <c r="AX250" s="14" t="s">
        <v>22</v>
      </c>
      <c r="AY250" s="208" t="s">
        <v>173</v>
      </c>
    </row>
    <row r="251" spans="2:65" s="1" customFormat="1" ht="31.5" customHeight="1">
      <c r="B251" s="168"/>
      <c r="C251" s="209" t="s">
        <v>355</v>
      </c>
      <c r="D251" s="209" t="s">
        <v>226</v>
      </c>
      <c r="E251" s="210" t="s">
        <v>356</v>
      </c>
      <c r="F251" s="211" t="s">
        <v>357</v>
      </c>
      <c r="G251" s="212" t="s">
        <v>112</v>
      </c>
      <c r="H251" s="213">
        <v>10</v>
      </c>
      <c r="I251" s="214"/>
      <c r="J251" s="215">
        <f>ROUND(I251*H251,2)</f>
        <v>0</v>
      </c>
      <c r="K251" s="211" t="s">
        <v>20</v>
      </c>
      <c r="L251" s="216"/>
      <c r="M251" s="217" t="s">
        <v>20</v>
      </c>
      <c r="N251" s="218" t="s">
        <v>49</v>
      </c>
      <c r="O251" s="36"/>
      <c r="P251" s="178">
        <f>O251*H251</f>
        <v>0</v>
      </c>
      <c r="Q251" s="178">
        <v>0</v>
      </c>
      <c r="R251" s="178">
        <f>Q251*H251</f>
        <v>0</v>
      </c>
      <c r="S251" s="178">
        <v>0</v>
      </c>
      <c r="T251" s="179">
        <f>S251*H251</f>
        <v>0</v>
      </c>
      <c r="AR251" s="18" t="s">
        <v>219</v>
      </c>
      <c r="AT251" s="18" t="s">
        <v>226</v>
      </c>
      <c r="AU251" s="18" t="s">
        <v>86</v>
      </c>
      <c r="AY251" s="18" t="s">
        <v>173</v>
      </c>
      <c r="BE251" s="180">
        <f>IF(N251="základní",J251,0)</f>
        <v>0</v>
      </c>
      <c r="BF251" s="180">
        <f>IF(N251="snížená",J251,0)</f>
        <v>0</v>
      </c>
      <c r="BG251" s="180">
        <f>IF(N251="zákl. přenesená",J251,0)</f>
        <v>0</v>
      </c>
      <c r="BH251" s="180">
        <f>IF(N251="sníž. přenesená",J251,0)</f>
        <v>0</v>
      </c>
      <c r="BI251" s="180">
        <f>IF(N251="nulová",J251,0)</f>
        <v>0</v>
      </c>
      <c r="BJ251" s="18" t="s">
        <v>22</v>
      </c>
      <c r="BK251" s="180">
        <f>ROUND(I251*H251,2)</f>
        <v>0</v>
      </c>
      <c r="BL251" s="18" t="s">
        <v>109</v>
      </c>
      <c r="BM251" s="18" t="s">
        <v>358</v>
      </c>
    </row>
    <row r="252" spans="2:47" s="1" customFormat="1" ht="13.5">
      <c r="B252" s="35"/>
      <c r="D252" s="181" t="s">
        <v>180</v>
      </c>
      <c r="F252" s="182" t="s">
        <v>357</v>
      </c>
      <c r="I252" s="142"/>
      <c r="L252" s="35"/>
      <c r="M252" s="64"/>
      <c r="N252" s="36"/>
      <c r="O252" s="36"/>
      <c r="P252" s="36"/>
      <c r="Q252" s="36"/>
      <c r="R252" s="36"/>
      <c r="S252" s="36"/>
      <c r="T252" s="65"/>
      <c r="AT252" s="18" t="s">
        <v>180</v>
      </c>
      <c r="AU252" s="18" t="s">
        <v>86</v>
      </c>
    </row>
    <row r="253" spans="2:51" s="12" customFormat="1" ht="13.5">
      <c r="B253" s="183"/>
      <c r="D253" s="181" t="s">
        <v>182</v>
      </c>
      <c r="E253" s="184" t="s">
        <v>20</v>
      </c>
      <c r="F253" s="185" t="s">
        <v>359</v>
      </c>
      <c r="H253" s="186" t="s">
        <v>20</v>
      </c>
      <c r="I253" s="187"/>
      <c r="L253" s="183"/>
      <c r="M253" s="188"/>
      <c r="N253" s="189"/>
      <c r="O253" s="189"/>
      <c r="P253" s="189"/>
      <c r="Q253" s="189"/>
      <c r="R253" s="189"/>
      <c r="S253" s="189"/>
      <c r="T253" s="190"/>
      <c r="AT253" s="186" t="s">
        <v>182</v>
      </c>
      <c r="AU253" s="186" t="s">
        <v>86</v>
      </c>
      <c r="AV253" s="12" t="s">
        <v>22</v>
      </c>
      <c r="AW253" s="12" t="s">
        <v>41</v>
      </c>
      <c r="AX253" s="12" t="s">
        <v>78</v>
      </c>
      <c r="AY253" s="186" t="s">
        <v>173</v>
      </c>
    </row>
    <row r="254" spans="2:51" s="13" customFormat="1" ht="13.5">
      <c r="B254" s="191"/>
      <c r="D254" s="181" t="s">
        <v>182</v>
      </c>
      <c r="E254" s="192" t="s">
        <v>110</v>
      </c>
      <c r="F254" s="193" t="s">
        <v>27</v>
      </c>
      <c r="H254" s="194">
        <v>10</v>
      </c>
      <c r="I254" s="195"/>
      <c r="L254" s="191"/>
      <c r="M254" s="196"/>
      <c r="N254" s="197"/>
      <c r="O254" s="197"/>
      <c r="P254" s="197"/>
      <c r="Q254" s="197"/>
      <c r="R254" s="197"/>
      <c r="S254" s="197"/>
      <c r="T254" s="198"/>
      <c r="AT254" s="192" t="s">
        <v>182</v>
      </c>
      <c r="AU254" s="192" t="s">
        <v>86</v>
      </c>
      <c r="AV254" s="13" t="s">
        <v>86</v>
      </c>
      <c r="AW254" s="13" t="s">
        <v>41</v>
      </c>
      <c r="AX254" s="13" t="s">
        <v>78</v>
      </c>
      <c r="AY254" s="192" t="s">
        <v>173</v>
      </c>
    </row>
    <row r="255" spans="2:51" s="14" customFormat="1" ht="13.5">
      <c r="B255" s="199"/>
      <c r="D255" s="200" t="s">
        <v>182</v>
      </c>
      <c r="E255" s="201" t="s">
        <v>20</v>
      </c>
      <c r="F255" s="202" t="s">
        <v>184</v>
      </c>
      <c r="H255" s="203">
        <v>10</v>
      </c>
      <c r="I255" s="204"/>
      <c r="L255" s="199"/>
      <c r="M255" s="205"/>
      <c r="N255" s="206"/>
      <c r="O255" s="206"/>
      <c r="P255" s="206"/>
      <c r="Q255" s="206"/>
      <c r="R255" s="206"/>
      <c r="S255" s="206"/>
      <c r="T255" s="207"/>
      <c r="AT255" s="208" t="s">
        <v>182</v>
      </c>
      <c r="AU255" s="208" t="s">
        <v>86</v>
      </c>
      <c r="AV255" s="14" t="s">
        <v>109</v>
      </c>
      <c r="AW255" s="14" t="s">
        <v>41</v>
      </c>
      <c r="AX255" s="14" t="s">
        <v>22</v>
      </c>
      <c r="AY255" s="208" t="s">
        <v>173</v>
      </c>
    </row>
    <row r="256" spans="2:65" s="1" customFormat="1" ht="31.5" customHeight="1">
      <c r="B256" s="168"/>
      <c r="C256" s="209" t="s">
        <v>360</v>
      </c>
      <c r="D256" s="209" t="s">
        <v>226</v>
      </c>
      <c r="E256" s="210" t="s">
        <v>361</v>
      </c>
      <c r="F256" s="211" t="s">
        <v>362</v>
      </c>
      <c r="G256" s="212" t="s">
        <v>112</v>
      </c>
      <c r="H256" s="213">
        <v>1</v>
      </c>
      <c r="I256" s="214"/>
      <c r="J256" s="215">
        <f>ROUND(I256*H256,2)</f>
        <v>0</v>
      </c>
      <c r="K256" s="211" t="s">
        <v>20</v>
      </c>
      <c r="L256" s="216"/>
      <c r="M256" s="217" t="s">
        <v>20</v>
      </c>
      <c r="N256" s="218" t="s">
        <v>49</v>
      </c>
      <c r="O256" s="36"/>
      <c r="P256" s="178">
        <f>O256*H256</f>
        <v>0</v>
      </c>
      <c r="Q256" s="178">
        <v>0</v>
      </c>
      <c r="R256" s="178">
        <f>Q256*H256</f>
        <v>0</v>
      </c>
      <c r="S256" s="178">
        <v>0</v>
      </c>
      <c r="T256" s="179">
        <f>S256*H256</f>
        <v>0</v>
      </c>
      <c r="AR256" s="18" t="s">
        <v>219</v>
      </c>
      <c r="AT256" s="18" t="s">
        <v>226</v>
      </c>
      <c r="AU256" s="18" t="s">
        <v>86</v>
      </c>
      <c r="AY256" s="18" t="s">
        <v>173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8" t="s">
        <v>22</v>
      </c>
      <c r="BK256" s="180">
        <f>ROUND(I256*H256,2)</f>
        <v>0</v>
      </c>
      <c r="BL256" s="18" t="s">
        <v>109</v>
      </c>
      <c r="BM256" s="18" t="s">
        <v>363</v>
      </c>
    </row>
    <row r="257" spans="2:47" s="1" customFormat="1" ht="13.5">
      <c r="B257" s="35"/>
      <c r="D257" s="181" t="s">
        <v>180</v>
      </c>
      <c r="F257" s="182" t="s">
        <v>362</v>
      </c>
      <c r="I257" s="142"/>
      <c r="L257" s="35"/>
      <c r="M257" s="64"/>
      <c r="N257" s="36"/>
      <c r="O257" s="36"/>
      <c r="P257" s="36"/>
      <c r="Q257" s="36"/>
      <c r="R257" s="36"/>
      <c r="S257" s="36"/>
      <c r="T257" s="65"/>
      <c r="AT257" s="18" t="s">
        <v>180</v>
      </c>
      <c r="AU257" s="18" t="s">
        <v>86</v>
      </c>
    </row>
    <row r="258" spans="2:51" s="12" customFormat="1" ht="13.5">
      <c r="B258" s="183"/>
      <c r="D258" s="181" t="s">
        <v>182</v>
      </c>
      <c r="E258" s="184" t="s">
        <v>20</v>
      </c>
      <c r="F258" s="185" t="s">
        <v>359</v>
      </c>
      <c r="H258" s="186" t="s">
        <v>20</v>
      </c>
      <c r="I258" s="187"/>
      <c r="L258" s="183"/>
      <c r="M258" s="188"/>
      <c r="N258" s="189"/>
      <c r="O258" s="189"/>
      <c r="P258" s="189"/>
      <c r="Q258" s="189"/>
      <c r="R258" s="189"/>
      <c r="S258" s="189"/>
      <c r="T258" s="190"/>
      <c r="AT258" s="186" t="s">
        <v>182</v>
      </c>
      <c r="AU258" s="186" t="s">
        <v>86</v>
      </c>
      <c r="AV258" s="12" t="s">
        <v>22</v>
      </c>
      <c r="AW258" s="12" t="s">
        <v>41</v>
      </c>
      <c r="AX258" s="12" t="s">
        <v>78</v>
      </c>
      <c r="AY258" s="186" t="s">
        <v>173</v>
      </c>
    </row>
    <row r="259" spans="2:51" s="13" customFormat="1" ht="13.5">
      <c r="B259" s="191"/>
      <c r="D259" s="181" t="s">
        <v>182</v>
      </c>
      <c r="E259" s="192" t="s">
        <v>114</v>
      </c>
      <c r="F259" s="193" t="s">
        <v>22</v>
      </c>
      <c r="H259" s="194">
        <v>1</v>
      </c>
      <c r="I259" s="195"/>
      <c r="L259" s="191"/>
      <c r="M259" s="196"/>
      <c r="N259" s="197"/>
      <c r="O259" s="197"/>
      <c r="P259" s="197"/>
      <c r="Q259" s="197"/>
      <c r="R259" s="197"/>
      <c r="S259" s="197"/>
      <c r="T259" s="198"/>
      <c r="AT259" s="192" t="s">
        <v>182</v>
      </c>
      <c r="AU259" s="192" t="s">
        <v>86</v>
      </c>
      <c r="AV259" s="13" t="s">
        <v>86</v>
      </c>
      <c r="AW259" s="13" t="s">
        <v>41</v>
      </c>
      <c r="AX259" s="13" t="s">
        <v>78</v>
      </c>
      <c r="AY259" s="192" t="s">
        <v>173</v>
      </c>
    </row>
    <row r="260" spans="2:51" s="14" customFormat="1" ht="13.5">
      <c r="B260" s="199"/>
      <c r="D260" s="200" t="s">
        <v>182</v>
      </c>
      <c r="E260" s="201" t="s">
        <v>20</v>
      </c>
      <c r="F260" s="202" t="s">
        <v>184</v>
      </c>
      <c r="H260" s="203">
        <v>1</v>
      </c>
      <c r="I260" s="204"/>
      <c r="L260" s="199"/>
      <c r="M260" s="205"/>
      <c r="N260" s="206"/>
      <c r="O260" s="206"/>
      <c r="P260" s="206"/>
      <c r="Q260" s="206"/>
      <c r="R260" s="206"/>
      <c r="S260" s="206"/>
      <c r="T260" s="207"/>
      <c r="AT260" s="208" t="s">
        <v>182</v>
      </c>
      <c r="AU260" s="208" t="s">
        <v>86</v>
      </c>
      <c r="AV260" s="14" t="s">
        <v>109</v>
      </c>
      <c r="AW260" s="14" t="s">
        <v>41</v>
      </c>
      <c r="AX260" s="14" t="s">
        <v>22</v>
      </c>
      <c r="AY260" s="208" t="s">
        <v>173</v>
      </c>
    </row>
    <row r="261" spans="2:65" s="1" customFormat="1" ht="31.5" customHeight="1">
      <c r="B261" s="168"/>
      <c r="C261" s="169" t="s">
        <v>364</v>
      </c>
      <c r="D261" s="169" t="s">
        <v>175</v>
      </c>
      <c r="E261" s="170" t="s">
        <v>365</v>
      </c>
      <c r="F261" s="171" t="s">
        <v>366</v>
      </c>
      <c r="G261" s="172" t="s">
        <v>112</v>
      </c>
      <c r="H261" s="173">
        <v>44</v>
      </c>
      <c r="I261" s="174"/>
      <c r="J261" s="175">
        <f>ROUND(I261*H261,2)</f>
        <v>0</v>
      </c>
      <c r="K261" s="171" t="s">
        <v>20</v>
      </c>
      <c r="L261" s="35"/>
      <c r="M261" s="176" t="s">
        <v>20</v>
      </c>
      <c r="N261" s="177" t="s">
        <v>49</v>
      </c>
      <c r="O261" s="36"/>
      <c r="P261" s="178">
        <f>O261*H261</f>
        <v>0</v>
      </c>
      <c r="Q261" s="178">
        <v>0</v>
      </c>
      <c r="R261" s="178">
        <f>Q261*H261</f>
        <v>0</v>
      </c>
      <c r="S261" s="178">
        <v>0</v>
      </c>
      <c r="T261" s="179">
        <f>S261*H261</f>
        <v>0</v>
      </c>
      <c r="AR261" s="18" t="s">
        <v>109</v>
      </c>
      <c r="AT261" s="18" t="s">
        <v>175</v>
      </c>
      <c r="AU261" s="18" t="s">
        <v>86</v>
      </c>
      <c r="AY261" s="18" t="s">
        <v>173</v>
      </c>
      <c r="BE261" s="180">
        <f>IF(N261="základní",J261,0)</f>
        <v>0</v>
      </c>
      <c r="BF261" s="180">
        <f>IF(N261="snížená",J261,0)</f>
        <v>0</v>
      </c>
      <c r="BG261" s="180">
        <f>IF(N261="zákl. přenesená",J261,0)</f>
        <v>0</v>
      </c>
      <c r="BH261" s="180">
        <f>IF(N261="sníž. přenesená",J261,0)</f>
        <v>0</v>
      </c>
      <c r="BI261" s="180">
        <f>IF(N261="nulová",J261,0)</f>
        <v>0</v>
      </c>
      <c r="BJ261" s="18" t="s">
        <v>22</v>
      </c>
      <c r="BK261" s="180">
        <f>ROUND(I261*H261,2)</f>
        <v>0</v>
      </c>
      <c r="BL261" s="18" t="s">
        <v>109</v>
      </c>
      <c r="BM261" s="18" t="s">
        <v>367</v>
      </c>
    </row>
    <row r="262" spans="2:47" s="1" customFormat="1" ht="27">
      <c r="B262" s="35"/>
      <c r="D262" s="181" t="s">
        <v>180</v>
      </c>
      <c r="F262" s="182" t="s">
        <v>368</v>
      </c>
      <c r="I262" s="142"/>
      <c r="L262" s="35"/>
      <c r="M262" s="64"/>
      <c r="N262" s="36"/>
      <c r="O262" s="36"/>
      <c r="P262" s="36"/>
      <c r="Q262" s="36"/>
      <c r="R262" s="36"/>
      <c r="S262" s="36"/>
      <c r="T262" s="65"/>
      <c r="AT262" s="18" t="s">
        <v>180</v>
      </c>
      <c r="AU262" s="18" t="s">
        <v>86</v>
      </c>
    </row>
    <row r="263" spans="2:51" s="13" customFormat="1" ht="13.5">
      <c r="B263" s="191"/>
      <c r="D263" s="181" t="s">
        <v>182</v>
      </c>
      <c r="E263" s="192" t="s">
        <v>20</v>
      </c>
      <c r="F263" s="193" t="s">
        <v>369</v>
      </c>
      <c r="H263" s="194">
        <v>44</v>
      </c>
      <c r="I263" s="195"/>
      <c r="L263" s="191"/>
      <c r="M263" s="196"/>
      <c r="N263" s="197"/>
      <c r="O263" s="197"/>
      <c r="P263" s="197"/>
      <c r="Q263" s="197"/>
      <c r="R263" s="197"/>
      <c r="S263" s="197"/>
      <c r="T263" s="198"/>
      <c r="AT263" s="192" t="s">
        <v>182</v>
      </c>
      <c r="AU263" s="192" t="s">
        <v>86</v>
      </c>
      <c r="AV263" s="13" t="s">
        <v>86</v>
      </c>
      <c r="AW263" s="13" t="s">
        <v>41</v>
      </c>
      <c r="AX263" s="13" t="s">
        <v>78</v>
      </c>
      <c r="AY263" s="192" t="s">
        <v>173</v>
      </c>
    </row>
    <row r="264" spans="2:51" s="14" customFormat="1" ht="13.5">
      <c r="B264" s="199"/>
      <c r="D264" s="200" t="s">
        <v>182</v>
      </c>
      <c r="E264" s="201" t="s">
        <v>20</v>
      </c>
      <c r="F264" s="202" t="s">
        <v>184</v>
      </c>
      <c r="H264" s="203">
        <v>44</v>
      </c>
      <c r="I264" s="204"/>
      <c r="L264" s="199"/>
      <c r="M264" s="205"/>
      <c r="N264" s="206"/>
      <c r="O264" s="206"/>
      <c r="P264" s="206"/>
      <c r="Q264" s="206"/>
      <c r="R264" s="206"/>
      <c r="S264" s="206"/>
      <c r="T264" s="207"/>
      <c r="AT264" s="208" t="s">
        <v>182</v>
      </c>
      <c r="AU264" s="208" t="s">
        <v>86</v>
      </c>
      <c r="AV264" s="14" t="s">
        <v>109</v>
      </c>
      <c r="AW264" s="14" t="s">
        <v>41</v>
      </c>
      <c r="AX264" s="14" t="s">
        <v>22</v>
      </c>
      <c r="AY264" s="208" t="s">
        <v>173</v>
      </c>
    </row>
    <row r="265" spans="2:65" s="1" customFormat="1" ht="31.5" customHeight="1">
      <c r="B265" s="168"/>
      <c r="C265" s="209" t="s">
        <v>370</v>
      </c>
      <c r="D265" s="209" t="s">
        <v>226</v>
      </c>
      <c r="E265" s="210" t="s">
        <v>371</v>
      </c>
      <c r="F265" s="211" t="s">
        <v>372</v>
      </c>
      <c r="G265" s="212" t="s">
        <v>112</v>
      </c>
      <c r="H265" s="213">
        <v>42</v>
      </c>
      <c r="I265" s="214"/>
      <c r="J265" s="215">
        <f>ROUND(I265*H265,2)</f>
        <v>0</v>
      </c>
      <c r="K265" s="211" t="s">
        <v>20</v>
      </c>
      <c r="L265" s="216"/>
      <c r="M265" s="217" t="s">
        <v>20</v>
      </c>
      <c r="N265" s="218" t="s">
        <v>49</v>
      </c>
      <c r="O265" s="36"/>
      <c r="P265" s="178">
        <f>O265*H265</f>
        <v>0</v>
      </c>
      <c r="Q265" s="178">
        <v>0</v>
      </c>
      <c r="R265" s="178">
        <f>Q265*H265</f>
        <v>0</v>
      </c>
      <c r="S265" s="178">
        <v>0</v>
      </c>
      <c r="T265" s="179">
        <f>S265*H265</f>
        <v>0</v>
      </c>
      <c r="AR265" s="18" t="s">
        <v>219</v>
      </c>
      <c r="AT265" s="18" t="s">
        <v>226</v>
      </c>
      <c r="AU265" s="18" t="s">
        <v>86</v>
      </c>
      <c r="AY265" s="18" t="s">
        <v>173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18" t="s">
        <v>22</v>
      </c>
      <c r="BK265" s="180">
        <f>ROUND(I265*H265,2)</f>
        <v>0</v>
      </c>
      <c r="BL265" s="18" t="s">
        <v>109</v>
      </c>
      <c r="BM265" s="18" t="s">
        <v>373</v>
      </c>
    </row>
    <row r="266" spans="2:47" s="1" customFormat="1" ht="13.5">
      <c r="B266" s="35"/>
      <c r="D266" s="181" t="s">
        <v>180</v>
      </c>
      <c r="F266" s="182" t="s">
        <v>372</v>
      </c>
      <c r="I266" s="142"/>
      <c r="L266" s="35"/>
      <c r="M266" s="64"/>
      <c r="N266" s="36"/>
      <c r="O266" s="36"/>
      <c r="P266" s="36"/>
      <c r="Q266" s="36"/>
      <c r="R266" s="36"/>
      <c r="S266" s="36"/>
      <c r="T266" s="65"/>
      <c r="AT266" s="18" t="s">
        <v>180</v>
      </c>
      <c r="AU266" s="18" t="s">
        <v>86</v>
      </c>
    </row>
    <row r="267" spans="2:51" s="12" customFormat="1" ht="13.5">
      <c r="B267" s="183"/>
      <c r="D267" s="181" t="s">
        <v>182</v>
      </c>
      <c r="E267" s="184" t="s">
        <v>20</v>
      </c>
      <c r="F267" s="185" t="s">
        <v>359</v>
      </c>
      <c r="H267" s="186" t="s">
        <v>20</v>
      </c>
      <c r="I267" s="187"/>
      <c r="L267" s="183"/>
      <c r="M267" s="188"/>
      <c r="N267" s="189"/>
      <c r="O267" s="189"/>
      <c r="P267" s="189"/>
      <c r="Q267" s="189"/>
      <c r="R267" s="189"/>
      <c r="S267" s="189"/>
      <c r="T267" s="190"/>
      <c r="AT267" s="186" t="s">
        <v>182</v>
      </c>
      <c r="AU267" s="186" t="s">
        <v>86</v>
      </c>
      <c r="AV267" s="12" t="s">
        <v>22</v>
      </c>
      <c r="AW267" s="12" t="s">
        <v>41</v>
      </c>
      <c r="AX267" s="12" t="s">
        <v>78</v>
      </c>
      <c r="AY267" s="186" t="s">
        <v>173</v>
      </c>
    </row>
    <row r="268" spans="2:51" s="13" customFormat="1" ht="13.5">
      <c r="B268" s="191"/>
      <c r="D268" s="181" t="s">
        <v>182</v>
      </c>
      <c r="E268" s="192" t="s">
        <v>128</v>
      </c>
      <c r="F268" s="193" t="s">
        <v>129</v>
      </c>
      <c r="H268" s="194">
        <v>42</v>
      </c>
      <c r="I268" s="195"/>
      <c r="L268" s="191"/>
      <c r="M268" s="196"/>
      <c r="N268" s="197"/>
      <c r="O268" s="197"/>
      <c r="P268" s="197"/>
      <c r="Q268" s="197"/>
      <c r="R268" s="197"/>
      <c r="S268" s="197"/>
      <c r="T268" s="198"/>
      <c r="AT268" s="192" t="s">
        <v>182</v>
      </c>
      <c r="AU268" s="192" t="s">
        <v>86</v>
      </c>
      <c r="AV268" s="13" t="s">
        <v>86</v>
      </c>
      <c r="AW268" s="13" t="s">
        <v>41</v>
      </c>
      <c r="AX268" s="13" t="s">
        <v>78</v>
      </c>
      <c r="AY268" s="192" t="s">
        <v>173</v>
      </c>
    </row>
    <row r="269" spans="2:51" s="14" customFormat="1" ht="13.5">
      <c r="B269" s="199"/>
      <c r="D269" s="200" t="s">
        <v>182</v>
      </c>
      <c r="E269" s="201" t="s">
        <v>20</v>
      </c>
      <c r="F269" s="202" t="s">
        <v>184</v>
      </c>
      <c r="H269" s="203">
        <v>42</v>
      </c>
      <c r="I269" s="204"/>
      <c r="L269" s="199"/>
      <c r="M269" s="205"/>
      <c r="N269" s="206"/>
      <c r="O269" s="206"/>
      <c r="P269" s="206"/>
      <c r="Q269" s="206"/>
      <c r="R269" s="206"/>
      <c r="S269" s="206"/>
      <c r="T269" s="207"/>
      <c r="AT269" s="208" t="s">
        <v>182</v>
      </c>
      <c r="AU269" s="208" t="s">
        <v>86</v>
      </c>
      <c r="AV269" s="14" t="s">
        <v>109</v>
      </c>
      <c r="AW269" s="14" t="s">
        <v>41</v>
      </c>
      <c r="AX269" s="14" t="s">
        <v>22</v>
      </c>
      <c r="AY269" s="208" t="s">
        <v>173</v>
      </c>
    </row>
    <row r="270" spans="2:65" s="1" customFormat="1" ht="31.5" customHeight="1">
      <c r="B270" s="168"/>
      <c r="C270" s="209" t="s">
        <v>374</v>
      </c>
      <c r="D270" s="209" t="s">
        <v>226</v>
      </c>
      <c r="E270" s="210" t="s">
        <v>375</v>
      </c>
      <c r="F270" s="211" t="s">
        <v>376</v>
      </c>
      <c r="G270" s="212" t="s">
        <v>112</v>
      </c>
      <c r="H270" s="213">
        <v>1</v>
      </c>
      <c r="I270" s="214"/>
      <c r="J270" s="215">
        <f>ROUND(I270*H270,2)</f>
        <v>0</v>
      </c>
      <c r="K270" s="211" t="s">
        <v>20</v>
      </c>
      <c r="L270" s="216"/>
      <c r="M270" s="217" t="s">
        <v>20</v>
      </c>
      <c r="N270" s="218" t="s">
        <v>49</v>
      </c>
      <c r="O270" s="36"/>
      <c r="P270" s="178">
        <f>O270*H270</f>
        <v>0</v>
      </c>
      <c r="Q270" s="178">
        <v>0</v>
      </c>
      <c r="R270" s="178">
        <f>Q270*H270</f>
        <v>0</v>
      </c>
      <c r="S270" s="178">
        <v>0</v>
      </c>
      <c r="T270" s="179">
        <f>S270*H270</f>
        <v>0</v>
      </c>
      <c r="AR270" s="18" t="s">
        <v>219</v>
      </c>
      <c r="AT270" s="18" t="s">
        <v>226</v>
      </c>
      <c r="AU270" s="18" t="s">
        <v>86</v>
      </c>
      <c r="AY270" s="18" t="s">
        <v>173</v>
      </c>
      <c r="BE270" s="180">
        <f>IF(N270="základní",J270,0)</f>
        <v>0</v>
      </c>
      <c r="BF270" s="180">
        <f>IF(N270="snížená",J270,0)</f>
        <v>0</v>
      </c>
      <c r="BG270" s="180">
        <f>IF(N270="zákl. přenesená",J270,0)</f>
        <v>0</v>
      </c>
      <c r="BH270" s="180">
        <f>IF(N270="sníž. přenesená",J270,0)</f>
        <v>0</v>
      </c>
      <c r="BI270" s="180">
        <f>IF(N270="nulová",J270,0)</f>
        <v>0</v>
      </c>
      <c r="BJ270" s="18" t="s">
        <v>22</v>
      </c>
      <c r="BK270" s="180">
        <f>ROUND(I270*H270,2)</f>
        <v>0</v>
      </c>
      <c r="BL270" s="18" t="s">
        <v>109</v>
      </c>
      <c r="BM270" s="18" t="s">
        <v>377</v>
      </c>
    </row>
    <row r="271" spans="2:47" s="1" customFormat="1" ht="13.5">
      <c r="B271" s="35"/>
      <c r="D271" s="181" t="s">
        <v>180</v>
      </c>
      <c r="F271" s="182" t="s">
        <v>376</v>
      </c>
      <c r="I271" s="142"/>
      <c r="L271" s="35"/>
      <c r="M271" s="64"/>
      <c r="N271" s="36"/>
      <c r="O271" s="36"/>
      <c r="P271" s="36"/>
      <c r="Q271" s="36"/>
      <c r="R271" s="36"/>
      <c r="S271" s="36"/>
      <c r="T271" s="65"/>
      <c r="AT271" s="18" t="s">
        <v>180</v>
      </c>
      <c r="AU271" s="18" t="s">
        <v>86</v>
      </c>
    </row>
    <row r="272" spans="2:51" s="12" customFormat="1" ht="13.5">
      <c r="B272" s="183"/>
      <c r="D272" s="181" t="s">
        <v>182</v>
      </c>
      <c r="E272" s="184" t="s">
        <v>20</v>
      </c>
      <c r="F272" s="185" t="s">
        <v>359</v>
      </c>
      <c r="H272" s="186" t="s">
        <v>20</v>
      </c>
      <c r="I272" s="187"/>
      <c r="L272" s="183"/>
      <c r="M272" s="188"/>
      <c r="N272" s="189"/>
      <c r="O272" s="189"/>
      <c r="P272" s="189"/>
      <c r="Q272" s="189"/>
      <c r="R272" s="189"/>
      <c r="S272" s="189"/>
      <c r="T272" s="190"/>
      <c r="AT272" s="186" t="s">
        <v>182</v>
      </c>
      <c r="AU272" s="186" t="s">
        <v>86</v>
      </c>
      <c r="AV272" s="12" t="s">
        <v>22</v>
      </c>
      <c r="AW272" s="12" t="s">
        <v>41</v>
      </c>
      <c r="AX272" s="12" t="s">
        <v>78</v>
      </c>
      <c r="AY272" s="186" t="s">
        <v>173</v>
      </c>
    </row>
    <row r="273" spans="2:51" s="13" customFormat="1" ht="13.5">
      <c r="B273" s="191"/>
      <c r="D273" s="181" t="s">
        <v>182</v>
      </c>
      <c r="E273" s="192" t="s">
        <v>130</v>
      </c>
      <c r="F273" s="193" t="s">
        <v>22</v>
      </c>
      <c r="H273" s="194">
        <v>1</v>
      </c>
      <c r="I273" s="195"/>
      <c r="L273" s="191"/>
      <c r="M273" s="196"/>
      <c r="N273" s="197"/>
      <c r="O273" s="197"/>
      <c r="P273" s="197"/>
      <c r="Q273" s="197"/>
      <c r="R273" s="197"/>
      <c r="S273" s="197"/>
      <c r="T273" s="198"/>
      <c r="AT273" s="192" t="s">
        <v>182</v>
      </c>
      <c r="AU273" s="192" t="s">
        <v>86</v>
      </c>
      <c r="AV273" s="13" t="s">
        <v>86</v>
      </c>
      <c r="AW273" s="13" t="s">
        <v>41</v>
      </c>
      <c r="AX273" s="13" t="s">
        <v>78</v>
      </c>
      <c r="AY273" s="192" t="s">
        <v>173</v>
      </c>
    </row>
    <row r="274" spans="2:51" s="14" customFormat="1" ht="13.5">
      <c r="B274" s="199"/>
      <c r="D274" s="200" t="s">
        <v>182</v>
      </c>
      <c r="E274" s="201" t="s">
        <v>20</v>
      </c>
      <c r="F274" s="202" t="s">
        <v>184</v>
      </c>
      <c r="H274" s="203">
        <v>1</v>
      </c>
      <c r="I274" s="204"/>
      <c r="L274" s="199"/>
      <c r="M274" s="205"/>
      <c r="N274" s="206"/>
      <c r="O274" s="206"/>
      <c r="P274" s="206"/>
      <c r="Q274" s="206"/>
      <c r="R274" s="206"/>
      <c r="S274" s="206"/>
      <c r="T274" s="207"/>
      <c r="AT274" s="208" t="s">
        <v>182</v>
      </c>
      <c r="AU274" s="208" t="s">
        <v>86</v>
      </c>
      <c r="AV274" s="14" t="s">
        <v>109</v>
      </c>
      <c r="AW274" s="14" t="s">
        <v>41</v>
      </c>
      <c r="AX274" s="14" t="s">
        <v>22</v>
      </c>
      <c r="AY274" s="208" t="s">
        <v>173</v>
      </c>
    </row>
    <row r="275" spans="2:65" s="1" customFormat="1" ht="31.5" customHeight="1">
      <c r="B275" s="168"/>
      <c r="C275" s="209" t="s">
        <v>378</v>
      </c>
      <c r="D275" s="209" t="s">
        <v>226</v>
      </c>
      <c r="E275" s="210" t="s">
        <v>379</v>
      </c>
      <c r="F275" s="211" t="s">
        <v>380</v>
      </c>
      <c r="G275" s="212" t="s">
        <v>112</v>
      </c>
      <c r="H275" s="213">
        <v>1</v>
      </c>
      <c r="I275" s="214"/>
      <c r="J275" s="215">
        <f>ROUND(I275*H275,2)</f>
        <v>0</v>
      </c>
      <c r="K275" s="211" t="s">
        <v>20</v>
      </c>
      <c r="L275" s="216"/>
      <c r="M275" s="217" t="s">
        <v>20</v>
      </c>
      <c r="N275" s="218" t="s">
        <v>49</v>
      </c>
      <c r="O275" s="36"/>
      <c r="P275" s="178">
        <f>O275*H275</f>
        <v>0</v>
      </c>
      <c r="Q275" s="178">
        <v>0</v>
      </c>
      <c r="R275" s="178">
        <f>Q275*H275</f>
        <v>0</v>
      </c>
      <c r="S275" s="178">
        <v>0</v>
      </c>
      <c r="T275" s="179">
        <f>S275*H275</f>
        <v>0</v>
      </c>
      <c r="AR275" s="18" t="s">
        <v>219</v>
      </c>
      <c r="AT275" s="18" t="s">
        <v>226</v>
      </c>
      <c r="AU275" s="18" t="s">
        <v>86</v>
      </c>
      <c r="AY275" s="18" t="s">
        <v>173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18" t="s">
        <v>22</v>
      </c>
      <c r="BK275" s="180">
        <f>ROUND(I275*H275,2)</f>
        <v>0</v>
      </c>
      <c r="BL275" s="18" t="s">
        <v>109</v>
      </c>
      <c r="BM275" s="18" t="s">
        <v>381</v>
      </c>
    </row>
    <row r="276" spans="2:47" s="1" customFormat="1" ht="13.5">
      <c r="B276" s="35"/>
      <c r="D276" s="181" t="s">
        <v>180</v>
      </c>
      <c r="F276" s="182" t="s">
        <v>380</v>
      </c>
      <c r="I276" s="142"/>
      <c r="L276" s="35"/>
      <c r="M276" s="64"/>
      <c r="N276" s="36"/>
      <c r="O276" s="36"/>
      <c r="P276" s="36"/>
      <c r="Q276" s="36"/>
      <c r="R276" s="36"/>
      <c r="S276" s="36"/>
      <c r="T276" s="65"/>
      <c r="AT276" s="18" t="s">
        <v>180</v>
      </c>
      <c r="AU276" s="18" t="s">
        <v>86</v>
      </c>
    </row>
    <row r="277" spans="2:51" s="12" customFormat="1" ht="13.5">
      <c r="B277" s="183"/>
      <c r="D277" s="181" t="s">
        <v>182</v>
      </c>
      <c r="E277" s="184" t="s">
        <v>20</v>
      </c>
      <c r="F277" s="185" t="s">
        <v>359</v>
      </c>
      <c r="H277" s="186" t="s">
        <v>20</v>
      </c>
      <c r="I277" s="187"/>
      <c r="L277" s="183"/>
      <c r="M277" s="188"/>
      <c r="N277" s="189"/>
      <c r="O277" s="189"/>
      <c r="P277" s="189"/>
      <c r="Q277" s="189"/>
      <c r="R277" s="189"/>
      <c r="S277" s="189"/>
      <c r="T277" s="190"/>
      <c r="AT277" s="186" t="s">
        <v>182</v>
      </c>
      <c r="AU277" s="186" t="s">
        <v>86</v>
      </c>
      <c r="AV277" s="12" t="s">
        <v>22</v>
      </c>
      <c r="AW277" s="12" t="s">
        <v>41</v>
      </c>
      <c r="AX277" s="12" t="s">
        <v>78</v>
      </c>
      <c r="AY277" s="186" t="s">
        <v>173</v>
      </c>
    </row>
    <row r="278" spans="2:51" s="13" customFormat="1" ht="13.5">
      <c r="B278" s="191"/>
      <c r="D278" s="181" t="s">
        <v>182</v>
      </c>
      <c r="E278" s="192" t="s">
        <v>131</v>
      </c>
      <c r="F278" s="193" t="s">
        <v>22</v>
      </c>
      <c r="H278" s="194">
        <v>1</v>
      </c>
      <c r="I278" s="195"/>
      <c r="L278" s="191"/>
      <c r="M278" s="196"/>
      <c r="N278" s="197"/>
      <c r="O278" s="197"/>
      <c r="P278" s="197"/>
      <c r="Q278" s="197"/>
      <c r="R278" s="197"/>
      <c r="S278" s="197"/>
      <c r="T278" s="198"/>
      <c r="AT278" s="192" t="s">
        <v>182</v>
      </c>
      <c r="AU278" s="192" t="s">
        <v>86</v>
      </c>
      <c r="AV278" s="13" t="s">
        <v>86</v>
      </c>
      <c r="AW278" s="13" t="s">
        <v>41</v>
      </c>
      <c r="AX278" s="13" t="s">
        <v>78</v>
      </c>
      <c r="AY278" s="192" t="s">
        <v>173</v>
      </c>
    </row>
    <row r="279" spans="2:51" s="14" customFormat="1" ht="13.5">
      <c r="B279" s="199"/>
      <c r="D279" s="200" t="s">
        <v>182</v>
      </c>
      <c r="E279" s="201" t="s">
        <v>20</v>
      </c>
      <c r="F279" s="202" t="s">
        <v>184</v>
      </c>
      <c r="H279" s="203">
        <v>1</v>
      </c>
      <c r="I279" s="204"/>
      <c r="L279" s="199"/>
      <c r="M279" s="205"/>
      <c r="N279" s="206"/>
      <c r="O279" s="206"/>
      <c r="P279" s="206"/>
      <c r="Q279" s="206"/>
      <c r="R279" s="206"/>
      <c r="S279" s="206"/>
      <c r="T279" s="207"/>
      <c r="AT279" s="208" t="s">
        <v>182</v>
      </c>
      <c r="AU279" s="208" t="s">
        <v>86</v>
      </c>
      <c r="AV279" s="14" t="s">
        <v>109</v>
      </c>
      <c r="AW279" s="14" t="s">
        <v>41</v>
      </c>
      <c r="AX279" s="14" t="s">
        <v>22</v>
      </c>
      <c r="AY279" s="208" t="s">
        <v>173</v>
      </c>
    </row>
    <row r="280" spans="2:65" s="1" customFormat="1" ht="44.25" customHeight="1">
      <c r="B280" s="168"/>
      <c r="C280" s="169" t="s">
        <v>382</v>
      </c>
      <c r="D280" s="169" t="s">
        <v>175</v>
      </c>
      <c r="E280" s="170" t="s">
        <v>383</v>
      </c>
      <c r="F280" s="171" t="s">
        <v>384</v>
      </c>
      <c r="G280" s="172" t="s">
        <v>112</v>
      </c>
      <c r="H280" s="173">
        <v>14</v>
      </c>
      <c r="I280" s="174"/>
      <c r="J280" s="175">
        <f>ROUND(I280*H280,2)</f>
        <v>0</v>
      </c>
      <c r="K280" s="171" t="s">
        <v>20</v>
      </c>
      <c r="L280" s="35"/>
      <c r="M280" s="176" t="s">
        <v>20</v>
      </c>
      <c r="N280" s="177" t="s">
        <v>49</v>
      </c>
      <c r="O280" s="36"/>
      <c r="P280" s="178">
        <f>O280*H280</f>
        <v>0</v>
      </c>
      <c r="Q280" s="178">
        <v>0</v>
      </c>
      <c r="R280" s="178">
        <f>Q280*H280</f>
        <v>0</v>
      </c>
      <c r="S280" s="178">
        <v>0</v>
      </c>
      <c r="T280" s="179">
        <f>S280*H280</f>
        <v>0</v>
      </c>
      <c r="AR280" s="18" t="s">
        <v>109</v>
      </c>
      <c r="AT280" s="18" t="s">
        <v>175</v>
      </c>
      <c r="AU280" s="18" t="s">
        <v>86</v>
      </c>
      <c r="AY280" s="18" t="s">
        <v>173</v>
      </c>
      <c r="BE280" s="180">
        <f>IF(N280="základní",J280,0)</f>
        <v>0</v>
      </c>
      <c r="BF280" s="180">
        <f>IF(N280="snížená",J280,0)</f>
        <v>0</v>
      </c>
      <c r="BG280" s="180">
        <f>IF(N280="zákl. přenesená",J280,0)</f>
        <v>0</v>
      </c>
      <c r="BH280" s="180">
        <f>IF(N280="sníž. přenesená",J280,0)</f>
        <v>0</v>
      </c>
      <c r="BI280" s="180">
        <f>IF(N280="nulová",J280,0)</f>
        <v>0</v>
      </c>
      <c r="BJ280" s="18" t="s">
        <v>22</v>
      </c>
      <c r="BK280" s="180">
        <f>ROUND(I280*H280,2)</f>
        <v>0</v>
      </c>
      <c r="BL280" s="18" t="s">
        <v>109</v>
      </c>
      <c r="BM280" s="18" t="s">
        <v>385</v>
      </c>
    </row>
    <row r="281" spans="2:47" s="1" customFormat="1" ht="27">
      <c r="B281" s="35"/>
      <c r="D281" s="181" t="s">
        <v>180</v>
      </c>
      <c r="F281" s="182" t="s">
        <v>384</v>
      </c>
      <c r="I281" s="142"/>
      <c r="L281" s="35"/>
      <c r="M281" s="64"/>
      <c r="N281" s="36"/>
      <c r="O281" s="36"/>
      <c r="P281" s="36"/>
      <c r="Q281" s="36"/>
      <c r="R281" s="36"/>
      <c r="S281" s="36"/>
      <c r="T281" s="65"/>
      <c r="AT281" s="18" t="s">
        <v>180</v>
      </c>
      <c r="AU281" s="18" t="s">
        <v>86</v>
      </c>
    </row>
    <row r="282" spans="2:51" s="13" customFormat="1" ht="13.5">
      <c r="B282" s="191"/>
      <c r="D282" s="181" t="s">
        <v>182</v>
      </c>
      <c r="E282" s="192" t="s">
        <v>20</v>
      </c>
      <c r="F282" s="193" t="s">
        <v>116</v>
      </c>
      <c r="H282" s="194">
        <v>14</v>
      </c>
      <c r="I282" s="195"/>
      <c r="L282" s="191"/>
      <c r="M282" s="196"/>
      <c r="N282" s="197"/>
      <c r="O282" s="197"/>
      <c r="P282" s="197"/>
      <c r="Q282" s="197"/>
      <c r="R282" s="197"/>
      <c r="S282" s="197"/>
      <c r="T282" s="198"/>
      <c r="AT282" s="192" t="s">
        <v>182</v>
      </c>
      <c r="AU282" s="192" t="s">
        <v>86</v>
      </c>
      <c r="AV282" s="13" t="s">
        <v>86</v>
      </c>
      <c r="AW282" s="13" t="s">
        <v>41</v>
      </c>
      <c r="AX282" s="13" t="s">
        <v>78</v>
      </c>
      <c r="AY282" s="192" t="s">
        <v>173</v>
      </c>
    </row>
    <row r="283" spans="2:51" s="14" customFormat="1" ht="13.5">
      <c r="B283" s="199"/>
      <c r="D283" s="200" t="s">
        <v>182</v>
      </c>
      <c r="E283" s="201" t="s">
        <v>20</v>
      </c>
      <c r="F283" s="202" t="s">
        <v>184</v>
      </c>
      <c r="H283" s="203">
        <v>14</v>
      </c>
      <c r="I283" s="204"/>
      <c r="L283" s="199"/>
      <c r="M283" s="205"/>
      <c r="N283" s="206"/>
      <c r="O283" s="206"/>
      <c r="P283" s="206"/>
      <c r="Q283" s="206"/>
      <c r="R283" s="206"/>
      <c r="S283" s="206"/>
      <c r="T283" s="207"/>
      <c r="AT283" s="208" t="s">
        <v>182</v>
      </c>
      <c r="AU283" s="208" t="s">
        <v>86</v>
      </c>
      <c r="AV283" s="14" t="s">
        <v>109</v>
      </c>
      <c r="AW283" s="14" t="s">
        <v>41</v>
      </c>
      <c r="AX283" s="14" t="s">
        <v>22</v>
      </c>
      <c r="AY283" s="208" t="s">
        <v>173</v>
      </c>
    </row>
    <row r="284" spans="2:65" s="1" customFormat="1" ht="31.5" customHeight="1">
      <c r="B284" s="168"/>
      <c r="C284" s="209" t="s">
        <v>386</v>
      </c>
      <c r="D284" s="209" t="s">
        <v>226</v>
      </c>
      <c r="E284" s="210" t="s">
        <v>387</v>
      </c>
      <c r="F284" s="211" t="s">
        <v>388</v>
      </c>
      <c r="G284" s="212" t="s">
        <v>112</v>
      </c>
      <c r="H284" s="213">
        <v>14</v>
      </c>
      <c r="I284" s="214"/>
      <c r="J284" s="215">
        <f>ROUND(I284*H284,2)</f>
        <v>0</v>
      </c>
      <c r="K284" s="211" t="s">
        <v>20</v>
      </c>
      <c r="L284" s="216"/>
      <c r="M284" s="217" t="s">
        <v>20</v>
      </c>
      <c r="N284" s="218" t="s">
        <v>49</v>
      </c>
      <c r="O284" s="36"/>
      <c r="P284" s="178">
        <f>O284*H284</f>
        <v>0</v>
      </c>
      <c r="Q284" s="178">
        <v>0</v>
      </c>
      <c r="R284" s="178">
        <f>Q284*H284</f>
        <v>0</v>
      </c>
      <c r="S284" s="178">
        <v>0</v>
      </c>
      <c r="T284" s="179">
        <f>S284*H284</f>
        <v>0</v>
      </c>
      <c r="AR284" s="18" t="s">
        <v>219</v>
      </c>
      <c r="AT284" s="18" t="s">
        <v>226</v>
      </c>
      <c r="AU284" s="18" t="s">
        <v>86</v>
      </c>
      <c r="AY284" s="18" t="s">
        <v>173</v>
      </c>
      <c r="BE284" s="180">
        <f>IF(N284="základní",J284,0)</f>
        <v>0</v>
      </c>
      <c r="BF284" s="180">
        <f>IF(N284="snížená",J284,0)</f>
        <v>0</v>
      </c>
      <c r="BG284" s="180">
        <f>IF(N284="zákl. přenesená",J284,0)</f>
        <v>0</v>
      </c>
      <c r="BH284" s="180">
        <f>IF(N284="sníž. přenesená",J284,0)</f>
        <v>0</v>
      </c>
      <c r="BI284" s="180">
        <f>IF(N284="nulová",J284,0)</f>
        <v>0</v>
      </c>
      <c r="BJ284" s="18" t="s">
        <v>22</v>
      </c>
      <c r="BK284" s="180">
        <f>ROUND(I284*H284,2)</f>
        <v>0</v>
      </c>
      <c r="BL284" s="18" t="s">
        <v>109</v>
      </c>
      <c r="BM284" s="18" t="s">
        <v>389</v>
      </c>
    </row>
    <row r="285" spans="2:47" s="1" customFormat="1" ht="27">
      <c r="B285" s="35"/>
      <c r="D285" s="181" t="s">
        <v>180</v>
      </c>
      <c r="F285" s="182" t="s">
        <v>388</v>
      </c>
      <c r="I285" s="142"/>
      <c r="L285" s="35"/>
      <c r="M285" s="64"/>
      <c r="N285" s="36"/>
      <c r="O285" s="36"/>
      <c r="P285" s="36"/>
      <c r="Q285" s="36"/>
      <c r="R285" s="36"/>
      <c r="S285" s="36"/>
      <c r="T285" s="65"/>
      <c r="AT285" s="18" t="s">
        <v>180</v>
      </c>
      <c r="AU285" s="18" t="s">
        <v>86</v>
      </c>
    </row>
    <row r="286" spans="2:51" s="12" customFormat="1" ht="13.5">
      <c r="B286" s="183"/>
      <c r="D286" s="181" t="s">
        <v>182</v>
      </c>
      <c r="E286" s="184" t="s">
        <v>20</v>
      </c>
      <c r="F286" s="185" t="s">
        <v>359</v>
      </c>
      <c r="H286" s="186" t="s">
        <v>20</v>
      </c>
      <c r="I286" s="187"/>
      <c r="L286" s="183"/>
      <c r="M286" s="188"/>
      <c r="N286" s="189"/>
      <c r="O286" s="189"/>
      <c r="P286" s="189"/>
      <c r="Q286" s="189"/>
      <c r="R286" s="189"/>
      <c r="S286" s="189"/>
      <c r="T286" s="190"/>
      <c r="AT286" s="186" t="s">
        <v>182</v>
      </c>
      <c r="AU286" s="186" t="s">
        <v>86</v>
      </c>
      <c r="AV286" s="12" t="s">
        <v>22</v>
      </c>
      <c r="AW286" s="12" t="s">
        <v>41</v>
      </c>
      <c r="AX286" s="12" t="s">
        <v>78</v>
      </c>
      <c r="AY286" s="186" t="s">
        <v>173</v>
      </c>
    </row>
    <row r="287" spans="2:51" s="13" customFormat="1" ht="13.5">
      <c r="B287" s="191"/>
      <c r="D287" s="181" t="s">
        <v>182</v>
      </c>
      <c r="E287" s="192" t="s">
        <v>116</v>
      </c>
      <c r="F287" s="193" t="s">
        <v>118</v>
      </c>
      <c r="H287" s="194">
        <v>14</v>
      </c>
      <c r="I287" s="195"/>
      <c r="L287" s="191"/>
      <c r="M287" s="196"/>
      <c r="N287" s="197"/>
      <c r="O287" s="197"/>
      <c r="P287" s="197"/>
      <c r="Q287" s="197"/>
      <c r="R287" s="197"/>
      <c r="S287" s="197"/>
      <c r="T287" s="198"/>
      <c r="AT287" s="192" t="s">
        <v>182</v>
      </c>
      <c r="AU287" s="192" t="s">
        <v>86</v>
      </c>
      <c r="AV287" s="13" t="s">
        <v>86</v>
      </c>
      <c r="AW287" s="13" t="s">
        <v>41</v>
      </c>
      <c r="AX287" s="13" t="s">
        <v>78</v>
      </c>
      <c r="AY287" s="192" t="s">
        <v>173</v>
      </c>
    </row>
    <row r="288" spans="2:51" s="14" customFormat="1" ht="13.5">
      <c r="B288" s="199"/>
      <c r="D288" s="200" t="s">
        <v>182</v>
      </c>
      <c r="E288" s="201" t="s">
        <v>20</v>
      </c>
      <c r="F288" s="202" t="s">
        <v>184</v>
      </c>
      <c r="H288" s="203">
        <v>14</v>
      </c>
      <c r="I288" s="204"/>
      <c r="L288" s="199"/>
      <c r="M288" s="205"/>
      <c r="N288" s="206"/>
      <c r="O288" s="206"/>
      <c r="P288" s="206"/>
      <c r="Q288" s="206"/>
      <c r="R288" s="206"/>
      <c r="S288" s="206"/>
      <c r="T288" s="207"/>
      <c r="AT288" s="208" t="s">
        <v>182</v>
      </c>
      <c r="AU288" s="208" t="s">
        <v>86</v>
      </c>
      <c r="AV288" s="14" t="s">
        <v>109</v>
      </c>
      <c r="AW288" s="14" t="s">
        <v>41</v>
      </c>
      <c r="AX288" s="14" t="s">
        <v>22</v>
      </c>
      <c r="AY288" s="208" t="s">
        <v>173</v>
      </c>
    </row>
    <row r="289" spans="2:65" s="1" customFormat="1" ht="22.5" customHeight="1">
      <c r="B289" s="168"/>
      <c r="C289" s="169" t="s">
        <v>390</v>
      </c>
      <c r="D289" s="169" t="s">
        <v>175</v>
      </c>
      <c r="E289" s="170" t="s">
        <v>391</v>
      </c>
      <c r="F289" s="171" t="s">
        <v>392</v>
      </c>
      <c r="G289" s="172" t="s">
        <v>112</v>
      </c>
      <c r="H289" s="173">
        <v>59</v>
      </c>
      <c r="I289" s="174"/>
      <c r="J289" s="175">
        <f>ROUND(I289*H289,2)</f>
        <v>0</v>
      </c>
      <c r="K289" s="171" t="s">
        <v>20</v>
      </c>
      <c r="L289" s="35"/>
      <c r="M289" s="176" t="s">
        <v>20</v>
      </c>
      <c r="N289" s="177" t="s">
        <v>49</v>
      </c>
      <c r="O289" s="36"/>
      <c r="P289" s="178">
        <f>O289*H289</f>
        <v>0</v>
      </c>
      <c r="Q289" s="178">
        <v>0</v>
      </c>
      <c r="R289" s="178">
        <f>Q289*H289</f>
        <v>0</v>
      </c>
      <c r="S289" s="178">
        <v>0</v>
      </c>
      <c r="T289" s="179">
        <f>S289*H289</f>
        <v>0</v>
      </c>
      <c r="AR289" s="18" t="s">
        <v>109</v>
      </c>
      <c r="AT289" s="18" t="s">
        <v>175</v>
      </c>
      <c r="AU289" s="18" t="s">
        <v>86</v>
      </c>
      <c r="AY289" s="18" t="s">
        <v>173</v>
      </c>
      <c r="BE289" s="180">
        <f>IF(N289="základní",J289,0)</f>
        <v>0</v>
      </c>
      <c r="BF289" s="180">
        <f>IF(N289="snížená",J289,0)</f>
        <v>0</v>
      </c>
      <c r="BG289" s="180">
        <f>IF(N289="zákl. přenesená",J289,0)</f>
        <v>0</v>
      </c>
      <c r="BH289" s="180">
        <f>IF(N289="sníž. přenesená",J289,0)</f>
        <v>0</v>
      </c>
      <c r="BI289" s="180">
        <f>IF(N289="nulová",J289,0)</f>
        <v>0</v>
      </c>
      <c r="BJ289" s="18" t="s">
        <v>22</v>
      </c>
      <c r="BK289" s="180">
        <f>ROUND(I289*H289,2)</f>
        <v>0</v>
      </c>
      <c r="BL289" s="18" t="s">
        <v>109</v>
      </c>
      <c r="BM289" s="18" t="s">
        <v>393</v>
      </c>
    </row>
    <row r="290" spans="2:47" s="1" customFormat="1" ht="13.5">
      <c r="B290" s="35"/>
      <c r="D290" s="181" t="s">
        <v>180</v>
      </c>
      <c r="F290" s="182" t="s">
        <v>392</v>
      </c>
      <c r="I290" s="142"/>
      <c r="L290" s="35"/>
      <c r="M290" s="64"/>
      <c r="N290" s="36"/>
      <c r="O290" s="36"/>
      <c r="P290" s="36"/>
      <c r="Q290" s="36"/>
      <c r="R290" s="36"/>
      <c r="S290" s="36"/>
      <c r="T290" s="65"/>
      <c r="AT290" s="18" t="s">
        <v>180</v>
      </c>
      <c r="AU290" s="18" t="s">
        <v>86</v>
      </c>
    </row>
    <row r="291" spans="2:51" s="13" customFormat="1" ht="13.5">
      <c r="B291" s="191"/>
      <c r="D291" s="181" t="s">
        <v>182</v>
      </c>
      <c r="E291" s="192" t="s">
        <v>20</v>
      </c>
      <c r="F291" s="193" t="s">
        <v>394</v>
      </c>
      <c r="H291" s="194">
        <v>59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182</v>
      </c>
      <c r="AU291" s="192" t="s">
        <v>86</v>
      </c>
      <c r="AV291" s="13" t="s">
        <v>86</v>
      </c>
      <c r="AW291" s="13" t="s">
        <v>41</v>
      </c>
      <c r="AX291" s="13" t="s">
        <v>78</v>
      </c>
      <c r="AY291" s="192" t="s">
        <v>173</v>
      </c>
    </row>
    <row r="292" spans="2:51" s="14" customFormat="1" ht="13.5">
      <c r="B292" s="199"/>
      <c r="D292" s="200" t="s">
        <v>182</v>
      </c>
      <c r="E292" s="201" t="s">
        <v>20</v>
      </c>
      <c r="F292" s="202" t="s">
        <v>184</v>
      </c>
      <c r="H292" s="203">
        <v>59</v>
      </c>
      <c r="I292" s="204"/>
      <c r="L292" s="199"/>
      <c r="M292" s="205"/>
      <c r="N292" s="206"/>
      <c r="O292" s="206"/>
      <c r="P292" s="206"/>
      <c r="Q292" s="206"/>
      <c r="R292" s="206"/>
      <c r="S292" s="206"/>
      <c r="T292" s="207"/>
      <c r="AT292" s="208" t="s">
        <v>182</v>
      </c>
      <c r="AU292" s="208" t="s">
        <v>86</v>
      </c>
      <c r="AV292" s="14" t="s">
        <v>109</v>
      </c>
      <c r="AW292" s="14" t="s">
        <v>41</v>
      </c>
      <c r="AX292" s="14" t="s">
        <v>22</v>
      </c>
      <c r="AY292" s="208" t="s">
        <v>173</v>
      </c>
    </row>
    <row r="293" spans="2:65" s="1" customFormat="1" ht="31.5" customHeight="1">
      <c r="B293" s="168"/>
      <c r="C293" s="209" t="s">
        <v>395</v>
      </c>
      <c r="D293" s="209" t="s">
        <v>226</v>
      </c>
      <c r="E293" s="210" t="s">
        <v>396</v>
      </c>
      <c r="F293" s="211" t="s">
        <v>397</v>
      </c>
      <c r="G293" s="212" t="s">
        <v>112</v>
      </c>
      <c r="H293" s="213">
        <v>58</v>
      </c>
      <c r="I293" s="214"/>
      <c r="J293" s="215">
        <f>ROUND(I293*H293,2)</f>
        <v>0</v>
      </c>
      <c r="K293" s="211" t="s">
        <v>20</v>
      </c>
      <c r="L293" s="216"/>
      <c r="M293" s="217" t="s">
        <v>20</v>
      </c>
      <c r="N293" s="218" t="s">
        <v>49</v>
      </c>
      <c r="O293" s="36"/>
      <c r="P293" s="178">
        <f>O293*H293</f>
        <v>0</v>
      </c>
      <c r="Q293" s="178">
        <v>0</v>
      </c>
      <c r="R293" s="178">
        <f>Q293*H293</f>
        <v>0</v>
      </c>
      <c r="S293" s="178">
        <v>0</v>
      </c>
      <c r="T293" s="179">
        <f>S293*H293</f>
        <v>0</v>
      </c>
      <c r="AR293" s="18" t="s">
        <v>219</v>
      </c>
      <c r="AT293" s="18" t="s">
        <v>226</v>
      </c>
      <c r="AU293" s="18" t="s">
        <v>86</v>
      </c>
      <c r="AY293" s="18" t="s">
        <v>173</v>
      </c>
      <c r="BE293" s="180">
        <f>IF(N293="základní",J293,0)</f>
        <v>0</v>
      </c>
      <c r="BF293" s="180">
        <f>IF(N293="snížená",J293,0)</f>
        <v>0</v>
      </c>
      <c r="BG293" s="180">
        <f>IF(N293="zákl. přenesená",J293,0)</f>
        <v>0</v>
      </c>
      <c r="BH293" s="180">
        <f>IF(N293="sníž. přenesená",J293,0)</f>
        <v>0</v>
      </c>
      <c r="BI293" s="180">
        <f>IF(N293="nulová",J293,0)</f>
        <v>0</v>
      </c>
      <c r="BJ293" s="18" t="s">
        <v>22</v>
      </c>
      <c r="BK293" s="180">
        <f>ROUND(I293*H293,2)</f>
        <v>0</v>
      </c>
      <c r="BL293" s="18" t="s">
        <v>109</v>
      </c>
      <c r="BM293" s="18" t="s">
        <v>398</v>
      </c>
    </row>
    <row r="294" spans="2:47" s="1" customFormat="1" ht="27">
      <c r="B294" s="35"/>
      <c r="D294" s="181" t="s">
        <v>180</v>
      </c>
      <c r="F294" s="182" t="s">
        <v>397</v>
      </c>
      <c r="I294" s="142"/>
      <c r="L294" s="35"/>
      <c r="M294" s="64"/>
      <c r="N294" s="36"/>
      <c r="O294" s="36"/>
      <c r="P294" s="36"/>
      <c r="Q294" s="36"/>
      <c r="R294" s="36"/>
      <c r="S294" s="36"/>
      <c r="T294" s="65"/>
      <c r="AT294" s="18" t="s">
        <v>180</v>
      </c>
      <c r="AU294" s="18" t="s">
        <v>86</v>
      </c>
    </row>
    <row r="295" spans="2:51" s="12" customFormat="1" ht="13.5">
      <c r="B295" s="183"/>
      <c r="D295" s="181" t="s">
        <v>182</v>
      </c>
      <c r="E295" s="184" t="s">
        <v>20</v>
      </c>
      <c r="F295" s="185" t="s">
        <v>359</v>
      </c>
      <c r="H295" s="186" t="s">
        <v>20</v>
      </c>
      <c r="I295" s="187"/>
      <c r="L295" s="183"/>
      <c r="M295" s="188"/>
      <c r="N295" s="189"/>
      <c r="O295" s="189"/>
      <c r="P295" s="189"/>
      <c r="Q295" s="189"/>
      <c r="R295" s="189"/>
      <c r="S295" s="189"/>
      <c r="T295" s="190"/>
      <c r="AT295" s="186" t="s">
        <v>182</v>
      </c>
      <c r="AU295" s="186" t="s">
        <v>86</v>
      </c>
      <c r="AV295" s="12" t="s">
        <v>22</v>
      </c>
      <c r="AW295" s="12" t="s">
        <v>41</v>
      </c>
      <c r="AX295" s="12" t="s">
        <v>78</v>
      </c>
      <c r="AY295" s="186" t="s">
        <v>173</v>
      </c>
    </row>
    <row r="296" spans="2:51" s="13" customFormat="1" ht="13.5">
      <c r="B296" s="191"/>
      <c r="D296" s="181" t="s">
        <v>182</v>
      </c>
      <c r="E296" s="192" t="s">
        <v>120</v>
      </c>
      <c r="F296" s="193" t="s">
        <v>122</v>
      </c>
      <c r="H296" s="194">
        <v>58</v>
      </c>
      <c r="I296" s="195"/>
      <c r="L296" s="191"/>
      <c r="M296" s="196"/>
      <c r="N296" s="197"/>
      <c r="O296" s="197"/>
      <c r="P296" s="197"/>
      <c r="Q296" s="197"/>
      <c r="R296" s="197"/>
      <c r="S296" s="197"/>
      <c r="T296" s="198"/>
      <c r="AT296" s="192" t="s">
        <v>182</v>
      </c>
      <c r="AU296" s="192" t="s">
        <v>86</v>
      </c>
      <c r="AV296" s="13" t="s">
        <v>86</v>
      </c>
      <c r="AW296" s="13" t="s">
        <v>41</v>
      </c>
      <c r="AX296" s="13" t="s">
        <v>78</v>
      </c>
      <c r="AY296" s="192" t="s">
        <v>173</v>
      </c>
    </row>
    <row r="297" spans="2:51" s="14" customFormat="1" ht="13.5">
      <c r="B297" s="199"/>
      <c r="D297" s="200" t="s">
        <v>182</v>
      </c>
      <c r="E297" s="201" t="s">
        <v>20</v>
      </c>
      <c r="F297" s="202" t="s">
        <v>184</v>
      </c>
      <c r="H297" s="203">
        <v>58</v>
      </c>
      <c r="I297" s="204"/>
      <c r="L297" s="199"/>
      <c r="M297" s="205"/>
      <c r="N297" s="206"/>
      <c r="O297" s="206"/>
      <c r="P297" s="206"/>
      <c r="Q297" s="206"/>
      <c r="R297" s="206"/>
      <c r="S297" s="206"/>
      <c r="T297" s="207"/>
      <c r="AT297" s="208" t="s">
        <v>182</v>
      </c>
      <c r="AU297" s="208" t="s">
        <v>86</v>
      </c>
      <c r="AV297" s="14" t="s">
        <v>109</v>
      </c>
      <c r="AW297" s="14" t="s">
        <v>41</v>
      </c>
      <c r="AX297" s="14" t="s">
        <v>22</v>
      </c>
      <c r="AY297" s="208" t="s">
        <v>173</v>
      </c>
    </row>
    <row r="298" spans="2:65" s="1" customFormat="1" ht="31.5" customHeight="1">
      <c r="B298" s="168"/>
      <c r="C298" s="209" t="s">
        <v>399</v>
      </c>
      <c r="D298" s="209" t="s">
        <v>226</v>
      </c>
      <c r="E298" s="210" t="s">
        <v>400</v>
      </c>
      <c r="F298" s="211" t="s">
        <v>401</v>
      </c>
      <c r="G298" s="212" t="s">
        <v>112</v>
      </c>
      <c r="H298" s="213">
        <v>1</v>
      </c>
      <c r="I298" s="214"/>
      <c r="J298" s="215">
        <f>ROUND(I298*H298,2)</f>
        <v>0</v>
      </c>
      <c r="K298" s="211" t="s">
        <v>20</v>
      </c>
      <c r="L298" s="216"/>
      <c r="M298" s="217" t="s">
        <v>20</v>
      </c>
      <c r="N298" s="218" t="s">
        <v>49</v>
      </c>
      <c r="O298" s="36"/>
      <c r="P298" s="178">
        <f>O298*H298</f>
        <v>0</v>
      </c>
      <c r="Q298" s="178">
        <v>0</v>
      </c>
      <c r="R298" s="178">
        <f>Q298*H298</f>
        <v>0</v>
      </c>
      <c r="S298" s="178">
        <v>0</v>
      </c>
      <c r="T298" s="179">
        <f>S298*H298</f>
        <v>0</v>
      </c>
      <c r="AR298" s="18" t="s">
        <v>219</v>
      </c>
      <c r="AT298" s="18" t="s">
        <v>226</v>
      </c>
      <c r="AU298" s="18" t="s">
        <v>86</v>
      </c>
      <c r="AY298" s="18" t="s">
        <v>173</v>
      </c>
      <c r="BE298" s="180">
        <f>IF(N298="základní",J298,0)</f>
        <v>0</v>
      </c>
      <c r="BF298" s="180">
        <f>IF(N298="snížená",J298,0)</f>
        <v>0</v>
      </c>
      <c r="BG298" s="180">
        <f>IF(N298="zákl. přenesená",J298,0)</f>
        <v>0</v>
      </c>
      <c r="BH298" s="180">
        <f>IF(N298="sníž. přenesená",J298,0)</f>
        <v>0</v>
      </c>
      <c r="BI298" s="180">
        <f>IF(N298="nulová",J298,0)</f>
        <v>0</v>
      </c>
      <c r="BJ298" s="18" t="s">
        <v>22</v>
      </c>
      <c r="BK298" s="180">
        <f>ROUND(I298*H298,2)</f>
        <v>0</v>
      </c>
      <c r="BL298" s="18" t="s">
        <v>109</v>
      </c>
      <c r="BM298" s="18" t="s">
        <v>402</v>
      </c>
    </row>
    <row r="299" spans="2:47" s="1" customFormat="1" ht="27">
      <c r="B299" s="35"/>
      <c r="D299" s="181" t="s">
        <v>180</v>
      </c>
      <c r="F299" s="182" t="s">
        <v>401</v>
      </c>
      <c r="I299" s="142"/>
      <c r="L299" s="35"/>
      <c r="M299" s="64"/>
      <c r="N299" s="36"/>
      <c r="O299" s="36"/>
      <c r="P299" s="36"/>
      <c r="Q299" s="36"/>
      <c r="R299" s="36"/>
      <c r="S299" s="36"/>
      <c r="T299" s="65"/>
      <c r="AT299" s="18" t="s">
        <v>180</v>
      </c>
      <c r="AU299" s="18" t="s">
        <v>86</v>
      </c>
    </row>
    <row r="300" spans="2:51" s="12" customFormat="1" ht="13.5">
      <c r="B300" s="183"/>
      <c r="D300" s="181" t="s">
        <v>182</v>
      </c>
      <c r="E300" s="184" t="s">
        <v>20</v>
      </c>
      <c r="F300" s="185" t="s">
        <v>359</v>
      </c>
      <c r="H300" s="186" t="s">
        <v>20</v>
      </c>
      <c r="I300" s="187"/>
      <c r="L300" s="183"/>
      <c r="M300" s="188"/>
      <c r="N300" s="189"/>
      <c r="O300" s="189"/>
      <c r="P300" s="189"/>
      <c r="Q300" s="189"/>
      <c r="R300" s="189"/>
      <c r="S300" s="189"/>
      <c r="T300" s="190"/>
      <c r="AT300" s="186" t="s">
        <v>182</v>
      </c>
      <c r="AU300" s="186" t="s">
        <v>86</v>
      </c>
      <c r="AV300" s="12" t="s">
        <v>22</v>
      </c>
      <c r="AW300" s="12" t="s">
        <v>41</v>
      </c>
      <c r="AX300" s="12" t="s">
        <v>78</v>
      </c>
      <c r="AY300" s="186" t="s">
        <v>173</v>
      </c>
    </row>
    <row r="301" spans="2:51" s="13" customFormat="1" ht="13.5">
      <c r="B301" s="191"/>
      <c r="D301" s="181" t="s">
        <v>182</v>
      </c>
      <c r="E301" s="192" t="s">
        <v>132</v>
      </c>
      <c r="F301" s="193" t="s">
        <v>22</v>
      </c>
      <c r="H301" s="194">
        <v>1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182</v>
      </c>
      <c r="AU301" s="192" t="s">
        <v>86</v>
      </c>
      <c r="AV301" s="13" t="s">
        <v>86</v>
      </c>
      <c r="AW301" s="13" t="s">
        <v>41</v>
      </c>
      <c r="AX301" s="13" t="s">
        <v>78</v>
      </c>
      <c r="AY301" s="192" t="s">
        <v>173</v>
      </c>
    </row>
    <row r="302" spans="2:51" s="14" customFormat="1" ht="13.5">
      <c r="B302" s="199"/>
      <c r="D302" s="200" t="s">
        <v>182</v>
      </c>
      <c r="E302" s="201" t="s">
        <v>20</v>
      </c>
      <c r="F302" s="202" t="s">
        <v>184</v>
      </c>
      <c r="H302" s="203">
        <v>1</v>
      </c>
      <c r="I302" s="204"/>
      <c r="L302" s="199"/>
      <c r="M302" s="205"/>
      <c r="N302" s="206"/>
      <c r="O302" s="206"/>
      <c r="P302" s="206"/>
      <c r="Q302" s="206"/>
      <c r="R302" s="206"/>
      <c r="S302" s="206"/>
      <c r="T302" s="207"/>
      <c r="AT302" s="208" t="s">
        <v>182</v>
      </c>
      <c r="AU302" s="208" t="s">
        <v>86</v>
      </c>
      <c r="AV302" s="14" t="s">
        <v>109</v>
      </c>
      <c r="AW302" s="14" t="s">
        <v>41</v>
      </c>
      <c r="AX302" s="14" t="s">
        <v>22</v>
      </c>
      <c r="AY302" s="208" t="s">
        <v>173</v>
      </c>
    </row>
    <row r="303" spans="2:65" s="1" customFormat="1" ht="44.25" customHeight="1">
      <c r="B303" s="168"/>
      <c r="C303" s="169" t="s">
        <v>129</v>
      </c>
      <c r="D303" s="169" t="s">
        <v>175</v>
      </c>
      <c r="E303" s="170" t="s">
        <v>403</v>
      </c>
      <c r="F303" s="171" t="s">
        <v>404</v>
      </c>
      <c r="G303" s="172" t="s">
        <v>112</v>
      </c>
      <c r="H303" s="173">
        <v>1</v>
      </c>
      <c r="I303" s="174"/>
      <c r="J303" s="175">
        <f>ROUND(I303*H303,2)</f>
        <v>0</v>
      </c>
      <c r="K303" s="171" t="s">
        <v>20</v>
      </c>
      <c r="L303" s="35"/>
      <c r="M303" s="176" t="s">
        <v>20</v>
      </c>
      <c r="N303" s="177" t="s">
        <v>49</v>
      </c>
      <c r="O303" s="36"/>
      <c r="P303" s="178">
        <f>O303*H303</f>
        <v>0</v>
      </c>
      <c r="Q303" s="178">
        <v>0</v>
      </c>
      <c r="R303" s="178">
        <f>Q303*H303</f>
        <v>0</v>
      </c>
      <c r="S303" s="178">
        <v>0</v>
      </c>
      <c r="T303" s="179">
        <f>S303*H303</f>
        <v>0</v>
      </c>
      <c r="AR303" s="18" t="s">
        <v>109</v>
      </c>
      <c r="AT303" s="18" t="s">
        <v>175</v>
      </c>
      <c r="AU303" s="18" t="s">
        <v>86</v>
      </c>
      <c r="AY303" s="18" t="s">
        <v>173</v>
      </c>
      <c r="BE303" s="180">
        <f>IF(N303="základní",J303,0)</f>
        <v>0</v>
      </c>
      <c r="BF303" s="180">
        <f>IF(N303="snížená",J303,0)</f>
        <v>0</v>
      </c>
      <c r="BG303" s="180">
        <f>IF(N303="zákl. přenesená",J303,0)</f>
        <v>0</v>
      </c>
      <c r="BH303" s="180">
        <f>IF(N303="sníž. přenesená",J303,0)</f>
        <v>0</v>
      </c>
      <c r="BI303" s="180">
        <f>IF(N303="nulová",J303,0)</f>
        <v>0</v>
      </c>
      <c r="BJ303" s="18" t="s">
        <v>22</v>
      </c>
      <c r="BK303" s="180">
        <f>ROUND(I303*H303,2)</f>
        <v>0</v>
      </c>
      <c r="BL303" s="18" t="s">
        <v>109</v>
      </c>
      <c r="BM303" s="18" t="s">
        <v>405</v>
      </c>
    </row>
    <row r="304" spans="2:47" s="1" customFormat="1" ht="27">
      <c r="B304" s="35"/>
      <c r="D304" s="181" t="s">
        <v>180</v>
      </c>
      <c r="F304" s="182" t="s">
        <v>404</v>
      </c>
      <c r="I304" s="142"/>
      <c r="L304" s="35"/>
      <c r="M304" s="64"/>
      <c r="N304" s="36"/>
      <c r="O304" s="36"/>
      <c r="P304" s="36"/>
      <c r="Q304" s="36"/>
      <c r="R304" s="36"/>
      <c r="S304" s="36"/>
      <c r="T304" s="65"/>
      <c r="AT304" s="18" t="s">
        <v>180</v>
      </c>
      <c r="AU304" s="18" t="s">
        <v>86</v>
      </c>
    </row>
    <row r="305" spans="2:51" s="13" customFormat="1" ht="13.5">
      <c r="B305" s="191"/>
      <c r="D305" s="181" t="s">
        <v>182</v>
      </c>
      <c r="E305" s="192" t="s">
        <v>20</v>
      </c>
      <c r="F305" s="193" t="s">
        <v>124</v>
      </c>
      <c r="H305" s="194">
        <v>1</v>
      </c>
      <c r="I305" s="195"/>
      <c r="L305" s="191"/>
      <c r="M305" s="196"/>
      <c r="N305" s="197"/>
      <c r="O305" s="197"/>
      <c r="P305" s="197"/>
      <c r="Q305" s="197"/>
      <c r="R305" s="197"/>
      <c r="S305" s="197"/>
      <c r="T305" s="198"/>
      <c r="AT305" s="192" t="s">
        <v>182</v>
      </c>
      <c r="AU305" s="192" t="s">
        <v>86</v>
      </c>
      <c r="AV305" s="13" t="s">
        <v>86</v>
      </c>
      <c r="AW305" s="13" t="s">
        <v>41</v>
      </c>
      <c r="AX305" s="13" t="s">
        <v>78</v>
      </c>
      <c r="AY305" s="192" t="s">
        <v>173</v>
      </c>
    </row>
    <row r="306" spans="2:51" s="14" customFormat="1" ht="13.5">
      <c r="B306" s="199"/>
      <c r="D306" s="200" t="s">
        <v>182</v>
      </c>
      <c r="E306" s="201" t="s">
        <v>20</v>
      </c>
      <c r="F306" s="202" t="s">
        <v>184</v>
      </c>
      <c r="H306" s="203">
        <v>1</v>
      </c>
      <c r="I306" s="204"/>
      <c r="L306" s="199"/>
      <c r="M306" s="205"/>
      <c r="N306" s="206"/>
      <c r="O306" s="206"/>
      <c r="P306" s="206"/>
      <c r="Q306" s="206"/>
      <c r="R306" s="206"/>
      <c r="S306" s="206"/>
      <c r="T306" s="207"/>
      <c r="AT306" s="208" t="s">
        <v>182</v>
      </c>
      <c r="AU306" s="208" t="s">
        <v>86</v>
      </c>
      <c r="AV306" s="14" t="s">
        <v>109</v>
      </c>
      <c r="AW306" s="14" t="s">
        <v>41</v>
      </c>
      <c r="AX306" s="14" t="s">
        <v>22</v>
      </c>
      <c r="AY306" s="208" t="s">
        <v>173</v>
      </c>
    </row>
    <row r="307" spans="2:65" s="1" customFormat="1" ht="44.25" customHeight="1">
      <c r="B307" s="168"/>
      <c r="C307" s="209" t="s">
        <v>406</v>
      </c>
      <c r="D307" s="209" t="s">
        <v>226</v>
      </c>
      <c r="E307" s="210" t="s">
        <v>407</v>
      </c>
      <c r="F307" s="211" t="s">
        <v>408</v>
      </c>
      <c r="G307" s="212" t="s">
        <v>112</v>
      </c>
      <c r="H307" s="213">
        <v>1</v>
      </c>
      <c r="I307" s="214"/>
      <c r="J307" s="215">
        <f>ROUND(I307*H307,2)</f>
        <v>0</v>
      </c>
      <c r="K307" s="211" t="s">
        <v>20</v>
      </c>
      <c r="L307" s="216"/>
      <c r="M307" s="217" t="s">
        <v>20</v>
      </c>
      <c r="N307" s="218" t="s">
        <v>49</v>
      </c>
      <c r="O307" s="36"/>
      <c r="P307" s="178">
        <f>O307*H307</f>
        <v>0</v>
      </c>
      <c r="Q307" s="178">
        <v>0</v>
      </c>
      <c r="R307" s="178">
        <f>Q307*H307</f>
        <v>0</v>
      </c>
      <c r="S307" s="178">
        <v>0</v>
      </c>
      <c r="T307" s="179">
        <f>S307*H307</f>
        <v>0</v>
      </c>
      <c r="AR307" s="18" t="s">
        <v>219</v>
      </c>
      <c r="AT307" s="18" t="s">
        <v>226</v>
      </c>
      <c r="AU307" s="18" t="s">
        <v>86</v>
      </c>
      <c r="AY307" s="18" t="s">
        <v>173</v>
      </c>
      <c r="BE307" s="180">
        <f>IF(N307="základní",J307,0)</f>
        <v>0</v>
      </c>
      <c r="BF307" s="180">
        <f>IF(N307="snížená",J307,0)</f>
        <v>0</v>
      </c>
      <c r="BG307" s="180">
        <f>IF(N307="zákl. přenesená",J307,0)</f>
        <v>0</v>
      </c>
      <c r="BH307" s="180">
        <f>IF(N307="sníž. přenesená",J307,0)</f>
        <v>0</v>
      </c>
      <c r="BI307" s="180">
        <f>IF(N307="nulová",J307,0)</f>
        <v>0</v>
      </c>
      <c r="BJ307" s="18" t="s">
        <v>22</v>
      </c>
      <c r="BK307" s="180">
        <f>ROUND(I307*H307,2)</f>
        <v>0</v>
      </c>
      <c r="BL307" s="18" t="s">
        <v>109</v>
      </c>
      <c r="BM307" s="18" t="s">
        <v>409</v>
      </c>
    </row>
    <row r="308" spans="2:47" s="1" customFormat="1" ht="40.5">
      <c r="B308" s="35"/>
      <c r="D308" s="181" t="s">
        <v>180</v>
      </c>
      <c r="F308" s="182" t="s">
        <v>408</v>
      </c>
      <c r="I308" s="142"/>
      <c r="L308" s="35"/>
      <c r="M308" s="64"/>
      <c r="N308" s="36"/>
      <c r="O308" s="36"/>
      <c r="P308" s="36"/>
      <c r="Q308" s="36"/>
      <c r="R308" s="36"/>
      <c r="S308" s="36"/>
      <c r="T308" s="65"/>
      <c r="AT308" s="18" t="s">
        <v>180</v>
      </c>
      <c r="AU308" s="18" t="s">
        <v>86</v>
      </c>
    </row>
    <row r="309" spans="2:51" s="12" customFormat="1" ht="13.5">
      <c r="B309" s="183"/>
      <c r="D309" s="181" t="s">
        <v>182</v>
      </c>
      <c r="E309" s="184" t="s">
        <v>20</v>
      </c>
      <c r="F309" s="185" t="s">
        <v>359</v>
      </c>
      <c r="H309" s="186" t="s">
        <v>20</v>
      </c>
      <c r="I309" s="187"/>
      <c r="L309" s="183"/>
      <c r="M309" s="188"/>
      <c r="N309" s="189"/>
      <c r="O309" s="189"/>
      <c r="P309" s="189"/>
      <c r="Q309" s="189"/>
      <c r="R309" s="189"/>
      <c r="S309" s="189"/>
      <c r="T309" s="190"/>
      <c r="AT309" s="186" t="s">
        <v>182</v>
      </c>
      <c r="AU309" s="186" t="s">
        <v>86</v>
      </c>
      <c r="AV309" s="12" t="s">
        <v>22</v>
      </c>
      <c r="AW309" s="12" t="s">
        <v>41</v>
      </c>
      <c r="AX309" s="12" t="s">
        <v>78</v>
      </c>
      <c r="AY309" s="186" t="s">
        <v>173</v>
      </c>
    </row>
    <row r="310" spans="2:51" s="13" customFormat="1" ht="13.5">
      <c r="B310" s="191"/>
      <c r="D310" s="181" t="s">
        <v>182</v>
      </c>
      <c r="E310" s="192" t="s">
        <v>124</v>
      </c>
      <c r="F310" s="193" t="s">
        <v>22</v>
      </c>
      <c r="H310" s="194">
        <v>1</v>
      </c>
      <c r="I310" s="195"/>
      <c r="L310" s="191"/>
      <c r="M310" s="196"/>
      <c r="N310" s="197"/>
      <c r="O310" s="197"/>
      <c r="P310" s="197"/>
      <c r="Q310" s="197"/>
      <c r="R310" s="197"/>
      <c r="S310" s="197"/>
      <c r="T310" s="198"/>
      <c r="AT310" s="192" t="s">
        <v>182</v>
      </c>
      <c r="AU310" s="192" t="s">
        <v>86</v>
      </c>
      <c r="AV310" s="13" t="s">
        <v>86</v>
      </c>
      <c r="AW310" s="13" t="s">
        <v>41</v>
      </c>
      <c r="AX310" s="13" t="s">
        <v>78</v>
      </c>
      <c r="AY310" s="192" t="s">
        <v>173</v>
      </c>
    </row>
    <row r="311" spans="2:51" s="14" customFormat="1" ht="13.5">
      <c r="B311" s="199"/>
      <c r="D311" s="200" t="s">
        <v>182</v>
      </c>
      <c r="E311" s="201" t="s">
        <v>20</v>
      </c>
      <c r="F311" s="202" t="s">
        <v>184</v>
      </c>
      <c r="H311" s="203">
        <v>1</v>
      </c>
      <c r="I311" s="204"/>
      <c r="L311" s="199"/>
      <c r="M311" s="205"/>
      <c r="N311" s="206"/>
      <c r="O311" s="206"/>
      <c r="P311" s="206"/>
      <c r="Q311" s="206"/>
      <c r="R311" s="206"/>
      <c r="S311" s="206"/>
      <c r="T311" s="207"/>
      <c r="AT311" s="208" t="s">
        <v>182</v>
      </c>
      <c r="AU311" s="208" t="s">
        <v>86</v>
      </c>
      <c r="AV311" s="14" t="s">
        <v>109</v>
      </c>
      <c r="AW311" s="14" t="s">
        <v>41</v>
      </c>
      <c r="AX311" s="14" t="s">
        <v>22</v>
      </c>
      <c r="AY311" s="208" t="s">
        <v>173</v>
      </c>
    </row>
    <row r="312" spans="2:65" s="1" customFormat="1" ht="44.25" customHeight="1">
      <c r="B312" s="168"/>
      <c r="C312" s="169" t="s">
        <v>410</v>
      </c>
      <c r="D312" s="169" t="s">
        <v>175</v>
      </c>
      <c r="E312" s="170" t="s">
        <v>411</v>
      </c>
      <c r="F312" s="171" t="s">
        <v>412</v>
      </c>
      <c r="G312" s="172" t="s">
        <v>112</v>
      </c>
      <c r="H312" s="173">
        <v>1</v>
      </c>
      <c r="I312" s="174"/>
      <c r="J312" s="175">
        <f>ROUND(I312*H312,2)</f>
        <v>0</v>
      </c>
      <c r="K312" s="171" t="s">
        <v>20</v>
      </c>
      <c r="L312" s="35"/>
      <c r="M312" s="176" t="s">
        <v>20</v>
      </c>
      <c r="N312" s="177" t="s">
        <v>49</v>
      </c>
      <c r="O312" s="36"/>
      <c r="P312" s="178">
        <f>O312*H312</f>
        <v>0</v>
      </c>
      <c r="Q312" s="178">
        <v>0</v>
      </c>
      <c r="R312" s="178">
        <f>Q312*H312</f>
        <v>0</v>
      </c>
      <c r="S312" s="178">
        <v>0</v>
      </c>
      <c r="T312" s="179">
        <f>S312*H312</f>
        <v>0</v>
      </c>
      <c r="AR312" s="18" t="s">
        <v>109</v>
      </c>
      <c r="AT312" s="18" t="s">
        <v>175</v>
      </c>
      <c r="AU312" s="18" t="s">
        <v>86</v>
      </c>
      <c r="AY312" s="18" t="s">
        <v>173</v>
      </c>
      <c r="BE312" s="180">
        <f>IF(N312="základní",J312,0)</f>
        <v>0</v>
      </c>
      <c r="BF312" s="180">
        <f>IF(N312="snížená",J312,0)</f>
        <v>0</v>
      </c>
      <c r="BG312" s="180">
        <f>IF(N312="zákl. přenesená",J312,0)</f>
        <v>0</v>
      </c>
      <c r="BH312" s="180">
        <f>IF(N312="sníž. přenesená",J312,0)</f>
        <v>0</v>
      </c>
      <c r="BI312" s="180">
        <f>IF(N312="nulová",J312,0)</f>
        <v>0</v>
      </c>
      <c r="BJ312" s="18" t="s">
        <v>22</v>
      </c>
      <c r="BK312" s="180">
        <f>ROUND(I312*H312,2)</f>
        <v>0</v>
      </c>
      <c r="BL312" s="18" t="s">
        <v>109</v>
      </c>
      <c r="BM312" s="18" t="s">
        <v>413</v>
      </c>
    </row>
    <row r="313" spans="2:47" s="1" customFormat="1" ht="27">
      <c r="B313" s="35"/>
      <c r="D313" s="181" t="s">
        <v>180</v>
      </c>
      <c r="F313" s="182" t="s">
        <v>414</v>
      </c>
      <c r="I313" s="142"/>
      <c r="L313" s="35"/>
      <c r="M313" s="64"/>
      <c r="N313" s="36"/>
      <c r="O313" s="36"/>
      <c r="P313" s="36"/>
      <c r="Q313" s="36"/>
      <c r="R313" s="36"/>
      <c r="S313" s="36"/>
      <c r="T313" s="65"/>
      <c r="AT313" s="18" t="s">
        <v>180</v>
      </c>
      <c r="AU313" s="18" t="s">
        <v>86</v>
      </c>
    </row>
    <row r="314" spans="2:51" s="13" customFormat="1" ht="13.5">
      <c r="B314" s="191"/>
      <c r="D314" s="181" t="s">
        <v>182</v>
      </c>
      <c r="E314" s="192" t="s">
        <v>20</v>
      </c>
      <c r="F314" s="193" t="s">
        <v>140</v>
      </c>
      <c r="H314" s="194">
        <v>1</v>
      </c>
      <c r="I314" s="195"/>
      <c r="L314" s="191"/>
      <c r="M314" s="196"/>
      <c r="N314" s="197"/>
      <c r="O314" s="197"/>
      <c r="P314" s="197"/>
      <c r="Q314" s="197"/>
      <c r="R314" s="197"/>
      <c r="S314" s="197"/>
      <c r="T314" s="198"/>
      <c r="AT314" s="192" t="s">
        <v>182</v>
      </c>
      <c r="AU314" s="192" t="s">
        <v>86</v>
      </c>
      <c r="AV314" s="13" t="s">
        <v>86</v>
      </c>
      <c r="AW314" s="13" t="s">
        <v>41</v>
      </c>
      <c r="AX314" s="13" t="s">
        <v>78</v>
      </c>
      <c r="AY314" s="192" t="s">
        <v>173</v>
      </c>
    </row>
    <row r="315" spans="2:51" s="14" customFormat="1" ht="13.5">
      <c r="B315" s="199"/>
      <c r="D315" s="200" t="s">
        <v>182</v>
      </c>
      <c r="E315" s="201" t="s">
        <v>20</v>
      </c>
      <c r="F315" s="202" t="s">
        <v>184</v>
      </c>
      <c r="H315" s="203">
        <v>1</v>
      </c>
      <c r="I315" s="204"/>
      <c r="L315" s="199"/>
      <c r="M315" s="205"/>
      <c r="N315" s="206"/>
      <c r="O315" s="206"/>
      <c r="P315" s="206"/>
      <c r="Q315" s="206"/>
      <c r="R315" s="206"/>
      <c r="S315" s="206"/>
      <c r="T315" s="207"/>
      <c r="AT315" s="208" t="s">
        <v>182</v>
      </c>
      <c r="AU315" s="208" t="s">
        <v>86</v>
      </c>
      <c r="AV315" s="14" t="s">
        <v>109</v>
      </c>
      <c r="AW315" s="14" t="s">
        <v>41</v>
      </c>
      <c r="AX315" s="14" t="s">
        <v>22</v>
      </c>
      <c r="AY315" s="208" t="s">
        <v>173</v>
      </c>
    </row>
    <row r="316" spans="2:65" s="1" customFormat="1" ht="44.25" customHeight="1">
      <c r="B316" s="168"/>
      <c r="C316" s="209" t="s">
        <v>415</v>
      </c>
      <c r="D316" s="209" t="s">
        <v>226</v>
      </c>
      <c r="E316" s="210" t="s">
        <v>416</v>
      </c>
      <c r="F316" s="211" t="s">
        <v>417</v>
      </c>
      <c r="G316" s="212" t="s">
        <v>112</v>
      </c>
      <c r="H316" s="213">
        <v>1</v>
      </c>
      <c r="I316" s="214"/>
      <c r="J316" s="215">
        <f>ROUND(I316*H316,2)</f>
        <v>0</v>
      </c>
      <c r="K316" s="211" t="s">
        <v>20</v>
      </c>
      <c r="L316" s="216"/>
      <c r="M316" s="217" t="s">
        <v>20</v>
      </c>
      <c r="N316" s="218" t="s">
        <v>49</v>
      </c>
      <c r="O316" s="36"/>
      <c r="P316" s="178">
        <f>O316*H316</f>
        <v>0</v>
      </c>
      <c r="Q316" s="178">
        <v>0</v>
      </c>
      <c r="R316" s="178">
        <f>Q316*H316</f>
        <v>0</v>
      </c>
      <c r="S316" s="178">
        <v>0</v>
      </c>
      <c r="T316" s="179">
        <f>S316*H316</f>
        <v>0</v>
      </c>
      <c r="AR316" s="18" t="s">
        <v>219</v>
      </c>
      <c r="AT316" s="18" t="s">
        <v>226</v>
      </c>
      <c r="AU316" s="18" t="s">
        <v>86</v>
      </c>
      <c r="AY316" s="18" t="s">
        <v>173</v>
      </c>
      <c r="BE316" s="180">
        <f>IF(N316="základní",J316,0)</f>
        <v>0</v>
      </c>
      <c r="BF316" s="180">
        <f>IF(N316="snížená",J316,0)</f>
        <v>0</v>
      </c>
      <c r="BG316" s="180">
        <f>IF(N316="zákl. přenesená",J316,0)</f>
        <v>0</v>
      </c>
      <c r="BH316" s="180">
        <f>IF(N316="sníž. přenesená",J316,0)</f>
        <v>0</v>
      </c>
      <c r="BI316" s="180">
        <f>IF(N316="nulová",J316,0)</f>
        <v>0</v>
      </c>
      <c r="BJ316" s="18" t="s">
        <v>22</v>
      </c>
      <c r="BK316" s="180">
        <f>ROUND(I316*H316,2)</f>
        <v>0</v>
      </c>
      <c r="BL316" s="18" t="s">
        <v>109</v>
      </c>
      <c r="BM316" s="18" t="s">
        <v>418</v>
      </c>
    </row>
    <row r="317" spans="2:47" s="1" customFormat="1" ht="40.5">
      <c r="B317" s="35"/>
      <c r="D317" s="181" t="s">
        <v>180</v>
      </c>
      <c r="F317" s="182" t="s">
        <v>417</v>
      </c>
      <c r="I317" s="142"/>
      <c r="L317" s="35"/>
      <c r="M317" s="64"/>
      <c r="N317" s="36"/>
      <c r="O317" s="36"/>
      <c r="P317" s="36"/>
      <c r="Q317" s="36"/>
      <c r="R317" s="36"/>
      <c r="S317" s="36"/>
      <c r="T317" s="65"/>
      <c r="AT317" s="18" t="s">
        <v>180</v>
      </c>
      <c r="AU317" s="18" t="s">
        <v>86</v>
      </c>
    </row>
    <row r="318" spans="2:51" s="12" customFormat="1" ht="13.5">
      <c r="B318" s="183"/>
      <c r="D318" s="181" t="s">
        <v>182</v>
      </c>
      <c r="E318" s="184" t="s">
        <v>20</v>
      </c>
      <c r="F318" s="185" t="s">
        <v>359</v>
      </c>
      <c r="H318" s="186" t="s">
        <v>20</v>
      </c>
      <c r="I318" s="187"/>
      <c r="L318" s="183"/>
      <c r="M318" s="188"/>
      <c r="N318" s="189"/>
      <c r="O318" s="189"/>
      <c r="P318" s="189"/>
      <c r="Q318" s="189"/>
      <c r="R318" s="189"/>
      <c r="S318" s="189"/>
      <c r="T318" s="190"/>
      <c r="AT318" s="186" t="s">
        <v>182</v>
      </c>
      <c r="AU318" s="186" t="s">
        <v>86</v>
      </c>
      <c r="AV318" s="12" t="s">
        <v>22</v>
      </c>
      <c r="AW318" s="12" t="s">
        <v>41</v>
      </c>
      <c r="AX318" s="12" t="s">
        <v>78</v>
      </c>
      <c r="AY318" s="186" t="s">
        <v>173</v>
      </c>
    </row>
    <row r="319" spans="2:51" s="13" customFormat="1" ht="13.5">
      <c r="B319" s="191"/>
      <c r="D319" s="181" t="s">
        <v>182</v>
      </c>
      <c r="E319" s="192" t="s">
        <v>140</v>
      </c>
      <c r="F319" s="193" t="s">
        <v>22</v>
      </c>
      <c r="H319" s="194">
        <v>1</v>
      </c>
      <c r="I319" s="195"/>
      <c r="L319" s="191"/>
      <c r="M319" s="196"/>
      <c r="N319" s="197"/>
      <c r="O319" s="197"/>
      <c r="P319" s="197"/>
      <c r="Q319" s="197"/>
      <c r="R319" s="197"/>
      <c r="S319" s="197"/>
      <c r="T319" s="198"/>
      <c r="AT319" s="192" t="s">
        <v>182</v>
      </c>
      <c r="AU319" s="192" t="s">
        <v>86</v>
      </c>
      <c r="AV319" s="13" t="s">
        <v>86</v>
      </c>
      <c r="AW319" s="13" t="s">
        <v>41</v>
      </c>
      <c r="AX319" s="13" t="s">
        <v>78</v>
      </c>
      <c r="AY319" s="192" t="s">
        <v>173</v>
      </c>
    </row>
    <row r="320" spans="2:51" s="14" customFormat="1" ht="13.5">
      <c r="B320" s="199"/>
      <c r="D320" s="200" t="s">
        <v>182</v>
      </c>
      <c r="E320" s="201" t="s">
        <v>20</v>
      </c>
      <c r="F320" s="202" t="s">
        <v>184</v>
      </c>
      <c r="H320" s="203">
        <v>1</v>
      </c>
      <c r="I320" s="204"/>
      <c r="L320" s="199"/>
      <c r="M320" s="205"/>
      <c r="N320" s="206"/>
      <c r="O320" s="206"/>
      <c r="P320" s="206"/>
      <c r="Q320" s="206"/>
      <c r="R320" s="206"/>
      <c r="S320" s="206"/>
      <c r="T320" s="207"/>
      <c r="AT320" s="208" t="s">
        <v>182</v>
      </c>
      <c r="AU320" s="208" t="s">
        <v>86</v>
      </c>
      <c r="AV320" s="14" t="s">
        <v>109</v>
      </c>
      <c r="AW320" s="14" t="s">
        <v>41</v>
      </c>
      <c r="AX320" s="14" t="s">
        <v>22</v>
      </c>
      <c r="AY320" s="208" t="s">
        <v>173</v>
      </c>
    </row>
    <row r="321" spans="2:65" s="1" customFormat="1" ht="44.25" customHeight="1">
      <c r="B321" s="168"/>
      <c r="C321" s="169" t="s">
        <v>419</v>
      </c>
      <c r="D321" s="169" t="s">
        <v>175</v>
      </c>
      <c r="E321" s="170" t="s">
        <v>420</v>
      </c>
      <c r="F321" s="171" t="s">
        <v>421</v>
      </c>
      <c r="G321" s="172" t="s">
        <v>112</v>
      </c>
      <c r="H321" s="173">
        <v>2</v>
      </c>
      <c r="I321" s="174"/>
      <c r="J321" s="175">
        <f>ROUND(I321*H321,2)</f>
        <v>0</v>
      </c>
      <c r="K321" s="171" t="s">
        <v>20</v>
      </c>
      <c r="L321" s="35"/>
      <c r="M321" s="176" t="s">
        <v>20</v>
      </c>
      <c r="N321" s="177" t="s">
        <v>49</v>
      </c>
      <c r="O321" s="36"/>
      <c r="P321" s="178">
        <f>O321*H321</f>
        <v>0</v>
      </c>
      <c r="Q321" s="178">
        <v>0</v>
      </c>
      <c r="R321" s="178">
        <f>Q321*H321</f>
        <v>0</v>
      </c>
      <c r="S321" s="178">
        <v>0</v>
      </c>
      <c r="T321" s="179">
        <f>S321*H321</f>
        <v>0</v>
      </c>
      <c r="AR321" s="18" t="s">
        <v>109</v>
      </c>
      <c r="AT321" s="18" t="s">
        <v>175</v>
      </c>
      <c r="AU321" s="18" t="s">
        <v>86</v>
      </c>
      <c r="AY321" s="18" t="s">
        <v>173</v>
      </c>
      <c r="BE321" s="180">
        <f>IF(N321="základní",J321,0)</f>
        <v>0</v>
      </c>
      <c r="BF321" s="180">
        <f>IF(N321="snížená",J321,0)</f>
        <v>0</v>
      </c>
      <c r="BG321" s="180">
        <f>IF(N321="zákl. přenesená",J321,0)</f>
        <v>0</v>
      </c>
      <c r="BH321" s="180">
        <f>IF(N321="sníž. přenesená",J321,0)</f>
        <v>0</v>
      </c>
      <c r="BI321" s="180">
        <f>IF(N321="nulová",J321,0)</f>
        <v>0</v>
      </c>
      <c r="BJ321" s="18" t="s">
        <v>22</v>
      </c>
      <c r="BK321" s="180">
        <f>ROUND(I321*H321,2)</f>
        <v>0</v>
      </c>
      <c r="BL321" s="18" t="s">
        <v>109</v>
      </c>
      <c r="BM321" s="18" t="s">
        <v>422</v>
      </c>
    </row>
    <row r="322" spans="2:47" s="1" customFormat="1" ht="27">
      <c r="B322" s="35"/>
      <c r="D322" s="181" t="s">
        <v>180</v>
      </c>
      <c r="F322" s="182" t="s">
        <v>421</v>
      </c>
      <c r="I322" s="142"/>
      <c r="L322" s="35"/>
      <c r="M322" s="64"/>
      <c r="N322" s="36"/>
      <c r="O322" s="36"/>
      <c r="P322" s="36"/>
      <c r="Q322" s="36"/>
      <c r="R322" s="36"/>
      <c r="S322" s="36"/>
      <c r="T322" s="65"/>
      <c r="AT322" s="18" t="s">
        <v>180</v>
      </c>
      <c r="AU322" s="18" t="s">
        <v>86</v>
      </c>
    </row>
    <row r="323" spans="2:51" s="13" customFormat="1" ht="13.5">
      <c r="B323" s="191"/>
      <c r="D323" s="181" t="s">
        <v>182</v>
      </c>
      <c r="E323" s="192" t="s">
        <v>20</v>
      </c>
      <c r="F323" s="193" t="s">
        <v>423</v>
      </c>
      <c r="H323" s="194">
        <v>2</v>
      </c>
      <c r="I323" s="195"/>
      <c r="L323" s="191"/>
      <c r="M323" s="196"/>
      <c r="N323" s="197"/>
      <c r="O323" s="197"/>
      <c r="P323" s="197"/>
      <c r="Q323" s="197"/>
      <c r="R323" s="197"/>
      <c r="S323" s="197"/>
      <c r="T323" s="198"/>
      <c r="AT323" s="192" t="s">
        <v>182</v>
      </c>
      <c r="AU323" s="192" t="s">
        <v>86</v>
      </c>
      <c r="AV323" s="13" t="s">
        <v>86</v>
      </c>
      <c r="AW323" s="13" t="s">
        <v>41</v>
      </c>
      <c r="AX323" s="13" t="s">
        <v>78</v>
      </c>
      <c r="AY323" s="192" t="s">
        <v>173</v>
      </c>
    </row>
    <row r="324" spans="2:51" s="14" customFormat="1" ht="13.5">
      <c r="B324" s="199"/>
      <c r="D324" s="200" t="s">
        <v>182</v>
      </c>
      <c r="E324" s="201" t="s">
        <v>20</v>
      </c>
      <c r="F324" s="202" t="s">
        <v>184</v>
      </c>
      <c r="H324" s="203">
        <v>2</v>
      </c>
      <c r="I324" s="204"/>
      <c r="L324" s="199"/>
      <c r="M324" s="205"/>
      <c r="N324" s="206"/>
      <c r="O324" s="206"/>
      <c r="P324" s="206"/>
      <c r="Q324" s="206"/>
      <c r="R324" s="206"/>
      <c r="S324" s="206"/>
      <c r="T324" s="207"/>
      <c r="AT324" s="208" t="s">
        <v>182</v>
      </c>
      <c r="AU324" s="208" t="s">
        <v>86</v>
      </c>
      <c r="AV324" s="14" t="s">
        <v>109</v>
      </c>
      <c r="AW324" s="14" t="s">
        <v>41</v>
      </c>
      <c r="AX324" s="14" t="s">
        <v>22</v>
      </c>
      <c r="AY324" s="208" t="s">
        <v>173</v>
      </c>
    </row>
    <row r="325" spans="2:65" s="1" customFormat="1" ht="44.25" customHeight="1">
      <c r="B325" s="168"/>
      <c r="C325" s="209" t="s">
        <v>424</v>
      </c>
      <c r="D325" s="209" t="s">
        <v>226</v>
      </c>
      <c r="E325" s="210" t="s">
        <v>425</v>
      </c>
      <c r="F325" s="211" t="s">
        <v>426</v>
      </c>
      <c r="G325" s="212" t="s">
        <v>112</v>
      </c>
      <c r="H325" s="213">
        <v>1</v>
      </c>
      <c r="I325" s="214"/>
      <c r="J325" s="215">
        <f>ROUND(I325*H325,2)</f>
        <v>0</v>
      </c>
      <c r="K325" s="211" t="s">
        <v>20</v>
      </c>
      <c r="L325" s="216"/>
      <c r="M325" s="217" t="s">
        <v>20</v>
      </c>
      <c r="N325" s="218" t="s">
        <v>49</v>
      </c>
      <c r="O325" s="36"/>
      <c r="P325" s="178">
        <f>O325*H325</f>
        <v>0</v>
      </c>
      <c r="Q325" s="178">
        <v>0</v>
      </c>
      <c r="R325" s="178">
        <f>Q325*H325</f>
        <v>0</v>
      </c>
      <c r="S325" s="178">
        <v>0</v>
      </c>
      <c r="T325" s="179">
        <f>S325*H325</f>
        <v>0</v>
      </c>
      <c r="AR325" s="18" t="s">
        <v>219</v>
      </c>
      <c r="AT325" s="18" t="s">
        <v>226</v>
      </c>
      <c r="AU325" s="18" t="s">
        <v>86</v>
      </c>
      <c r="AY325" s="18" t="s">
        <v>173</v>
      </c>
      <c r="BE325" s="180">
        <f>IF(N325="základní",J325,0)</f>
        <v>0</v>
      </c>
      <c r="BF325" s="180">
        <f>IF(N325="snížená",J325,0)</f>
        <v>0</v>
      </c>
      <c r="BG325" s="180">
        <f>IF(N325="zákl. přenesená",J325,0)</f>
        <v>0</v>
      </c>
      <c r="BH325" s="180">
        <f>IF(N325="sníž. přenesená",J325,0)</f>
        <v>0</v>
      </c>
      <c r="BI325" s="180">
        <f>IF(N325="nulová",J325,0)</f>
        <v>0</v>
      </c>
      <c r="BJ325" s="18" t="s">
        <v>22</v>
      </c>
      <c r="BK325" s="180">
        <f>ROUND(I325*H325,2)</f>
        <v>0</v>
      </c>
      <c r="BL325" s="18" t="s">
        <v>109</v>
      </c>
      <c r="BM325" s="18" t="s">
        <v>427</v>
      </c>
    </row>
    <row r="326" spans="2:47" s="1" customFormat="1" ht="40.5">
      <c r="B326" s="35"/>
      <c r="D326" s="181" t="s">
        <v>180</v>
      </c>
      <c r="F326" s="182" t="s">
        <v>426</v>
      </c>
      <c r="I326" s="142"/>
      <c r="L326" s="35"/>
      <c r="M326" s="64"/>
      <c r="N326" s="36"/>
      <c r="O326" s="36"/>
      <c r="P326" s="36"/>
      <c r="Q326" s="36"/>
      <c r="R326" s="36"/>
      <c r="S326" s="36"/>
      <c r="T326" s="65"/>
      <c r="AT326" s="18" t="s">
        <v>180</v>
      </c>
      <c r="AU326" s="18" t="s">
        <v>86</v>
      </c>
    </row>
    <row r="327" spans="2:51" s="12" customFormat="1" ht="13.5">
      <c r="B327" s="183"/>
      <c r="D327" s="181" t="s">
        <v>182</v>
      </c>
      <c r="E327" s="184" t="s">
        <v>20</v>
      </c>
      <c r="F327" s="185" t="s">
        <v>359</v>
      </c>
      <c r="H327" s="186" t="s">
        <v>20</v>
      </c>
      <c r="I327" s="187"/>
      <c r="L327" s="183"/>
      <c r="M327" s="188"/>
      <c r="N327" s="189"/>
      <c r="O327" s="189"/>
      <c r="P327" s="189"/>
      <c r="Q327" s="189"/>
      <c r="R327" s="189"/>
      <c r="S327" s="189"/>
      <c r="T327" s="190"/>
      <c r="AT327" s="186" t="s">
        <v>182</v>
      </c>
      <c r="AU327" s="186" t="s">
        <v>86</v>
      </c>
      <c r="AV327" s="12" t="s">
        <v>22</v>
      </c>
      <c r="AW327" s="12" t="s">
        <v>41</v>
      </c>
      <c r="AX327" s="12" t="s">
        <v>78</v>
      </c>
      <c r="AY327" s="186" t="s">
        <v>173</v>
      </c>
    </row>
    <row r="328" spans="2:51" s="13" customFormat="1" ht="13.5">
      <c r="B328" s="191"/>
      <c r="D328" s="181" t="s">
        <v>182</v>
      </c>
      <c r="E328" s="192" t="s">
        <v>126</v>
      </c>
      <c r="F328" s="193" t="s">
        <v>22</v>
      </c>
      <c r="H328" s="194">
        <v>1</v>
      </c>
      <c r="I328" s="195"/>
      <c r="L328" s="191"/>
      <c r="M328" s="196"/>
      <c r="N328" s="197"/>
      <c r="O328" s="197"/>
      <c r="P328" s="197"/>
      <c r="Q328" s="197"/>
      <c r="R328" s="197"/>
      <c r="S328" s="197"/>
      <c r="T328" s="198"/>
      <c r="AT328" s="192" t="s">
        <v>182</v>
      </c>
      <c r="AU328" s="192" t="s">
        <v>86</v>
      </c>
      <c r="AV328" s="13" t="s">
        <v>86</v>
      </c>
      <c r="AW328" s="13" t="s">
        <v>41</v>
      </c>
      <c r="AX328" s="13" t="s">
        <v>78</v>
      </c>
      <c r="AY328" s="192" t="s">
        <v>173</v>
      </c>
    </row>
    <row r="329" spans="2:51" s="14" customFormat="1" ht="13.5">
      <c r="B329" s="199"/>
      <c r="D329" s="200" t="s">
        <v>182</v>
      </c>
      <c r="E329" s="201" t="s">
        <v>20</v>
      </c>
      <c r="F329" s="202" t="s">
        <v>184</v>
      </c>
      <c r="H329" s="203">
        <v>1</v>
      </c>
      <c r="I329" s="204"/>
      <c r="L329" s="199"/>
      <c r="M329" s="205"/>
      <c r="N329" s="206"/>
      <c r="O329" s="206"/>
      <c r="P329" s="206"/>
      <c r="Q329" s="206"/>
      <c r="R329" s="206"/>
      <c r="S329" s="206"/>
      <c r="T329" s="207"/>
      <c r="AT329" s="208" t="s">
        <v>182</v>
      </c>
      <c r="AU329" s="208" t="s">
        <v>86</v>
      </c>
      <c r="AV329" s="14" t="s">
        <v>109</v>
      </c>
      <c r="AW329" s="14" t="s">
        <v>41</v>
      </c>
      <c r="AX329" s="14" t="s">
        <v>22</v>
      </c>
      <c r="AY329" s="208" t="s">
        <v>173</v>
      </c>
    </row>
    <row r="330" spans="2:65" s="1" customFormat="1" ht="44.25" customHeight="1">
      <c r="B330" s="168"/>
      <c r="C330" s="209" t="s">
        <v>428</v>
      </c>
      <c r="D330" s="209" t="s">
        <v>226</v>
      </c>
      <c r="E330" s="210" t="s">
        <v>429</v>
      </c>
      <c r="F330" s="211" t="s">
        <v>430</v>
      </c>
      <c r="G330" s="212" t="s">
        <v>112</v>
      </c>
      <c r="H330" s="213">
        <v>1</v>
      </c>
      <c r="I330" s="214"/>
      <c r="J330" s="215">
        <f>ROUND(I330*H330,2)</f>
        <v>0</v>
      </c>
      <c r="K330" s="211" t="s">
        <v>20</v>
      </c>
      <c r="L330" s="216"/>
      <c r="M330" s="217" t="s">
        <v>20</v>
      </c>
      <c r="N330" s="218" t="s">
        <v>49</v>
      </c>
      <c r="O330" s="36"/>
      <c r="P330" s="178">
        <f>O330*H330</f>
        <v>0</v>
      </c>
      <c r="Q330" s="178">
        <v>0</v>
      </c>
      <c r="R330" s="178">
        <f>Q330*H330</f>
        <v>0</v>
      </c>
      <c r="S330" s="178">
        <v>0</v>
      </c>
      <c r="T330" s="179">
        <f>S330*H330</f>
        <v>0</v>
      </c>
      <c r="AR330" s="18" t="s">
        <v>219</v>
      </c>
      <c r="AT330" s="18" t="s">
        <v>226</v>
      </c>
      <c r="AU330" s="18" t="s">
        <v>86</v>
      </c>
      <c r="AY330" s="18" t="s">
        <v>173</v>
      </c>
      <c r="BE330" s="180">
        <f>IF(N330="základní",J330,0)</f>
        <v>0</v>
      </c>
      <c r="BF330" s="180">
        <f>IF(N330="snížená",J330,0)</f>
        <v>0</v>
      </c>
      <c r="BG330" s="180">
        <f>IF(N330="zákl. přenesená",J330,0)</f>
        <v>0</v>
      </c>
      <c r="BH330" s="180">
        <f>IF(N330="sníž. přenesená",J330,0)</f>
        <v>0</v>
      </c>
      <c r="BI330" s="180">
        <f>IF(N330="nulová",J330,0)</f>
        <v>0</v>
      </c>
      <c r="BJ330" s="18" t="s">
        <v>22</v>
      </c>
      <c r="BK330" s="180">
        <f>ROUND(I330*H330,2)</f>
        <v>0</v>
      </c>
      <c r="BL330" s="18" t="s">
        <v>109</v>
      </c>
      <c r="BM330" s="18" t="s">
        <v>431</v>
      </c>
    </row>
    <row r="331" spans="2:47" s="1" customFormat="1" ht="40.5">
      <c r="B331" s="35"/>
      <c r="D331" s="181" t="s">
        <v>180</v>
      </c>
      <c r="F331" s="182" t="s">
        <v>430</v>
      </c>
      <c r="I331" s="142"/>
      <c r="L331" s="35"/>
      <c r="M331" s="64"/>
      <c r="N331" s="36"/>
      <c r="O331" s="36"/>
      <c r="P331" s="36"/>
      <c r="Q331" s="36"/>
      <c r="R331" s="36"/>
      <c r="S331" s="36"/>
      <c r="T331" s="65"/>
      <c r="AT331" s="18" t="s">
        <v>180</v>
      </c>
      <c r="AU331" s="18" t="s">
        <v>86</v>
      </c>
    </row>
    <row r="332" spans="2:51" s="12" customFormat="1" ht="13.5">
      <c r="B332" s="183"/>
      <c r="D332" s="181" t="s">
        <v>182</v>
      </c>
      <c r="E332" s="184" t="s">
        <v>20</v>
      </c>
      <c r="F332" s="185" t="s">
        <v>359</v>
      </c>
      <c r="H332" s="186" t="s">
        <v>20</v>
      </c>
      <c r="I332" s="187"/>
      <c r="L332" s="183"/>
      <c r="M332" s="188"/>
      <c r="N332" s="189"/>
      <c r="O332" s="189"/>
      <c r="P332" s="189"/>
      <c r="Q332" s="189"/>
      <c r="R332" s="189"/>
      <c r="S332" s="189"/>
      <c r="T332" s="190"/>
      <c r="AT332" s="186" t="s">
        <v>182</v>
      </c>
      <c r="AU332" s="186" t="s">
        <v>86</v>
      </c>
      <c r="AV332" s="12" t="s">
        <v>22</v>
      </c>
      <c r="AW332" s="12" t="s">
        <v>41</v>
      </c>
      <c r="AX332" s="12" t="s">
        <v>78</v>
      </c>
      <c r="AY332" s="186" t="s">
        <v>173</v>
      </c>
    </row>
    <row r="333" spans="2:51" s="13" customFormat="1" ht="13.5">
      <c r="B333" s="191"/>
      <c r="D333" s="181" t="s">
        <v>182</v>
      </c>
      <c r="E333" s="192" t="s">
        <v>133</v>
      </c>
      <c r="F333" s="193" t="s">
        <v>22</v>
      </c>
      <c r="H333" s="194">
        <v>1</v>
      </c>
      <c r="I333" s="195"/>
      <c r="L333" s="191"/>
      <c r="M333" s="196"/>
      <c r="N333" s="197"/>
      <c r="O333" s="197"/>
      <c r="P333" s="197"/>
      <c r="Q333" s="197"/>
      <c r="R333" s="197"/>
      <c r="S333" s="197"/>
      <c r="T333" s="198"/>
      <c r="AT333" s="192" t="s">
        <v>182</v>
      </c>
      <c r="AU333" s="192" t="s">
        <v>86</v>
      </c>
      <c r="AV333" s="13" t="s">
        <v>86</v>
      </c>
      <c r="AW333" s="13" t="s">
        <v>41</v>
      </c>
      <c r="AX333" s="13" t="s">
        <v>78</v>
      </c>
      <c r="AY333" s="192" t="s">
        <v>173</v>
      </c>
    </row>
    <row r="334" spans="2:51" s="14" customFormat="1" ht="13.5">
      <c r="B334" s="199"/>
      <c r="D334" s="181" t="s">
        <v>182</v>
      </c>
      <c r="E334" s="220" t="s">
        <v>20</v>
      </c>
      <c r="F334" s="221" t="s">
        <v>184</v>
      </c>
      <c r="H334" s="222">
        <v>1</v>
      </c>
      <c r="I334" s="204"/>
      <c r="L334" s="199"/>
      <c r="M334" s="205"/>
      <c r="N334" s="206"/>
      <c r="O334" s="206"/>
      <c r="P334" s="206"/>
      <c r="Q334" s="206"/>
      <c r="R334" s="206"/>
      <c r="S334" s="206"/>
      <c r="T334" s="207"/>
      <c r="AT334" s="208" t="s">
        <v>182</v>
      </c>
      <c r="AU334" s="208" t="s">
        <v>86</v>
      </c>
      <c r="AV334" s="14" t="s">
        <v>109</v>
      </c>
      <c r="AW334" s="14" t="s">
        <v>41</v>
      </c>
      <c r="AX334" s="14" t="s">
        <v>22</v>
      </c>
      <c r="AY334" s="208" t="s">
        <v>173</v>
      </c>
    </row>
    <row r="335" spans="2:63" s="11" customFormat="1" ht="29.25" customHeight="1">
      <c r="B335" s="154"/>
      <c r="D335" s="165" t="s">
        <v>77</v>
      </c>
      <c r="E335" s="166" t="s">
        <v>432</v>
      </c>
      <c r="F335" s="166" t="s">
        <v>433</v>
      </c>
      <c r="I335" s="157"/>
      <c r="J335" s="167">
        <f>BK335</f>
        <v>0</v>
      </c>
      <c r="L335" s="154"/>
      <c r="M335" s="159"/>
      <c r="N335" s="160"/>
      <c r="O335" s="160"/>
      <c r="P335" s="161">
        <f>SUM(P336:P346)</f>
        <v>0</v>
      </c>
      <c r="Q335" s="160"/>
      <c r="R335" s="161">
        <f>SUM(R336:R346)</f>
        <v>0</v>
      </c>
      <c r="S335" s="160"/>
      <c r="T335" s="162">
        <f>SUM(T336:T346)</f>
        <v>0</v>
      </c>
      <c r="AR335" s="155" t="s">
        <v>22</v>
      </c>
      <c r="AT335" s="163" t="s">
        <v>77</v>
      </c>
      <c r="AU335" s="163" t="s">
        <v>22</v>
      </c>
      <c r="AY335" s="155" t="s">
        <v>173</v>
      </c>
      <c r="BK335" s="164">
        <f>SUM(BK336:BK346)</f>
        <v>0</v>
      </c>
    </row>
    <row r="336" spans="2:65" s="1" customFormat="1" ht="22.5" customHeight="1">
      <c r="B336" s="168"/>
      <c r="C336" s="169" t="s">
        <v>434</v>
      </c>
      <c r="D336" s="169" t="s">
        <v>175</v>
      </c>
      <c r="E336" s="170" t="s">
        <v>435</v>
      </c>
      <c r="F336" s="171" t="s">
        <v>436</v>
      </c>
      <c r="G336" s="172" t="s">
        <v>437</v>
      </c>
      <c r="H336" s="173">
        <v>14.135</v>
      </c>
      <c r="I336" s="174"/>
      <c r="J336" s="175">
        <f>ROUND(I336*H336,2)</f>
        <v>0</v>
      </c>
      <c r="K336" s="171" t="s">
        <v>178</v>
      </c>
      <c r="L336" s="35"/>
      <c r="M336" s="176" t="s">
        <v>20</v>
      </c>
      <c r="N336" s="177" t="s">
        <v>49</v>
      </c>
      <c r="O336" s="36"/>
      <c r="P336" s="178">
        <f>O336*H336</f>
        <v>0</v>
      </c>
      <c r="Q336" s="178">
        <v>0</v>
      </c>
      <c r="R336" s="178">
        <f>Q336*H336</f>
        <v>0</v>
      </c>
      <c r="S336" s="178">
        <v>0</v>
      </c>
      <c r="T336" s="179">
        <f>S336*H336</f>
        <v>0</v>
      </c>
      <c r="AR336" s="18" t="s">
        <v>109</v>
      </c>
      <c r="AT336" s="18" t="s">
        <v>175</v>
      </c>
      <c r="AU336" s="18" t="s">
        <v>86</v>
      </c>
      <c r="AY336" s="18" t="s">
        <v>173</v>
      </c>
      <c r="BE336" s="180">
        <f>IF(N336="základní",J336,0)</f>
        <v>0</v>
      </c>
      <c r="BF336" s="180">
        <f>IF(N336="snížená",J336,0)</f>
        <v>0</v>
      </c>
      <c r="BG336" s="180">
        <f>IF(N336="zákl. přenesená",J336,0)</f>
        <v>0</v>
      </c>
      <c r="BH336" s="180">
        <f>IF(N336="sníž. přenesená",J336,0)</f>
        <v>0</v>
      </c>
      <c r="BI336" s="180">
        <f>IF(N336="nulová",J336,0)</f>
        <v>0</v>
      </c>
      <c r="BJ336" s="18" t="s">
        <v>22</v>
      </c>
      <c r="BK336" s="180">
        <f>ROUND(I336*H336,2)</f>
        <v>0</v>
      </c>
      <c r="BL336" s="18" t="s">
        <v>109</v>
      </c>
      <c r="BM336" s="18" t="s">
        <v>438</v>
      </c>
    </row>
    <row r="337" spans="2:47" s="1" customFormat="1" ht="27">
      <c r="B337" s="35"/>
      <c r="D337" s="200" t="s">
        <v>180</v>
      </c>
      <c r="F337" s="223" t="s">
        <v>439</v>
      </c>
      <c r="I337" s="142"/>
      <c r="L337" s="35"/>
      <c r="M337" s="64"/>
      <c r="N337" s="36"/>
      <c r="O337" s="36"/>
      <c r="P337" s="36"/>
      <c r="Q337" s="36"/>
      <c r="R337" s="36"/>
      <c r="S337" s="36"/>
      <c r="T337" s="65"/>
      <c r="AT337" s="18" t="s">
        <v>180</v>
      </c>
      <c r="AU337" s="18" t="s">
        <v>86</v>
      </c>
    </row>
    <row r="338" spans="2:65" s="1" customFormat="1" ht="22.5" customHeight="1">
      <c r="B338" s="168"/>
      <c r="C338" s="169" t="s">
        <v>440</v>
      </c>
      <c r="D338" s="169" t="s">
        <v>175</v>
      </c>
      <c r="E338" s="170" t="s">
        <v>441</v>
      </c>
      <c r="F338" s="171" t="s">
        <v>442</v>
      </c>
      <c r="G338" s="172" t="s">
        <v>437</v>
      </c>
      <c r="H338" s="173">
        <v>113.08</v>
      </c>
      <c r="I338" s="174"/>
      <c r="J338" s="175">
        <f>ROUND(I338*H338,2)</f>
        <v>0</v>
      </c>
      <c r="K338" s="171" t="s">
        <v>178</v>
      </c>
      <c r="L338" s="35"/>
      <c r="M338" s="176" t="s">
        <v>20</v>
      </c>
      <c r="N338" s="177" t="s">
        <v>49</v>
      </c>
      <c r="O338" s="36"/>
      <c r="P338" s="178">
        <f>O338*H338</f>
        <v>0</v>
      </c>
      <c r="Q338" s="178">
        <v>0</v>
      </c>
      <c r="R338" s="178">
        <f>Q338*H338</f>
        <v>0</v>
      </c>
      <c r="S338" s="178">
        <v>0</v>
      </c>
      <c r="T338" s="179">
        <f>S338*H338</f>
        <v>0</v>
      </c>
      <c r="AR338" s="18" t="s">
        <v>109</v>
      </c>
      <c r="AT338" s="18" t="s">
        <v>175</v>
      </c>
      <c r="AU338" s="18" t="s">
        <v>86</v>
      </c>
      <c r="AY338" s="18" t="s">
        <v>173</v>
      </c>
      <c r="BE338" s="180">
        <f>IF(N338="základní",J338,0)</f>
        <v>0</v>
      </c>
      <c r="BF338" s="180">
        <f>IF(N338="snížená",J338,0)</f>
        <v>0</v>
      </c>
      <c r="BG338" s="180">
        <f>IF(N338="zákl. přenesená",J338,0)</f>
        <v>0</v>
      </c>
      <c r="BH338" s="180">
        <f>IF(N338="sníž. přenesená",J338,0)</f>
        <v>0</v>
      </c>
      <c r="BI338" s="180">
        <f>IF(N338="nulová",J338,0)</f>
        <v>0</v>
      </c>
      <c r="BJ338" s="18" t="s">
        <v>22</v>
      </c>
      <c r="BK338" s="180">
        <f>ROUND(I338*H338,2)</f>
        <v>0</v>
      </c>
      <c r="BL338" s="18" t="s">
        <v>109</v>
      </c>
      <c r="BM338" s="18" t="s">
        <v>443</v>
      </c>
    </row>
    <row r="339" spans="2:47" s="1" customFormat="1" ht="27">
      <c r="B339" s="35"/>
      <c r="D339" s="181" t="s">
        <v>180</v>
      </c>
      <c r="F339" s="182" t="s">
        <v>444</v>
      </c>
      <c r="I339" s="142"/>
      <c r="L339" s="35"/>
      <c r="M339" s="64"/>
      <c r="N339" s="36"/>
      <c r="O339" s="36"/>
      <c r="P339" s="36"/>
      <c r="Q339" s="36"/>
      <c r="R339" s="36"/>
      <c r="S339" s="36"/>
      <c r="T339" s="65"/>
      <c r="AT339" s="18" t="s">
        <v>180</v>
      </c>
      <c r="AU339" s="18" t="s">
        <v>86</v>
      </c>
    </row>
    <row r="340" spans="2:51" s="13" customFormat="1" ht="13.5">
      <c r="B340" s="191"/>
      <c r="D340" s="200" t="s">
        <v>182</v>
      </c>
      <c r="F340" s="224" t="s">
        <v>445</v>
      </c>
      <c r="H340" s="225">
        <v>113.08</v>
      </c>
      <c r="I340" s="195"/>
      <c r="L340" s="191"/>
      <c r="M340" s="196"/>
      <c r="N340" s="197"/>
      <c r="O340" s="197"/>
      <c r="P340" s="197"/>
      <c r="Q340" s="197"/>
      <c r="R340" s="197"/>
      <c r="S340" s="197"/>
      <c r="T340" s="198"/>
      <c r="AT340" s="192" t="s">
        <v>182</v>
      </c>
      <c r="AU340" s="192" t="s">
        <v>86</v>
      </c>
      <c r="AV340" s="13" t="s">
        <v>86</v>
      </c>
      <c r="AW340" s="13" t="s">
        <v>4</v>
      </c>
      <c r="AX340" s="13" t="s">
        <v>22</v>
      </c>
      <c r="AY340" s="192" t="s">
        <v>173</v>
      </c>
    </row>
    <row r="341" spans="2:65" s="1" customFormat="1" ht="22.5" customHeight="1">
      <c r="B341" s="168"/>
      <c r="C341" s="169" t="s">
        <v>446</v>
      </c>
      <c r="D341" s="169" t="s">
        <v>175</v>
      </c>
      <c r="E341" s="170" t="s">
        <v>447</v>
      </c>
      <c r="F341" s="171" t="s">
        <v>448</v>
      </c>
      <c r="G341" s="172" t="s">
        <v>437</v>
      </c>
      <c r="H341" s="173">
        <v>4.431</v>
      </c>
      <c r="I341" s="174"/>
      <c r="J341" s="175">
        <f>ROUND(I341*H341,2)</f>
        <v>0</v>
      </c>
      <c r="K341" s="171" t="s">
        <v>178</v>
      </c>
      <c r="L341" s="35"/>
      <c r="M341" s="176" t="s">
        <v>20</v>
      </c>
      <c r="N341" s="177" t="s">
        <v>49</v>
      </c>
      <c r="O341" s="36"/>
      <c r="P341" s="178">
        <f>O341*H341</f>
        <v>0</v>
      </c>
      <c r="Q341" s="178">
        <v>0</v>
      </c>
      <c r="R341" s="178">
        <f>Q341*H341</f>
        <v>0</v>
      </c>
      <c r="S341" s="178">
        <v>0</v>
      </c>
      <c r="T341" s="179">
        <f>S341*H341</f>
        <v>0</v>
      </c>
      <c r="AR341" s="18" t="s">
        <v>109</v>
      </c>
      <c r="AT341" s="18" t="s">
        <v>175</v>
      </c>
      <c r="AU341" s="18" t="s">
        <v>86</v>
      </c>
      <c r="AY341" s="18" t="s">
        <v>173</v>
      </c>
      <c r="BE341" s="180">
        <f>IF(N341="základní",J341,0)</f>
        <v>0</v>
      </c>
      <c r="BF341" s="180">
        <f>IF(N341="snížená",J341,0)</f>
        <v>0</v>
      </c>
      <c r="BG341" s="180">
        <f>IF(N341="zákl. přenesená",J341,0)</f>
        <v>0</v>
      </c>
      <c r="BH341" s="180">
        <f>IF(N341="sníž. přenesená",J341,0)</f>
        <v>0</v>
      </c>
      <c r="BI341" s="180">
        <f>IF(N341="nulová",J341,0)</f>
        <v>0</v>
      </c>
      <c r="BJ341" s="18" t="s">
        <v>22</v>
      </c>
      <c r="BK341" s="180">
        <f>ROUND(I341*H341,2)</f>
        <v>0</v>
      </c>
      <c r="BL341" s="18" t="s">
        <v>109</v>
      </c>
      <c r="BM341" s="18" t="s">
        <v>449</v>
      </c>
    </row>
    <row r="342" spans="2:47" s="1" customFormat="1" ht="13.5">
      <c r="B342" s="35"/>
      <c r="D342" s="200" t="s">
        <v>180</v>
      </c>
      <c r="F342" s="223" t="s">
        <v>450</v>
      </c>
      <c r="I342" s="142"/>
      <c r="L342" s="35"/>
      <c r="M342" s="64"/>
      <c r="N342" s="36"/>
      <c r="O342" s="36"/>
      <c r="P342" s="36"/>
      <c r="Q342" s="36"/>
      <c r="R342" s="36"/>
      <c r="S342" s="36"/>
      <c r="T342" s="65"/>
      <c r="AT342" s="18" t="s">
        <v>180</v>
      </c>
      <c r="AU342" s="18" t="s">
        <v>86</v>
      </c>
    </row>
    <row r="343" spans="2:65" s="1" customFormat="1" ht="22.5" customHeight="1">
      <c r="B343" s="168"/>
      <c r="C343" s="169" t="s">
        <v>451</v>
      </c>
      <c r="D343" s="169" t="s">
        <v>175</v>
      </c>
      <c r="E343" s="170" t="s">
        <v>452</v>
      </c>
      <c r="F343" s="171" t="s">
        <v>453</v>
      </c>
      <c r="G343" s="172" t="s">
        <v>437</v>
      </c>
      <c r="H343" s="173">
        <v>0.045</v>
      </c>
      <c r="I343" s="174"/>
      <c r="J343" s="175">
        <f>ROUND(I343*H343,2)</f>
        <v>0</v>
      </c>
      <c r="K343" s="171" t="s">
        <v>178</v>
      </c>
      <c r="L343" s="35"/>
      <c r="M343" s="176" t="s">
        <v>20</v>
      </c>
      <c r="N343" s="177" t="s">
        <v>49</v>
      </c>
      <c r="O343" s="36"/>
      <c r="P343" s="178">
        <f>O343*H343</f>
        <v>0</v>
      </c>
      <c r="Q343" s="178">
        <v>0</v>
      </c>
      <c r="R343" s="178">
        <f>Q343*H343</f>
        <v>0</v>
      </c>
      <c r="S343" s="178">
        <v>0</v>
      </c>
      <c r="T343" s="179">
        <f>S343*H343</f>
        <v>0</v>
      </c>
      <c r="AR343" s="18" t="s">
        <v>109</v>
      </c>
      <c r="AT343" s="18" t="s">
        <v>175</v>
      </c>
      <c r="AU343" s="18" t="s">
        <v>86</v>
      </c>
      <c r="AY343" s="18" t="s">
        <v>173</v>
      </c>
      <c r="BE343" s="180">
        <f>IF(N343="základní",J343,0)</f>
        <v>0</v>
      </c>
      <c r="BF343" s="180">
        <f>IF(N343="snížená",J343,0)</f>
        <v>0</v>
      </c>
      <c r="BG343" s="180">
        <f>IF(N343="zákl. přenesená",J343,0)</f>
        <v>0</v>
      </c>
      <c r="BH343" s="180">
        <f>IF(N343="sníž. přenesená",J343,0)</f>
        <v>0</v>
      </c>
      <c r="BI343" s="180">
        <f>IF(N343="nulová",J343,0)</f>
        <v>0</v>
      </c>
      <c r="BJ343" s="18" t="s">
        <v>22</v>
      </c>
      <c r="BK343" s="180">
        <f>ROUND(I343*H343,2)</f>
        <v>0</v>
      </c>
      <c r="BL343" s="18" t="s">
        <v>109</v>
      </c>
      <c r="BM343" s="18" t="s">
        <v>454</v>
      </c>
    </row>
    <row r="344" spans="2:47" s="1" customFormat="1" ht="13.5">
      <c r="B344" s="35"/>
      <c r="D344" s="200" t="s">
        <v>180</v>
      </c>
      <c r="F344" s="223" t="s">
        <v>455</v>
      </c>
      <c r="I344" s="142"/>
      <c r="L344" s="35"/>
      <c r="M344" s="64"/>
      <c r="N344" s="36"/>
      <c r="O344" s="36"/>
      <c r="P344" s="36"/>
      <c r="Q344" s="36"/>
      <c r="R344" s="36"/>
      <c r="S344" s="36"/>
      <c r="T344" s="65"/>
      <c r="AT344" s="18" t="s">
        <v>180</v>
      </c>
      <c r="AU344" s="18" t="s">
        <v>86</v>
      </c>
    </row>
    <row r="345" spans="2:65" s="1" customFormat="1" ht="22.5" customHeight="1">
      <c r="B345" s="168"/>
      <c r="C345" s="169" t="s">
        <v>456</v>
      </c>
      <c r="D345" s="169" t="s">
        <v>175</v>
      </c>
      <c r="E345" s="170" t="s">
        <v>457</v>
      </c>
      <c r="F345" s="171" t="s">
        <v>458</v>
      </c>
      <c r="G345" s="172" t="s">
        <v>437</v>
      </c>
      <c r="H345" s="173">
        <v>9.659</v>
      </c>
      <c r="I345" s="174"/>
      <c r="J345" s="175">
        <f>ROUND(I345*H345,2)</f>
        <v>0</v>
      </c>
      <c r="K345" s="171" t="s">
        <v>178</v>
      </c>
      <c r="L345" s="35"/>
      <c r="M345" s="176" t="s">
        <v>20</v>
      </c>
      <c r="N345" s="177" t="s">
        <v>49</v>
      </c>
      <c r="O345" s="36"/>
      <c r="P345" s="178">
        <f>O345*H345</f>
        <v>0</v>
      </c>
      <c r="Q345" s="178">
        <v>0</v>
      </c>
      <c r="R345" s="178">
        <f>Q345*H345</f>
        <v>0</v>
      </c>
      <c r="S345" s="178">
        <v>0</v>
      </c>
      <c r="T345" s="179">
        <f>S345*H345</f>
        <v>0</v>
      </c>
      <c r="AR345" s="18" t="s">
        <v>109</v>
      </c>
      <c r="AT345" s="18" t="s">
        <v>175</v>
      </c>
      <c r="AU345" s="18" t="s">
        <v>86</v>
      </c>
      <c r="AY345" s="18" t="s">
        <v>173</v>
      </c>
      <c r="BE345" s="180">
        <f>IF(N345="základní",J345,0)</f>
        <v>0</v>
      </c>
      <c r="BF345" s="180">
        <f>IF(N345="snížená",J345,0)</f>
        <v>0</v>
      </c>
      <c r="BG345" s="180">
        <f>IF(N345="zákl. přenesená",J345,0)</f>
        <v>0</v>
      </c>
      <c r="BH345" s="180">
        <f>IF(N345="sníž. přenesená",J345,0)</f>
        <v>0</v>
      </c>
      <c r="BI345" s="180">
        <f>IF(N345="nulová",J345,0)</f>
        <v>0</v>
      </c>
      <c r="BJ345" s="18" t="s">
        <v>22</v>
      </c>
      <c r="BK345" s="180">
        <f>ROUND(I345*H345,2)</f>
        <v>0</v>
      </c>
      <c r="BL345" s="18" t="s">
        <v>109</v>
      </c>
      <c r="BM345" s="18" t="s">
        <v>459</v>
      </c>
    </row>
    <row r="346" spans="2:47" s="1" customFormat="1" ht="13.5">
      <c r="B346" s="35"/>
      <c r="D346" s="181" t="s">
        <v>180</v>
      </c>
      <c r="F346" s="182" t="s">
        <v>460</v>
      </c>
      <c r="I346" s="142"/>
      <c r="L346" s="35"/>
      <c r="M346" s="64"/>
      <c r="N346" s="36"/>
      <c r="O346" s="36"/>
      <c r="P346" s="36"/>
      <c r="Q346" s="36"/>
      <c r="R346" s="36"/>
      <c r="S346" s="36"/>
      <c r="T346" s="65"/>
      <c r="AT346" s="18" t="s">
        <v>180</v>
      </c>
      <c r="AU346" s="18" t="s">
        <v>86</v>
      </c>
    </row>
    <row r="347" spans="2:63" s="11" customFormat="1" ht="29.25" customHeight="1">
      <c r="B347" s="154"/>
      <c r="D347" s="165" t="s">
        <v>77</v>
      </c>
      <c r="E347" s="166" t="s">
        <v>461</v>
      </c>
      <c r="F347" s="166" t="s">
        <v>462</v>
      </c>
      <c r="I347" s="157"/>
      <c r="J347" s="167">
        <f>BK347</f>
        <v>0</v>
      </c>
      <c r="L347" s="154"/>
      <c r="M347" s="159"/>
      <c r="N347" s="160"/>
      <c r="O347" s="160"/>
      <c r="P347" s="161">
        <f>SUM(P348:P351)</f>
        <v>0</v>
      </c>
      <c r="Q347" s="160"/>
      <c r="R347" s="161">
        <f>SUM(R348:R351)</f>
        <v>0</v>
      </c>
      <c r="S347" s="160"/>
      <c r="T347" s="162">
        <f>SUM(T348:T351)</f>
        <v>0</v>
      </c>
      <c r="AR347" s="155" t="s">
        <v>22</v>
      </c>
      <c r="AT347" s="163" t="s">
        <v>77</v>
      </c>
      <c r="AU347" s="163" t="s">
        <v>22</v>
      </c>
      <c r="AY347" s="155" t="s">
        <v>173</v>
      </c>
      <c r="BK347" s="164">
        <f>SUM(BK348:BK351)</f>
        <v>0</v>
      </c>
    </row>
    <row r="348" spans="2:65" s="1" customFormat="1" ht="22.5" customHeight="1">
      <c r="B348" s="168"/>
      <c r="C348" s="169" t="s">
        <v>463</v>
      </c>
      <c r="D348" s="169" t="s">
        <v>175</v>
      </c>
      <c r="E348" s="170" t="s">
        <v>464</v>
      </c>
      <c r="F348" s="171" t="s">
        <v>465</v>
      </c>
      <c r="G348" s="172" t="s">
        <v>437</v>
      </c>
      <c r="H348" s="173">
        <v>5.967</v>
      </c>
      <c r="I348" s="174"/>
      <c r="J348" s="175">
        <f>ROUND(I348*H348,2)</f>
        <v>0</v>
      </c>
      <c r="K348" s="171" t="s">
        <v>178</v>
      </c>
      <c r="L348" s="35"/>
      <c r="M348" s="176" t="s">
        <v>20</v>
      </c>
      <c r="N348" s="177" t="s">
        <v>49</v>
      </c>
      <c r="O348" s="36"/>
      <c r="P348" s="178">
        <f>O348*H348</f>
        <v>0</v>
      </c>
      <c r="Q348" s="178">
        <v>0</v>
      </c>
      <c r="R348" s="178">
        <f>Q348*H348</f>
        <v>0</v>
      </c>
      <c r="S348" s="178">
        <v>0</v>
      </c>
      <c r="T348" s="179">
        <f>S348*H348</f>
        <v>0</v>
      </c>
      <c r="AR348" s="18" t="s">
        <v>109</v>
      </c>
      <c r="AT348" s="18" t="s">
        <v>175</v>
      </c>
      <c r="AU348" s="18" t="s">
        <v>86</v>
      </c>
      <c r="AY348" s="18" t="s">
        <v>173</v>
      </c>
      <c r="BE348" s="180">
        <f>IF(N348="základní",J348,0)</f>
        <v>0</v>
      </c>
      <c r="BF348" s="180">
        <f>IF(N348="snížená",J348,0)</f>
        <v>0</v>
      </c>
      <c r="BG348" s="180">
        <f>IF(N348="zákl. přenesená",J348,0)</f>
        <v>0</v>
      </c>
      <c r="BH348" s="180">
        <f>IF(N348="sníž. přenesená",J348,0)</f>
        <v>0</v>
      </c>
      <c r="BI348" s="180">
        <f>IF(N348="nulová",J348,0)</f>
        <v>0</v>
      </c>
      <c r="BJ348" s="18" t="s">
        <v>22</v>
      </c>
      <c r="BK348" s="180">
        <f>ROUND(I348*H348,2)</f>
        <v>0</v>
      </c>
      <c r="BL348" s="18" t="s">
        <v>109</v>
      </c>
      <c r="BM348" s="18" t="s">
        <v>466</v>
      </c>
    </row>
    <row r="349" spans="2:47" s="1" customFormat="1" ht="27">
      <c r="B349" s="35"/>
      <c r="D349" s="200" t="s">
        <v>180</v>
      </c>
      <c r="F349" s="223" t="s">
        <v>467</v>
      </c>
      <c r="I349" s="142"/>
      <c r="L349" s="35"/>
      <c r="M349" s="64"/>
      <c r="N349" s="36"/>
      <c r="O349" s="36"/>
      <c r="P349" s="36"/>
      <c r="Q349" s="36"/>
      <c r="R349" s="36"/>
      <c r="S349" s="36"/>
      <c r="T349" s="65"/>
      <c r="AT349" s="18" t="s">
        <v>180</v>
      </c>
      <c r="AU349" s="18" t="s">
        <v>86</v>
      </c>
    </row>
    <row r="350" spans="2:65" s="1" customFormat="1" ht="22.5" customHeight="1">
      <c r="B350" s="168"/>
      <c r="C350" s="169" t="s">
        <v>468</v>
      </c>
      <c r="D350" s="169" t="s">
        <v>175</v>
      </c>
      <c r="E350" s="170" t="s">
        <v>469</v>
      </c>
      <c r="F350" s="171" t="s">
        <v>470</v>
      </c>
      <c r="G350" s="172" t="s">
        <v>471</v>
      </c>
      <c r="H350" s="173">
        <v>1</v>
      </c>
      <c r="I350" s="174"/>
      <c r="J350" s="175">
        <f>ROUND(I350*H350,2)</f>
        <v>0</v>
      </c>
      <c r="K350" s="171" t="s">
        <v>20</v>
      </c>
      <c r="L350" s="35"/>
      <c r="M350" s="176" t="s">
        <v>20</v>
      </c>
      <c r="N350" s="177" t="s">
        <v>49</v>
      </c>
      <c r="O350" s="36"/>
      <c r="P350" s="178">
        <f>O350*H350</f>
        <v>0</v>
      </c>
      <c r="Q350" s="178">
        <v>0</v>
      </c>
      <c r="R350" s="178">
        <f>Q350*H350</f>
        <v>0</v>
      </c>
      <c r="S350" s="178">
        <v>0</v>
      </c>
      <c r="T350" s="179">
        <f>S350*H350</f>
        <v>0</v>
      </c>
      <c r="AR350" s="18" t="s">
        <v>109</v>
      </c>
      <c r="AT350" s="18" t="s">
        <v>175</v>
      </c>
      <c r="AU350" s="18" t="s">
        <v>86</v>
      </c>
      <c r="AY350" s="18" t="s">
        <v>173</v>
      </c>
      <c r="BE350" s="180">
        <f>IF(N350="základní",J350,0)</f>
        <v>0</v>
      </c>
      <c r="BF350" s="180">
        <f>IF(N350="snížená",J350,0)</f>
        <v>0</v>
      </c>
      <c r="BG350" s="180">
        <f>IF(N350="zákl. přenesená",J350,0)</f>
        <v>0</v>
      </c>
      <c r="BH350" s="180">
        <f>IF(N350="sníž. přenesená",J350,0)</f>
        <v>0</v>
      </c>
      <c r="BI350" s="180">
        <f>IF(N350="nulová",J350,0)</f>
        <v>0</v>
      </c>
      <c r="BJ350" s="18" t="s">
        <v>22</v>
      </c>
      <c r="BK350" s="180">
        <f>ROUND(I350*H350,2)</f>
        <v>0</v>
      </c>
      <c r="BL350" s="18" t="s">
        <v>109</v>
      </c>
      <c r="BM350" s="18" t="s">
        <v>472</v>
      </c>
    </row>
    <row r="351" spans="2:47" s="1" customFormat="1" ht="13.5">
      <c r="B351" s="35"/>
      <c r="D351" s="181" t="s">
        <v>180</v>
      </c>
      <c r="F351" s="182" t="s">
        <v>470</v>
      </c>
      <c r="I351" s="142"/>
      <c r="L351" s="35"/>
      <c r="M351" s="64"/>
      <c r="N351" s="36"/>
      <c r="O351" s="36"/>
      <c r="P351" s="36"/>
      <c r="Q351" s="36"/>
      <c r="R351" s="36"/>
      <c r="S351" s="36"/>
      <c r="T351" s="65"/>
      <c r="AT351" s="18" t="s">
        <v>180</v>
      </c>
      <c r="AU351" s="18" t="s">
        <v>86</v>
      </c>
    </row>
    <row r="352" spans="2:63" s="11" customFormat="1" ht="36.75" customHeight="1">
      <c r="B352" s="154"/>
      <c r="D352" s="155" t="s">
        <v>77</v>
      </c>
      <c r="E352" s="156" t="s">
        <v>473</v>
      </c>
      <c r="F352" s="156" t="s">
        <v>474</v>
      </c>
      <c r="I352" s="157"/>
      <c r="J352" s="158">
        <f>BK352</f>
        <v>0</v>
      </c>
      <c r="L352" s="154"/>
      <c r="M352" s="159"/>
      <c r="N352" s="160"/>
      <c r="O352" s="160"/>
      <c r="P352" s="161">
        <f>P353</f>
        <v>0</v>
      </c>
      <c r="Q352" s="160"/>
      <c r="R352" s="161">
        <f>R353</f>
        <v>0</v>
      </c>
      <c r="S352" s="160"/>
      <c r="T352" s="162">
        <f>T353</f>
        <v>0</v>
      </c>
      <c r="AR352" s="155" t="s">
        <v>201</v>
      </c>
      <c r="AT352" s="163" t="s">
        <v>77</v>
      </c>
      <c r="AU352" s="163" t="s">
        <v>78</v>
      </c>
      <c r="AY352" s="155" t="s">
        <v>173</v>
      </c>
      <c r="BK352" s="164">
        <f>BK353</f>
        <v>0</v>
      </c>
    </row>
    <row r="353" spans="2:63" s="11" customFormat="1" ht="19.5" customHeight="1">
      <c r="B353" s="154"/>
      <c r="D353" s="165" t="s">
        <v>77</v>
      </c>
      <c r="E353" s="166" t="s">
        <v>475</v>
      </c>
      <c r="F353" s="166" t="s">
        <v>476</v>
      </c>
      <c r="I353" s="157"/>
      <c r="J353" s="167">
        <f>BK353</f>
        <v>0</v>
      </c>
      <c r="L353" s="154"/>
      <c r="M353" s="159"/>
      <c r="N353" s="160"/>
      <c r="O353" s="160"/>
      <c r="P353" s="161">
        <f>SUM(P354:P361)</f>
        <v>0</v>
      </c>
      <c r="Q353" s="160"/>
      <c r="R353" s="161">
        <f>SUM(R354:R361)</f>
        <v>0</v>
      </c>
      <c r="S353" s="160"/>
      <c r="T353" s="162">
        <f>SUM(T354:T361)</f>
        <v>0</v>
      </c>
      <c r="AR353" s="155" t="s">
        <v>201</v>
      </c>
      <c r="AT353" s="163" t="s">
        <v>77</v>
      </c>
      <c r="AU353" s="163" t="s">
        <v>22</v>
      </c>
      <c r="AY353" s="155" t="s">
        <v>173</v>
      </c>
      <c r="BK353" s="164">
        <f>SUM(BK354:BK361)</f>
        <v>0</v>
      </c>
    </row>
    <row r="354" spans="2:65" s="1" customFormat="1" ht="22.5" customHeight="1">
      <c r="B354" s="168"/>
      <c r="C354" s="169" t="s">
        <v>477</v>
      </c>
      <c r="D354" s="169" t="s">
        <v>175</v>
      </c>
      <c r="E354" s="170" t="s">
        <v>478</v>
      </c>
      <c r="F354" s="171" t="s">
        <v>479</v>
      </c>
      <c r="G354" s="172" t="s">
        <v>480</v>
      </c>
      <c r="H354" s="173">
        <v>1</v>
      </c>
      <c r="I354" s="174"/>
      <c r="J354" s="175">
        <f>ROUND(I354*H354,2)</f>
        <v>0</v>
      </c>
      <c r="K354" s="171" t="s">
        <v>178</v>
      </c>
      <c r="L354" s="35"/>
      <c r="M354" s="176" t="s">
        <v>20</v>
      </c>
      <c r="N354" s="177" t="s">
        <v>49</v>
      </c>
      <c r="O354" s="36"/>
      <c r="P354" s="178">
        <f>O354*H354</f>
        <v>0</v>
      </c>
      <c r="Q354" s="178">
        <v>0</v>
      </c>
      <c r="R354" s="178">
        <f>Q354*H354</f>
        <v>0</v>
      </c>
      <c r="S354" s="178">
        <v>0</v>
      </c>
      <c r="T354" s="179">
        <f>S354*H354</f>
        <v>0</v>
      </c>
      <c r="AR354" s="18" t="s">
        <v>481</v>
      </c>
      <c r="AT354" s="18" t="s">
        <v>175</v>
      </c>
      <c r="AU354" s="18" t="s">
        <v>86</v>
      </c>
      <c r="AY354" s="18" t="s">
        <v>173</v>
      </c>
      <c r="BE354" s="180">
        <f>IF(N354="základní",J354,0)</f>
        <v>0</v>
      </c>
      <c r="BF354" s="180">
        <f>IF(N354="snížená",J354,0)</f>
        <v>0</v>
      </c>
      <c r="BG354" s="180">
        <f>IF(N354="zákl. přenesená",J354,0)</f>
        <v>0</v>
      </c>
      <c r="BH354" s="180">
        <f>IF(N354="sníž. přenesená",J354,0)</f>
        <v>0</v>
      </c>
      <c r="BI354" s="180">
        <f>IF(N354="nulová",J354,0)</f>
        <v>0</v>
      </c>
      <c r="BJ354" s="18" t="s">
        <v>22</v>
      </c>
      <c r="BK354" s="180">
        <f>ROUND(I354*H354,2)</f>
        <v>0</v>
      </c>
      <c r="BL354" s="18" t="s">
        <v>481</v>
      </c>
      <c r="BM354" s="18" t="s">
        <v>482</v>
      </c>
    </row>
    <row r="355" spans="2:47" s="1" customFormat="1" ht="13.5">
      <c r="B355" s="35"/>
      <c r="D355" s="181" t="s">
        <v>180</v>
      </c>
      <c r="F355" s="182" t="s">
        <v>483</v>
      </c>
      <c r="I355" s="142"/>
      <c r="L355" s="35"/>
      <c r="M355" s="64"/>
      <c r="N355" s="36"/>
      <c r="O355" s="36"/>
      <c r="P355" s="36"/>
      <c r="Q355" s="36"/>
      <c r="R355" s="36"/>
      <c r="S355" s="36"/>
      <c r="T355" s="65"/>
      <c r="AT355" s="18" t="s">
        <v>180</v>
      </c>
      <c r="AU355" s="18" t="s">
        <v>86</v>
      </c>
    </row>
    <row r="356" spans="2:47" s="1" customFormat="1" ht="40.5">
      <c r="B356" s="35"/>
      <c r="D356" s="200" t="s">
        <v>236</v>
      </c>
      <c r="F356" s="226" t="s">
        <v>484</v>
      </c>
      <c r="I356" s="142"/>
      <c r="L356" s="35"/>
      <c r="M356" s="64"/>
      <c r="N356" s="36"/>
      <c r="O356" s="36"/>
      <c r="P356" s="36"/>
      <c r="Q356" s="36"/>
      <c r="R356" s="36"/>
      <c r="S356" s="36"/>
      <c r="T356" s="65"/>
      <c r="AT356" s="18" t="s">
        <v>236</v>
      </c>
      <c r="AU356" s="18" t="s">
        <v>86</v>
      </c>
    </row>
    <row r="357" spans="2:65" s="1" customFormat="1" ht="22.5" customHeight="1">
      <c r="B357" s="168"/>
      <c r="C357" s="169" t="s">
        <v>485</v>
      </c>
      <c r="D357" s="169" t="s">
        <v>175</v>
      </c>
      <c r="E357" s="170" t="s">
        <v>486</v>
      </c>
      <c r="F357" s="171" t="s">
        <v>487</v>
      </c>
      <c r="G357" s="172" t="s">
        <v>480</v>
      </c>
      <c r="H357" s="173">
        <v>1</v>
      </c>
      <c r="I357" s="174"/>
      <c r="J357" s="175">
        <f>ROUND(I357*H357,2)</f>
        <v>0</v>
      </c>
      <c r="K357" s="171" t="s">
        <v>178</v>
      </c>
      <c r="L357" s="35"/>
      <c r="M357" s="176" t="s">
        <v>20</v>
      </c>
      <c r="N357" s="177" t="s">
        <v>49</v>
      </c>
      <c r="O357" s="36"/>
      <c r="P357" s="178">
        <f>O357*H357</f>
        <v>0</v>
      </c>
      <c r="Q357" s="178">
        <v>0</v>
      </c>
      <c r="R357" s="178">
        <f>Q357*H357</f>
        <v>0</v>
      </c>
      <c r="S357" s="178">
        <v>0</v>
      </c>
      <c r="T357" s="179">
        <f>S357*H357</f>
        <v>0</v>
      </c>
      <c r="AR357" s="18" t="s">
        <v>481</v>
      </c>
      <c r="AT357" s="18" t="s">
        <v>175</v>
      </c>
      <c r="AU357" s="18" t="s">
        <v>86</v>
      </c>
      <c r="AY357" s="18" t="s">
        <v>173</v>
      </c>
      <c r="BE357" s="180">
        <f>IF(N357="základní",J357,0)</f>
        <v>0</v>
      </c>
      <c r="BF357" s="180">
        <f>IF(N357="snížená",J357,0)</f>
        <v>0</v>
      </c>
      <c r="BG357" s="180">
        <f>IF(N357="zákl. přenesená",J357,0)</f>
        <v>0</v>
      </c>
      <c r="BH357" s="180">
        <f>IF(N357="sníž. přenesená",J357,0)</f>
        <v>0</v>
      </c>
      <c r="BI357" s="180">
        <f>IF(N357="nulová",J357,0)</f>
        <v>0</v>
      </c>
      <c r="BJ357" s="18" t="s">
        <v>22</v>
      </c>
      <c r="BK357" s="180">
        <f>ROUND(I357*H357,2)</f>
        <v>0</v>
      </c>
      <c r="BL357" s="18" t="s">
        <v>481</v>
      </c>
      <c r="BM357" s="18" t="s">
        <v>488</v>
      </c>
    </row>
    <row r="358" spans="2:47" s="1" customFormat="1" ht="13.5">
      <c r="B358" s="35"/>
      <c r="D358" s="181" t="s">
        <v>180</v>
      </c>
      <c r="F358" s="182" t="s">
        <v>489</v>
      </c>
      <c r="I358" s="142"/>
      <c r="L358" s="35"/>
      <c r="M358" s="64"/>
      <c r="N358" s="36"/>
      <c r="O358" s="36"/>
      <c r="P358" s="36"/>
      <c r="Q358" s="36"/>
      <c r="R358" s="36"/>
      <c r="S358" s="36"/>
      <c r="T358" s="65"/>
      <c r="AT358" s="18" t="s">
        <v>180</v>
      </c>
      <c r="AU358" s="18" t="s">
        <v>86</v>
      </c>
    </row>
    <row r="359" spans="2:47" s="1" customFormat="1" ht="54">
      <c r="B359" s="35"/>
      <c r="D359" s="200" t="s">
        <v>236</v>
      </c>
      <c r="F359" s="226" t="s">
        <v>490</v>
      </c>
      <c r="I359" s="142"/>
      <c r="L359" s="35"/>
      <c r="M359" s="64"/>
      <c r="N359" s="36"/>
      <c r="O359" s="36"/>
      <c r="P359" s="36"/>
      <c r="Q359" s="36"/>
      <c r="R359" s="36"/>
      <c r="S359" s="36"/>
      <c r="T359" s="65"/>
      <c r="AT359" s="18" t="s">
        <v>236</v>
      </c>
      <c r="AU359" s="18" t="s">
        <v>86</v>
      </c>
    </row>
    <row r="360" spans="2:65" s="1" customFormat="1" ht="22.5" customHeight="1">
      <c r="B360" s="168"/>
      <c r="C360" s="169" t="s">
        <v>122</v>
      </c>
      <c r="D360" s="169" t="s">
        <v>175</v>
      </c>
      <c r="E360" s="170" t="s">
        <v>491</v>
      </c>
      <c r="F360" s="171" t="s">
        <v>492</v>
      </c>
      <c r="G360" s="172" t="s">
        <v>480</v>
      </c>
      <c r="H360" s="173">
        <v>1</v>
      </c>
      <c r="I360" s="174"/>
      <c r="J360" s="175">
        <f>ROUND(I360*H360,2)</f>
        <v>0</v>
      </c>
      <c r="K360" s="171" t="s">
        <v>178</v>
      </c>
      <c r="L360" s="35"/>
      <c r="M360" s="176" t="s">
        <v>20</v>
      </c>
      <c r="N360" s="177" t="s">
        <v>49</v>
      </c>
      <c r="O360" s="36"/>
      <c r="P360" s="178">
        <f>O360*H360</f>
        <v>0</v>
      </c>
      <c r="Q360" s="178">
        <v>0</v>
      </c>
      <c r="R360" s="178">
        <f>Q360*H360</f>
        <v>0</v>
      </c>
      <c r="S360" s="178">
        <v>0</v>
      </c>
      <c r="T360" s="179">
        <f>S360*H360</f>
        <v>0</v>
      </c>
      <c r="AR360" s="18" t="s">
        <v>481</v>
      </c>
      <c r="AT360" s="18" t="s">
        <v>175</v>
      </c>
      <c r="AU360" s="18" t="s">
        <v>86</v>
      </c>
      <c r="AY360" s="18" t="s">
        <v>173</v>
      </c>
      <c r="BE360" s="180">
        <f>IF(N360="základní",J360,0)</f>
        <v>0</v>
      </c>
      <c r="BF360" s="180">
        <f>IF(N360="snížená",J360,0)</f>
        <v>0</v>
      </c>
      <c r="BG360" s="180">
        <f>IF(N360="zákl. přenesená",J360,0)</f>
        <v>0</v>
      </c>
      <c r="BH360" s="180">
        <f>IF(N360="sníž. přenesená",J360,0)</f>
        <v>0</v>
      </c>
      <c r="BI360" s="180">
        <f>IF(N360="nulová",J360,0)</f>
        <v>0</v>
      </c>
      <c r="BJ360" s="18" t="s">
        <v>22</v>
      </c>
      <c r="BK360" s="180">
        <f>ROUND(I360*H360,2)</f>
        <v>0</v>
      </c>
      <c r="BL360" s="18" t="s">
        <v>481</v>
      </c>
      <c r="BM360" s="18" t="s">
        <v>493</v>
      </c>
    </row>
    <row r="361" spans="2:47" s="1" customFormat="1" ht="27">
      <c r="B361" s="35"/>
      <c r="D361" s="181" t="s">
        <v>180</v>
      </c>
      <c r="F361" s="182" t="s">
        <v>494</v>
      </c>
      <c r="I361" s="142"/>
      <c r="L361" s="35"/>
      <c r="M361" s="227"/>
      <c r="N361" s="228"/>
      <c r="O361" s="228"/>
      <c r="P361" s="228"/>
      <c r="Q361" s="228"/>
      <c r="R361" s="228"/>
      <c r="S361" s="228"/>
      <c r="T361" s="229"/>
      <c r="AT361" s="18" t="s">
        <v>180</v>
      </c>
      <c r="AU361" s="18" t="s">
        <v>86</v>
      </c>
    </row>
    <row r="362" spans="2:12" s="1" customFormat="1" ht="6.75" customHeight="1">
      <c r="B362" s="50"/>
      <c r="C362" s="51"/>
      <c r="D362" s="51"/>
      <c r="E362" s="51"/>
      <c r="F362" s="51"/>
      <c r="G362" s="51"/>
      <c r="H362" s="51"/>
      <c r="I362" s="120"/>
      <c r="J362" s="51"/>
      <c r="K362" s="51"/>
      <c r="L362" s="35"/>
    </row>
    <row r="363" ht="13.5">
      <c r="AT363" s="230"/>
    </row>
  </sheetData>
  <sheetProtection password="CC35" sheet="1" objects="1" scenarios="1" formatColumns="0" formatRows="0" sort="0" autoFilter="0"/>
  <autoFilter ref="C92:K92"/>
  <mergeCells count="12">
    <mergeCell ref="E47:H47"/>
    <mergeCell ref="E49:H49"/>
    <mergeCell ref="E51:H51"/>
    <mergeCell ref="E81:H81"/>
    <mergeCell ref="E83:H83"/>
    <mergeCell ref="E85:H85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1" customWidth="1"/>
    <col min="2" max="2" width="1.66796875" style="241" customWidth="1"/>
    <col min="3" max="4" width="5" style="241" customWidth="1"/>
    <col min="5" max="5" width="11.66015625" style="241" customWidth="1"/>
    <col min="6" max="6" width="9.16015625" style="241" customWidth="1"/>
    <col min="7" max="7" width="5" style="241" customWidth="1"/>
    <col min="8" max="8" width="77.83203125" style="241" customWidth="1"/>
    <col min="9" max="10" width="20" style="241" customWidth="1"/>
    <col min="11" max="11" width="1.66796875" style="241" customWidth="1"/>
    <col min="12" max="16384" width="9.33203125" style="241" customWidth="1"/>
  </cols>
  <sheetData>
    <row r="1" ht="37.5" customHeight="1"/>
    <row r="2" spans="2:1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247" customFormat="1" ht="45" customHeight="1">
      <c r="B3" s="245"/>
      <c r="C3" s="370" t="s">
        <v>502</v>
      </c>
      <c r="D3" s="370"/>
      <c r="E3" s="370"/>
      <c r="F3" s="370"/>
      <c r="G3" s="370"/>
      <c r="H3" s="370"/>
      <c r="I3" s="370"/>
      <c r="J3" s="370"/>
      <c r="K3" s="246"/>
    </row>
    <row r="4" spans="2:11" ht="25.5" customHeight="1">
      <c r="B4" s="248"/>
      <c r="C4" s="375" t="s">
        <v>503</v>
      </c>
      <c r="D4" s="375"/>
      <c r="E4" s="375"/>
      <c r="F4" s="375"/>
      <c r="G4" s="375"/>
      <c r="H4" s="375"/>
      <c r="I4" s="375"/>
      <c r="J4" s="375"/>
      <c r="K4" s="249"/>
    </row>
    <row r="5" spans="2:11" ht="5.25" customHeight="1">
      <c r="B5" s="248"/>
      <c r="C5" s="250"/>
      <c r="D5" s="250"/>
      <c r="E5" s="250"/>
      <c r="F5" s="250"/>
      <c r="G5" s="250"/>
      <c r="H5" s="250"/>
      <c r="I5" s="250"/>
      <c r="J5" s="250"/>
      <c r="K5" s="249"/>
    </row>
    <row r="6" spans="2:11" ht="15" customHeight="1">
      <c r="B6" s="248"/>
      <c r="C6" s="372" t="s">
        <v>504</v>
      </c>
      <c r="D6" s="372"/>
      <c r="E6" s="372"/>
      <c r="F6" s="372"/>
      <c r="G6" s="372"/>
      <c r="H6" s="372"/>
      <c r="I6" s="372"/>
      <c r="J6" s="372"/>
      <c r="K6" s="249"/>
    </row>
    <row r="7" spans="2:11" ht="15" customHeight="1">
      <c r="B7" s="252"/>
      <c r="C7" s="372" t="s">
        <v>505</v>
      </c>
      <c r="D7" s="372"/>
      <c r="E7" s="372"/>
      <c r="F7" s="372"/>
      <c r="G7" s="372"/>
      <c r="H7" s="372"/>
      <c r="I7" s="372"/>
      <c r="J7" s="372"/>
      <c r="K7" s="249"/>
    </row>
    <row r="8" spans="2:1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ht="15" customHeight="1">
      <c r="B9" s="252"/>
      <c r="C9" s="372" t="s">
        <v>506</v>
      </c>
      <c r="D9" s="372"/>
      <c r="E9" s="372"/>
      <c r="F9" s="372"/>
      <c r="G9" s="372"/>
      <c r="H9" s="372"/>
      <c r="I9" s="372"/>
      <c r="J9" s="372"/>
      <c r="K9" s="249"/>
    </row>
    <row r="10" spans="2:11" ht="15" customHeight="1">
      <c r="B10" s="252"/>
      <c r="C10" s="251"/>
      <c r="D10" s="372" t="s">
        <v>507</v>
      </c>
      <c r="E10" s="372"/>
      <c r="F10" s="372"/>
      <c r="G10" s="372"/>
      <c r="H10" s="372"/>
      <c r="I10" s="372"/>
      <c r="J10" s="372"/>
      <c r="K10" s="249"/>
    </row>
    <row r="11" spans="2:11" ht="15" customHeight="1">
      <c r="B11" s="252"/>
      <c r="C11" s="253"/>
      <c r="D11" s="372" t="s">
        <v>508</v>
      </c>
      <c r="E11" s="372"/>
      <c r="F11" s="372"/>
      <c r="G11" s="372"/>
      <c r="H11" s="372"/>
      <c r="I11" s="372"/>
      <c r="J11" s="372"/>
      <c r="K11" s="249"/>
    </row>
    <row r="12" spans="2:11" ht="12.75" customHeight="1">
      <c r="B12" s="252"/>
      <c r="C12" s="253"/>
      <c r="D12" s="253"/>
      <c r="E12" s="253"/>
      <c r="F12" s="253"/>
      <c r="G12" s="253"/>
      <c r="H12" s="253"/>
      <c r="I12" s="253"/>
      <c r="J12" s="253"/>
      <c r="K12" s="249"/>
    </row>
    <row r="13" spans="2:11" ht="15" customHeight="1">
      <c r="B13" s="252"/>
      <c r="C13" s="253"/>
      <c r="D13" s="372" t="s">
        <v>509</v>
      </c>
      <c r="E13" s="372"/>
      <c r="F13" s="372"/>
      <c r="G13" s="372"/>
      <c r="H13" s="372"/>
      <c r="I13" s="372"/>
      <c r="J13" s="372"/>
      <c r="K13" s="249"/>
    </row>
    <row r="14" spans="2:11" ht="15" customHeight="1">
      <c r="B14" s="252"/>
      <c r="C14" s="253"/>
      <c r="D14" s="372" t="s">
        <v>510</v>
      </c>
      <c r="E14" s="372"/>
      <c r="F14" s="372"/>
      <c r="G14" s="372"/>
      <c r="H14" s="372"/>
      <c r="I14" s="372"/>
      <c r="J14" s="372"/>
      <c r="K14" s="249"/>
    </row>
    <row r="15" spans="2:11" ht="15" customHeight="1">
      <c r="B15" s="252"/>
      <c r="C15" s="253"/>
      <c r="D15" s="372" t="s">
        <v>511</v>
      </c>
      <c r="E15" s="372"/>
      <c r="F15" s="372"/>
      <c r="G15" s="372"/>
      <c r="H15" s="372"/>
      <c r="I15" s="372"/>
      <c r="J15" s="372"/>
      <c r="K15" s="249"/>
    </row>
    <row r="16" spans="2:11" ht="15" customHeight="1">
      <c r="B16" s="252"/>
      <c r="C16" s="253"/>
      <c r="D16" s="253"/>
      <c r="E16" s="254" t="s">
        <v>84</v>
      </c>
      <c r="F16" s="372" t="s">
        <v>512</v>
      </c>
      <c r="G16" s="372"/>
      <c r="H16" s="372"/>
      <c r="I16" s="372"/>
      <c r="J16" s="372"/>
      <c r="K16" s="249"/>
    </row>
    <row r="17" spans="2:11" ht="15" customHeight="1">
      <c r="B17" s="252"/>
      <c r="C17" s="253"/>
      <c r="D17" s="253"/>
      <c r="E17" s="254" t="s">
        <v>513</v>
      </c>
      <c r="F17" s="372" t="s">
        <v>514</v>
      </c>
      <c r="G17" s="372"/>
      <c r="H17" s="372"/>
      <c r="I17" s="372"/>
      <c r="J17" s="372"/>
      <c r="K17" s="249"/>
    </row>
    <row r="18" spans="2:11" ht="15" customHeight="1">
      <c r="B18" s="252"/>
      <c r="C18" s="253"/>
      <c r="D18" s="253"/>
      <c r="E18" s="254" t="s">
        <v>515</v>
      </c>
      <c r="F18" s="372" t="s">
        <v>516</v>
      </c>
      <c r="G18" s="372"/>
      <c r="H18" s="372"/>
      <c r="I18" s="372"/>
      <c r="J18" s="372"/>
      <c r="K18" s="249"/>
    </row>
    <row r="19" spans="2:11" ht="15" customHeight="1">
      <c r="B19" s="252"/>
      <c r="C19" s="253"/>
      <c r="D19" s="253"/>
      <c r="E19" s="254" t="s">
        <v>517</v>
      </c>
      <c r="F19" s="372" t="s">
        <v>518</v>
      </c>
      <c r="G19" s="372"/>
      <c r="H19" s="372"/>
      <c r="I19" s="372"/>
      <c r="J19" s="372"/>
      <c r="K19" s="249"/>
    </row>
    <row r="20" spans="2:11" ht="15" customHeight="1">
      <c r="B20" s="252"/>
      <c r="C20" s="253"/>
      <c r="D20" s="253"/>
      <c r="E20" s="254" t="s">
        <v>519</v>
      </c>
      <c r="F20" s="372" t="s">
        <v>520</v>
      </c>
      <c r="G20" s="372"/>
      <c r="H20" s="372"/>
      <c r="I20" s="372"/>
      <c r="J20" s="372"/>
      <c r="K20" s="249"/>
    </row>
    <row r="21" spans="2:11" ht="15" customHeight="1">
      <c r="B21" s="252"/>
      <c r="C21" s="253"/>
      <c r="D21" s="253"/>
      <c r="E21" s="254" t="s">
        <v>89</v>
      </c>
      <c r="F21" s="372" t="s">
        <v>521</v>
      </c>
      <c r="G21" s="372"/>
      <c r="H21" s="372"/>
      <c r="I21" s="372"/>
      <c r="J21" s="372"/>
      <c r="K21" s="249"/>
    </row>
    <row r="22" spans="2:11" ht="12.75" customHeight="1">
      <c r="B22" s="252"/>
      <c r="C22" s="253"/>
      <c r="D22" s="253"/>
      <c r="E22" s="253"/>
      <c r="F22" s="253"/>
      <c r="G22" s="253"/>
      <c r="H22" s="253"/>
      <c r="I22" s="253"/>
      <c r="J22" s="253"/>
      <c r="K22" s="249"/>
    </row>
    <row r="23" spans="2:11" ht="15" customHeight="1">
      <c r="B23" s="252"/>
      <c r="C23" s="372" t="s">
        <v>522</v>
      </c>
      <c r="D23" s="372"/>
      <c r="E23" s="372"/>
      <c r="F23" s="372"/>
      <c r="G23" s="372"/>
      <c r="H23" s="372"/>
      <c r="I23" s="372"/>
      <c r="J23" s="372"/>
      <c r="K23" s="249"/>
    </row>
    <row r="24" spans="2:11" ht="15" customHeight="1">
      <c r="B24" s="252"/>
      <c r="C24" s="372" t="s">
        <v>523</v>
      </c>
      <c r="D24" s="372"/>
      <c r="E24" s="372"/>
      <c r="F24" s="372"/>
      <c r="G24" s="372"/>
      <c r="H24" s="372"/>
      <c r="I24" s="372"/>
      <c r="J24" s="372"/>
      <c r="K24" s="249"/>
    </row>
    <row r="25" spans="2:11" ht="15" customHeight="1">
      <c r="B25" s="252"/>
      <c r="C25" s="251"/>
      <c r="D25" s="372" t="s">
        <v>524</v>
      </c>
      <c r="E25" s="372"/>
      <c r="F25" s="372"/>
      <c r="G25" s="372"/>
      <c r="H25" s="372"/>
      <c r="I25" s="372"/>
      <c r="J25" s="372"/>
      <c r="K25" s="249"/>
    </row>
    <row r="26" spans="2:11" ht="15" customHeight="1">
      <c r="B26" s="252"/>
      <c r="C26" s="253"/>
      <c r="D26" s="372" t="s">
        <v>525</v>
      </c>
      <c r="E26" s="372"/>
      <c r="F26" s="372"/>
      <c r="G26" s="372"/>
      <c r="H26" s="372"/>
      <c r="I26" s="372"/>
      <c r="J26" s="372"/>
      <c r="K26" s="249"/>
    </row>
    <row r="27" spans="2:11" ht="12.75" customHeight="1">
      <c r="B27" s="252"/>
      <c r="C27" s="253"/>
      <c r="D27" s="253"/>
      <c r="E27" s="253"/>
      <c r="F27" s="253"/>
      <c r="G27" s="253"/>
      <c r="H27" s="253"/>
      <c r="I27" s="253"/>
      <c r="J27" s="253"/>
      <c r="K27" s="249"/>
    </row>
    <row r="28" spans="2:11" ht="15" customHeight="1">
      <c r="B28" s="252"/>
      <c r="C28" s="253"/>
      <c r="D28" s="372" t="s">
        <v>526</v>
      </c>
      <c r="E28" s="372"/>
      <c r="F28" s="372"/>
      <c r="G28" s="372"/>
      <c r="H28" s="372"/>
      <c r="I28" s="372"/>
      <c r="J28" s="372"/>
      <c r="K28" s="249"/>
    </row>
    <row r="29" spans="2:11" ht="15" customHeight="1">
      <c r="B29" s="252"/>
      <c r="C29" s="253"/>
      <c r="D29" s="372" t="s">
        <v>527</v>
      </c>
      <c r="E29" s="372"/>
      <c r="F29" s="372"/>
      <c r="G29" s="372"/>
      <c r="H29" s="372"/>
      <c r="I29" s="372"/>
      <c r="J29" s="372"/>
      <c r="K29" s="249"/>
    </row>
    <row r="30" spans="2:11" ht="12.75" customHeight="1">
      <c r="B30" s="252"/>
      <c r="C30" s="253"/>
      <c r="D30" s="253"/>
      <c r="E30" s="253"/>
      <c r="F30" s="253"/>
      <c r="G30" s="253"/>
      <c r="H30" s="253"/>
      <c r="I30" s="253"/>
      <c r="J30" s="253"/>
      <c r="K30" s="249"/>
    </row>
    <row r="31" spans="2:11" ht="15" customHeight="1">
      <c r="B31" s="252"/>
      <c r="C31" s="253"/>
      <c r="D31" s="372" t="s">
        <v>528</v>
      </c>
      <c r="E31" s="372"/>
      <c r="F31" s="372"/>
      <c r="G31" s="372"/>
      <c r="H31" s="372"/>
      <c r="I31" s="372"/>
      <c r="J31" s="372"/>
      <c r="K31" s="249"/>
    </row>
    <row r="32" spans="2:11" ht="15" customHeight="1">
      <c r="B32" s="252"/>
      <c r="C32" s="253"/>
      <c r="D32" s="372" t="s">
        <v>529</v>
      </c>
      <c r="E32" s="372"/>
      <c r="F32" s="372"/>
      <c r="G32" s="372"/>
      <c r="H32" s="372"/>
      <c r="I32" s="372"/>
      <c r="J32" s="372"/>
      <c r="K32" s="249"/>
    </row>
    <row r="33" spans="2:11" ht="15" customHeight="1">
      <c r="B33" s="252"/>
      <c r="C33" s="253"/>
      <c r="D33" s="372" t="s">
        <v>530</v>
      </c>
      <c r="E33" s="372"/>
      <c r="F33" s="372"/>
      <c r="G33" s="372"/>
      <c r="H33" s="372"/>
      <c r="I33" s="372"/>
      <c r="J33" s="372"/>
      <c r="K33" s="249"/>
    </row>
    <row r="34" spans="2:11" ht="15" customHeight="1">
      <c r="B34" s="252"/>
      <c r="C34" s="253"/>
      <c r="D34" s="251"/>
      <c r="E34" s="255" t="s">
        <v>158</v>
      </c>
      <c r="F34" s="251"/>
      <c r="G34" s="372" t="s">
        <v>531</v>
      </c>
      <c r="H34" s="372"/>
      <c r="I34" s="372"/>
      <c r="J34" s="372"/>
      <c r="K34" s="249"/>
    </row>
    <row r="35" spans="2:11" ht="30.75" customHeight="1">
      <c r="B35" s="252"/>
      <c r="C35" s="253"/>
      <c r="D35" s="251"/>
      <c r="E35" s="255" t="s">
        <v>532</v>
      </c>
      <c r="F35" s="251"/>
      <c r="G35" s="372" t="s">
        <v>533</v>
      </c>
      <c r="H35" s="372"/>
      <c r="I35" s="372"/>
      <c r="J35" s="372"/>
      <c r="K35" s="249"/>
    </row>
    <row r="36" spans="2:11" ht="15" customHeight="1">
      <c r="B36" s="252"/>
      <c r="C36" s="253"/>
      <c r="D36" s="251"/>
      <c r="E36" s="255" t="s">
        <v>59</v>
      </c>
      <c r="F36" s="251"/>
      <c r="G36" s="372" t="s">
        <v>534</v>
      </c>
      <c r="H36" s="372"/>
      <c r="I36" s="372"/>
      <c r="J36" s="372"/>
      <c r="K36" s="249"/>
    </row>
    <row r="37" spans="2:11" ht="15" customHeight="1">
      <c r="B37" s="252"/>
      <c r="C37" s="253"/>
      <c r="D37" s="251"/>
      <c r="E37" s="255" t="s">
        <v>159</v>
      </c>
      <c r="F37" s="251"/>
      <c r="G37" s="372" t="s">
        <v>535</v>
      </c>
      <c r="H37" s="372"/>
      <c r="I37" s="372"/>
      <c r="J37" s="372"/>
      <c r="K37" s="249"/>
    </row>
    <row r="38" spans="2:11" ht="15" customHeight="1">
      <c r="B38" s="252"/>
      <c r="C38" s="253"/>
      <c r="D38" s="251"/>
      <c r="E38" s="255" t="s">
        <v>160</v>
      </c>
      <c r="F38" s="251"/>
      <c r="G38" s="372" t="s">
        <v>536</v>
      </c>
      <c r="H38" s="372"/>
      <c r="I38" s="372"/>
      <c r="J38" s="372"/>
      <c r="K38" s="249"/>
    </row>
    <row r="39" spans="2:11" ht="15" customHeight="1">
      <c r="B39" s="252"/>
      <c r="C39" s="253"/>
      <c r="D39" s="251"/>
      <c r="E39" s="255" t="s">
        <v>161</v>
      </c>
      <c r="F39" s="251"/>
      <c r="G39" s="372" t="s">
        <v>537</v>
      </c>
      <c r="H39" s="372"/>
      <c r="I39" s="372"/>
      <c r="J39" s="372"/>
      <c r="K39" s="249"/>
    </row>
    <row r="40" spans="2:11" ht="15" customHeight="1">
      <c r="B40" s="252"/>
      <c r="C40" s="253"/>
      <c r="D40" s="251"/>
      <c r="E40" s="255" t="s">
        <v>538</v>
      </c>
      <c r="F40" s="251"/>
      <c r="G40" s="372" t="s">
        <v>539</v>
      </c>
      <c r="H40" s="372"/>
      <c r="I40" s="372"/>
      <c r="J40" s="372"/>
      <c r="K40" s="249"/>
    </row>
    <row r="41" spans="2:11" ht="15" customHeight="1">
      <c r="B41" s="252"/>
      <c r="C41" s="253"/>
      <c r="D41" s="251"/>
      <c r="E41" s="255"/>
      <c r="F41" s="251"/>
      <c r="G41" s="372" t="s">
        <v>540</v>
      </c>
      <c r="H41" s="372"/>
      <c r="I41" s="372"/>
      <c r="J41" s="372"/>
      <c r="K41" s="249"/>
    </row>
    <row r="42" spans="2:11" ht="15" customHeight="1">
      <c r="B42" s="252"/>
      <c r="C42" s="253"/>
      <c r="D42" s="251"/>
      <c r="E42" s="255" t="s">
        <v>541</v>
      </c>
      <c r="F42" s="251"/>
      <c r="G42" s="372" t="s">
        <v>542</v>
      </c>
      <c r="H42" s="372"/>
      <c r="I42" s="372"/>
      <c r="J42" s="372"/>
      <c r="K42" s="249"/>
    </row>
    <row r="43" spans="2:11" ht="15" customHeight="1">
      <c r="B43" s="252"/>
      <c r="C43" s="253"/>
      <c r="D43" s="251"/>
      <c r="E43" s="255" t="s">
        <v>163</v>
      </c>
      <c r="F43" s="251"/>
      <c r="G43" s="372" t="s">
        <v>543</v>
      </c>
      <c r="H43" s="372"/>
      <c r="I43" s="372"/>
      <c r="J43" s="372"/>
      <c r="K43" s="249"/>
    </row>
    <row r="44" spans="2:11" ht="12.75" customHeight="1">
      <c r="B44" s="252"/>
      <c r="C44" s="253"/>
      <c r="D44" s="251"/>
      <c r="E44" s="251"/>
      <c r="F44" s="251"/>
      <c r="G44" s="251"/>
      <c r="H44" s="251"/>
      <c r="I44" s="251"/>
      <c r="J44" s="251"/>
      <c r="K44" s="249"/>
    </row>
    <row r="45" spans="2:11" ht="15" customHeight="1">
      <c r="B45" s="252"/>
      <c r="C45" s="253"/>
      <c r="D45" s="372" t="s">
        <v>544</v>
      </c>
      <c r="E45" s="372"/>
      <c r="F45" s="372"/>
      <c r="G45" s="372"/>
      <c r="H45" s="372"/>
      <c r="I45" s="372"/>
      <c r="J45" s="372"/>
      <c r="K45" s="249"/>
    </row>
    <row r="46" spans="2:11" ht="15" customHeight="1">
      <c r="B46" s="252"/>
      <c r="C46" s="253"/>
      <c r="D46" s="253"/>
      <c r="E46" s="372" t="s">
        <v>545</v>
      </c>
      <c r="F46" s="372"/>
      <c r="G46" s="372"/>
      <c r="H46" s="372"/>
      <c r="I46" s="372"/>
      <c r="J46" s="372"/>
      <c r="K46" s="249"/>
    </row>
    <row r="47" spans="2:11" ht="15" customHeight="1">
      <c r="B47" s="252"/>
      <c r="C47" s="253"/>
      <c r="D47" s="253"/>
      <c r="E47" s="372" t="s">
        <v>546</v>
      </c>
      <c r="F47" s="372"/>
      <c r="G47" s="372"/>
      <c r="H47" s="372"/>
      <c r="I47" s="372"/>
      <c r="J47" s="372"/>
      <c r="K47" s="249"/>
    </row>
    <row r="48" spans="2:11" ht="15" customHeight="1">
      <c r="B48" s="252"/>
      <c r="C48" s="253"/>
      <c r="D48" s="253"/>
      <c r="E48" s="372" t="s">
        <v>547</v>
      </c>
      <c r="F48" s="372"/>
      <c r="G48" s="372"/>
      <c r="H48" s="372"/>
      <c r="I48" s="372"/>
      <c r="J48" s="372"/>
      <c r="K48" s="249"/>
    </row>
    <row r="49" spans="2:11" ht="15" customHeight="1">
      <c r="B49" s="252"/>
      <c r="C49" s="253"/>
      <c r="D49" s="372" t="s">
        <v>548</v>
      </c>
      <c r="E49" s="372"/>
      <c r="F49" s="372"/>
      <c r="G49" s="372"/>
      <c r="H49" s="372"/>
      <c r="I49" s="372"/>
      <c r="J49" s="372"/>
      <c r="K49" s="249"/>
    </row>
    <row r="50" spans="2:11" ht="25.5" customHeight="1">
      <c r="B50" s="248"/>
      <c r="C50" s="375" t="s">
        <v>549</v>
      </c>
      <c r="D50" s="375"/>
      <c r="E50" s="375"/>
      <c r="F50" s="375"/>
      <c r="G50" s="375"/>
      <c r="H50" s="375"/>
      <c r="I50" s="375"/>
      <c r="J50" s="375"/>
      <c r="K50" s="249"/>
    </row>
    <row r="51" spans="2:11" ht="5.25" customHeight="1">
      <c r="B51" s="248"/>
      <c r="C51" s="250"/>
      <c r="D51" s="250"/>
      <c r="E51" s="250"/>
      <c r="F51" s="250"/>
      <c r="G51" s="250"/>
      <c r="H51" s="250"/>
      <c r="I51" s="250"/>
      <c r="J51" s="250"/>
      <c r="K51" s="249"/>
    </row>
    <row r="52" spans="2:11" ht="15" customHeight="1">
      <c r="B52" s="248"/>
      <c r="C52" s="372" t="s">
        <v>550</v>
      </c>
      <c r="D52" s="372"/>
      <c r="E52" s="372"/>
      <c r="F52" s="372"/>
      <c r="G52" s="372"/>
      <c r="H52" s="372"/>
      <c r="I52" s="372"/>
      <c r="J52" s="372"/>
      <c r="K52" s="249"/>
    </row>
    <row r="53" spans="2:11" ht="15" customHeight="1">
      <c r="B53" s="248"/>
      <c r="C53" s="372" t="s">
        <v>551</v>
      </c>
      <c r="D53" s="372"/>
      <c r="E53" s="372"/>
      <c r="F53" s="372"/>
      <c r="G53" s="372"/>
      <c r="H53" s="372"/>
      <c r="I53" s="372"/>
      <c r="J53" s="372"/>
      <c r="K53" s="249"/>
    </row>
    <row r="54" spans="2:11" ht="12.75" customHeight="1">
      <c r="B54" s="248"/>
      <c r="C54" s="251"/>
      <c r="D54" s="251"/>
      <c r="E54" s="251"/>
      <c r="F54" s="251"/>
      <c r="G54" s="251"/>
      <c r="H54" s="251"/>
      <c r="I54" s="251"/>
      <c r="J54" s="251"/>
      <c r="K54" s="249"/>
    </row>
    <row r="55" spans="2:11" ht="15" customHeight="1">
      <c r="B55" s="248"/>
      <c r="C55" s="372" t="s">
        <v>552</v>
      </c>
      <c r="D55" s="372"/>
      <c r="E55" s="372"/>
      <c r="F55" s="372"/>
      <c r="G55" s="372"/>
      <c r="H55" s="372"/>
      <c r="I55" s="372"/>
      <c r="J55" s="372"/>
      <c r="K55" s="249"/>
    </row>
    <row r="56" spans="2:11" ht="15" customHeight="1">
      <c r="B56" s="248"/>
      <c r="C56" s="253"/>
      <c r="D56" s="372" t="s">
        <v>553</v>
      </c>
      <c r="E56" s="372"/>
      <c r="F56" s="372"/>
      <c r="G56" s="372"/>
      <c r="H56" s="372"/>
      <c r="I56" s="372"/>
      <c r="J56" s="372"/>
      <c r="K56" s="249"/>
    </row>
    <row r="57" spans="2:11" ht="15" customHeight="1">
      <c r="B57" s="248"/>
      <c r="C57" s="253"/>
      <c r="D57" s="372" t="s">
        <v>554</v>
      </c>
      <c r="E57" s="372"/>
      <c r="F57" s="372"/>
      <c r="G57" s="372"/>
      <c r="H57" s="372"/>
      <c r="I57" s="372"/>
      <c r="J57" s="372"/>
      <c r="K57" s="249"/>
    </row>
    <row r="58" spans="2:11" ht="15" customHeight="1">
      <c r="B58" s="248"/>
      <c r="C58" s="253"/>
      <c r="D58" s="372" t="s">
        <v>555</v>
      </c>
      <c r="E58" s="372"/>
      <c r="F58" s="372"/>
      <c r="G58" s="372"/>
      <c r="H58" s="372"/>
      <c r="I58" s="372"/>
      <c r="J58" s="372"/>
      <c r="K58" s="249"/>
    </row>
    <row r="59" spans="2:11" ht="15" customHeight="1">
      <c r="B59" s="248"/>
      <c r="C59" s="253"/>
      <c r="D59" s="372" t="s">
        <v>556</v>
      </c>
      <c r="E59" s="372"/>
      <c r="F59" s="372"/>
      <c r="G59" s="372"/>
      <c r="H59" s="372"/>
      <c r="I59" s="372"/>
      <c r="J59" s="372"/>
      <c r="K59" s="249"/>
    </row>
    <row r="60" spans="2:11" ht="15" customHeight="1">
      <c r="B60" s="248"/>
      <c r="C60" s="253"/>
      <c r="D60" s="374" t="s">
        <v>557</v>
      </c>
      <c r="E60" s="374"/>
      <c r="F60" s="374"/>
      <c r="G60" s="374"/>
      <c r="H60" s="374"/>
      <c r="I60" s="374"/>
      <c r="J60" s="374"/>
      <c r="K60" s="249"/>
    </row>
    <row r="61" spans="2:11" ht="15" customHeight="1">
      <c r="B61" s="248"/>
      <c r="C61" s="253"/>
      <c r="D61" s="372" t="s">
        <v>558</v>
      </c>
      <c r="E61" s="372"/>
      <c r="F61" s="372"/>
      <c r="G61" s="372"/>
      <c r="H61" s="372"/>
      <c r="I61" s="372"/>
      <c r="J61" s="372"/>
      <c r="K61" s="249"/>
    </row>
    <row r="62" spans="2:11" ht="12.75" customHeight="1">
      <c r="B62" s="248"/>
      <c r="C62" s="253"/>
      <c r="D62" s="253"/>
      <c r="E62" s="256"/>
      <c r="F62" s="253"/>
      <c r="G62" s="253"/>
      <c r="H62" s="253"/>
      <c r="I62" s="253"/>
      <c r="J62" s="253"/>
      <c r="K62" s="249"/>
    </row>
    <row r="63" spans="2:11" ht="15" customHeight="1">
      <c r="B63" s="248"/>
      <c r="C63" s="253"/>
      <c r="D63" s="372" t="s">
        <v>559</v>
      </c>
      <c r="E63" s="372"/>
      <c r="F63" s="372"/>
      <c r="G63" s="372"/>
      <c r="H63" s="372"/>
      <c r="I63" s="372"/>
      <c r="J63" s="372"/>
      <c r="K63" s="249"/>
    </row>
    <row r="64" spans="2:11" ht="15" customHeight="1">
      <c r="B64" s="248"/>
      <c r="C64" s="253"/>
      <c r="D64" s="374" t="s">
        <v>560</v>
      </c>
      <c r="E64" s="374"/>
      <c r="F64" s="374"/>
      <c r="G64" s="374"/>
      <c r="H64" s="374"/>
      <c r="I64" s="374"/>
      <c r="J64" s="374"/>
      <c r="K64" s="249"/>
    </row>
    <row r="65" spans="2:11" ht="15" customHeight="1">
      <c r="B65" s="248"/>
      <c r="C65" s="253"/>
      <c r="D65" s="372" t="s">
        <v>561</v>
      </c>
      <c r="E65" s="372"/>
      <c r="F65" s="372"/>
      <c r="G65" s="372"/>
      <c r="H65" s="372"/>
      <c r="I65" s="372"/>
      <c r="J65" s="372"/>
      <c r="K65" s="249"/>
    </row>
    <row r="66" spans="2:11" ht="15" customHeight="1">
      <c r="B66" s="248"/>
      <c r="C66" s="253"/>
      <c r="D66" s="372" t="s">
        <v>562</v>
      </c>
      <c r="E66" s="372"/>
      <c r="F66" s="372"/>
      <c r="G66" s="372"/>
      <c r="H66" s="372"/>
      <c r="I66" s="372"/>
      <c r="J66" s="372"/>
      <c r="K66" s="249"/>
    </row>
    <row r="67" spans="2:11" ht="15" customHeight="1">
      <c r="B67" s="248"/>
      <c r="C67" s="253"/>
      <c r="D67" s="372" t="s">
        <v>563</v>
      </c>
      <c r="E67" s="372"/>
      <c r="F67" s="372"/>
      <c r="G67" s="372"/>
      <c r="H67" s="372"/>
      <c r="I67" s="372"/>
      <c r="J67" s="372"/>
      <c r="K67" s="249"/>
    </row>
    <row r="68" spans="2:11" ht="15" customHeight="1">
      <c r="B68" s="248"/>
      <c r="C68" s="253"/>
      <c r="D68" s="372" t="s">
        <v>564</v>
      </c>
      <c r="E68" s="372"/>
      <c r="F68" s="372"/>
      <c r="G68" s="372"/>
      <c r="H68" s="372"/>
      <c r="I68" s="372"/>
      <c r="J68" s="372"/>
      <c r="K68" s="249"/>
    </row>
    <row r="69" spans="2:11" ht="12.75" customHeight="1">
      <c r="B69" s="257"/>
      <c r="C69" s="258"/>
      <c r="D69" s="258"/>
      <c r="E69" s="258"/>
      <c r="F69" s="258"/>
      <c r="G69" s="258"/>
      <c r="H69" s="258"/>
      <c r="I69" s="258"/>
      <c r="J69" s="258"/>
      <c r="K69" s="259"/>
    </row>
    <row r="70" spans="2:11" ht="18.75" customHeight="1">
      <c r="B70" s="260"/>
      <c r="C70" s="260"/>
      <c r="D70" s="260"/>
      <c r="E70" s="260"/>
      <c r="F70" s="260"/>
      <c r="G70" s="260"/>
      <c r="H70" s="260"/>
      <c r="I70" s="260"/>
      <c r="J70" s="260"/>
      <c r="K70" s="261"/>
    </row>
    <row r="71" spans="2:11" ht="18.75" customHeight="1"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2:11" ht="7.5" customHeight="1">
      <c r="B72" s="262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ht="45" customHeight="1">
      <c r="B73" s="265"/>
      <c r="C73" s="373" t="s">
        <v>501</v>
      </c>
      <c r="D73" s="373"/>
      <c r="E73" s="373"/>
      <c r="F73" s="373"/>
      <c r="G73" s="373"/>
      <c r="H73" s="373"/>
      <c r="I73" s="373"/>
      <c r="J73" s="373"/>
      <c r="K73" s="266"/>
    </row>
    <row r="74" spans="2:11" ht="17.25" customHeight="1">
      <c r="B74" s="265"/>
      <c r="C74" s="267" t="s">
        <v>565</v>
      </c>
      <c r="D74" s="267"/>
      <c r="E74" s="267"/>
      <c r="F74" s="267" t="s">
        <v>566</v>
      </c>
      <c r="G74" s="268"/>
      <c r="H74" s="267" t="s">
        <v>159</v>
      </c>
      <c r="I74" s="267" t="s">
        <v>63</v>
      </c>
      <c r="J74" s="267" t="s">
        <v>567</v>
      </c>
      <c r="K74" s="266"/>
    </row>
    <row r="75" spans="2:11" ht="17.25" customHeight="1">
      <c r="B75" s="265"/>
      <c r="C75" s="269" t="s">
        <v>568</v>
      </c>
      <c r="D75" s="269"/>
      <c r="E75" s="269"/>
      <c r="F75" s="270" t="s">
        <v>569</v>
      </c>
      <c r="G75" s="271"/>
      <c r="H75" s="269"/>
      <c r="I75" s="269"/>
      <c r="J75" s="269" t="s">
        <v>570</v>
      </c>
      <c r="K75" s="266"/>
    </row>
    <row r="76" spans="2:11" ht="5.25" customHeight="1">
      <c r="B76" s="265"/>
      <c r="C76" s="272"/>
      <c r="D76" s="272"/>
      <c r="E76" s="272"/>
      <c r="F76" s="272"/>
      <c r="G76" s="273"/>
      <c r="H76" s="272"/>
      <c r="I76" s="272"/>
      <c r="J76" s="272"/>
      <c r="K76" s="266"/>
    </row>
    <row r="77" spans="2:11" ht="15" customHeight="1">
      <c r="B77" s="265"/>
      <c r="C77" s="255" t="s">
        <v>59</v>
      </c>
      <c r="D77" s="272"/>
      <c r="E77" s="272"/>
      <c r="F77" s="274" t="s">
        <v>571</v>
      </c>
      <c r="G77" s="273"/>
      <c r="H77" s="255" t="s">
        <v>572</v>
      </c>
      <c r="I77" s="255" t="s">
        <v>573</v>
      </c>
      <c r="J77" s="255">
        <v>20</v>
      </c>
      <c r="K77" s="266"/>
    </row>
    <row r="78" spans="2:11" ht="15" customHeight="1">
      <c r="B78" s="265"/>
      <c r="C78" s="255" t="s">
        <v>574</v>
      </c>
      <c r="D78" s="255"/>
      <c r="E78" s="255"/>
      <c r="F78" s="274" t="s">
        <v>571</v>
      </c>
      <c r="G78" s="273"/>
      <c r="H78" s="255" t="s">
        <v>575</v>
      </c>
      <c r="I78" s="255" t="s">
        <v>573</v>
      </c>
      <c r="J78" s="255">
        <v>120</v>
      </c>
      <c r="K78" s="266"/>
    </row>
    <row r="79" spans="2:11" ht="15" customHeight="1">
      <c r="B79" s="275"/>
      <c r="C79" s="255" t="s">
        <v>576</v>
      </c>
      <c r="D79" s="255"/>
      <c r="E79" s="255"/>
      <c r="F79" s="274" t="s">
        <v>577</v>
      </c>
      <c r="G79" s="273"/>
      <c r="H79" s="255" t="s">
        <v>578</v>
      </c>
      <c r="I79" s="255" t="s">
        <v>573</v>
      </c>
      <c r="J79" s="255">
        <v>50</v>
      </c>
      <c r="K79" s="266"/>
    </row>
    <row r="80" spans="2:11" ht="15" customHeight="1">
      <c r="B80" s="275"/>
      <c r="C80" s="255" t="s">
        <v>579</v>
      </c>
      <c r="D80" s="255"/>
      <c r="E80" s="255"/>
      <c r="F80" s="274" t="s">
        <v>571</v>
      </c>
      <c r="G80" s="273"/>
      <c r="H80" s="255" t="s">
        <v>580</v>
      </c>
      <c r="I80" s="255" t="s">
        <v>581</v>
      </c>
      <c r="J80" s="255"/>
      <c r="K80" s="266"/>
    </row>
    <row r="81" spans="2:11" ht="15" customHeight="1">
      <c r="B81" s="275"/>
      <c r="C81" s="276" t="s">
        <v>582</v>
      </c>
      <c r="D81" s="276"/>
      <c r="E81" s="276"/>
      <c r="F81" s="277" t="s">
        <v>577</v>
      </c>
      <c r="G81" s="276"/>
      <c r="H81" s="276" t="s">
        <v>583</v>
      </c>
      <c r="I81" s="276" t="s">
        <v>573</v>
      </c>
      <c r="J81" s="276">
        <v>15</v>
      </c>
      <c r="K81" s="266"/>
    </row>
    <row r="82" spans="2:11" ht="15" customHeight="1">
      <c r="B82" s="275"/>
      <c r="C82" s="276" t="s">
        <v>584</v>
      </c>
      <c r="D82" s="276"/>
      <c r="E82" s="276"/>
      <c r="F82" s="277" t="s">
        <v>577</v>
      </c>
      <c r="G82" s="276"/>
      <c r="H82" s="276" t="s">
        <v>585</v>
      </c>
      <c r="I82" s="276" t="s">
        <v>573</v>
      </c>
      <c r="J82" s="276">
        <v>15</v>
      </c>
      <c r="K82" s="266"/>
    </row>
    <row r="83" spans="2:11" ht="15" customHeight="1">
      <c r="B83" s="275"/>
      <c r="C83" s="276" t="s">
        <v>586</v>
      </c>
      <c r="D83" s="276"/>
      <c r="E83" s="276"/>
      <c r="F83" s="277" t="s">
        <v>577</v>
      </c>
      <c r="G83" s="276"/>
      <c r="H83" s="276" t="s">
        <v>587</v>
      </c>
      <c r="I83" s="276" t="s">
        <v>573</v>
      </c>
      <c r="J83" s="276">
        <v>20</v>
      </c>
      <c r="K83" s="266"/>
    </row>
    <row r="84" spans="2:11" ht="15" customHeight="1">
      <c r="B84" s="275"/>
      <c r="C84" s="276" t="s">
        <v>588</v>
      </c>
      <c r="D84" s="276"/>
      <c r="E84" s="276"/>
      <c r="F84" s="277" t="s">
        <v>577</v>
      </c>
      <c r="G84" s="276"/>
      <c r="H84" s="276" t="s">
        <v>589</v>
      </c>
      <c r="I84" s="276" t="s">
        <v>573</v>
      </c>
      <c r="J84" s="276">
        <v>20</v>
      </c>
      <c r="K84" s="266"/>
    </row>
    <row r="85" spans="2:11" ht="15" customHeight="1">
      <c r="B85" s="275"/>
      <c r="C85" s="255" t="s">
        <v>590</v>
      </c>
      <c r="D85" s="255"/>
      <c r="E85" s="255"/>
      <c r="F85" s="274" t="s">
        <v>577</v>
      </c>
      <c r="G85" s="273"/>
      <c r="H85" s="255" t="s">
        <v>591</v>
      </c>
      <c r="I85" s="255" t="s">
        <v>573</v>
      </c>
      <c r="J85" s="255">
        <v>50</v>
      </c>
      <c r="K85" s="266"/>
    </row>
    <row r="86" spans="2:11" ht="15" customHeight="1">
      <c r="B86" s="275"/>
      <c r="C86" s="255" t="s">
        <v>592</v>
      </c>
      <c r="D86" s="255"/>
      <c r="E86" s="255"/>
      <c r="F86" s="274" t="s">
        <v>577</v>
      </c>
      <c r="G86" s="273"/>
      <c r="H86" s="255" t="s">
        <v>593</v>
      </c>
      <c r="I86" s="255" t="s">
        <v>573</v>
      </c>
      <c r="J86" s="255">
        <v>20</v>
      </c>
      <c r="K86" s="266"/>
    </row>
    <row r="87" spans="2:11" ht="15" customHeight="1">
      <c r="B87" s="275"/>
      <c r="C87" s="255" t="s">
        <v>594</v>
      </c>
      <c r="D87" s="255"/>
      <c r="E87" s="255"/>
      <c r="F87" s="274" t="s">
        <v>577</v>
      </c>
      <c r="G87" s="273"/>
      <c r="H87" s="255" t="s">
        <v>595</v>
      </c>
      <c r="I87" s="255" t="s">
        <v>573</v>
      </c>
      <c r="J87" s="255">
        <v>20</v>
      </c>
      <c r="K87" s="266"/>
    </row>
    <row r="88" spans="2:11" ht="15" customHeight="1">
      <c r="B88" s="275"/>
      <c r="C88" s="255" t="s">
        <v>596</v>
      </c>
      <c r="D88" s="255"/>
      <c r="E88" s="255"/>
      <c r="F88" s="274" t="s">
        <v>577</v>
      </c>
      <c r="G88" s="273"/>
      <c r="H88" s="255" t="s">
        <v>597</v>
      </c>
      <c r="I88" s="255" t="s">
        <v>573</v>
      </c>
      <c r="J88" s="255">
        <v>50</v>
      </c>
      <c r="K88" s="266"/>
    </row>
    <row r="89" spans="2:11" ht="15" customHeight="1">
      <c r="B89" s="275"/>
      <c r="C89" s="255" t="s">
        <v>598</v>
      </c>
      <c r="D89" s="255"/>
      <c r="E89" s="255"/>
      <c r="F89" s="274" t="s">
        <v>577</v>
      </c>
      <c r="G89" s="273"/>
      <c r="H89" s="255" t="s">
        <v>598</v>
      </c>
      <c r="I89" s="255" t="s">
        <v>573</v>
      </c>
      <c r="J89" s="255">
        <v>50</v>
      </c>
      <c r="K89" s="266"/>
    </row>
    <row r="90" spans="2:11" ht="15" customHeight="1">
      <c r="B90" s="275"/>
      <c r="C90" s="255" t="s">
        <v>164</v>
      </c>
      <c r="D90" s="255"/>
      <c r="E90" s="255"/>
      <c r="F90" s="274" t="s">
        <v>577</v>
      </c>
      <c r="G90" s="273"/>
      <c r="H90" s="255" t="s">
        <v>599</v>
      </c>
      <c r="I90" s="255" t="s">
        <v>573</v>
      </c>
      <c r="J90" s="255">
        <v>255</v>
      </c>
      <c r="K90" s="266"/>
    </row>
    <row r="91" spans="2:11" ht="15" customHeight="1">
      <c r="B91" s="275"/>
      <c r="C91" s="255" t="s">
        <v>600</v>
      </c>
      <c r="D91" s="255"/>
      <c r="E91" s="255"/>
      <c r="F91" s="274" t="s">
        <v>571</v>
      </c>
      <c r="G91" s="273"/>
      <c r="H91" s="255" t="s">
        <v>601</v>
      </c>
      <c r="I91" s="255" t="s">
        <v>602</v>
      </c>
      <c r="J91" s="255"/>
      <c r="K91" s="266"/>
    </row>
    <row r="92" spans="2:11" ht="15" customHeight="1">
      <c r="B92" s="275"/>
      <c r="C92" s="255" t="s">
        <v>603</v>
      </c>
      <c r="D92" s="255"/>
      <c r="E92" s="255"/>
      <c r="F92" s="274" t="s">
        <v>571</v>
      </c>
      <c r="G92" s="273"/>
      <c r="H92" s="255" t="s">
        <v>604</v>
      </c>
      <c r="I92" s="255" t="s">
        <v>605</v>
      </c>
      <c r="J92" s="255"/>
      <c r="K92" s="266"/>
    </row>
    <row r="93" spans="2:11" ht="15" customHeight="1">
      <c r="B93" s="275"/>
      <c r="C93" s="255" t="s">
        <v>606</v>
      </c>
      <c r="D93" s="255"/>
      <c r="E93" s="255"/>
      <c r="F93" s="274" t="s">
        <v>571</v>
      </c>
      <c r="G93" s="273"/>
      <c r="H93" s="255" t="s">
        <v>606</v>
      </c>
      <c r="I93" s="255" t="s">
        <v>605</v>
      </c>
      <c r="J93" s="255"/>
      <c r="K93" s="266"/>
    </row>
    <row r="94" spans="2:11" ht="15" customHeight="1">
      <c r="B94" s="275"/>
      <c r="C94" s="255" t="s">
        <v>44</v>
      </c>
      <c r="D94" s="255"/>
      <c r="E94" s="255"/>
      <c r="F94" s="274" t="s">
        <v>571</v>
      </c>
      <c r="G94" s="273"/>
      <c r="H94" s="255" t="s">
        <v>607</v>
      </c>
      <c r="I94" s="255" t="s">
        <v>605</v>
      </c>
      <c r="J94" s="255"/>
      <c r="K94" s="266"/>
    </row>
    <row r="95" spans="2:11" ht="15" customHeight="1">
      <c r="B95" s="275"/>
      <c r="C95" s="255" t="s">
        <v>54</v>
      </c>
      <c r="D95" s="255"/>
      <c r="E95" s="255"/>
      <c r="F95" s="274" t="s">
        <v>571</v>
      </c>
      <c r="G95" s="273"/>
      <c r="H95" s="255" t="s">
        <v>608</v>
      </c>
      <c r="I95" s="255" t="s">
        <v>605</v>
      </c>
      <c r="J95" s="255"/>
      <c r="K95" s="266"/>
    </row>
    <row r="96" spans="2:11" ht="15" customHeight="1">
      <c r="B96" s="278"/>
      <c r="C96" s="279"/>
      <c r="D96" s="279"/>
      <c r="E96" s="279"/>
      <c r="F96" s="279"/>
      <c r="G96" s="279"/>
      <c r="H96" s="279"/>
      <c r="I96" s="279"/>
      <c r="J96" s="279"/>
      <c r="K96" s="280"/>
    </row>
    <row r="97" spans="2:11" ht="18.75" customHeight="1">
      <c r="B97" s="281"/>
      <c r="C97" s="282"/>
      <c r="D97" s="282"/>
      <c r="E97" s="282"/>
      <c r="F97" s="282"/>
      <c r="G97" s="282"/>
      <c r="H97" s="282"/>
      <c r="I97" s="282"/>
      <c r="J97" s="282"/>
      <c r="K97" s="281"/>
    </row>
    <row r="98" spans="2:11" ht="18.75" customHeight="1">
      <c r="B98" s="261"/>
      <c r="C98" s="261"/>
      <c r="D98" s="261"/>
      <c r="E98" s="261"/>
      <c r="F98" s="261"/>
      <c r="G98" s="261"/>
      <c r="H98" s="261"/>
      <c r="I98" s="261"/>
      <c r="J98" s="261"/>
      <c r="K98" s="261"/>
    </row>
    <row r="99" spans="2:11" ht="7.5" customHeight="1">
      <c r="B99" s="262"/>
      <c r="C99" s="263"/>
      <c r="D99" s="263"/>
      <c r="E99" s="263"/>
      <c r="F99" s="263"/>
      <c r="G99" s="263"/>
      <c r="H99" s="263"/>
      <c r="I99" s="263"/>
      <c r="J99" s="263"/>
      <c r="K99" s="264"/>
    </row>
    <row r="100" spans="2:11" ht="45" customHeight="1">
      <c r="B100" s="265"/>
      <c r="C100" s="373" t="s">
        <v>609</v>
      </c>
      <c r="D100" s="373"/>
      <c r="E100" s="373"/>
      <c r="F100" s="373"/>
      <c r="G100" s="373"/>
      <c r="H100" s="373"/>
      <c r="I100" s="373"/>
      <c r="J100" s="373"/>
      <c r="K100" s="266"/>
    </row>
    <row r="101" spans="2:11" ht="17.25" customHeight="1">
      <c r="B101" s="265"/>
      <c r="C101" s="267" t="s">
        <v>565</v>
      </c>
      <c r="D101" s="267"/>
      <c r="E101" s="267"/>
      <c r="F101" s="267" t="s">
        <v>566</v>
      </c>
      <c r="G101" s="268"/>
      <c r="H101" s="267" t="s">
        <v>159</v>
      </c>
      <c r="I101" s="267" t="s">
        <v>63</v>
      </c>
      <c r="J101" s="267" t="s">
        <v>567</v>
      </c>
      <c r="K101" s="266"/>
    </row>
    <row r="102" spans="2:11" ht="17.25" customHeight="1">
      <c r="B102" s="265"/>
      <c r="C102" s="269" t="s">
        <v>568</v>
      </c>
      <c r="D102" s="269"/>
      <c r="E102" s="269"/>
      <c r="F102" s="270" t="s">
        <v>569</v>
      </c>
      <c r="G102" s="271"/>
      <c r="H102" s="269"/>
      <c r="I102" s="269"/>
      <c r="J102" s="269" t="s">
        <v>570</v>
      </c>
      <c r="K102" s="266"/>
    </row>
    <row r="103" spans="2:11" ht="5.25" customHeight="1">
      <c r="B103" s="265"/>
      <c r="C103" s="267"/>
      <c r="D103" s="267"/>
      <c r="E103" s="267"/>
      <c r="F103" s="267"/>
      <c r="G103" s="283"/>
      <c r="H103" s="267"/>
      <c r="I103" s="267"/>
      <c r="J103" s="267"/>
      <c r="K103" s="266"/>
    </row>
    <row r="104" spans="2:11" ht="15" customHeight="1">
      <c r="B104" s="265"/>
      <c r="C104" s="255" t="s">
        <v>59</v>
      </c>
      <c r="D104" s="272"/>
      <c r="E104" s="272"/>
      <c r="F104" s="274" t="s">
        <v>571</v>
      </c>
      <c r="G104" s="283"/>
      <c r="H104" s="255" t="s">
        <v>610</v>
      </c>
      <c r="I104" s="255" t="s">
        <v>573</v>
      </c>
      <c r="J104" s="255">
        <v>20</v>
      </c>
      <c r="K104" s="266"/>
    </row>
    <row r="105" spans="2:11" ht="15" customHeight="1">
      <c r="B105" s="265"/>
      <c r="C105" s="255" t="s">
        <v>574</v>
      </c>
      <c r="D105" s="255"/>
      <c r="E105" s="255"/>
      <c r="F105" s="274" t="s">
        <v>571</v>
      </c>
      <c r="G105" s="255"/>
      <c r="H105" s="255" t="s">
        <v>610</v>
      </c>
      <c r="I105" s="255" t="s">
        <v>573</v>
      </c>
      <c r="J105" s="255">
        <v>120</v>
      </c>
      <c r="K105" s="266"/>
    </row>
    <row r="106" spans="2:11" ht="15" customHeight="1">
      <c r="B106" s="275"/>
      <c r="C106" s="255" t="s">
        <v>576</v>
      </c>
      <c r="D106" s="255"/>
      <c r="E106" s="255"/>
      <c r="F106" s="274" t="s">
        <v>577</v>
      </c>
      <c r="G106" s="255"/>
      <c r="H106" s="255" t="s">
        <v>610</v>
      </c>
      <c r="I106" s="255" t="s">
        <v>573</v>
      </c>
      <c r="J106" s="255">
        <v>50</v>
      </c>
      <c r="K106" s="266"/>
    </row>
    <row r="107" spans="2:11" ht="15" customHeight="1">
      <c r="B107" s="275"/>
      <c r="C107" s="255" t="s">
        <v>579</v>
      </c>
      <c r="D107" s="255"/>
      <c r="E107" s="255"/>
      <c r="F107" s="274" t="s">
        <v>571</v>
      </c>
      <c r="G107" s="255"/>
      <c r="H107" s="255" t="s">
        <v>610</v>
      </c>
      <c r="I107" s="255" t="s">
        <v>581</v>
      </c>
      <c r="J107" s="255"/>
      <c r="K107" s="266"/>
    </row>
    <row r="108" spans="2:11" ht="15" customHeight="1">
      <c r="B108" s="275"/>
      <c r="C108" s="255" t="s">
        <v>590</v>
      </c>
      <c r="D108" s="255"/>
      <c r="E108" s="255"/>
      <c r="F108" s="274" t="s">
        <v>577</v>
      </c>
      <c r="G108" s="255"/>
      <c r="H108" s="255" t="s">
        <v>610</v>
      </c>
      <c r="I108" s="255" t="s">
        <v>573</v>
      </c>
      <c r="J108" s="255">
        <v>50</v>
      </c>
      <c r="K108" s="266"/>
    </row>
    <row r="109" spans="2:11" ht="15" customHeight="1">
      <c r="B109" s="275"/>
      <c r="C109" s="255" t="s">
        <v>598</v>
      </c>
      <c r="D109" s="255"/>
      <c r="E109" s="255"/>
      <c r="F109" s="274" t="s">
        <v>577</v>
      </c>
      <c r="G109" s="255"/>
      <c r="H109" s="255" t="s">
        <v>610</v>
      </c>
      <c r="I109" s="255" t="s">
        <v>573</v>
      </c>
      <c r="J109" s="255">
        <v>50</v>
      </c>
      <c r="K109" s="266"/>
    </row>
    <row r="110" spans="2:11" ht="15" customHeight="1">
      <c r="B110" s="275"/>
      <c r="C110" s="255" t="s">
        <v>596</v>
      </c>
      <c r="D110" s="255"/>
      <c r="E110" s="255"/>
      <c r="F110" s="274" t="s">
        <v>577</v>
      </c>
      <c r="G110" s="255"/>
      <c r="H110" s="255" t="s">
        <v>610</v>
      </c>
      <c r="I110" s="255" t="s">
        <v>573</v>
      </c>
      <c r="J110" s="255">
        <v>50</v>
      </c>
      <c r="K110" s="266"/>
    </row>
    <row r="111" spans="2:11" ht="15" customHeight="1">
      <c r="B111" s="275"/>
      <c r="C111" s="255" t="s">
        <v>59</v>
      </c>
      <c r="D111" s="255"/>
      <c r="E111" s="255"/>
      <c r="F111" s="274" t="s">
        <v>571</v>
      </c>
      <c r="G111" s="255"/>
      <c r="H111" s="255" t="s">
        <v>611</v>
      </c>
      <c r="I111" s="255" t="s">
        <v>573</v>
      </c>
      <c r="J111" s="255">
        <v>20</v>
      </c>
      <c r="K111" s="266"/>
    </row>
    <row r="112" spans="2:11" ht="15" customHeight="1">
      <c r="B112" s="275"/>
      <c r="C112" s="255" t="s">
        <v>612</v>
      </c>
      <c r="D112" s="255"/>
      <c r="E112" s="255"/>
      <c r="F112" s="274" t="s">
        <v>571</v>
      </c>
      <c r="G112" s="255"/>
      <c r="H112" s="255" t="s">
        <v>613</v>
      </c>
      <c r="I112" s="255" t="s">
        <v>573</v>
      </c>
      <c r="J112" s="255">
        <v>120</v>
      </c>
      <c r="K112" s="266"/>
    </row>
    <row r="113" spans="2:11" ht="15" customHeight="1">
      <c r="B113" s="275"/>
      <c r="C113" s="255" t="s">
        <v>44</v>
      </c>
      <c r="D113" s="255"/>
      <c r="E113" s="255"/>
      <c r="F113" s="274" t="s">
        <v>571</v>
      </c>
      <c r="G113" s="255"/>
      <c r="H113" s="255" t="s">
        <v>614</v>
      </c>
      <c r="I113" s="255" t="s">
        <v>605</v>
      </c>
      <c r="J113" s="255"/>
      <c r="K113" s="266"/>
    </row>
    <row r="114" spans="2:11" ht="15" customHeight="1">
      <c r="B114" s="275"/>
      <c r="C114" s="255" t="s">
        <v>54</v>
      </c>
      <c r="D114" s="255"/>
      <c r="E114" s="255"/>
      <c r="F114" s="274" t="s">
        <v>571</v>
      </c>
      <c r="G114" s="255"/>
      <c r="H114" s="255" t="s">
        <v>615</v>
      </c>
      <c r="I114" s="255" t="s">
        <v>605</v>
      </c>
      <c r="J114" s="255"/>
      <c r="K114" s="266"/>
    </row>
    <row r="115" spans="2:11" ht="15" customHeight="1">
      <c r="B115" s="275"/>
      <c r="C115" s="255" t="s">
        <v>63</v>
      </c>
      <c r="D115" s="255"/>
      <c r="E115" s="255"/>
      <c r="F115" s="274" t="s">
        <v>571</v>
      </c>
      <c r="G115" s="255"/>
      <c r="H115" s="255" t="s">
        <v>616</v>
      </c>
      <c r="I115" s="255" t="s">
        <v>617</v>
      </c>
      <c r="J115" s="255"/>
      <c r="K115" s="266"/>
    </row>
    <row r="116" spans="2:11" ht="15" customHeight="1">
      <c r="B116" s="278"/>
      <c r="C116" s="284"/>
      <c r="D116" s="284"/>
      <c r="E116" s="284"/>
      <c r="F116" s="284"/>
      <c r="G116" s="284"/>
      <c r="H116" s="284"/>
      <c r="I116" s="284"/>
      <c r="J116" s="284"/>
      <c r="K116" s="280"/>
    </row>
    <row r="117" spans="2:11" ht="18.75" customHeight="1">
      <c r="B117" s="285"/>
      <c r="C117" s="251"/>
      <c r="D117" s="251"/>
      <c r="E117" s="251"/>
      <c r="F117" s="286"/>
      <c r="G117" s="251"/>
      <c r="H117" s="251"/>
      <c r="I117" s="251"/>
      <c r="J117" s="251"/>
      <c r="K117" s="285"/>
    </row>
    <row r="118" spans="2:11" ht="18.75" customHeight="1"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</row>
    <row r="119" spans="2:11" ht="7.5" customHeight="1">
      <c r="B119" s="287"/>
      <c r="C119" s="288"/>
      <c r="D119" s="288"/>
      <c r="E119" s="288"/>
      <c r="F119" s="288"/>
      <c r="G119" s="288"/>
      <c r="H119" s="288"/>
      <c r="I119" s="288"/>
      <c r="J119" s="288"/>
      <c r="K119" s="289"/>
    </row>
    <row r="120" spans="2:11" ht="45" customHeight="1">
      <c r="B120" s="290"/>
      <c r="C120" s="370" t="s">
        <v>618</v>
      </c>
      <c r="D120" s="370"/>
      <c r="E120" s="370"/>
      <c r="F120" s="370"/>
      <c r="G120" s="370"/>
      <c r="H120" s="370"/>
      <c r="I120" s="370"/>
      <c r="J120" s="370"/>
      <c r="K120" s="291"/>
    </row>
    <row r="121" spans="2:11" ht="17.25" customHeight="1">
      <c r="B121" s="292"/>
      <c r="C121" s="267" t="s">
        <v>565</v>
      </c>
      <c r="D121" s="267"/>
      <c r="E121" s="267"/>
      <c r="F121" s="267" t="s">
        <v>566</v>
      </c>
      <c r="G121" s="268"/>
      <c r="H121" s="267" t="s">
        <v>159</v>
      </c>
      <c r="I121" s="267" t="s">
        <v>63</v>
      </c>
      <c r="J121" s="267" t="s">
        <v>567</v>
      </c>
      <c r="K121" s="293"/>
    </row>
    <row r="122" spans="2:11" ht="17.25" customHeight="1">
      <c r="B122" s="292"/>
      <c r="C122" s="269" t="s">
        <v>568</v>
      </c>
      <c r="D122" s="269"/>
      <c r="E122" s="269"/>
      <c r="F122" s="270" t="s">
        <v>569</v>
      </c>
      <c r="G122" s="271"/>
      <c r="H122" s="269"/>
      <c r="I122" s="269"/>
      <c r="J122" s="269" t="s">
        <v>570</v>
      </c>
      <c r="K122" s="293"/>
    </row>
    <row r="123" spans="2:11" ht="5.25" customHeight="1">
      <c r="B123" s="294"/>
      <c r="C123" s="272"/>
      <c r="D123" s="272"/>
      <c r="E123" s="272"/>
      <c r="F123" s="272"/>
      <c r="G123" s="255"/>
      <c r="H123" s="272"/>
      <c r="I123" s="272"/>
      <c r="J123" s="272"/>
      <c r="K123" s="295"/>
    </row>
    <row r="124" spans="2:11" ht="15" customHeight="1">
      <c r="B124" s="294"/>
      <c r="C124" s="255" t="s">
        <v>574</v>
      </c>
      <c r="D124" s="272"/>
      <c r="E124" s="272"/>
      <c r="F124" s="274" t="s">
        <v>571</v>
      </c>
      <c r="G124" s="255"/>
      <c r="H124" s="255" t="s">
        <v>610</v>
      </c>
      <c r="I124" s="255" t="s">
        <v>573</v>
      </c>
      <c r="J124" s="255">
        <v>120</v>
      </c>
      <c r="K124" s="296"/>
    </row>
    <row r="125" spans="2:11" ht="15" customHeight="1">
      <c r="B125" s="294"/>
      <c r="C125" s="255" t="s">
        <v>619</v>
      </c>
      <c r="D125" s="255"/>
      <c r="E125" s="255"/>
      <c r="F125" s="274" t="s">
        <v>571</v>
      </c>
      <c r="G125" s="255"/>
      <c r="H125" s="255" t="s">
        <v>620</v>
      </c>
      <c r="I125" s="255" t="s">
        <v>573</v>
      </c>
      <c r="J125" s="255" t="s">
        <v>621</v>
      </c>
      <c r="K125" s="296"/>
    </row>
    <row r="126" spans="2:11" ht="15" customHeight="1">
      <c r="B126" s="294"/>
      <c r="C126" s="255" t="s">
        <v>89</v>
      </c>
      <c r="D126" s="255"/>
      <c r="E126" s="255"/>
      <c r="F126" s="274" t="s">
        <v>571</v>
      </c>
      <c r="G126" s="255"/>
      <c r="H126" s="255" t="s">
        <v>622</v>
      </c>
      <c r="I126" s="255" t="s">
        <v>573</v>
      </c>
      <c r="J126" s="255" t="s">
        <v>621</v>
      </c>
      <c r="K126" s="296"/>
    </row>
    <row r="127" spans="2:11" ht="15" customHeight="1">
      <c r="B127" s="294"/>
      <c r="C127" s="255" t="s">
        <v>582</v>
      </c>
      <c r="D127" s="255"/>
      <c r="E127" s="255"/>
      <c r="F127" s="274" t="s">
        <v>577</v>
      </c>
      <c r="G127" s="255"/>
      <c r="H127" s="255" t="s">
        <v>583</v>
      </c>
      <c r="I127" s="255" t="s">
        <v>573</v>
      </c>
      <c r="J127" s="255">
        <v>15</v>
      </c>
      <c r="K127" s="296"/>
    </row>
    <row r="128" spans="2:11" ht="15" customHeight="1">
      <c r="B128" s="294"/>
      <c r="C128" s="276" t="s">
        <v>584</v>
      </c>
      <c r="D128" s="276"/>
      <c r="E128" s="276"/>
      <c r="F128" s="277" t="s">
        <v>577</v>
      </c>
      <c r="G128" s="276"/>
      <c r="H128" s="276" t="s">
        <v>585</v>
      </c>
      <c r="I128" s="276" t="s">
        <v>573</v>
      </c>
      <c r="J128" s="276">
        <v>15</v>
      </c>
      <c r="K128" s="296"/>
    </row>
    <row r="129" spans="2:11" ht="15" customHeight="1">
      <c r="B129" s="294"/>
      <c r="C129" s="276" t="s">
        <v>586</v>
      </c>
      <c r="D129" s="276"/>
      <c r="E129" s="276"/>
      <c r="F129" s="277" t="s">
        <v>577</v>
      </c>
      <c r="G129" s="276"/>
      <c r="H129" s="276" t="s">
        <v>587</v>
      </c>
      <c r="I129" s="276" t="s">
        <v>573</v>
      </c>
      <c r="J129" s="276">
        <v>20</v>
      </c>
      <c r="K129" s="296"/>
    </row>
    <row r="130" spans="2:11" ht="15" customHeight="1">
      <c r="B130" s="294"/>
      <c r="C130" s="276" t="s">
        <v>588</v>
      </c>
      <c r="D130" s="276"/>
      <c r="E130" s="276"/>
      <c r="F130" s="277" t="s">
        <v>577</v>
      </c>
      <c r="G130" s="276"/>
      <c r="H130" s="276" t="s">
        <v>589</v>
      </c>
      <c r="I130" s="276" t="s">
        <v>573</v>
      </c>
      <c r="J130" s="276">
        <v>20</v>
      </c>
      <c r="K130" s="296"/>
    </row>
    <row r="131" spans="2:11" ht="15" customHeight="1">
      <c r="B131" s="294"/>
      <c r="C131" s="255" t="s">
        <v>576</v>
      </c>
      <c r="D131" s="255"/>
      <c r="E131" s="255"/>
      <c r="F131" s="274" t="s">
        <v>577</v>
      </c>
      <c r="G131" s="255"/>
      <c r="H131" s="255" t="s">
        <v>610</v>
      </c>
      <c r="I131" s="255" t="s">
        <v>573</v>
      </c>
      <c r="J131" s="255">
        <v>50</v>
      </c>
      <c r="K131" s="296"/>
    </row>
    <row r="132" spans="2:11" ht="15" customHeight="1">
      <c r="B132" s="294"/>
      <c r="C132" s="255" t="s">
        <v>590</v>
      </c>
      <c r="D132" s="255"/>
      <c r="E132" s="255"/>
      <c r="F132" s="274" t="s">
        <v>577</v>
      </c>
      <c r="G132" s="255"/>
      <c r="H132" s="255" t="s">
        <v>610</v>
      </c>
      <c r="I132" s="255" t="s">
        <v>573</v>
      </c>
      <c r="J132" s="255">
        <v>50</v>
      </c>
      <c r="K132" s="296"/>
    </row>
    <row r="133" spans="2:11" ht="15" customHeight="1">
      <c r="B133" s="294"/>
      <c r="C133" s="255" t="s">
        <v>596</v>
      </c>
      <c r="D133" s="255"/>
      <c r="E133" s="255"/>
      <c r="F133" s="274" t="s">
        <v>577</v>
      </c>
      <c r="G133" s="255"/>
      <c r="H133" s="255" t="s">
        <v>610</v>
      </c>
      <c r="I133" s="255" t="s">
        <v>573</v>
      </c>
      <c r="J133" s="255">
        <v>50</v>
      </c>
      <c r="K133" s="296"/>
    </row>
    <row r="134" spans="2:11" ht="15" customHeight="1">
      <c r="B134" s="294"/>
      <c r="C134" s="255" t="s">
        <v>598</v>
      </c>
      <c r="D134" s="255"/>
      <c r="E134" s="255"/>
      <c r="F134" s="274" t="s">
        <v>577</v>
      </c>
      <c r="G134" s="255"/>
      <c r="H134" s="255" t="s">
        <v>610</v>
      </c>
      <c r="I134" s="255" t="s">
        <v>573</v>
      </c>
      <c r="J134" s="255">
        <v>50</v>
      </c>
      <c r="K134" s="296"/>
    </row>
    <row r="135" spans="2:11" ht="15" customHeight="1">
      <c r="B135" s="294"/>
      <c r="C135" s="255" t="s">
        <v>164</v>
      </c>
      <c r="D135" s="255"/>
      <c r="E135" s="255"/>
      <c r="F135" s="274" t="s">
        <v>577</v>
      </c>
      <c r="G135" s="255"/>
      <c r="H135" s="255" t="s">
        <v>623</v>
      </c>
      <c r="I135" s="255" t="s">
        <v>573</v>
      </c>
      <c r="J135" s="255">
        <v>255</v>
      </c>
      <c r="K135" s="296"/>
    </row>
    <row r="136" spans="2:11" ht="15" customHeight="1">
      <c r="B136" s="294"/>
      <c r="C136" s="255" t="s">
        <v>600</v>
      </c>
      <c r="D136" s="255"/>
      <c r="E136" s="255"/>
      <c r="F136" s="274" t="s">
        <v>571</v>
      </c>
      <c r="G136" s="255"/>
      <c r="H136" s="255" t="s">
        <v>624</v>
      </c>
      <c r="I136" s="255" t="s">
        <v>602</v>
      </c>
      <c r="J136" s="255"/>
      <c r="K136" s="296"/>
    </row>
    <row r="137" spans="2:11" ht="15" customHeight="1">
      <c r="B137" s="294"/>
      <c r="C137" s="255" t="s">
        <v>603</v>
      </c>
      <c r="D137" s="255"/>
      <c r="E137" s="255"/>
      <c r="F137" s="274" t="s">
        <v>571</v>
      </c>
      <c r="G137" s="255"/>
      <c r="H137" s="255" t="s">
        <v>625</v>
      </c>
      <c r="I137" s="255" t="s">
        <v>605</v>
      </c>
      <c r="J137" s="255"/>
      <c r="K137" s="296"/>
    </row>
    <row r="138" spans="2:11" ht="15" customHeight="1">
      <c r="B138" s="294"/>
      <c r="C138" s="255" t="s">
        <v>606</v>
      </c>
      <c r="D138" s="255"/>
      <c r="E138" s="255"/>
      <c r="F138" s="274" t="s">
        <v>571</v>
      </c>
      <c r="G138" s="255"/>
      <c r="H138" s="255" t="s">
        <v>606</v>
      </c>
      <c r="I138" s="255" t="s">
        <v>605</v>
      </c>
      <c r="J138" s="255"/>
      <c r="K138" s="296"/>
    </row>
    <row r="139" spans="2:11" ht="15" customHeight="1">
      <c r="B139" s="294"/>
      <c r="C139" s="255" t="s">
        <v>44</v>
      </c>
      <c r="D139" s="255"/>
      <c r="E139" s="255"/>
      <c r="F139" s="274" t="s">
        <v>571</v>
      </c>
      <c r="G139" s="255"/>
      <c r="H139" s="255" t="s">
        <v>626</v>
      </c>
      <c r="I139" s="255" t="s">
        <v>605</v>
      </c>
      <c r="J139" s="255"/>
      <c r="K139" s="296"/>
    </row>
    <row r="140" spans="2:11" ht="15" customHeight="1">
      <c r="B140" s="294"/>
      <c r="C140" s="255" t="s">
        <v>627</v>
      </c>
      <c r="D140" s="255"/>
      <c r="E140" s="255"/>
      <c r="F140" s="274" t="s">
        <v>571</v>
      </c>
      <c r="G140" s="255"/>
      <c r="H140" s="255" t="s">
        <v>628</v>
      </c>
      <c r="I140" s="255" t="s">
        <v>605</v>
      </c>
      <c r="J140" s="255"/>
      <c r="K140" s="296"/>
    </row>
    <row r="141" spans="2:11" ht="15" customHeight="1">
      <c r="B141" s="297"/>
      <c r="C141" s="298"/>
      <c r="D141" s="298"/>
      <c r="E141" s="298"/>
      <c r="F141" s="298"/>
      <c r="G141" s="298"/>
      <c r="H141" s="298"/>
      <c r="I141" s="298"/>
      <c r="J141" s="298"/>
      <c r="K141" s="299"/>
    </row>
    <row r="142" spans="2:11" ht="18.75" customHeight="1">
      <c r="B142" s="251"/>
      <c r="C142" s="251"/>
      <c r="D142" s="251"/>
      <c r="E142" s="251"/>
      <c r="F142" s="286"/>
      <c r="G142" s="251"/>
      <c r="H142" s="251"/>
      <c r="I142" s="251"/>
      <c r="J142" s="251"/>
      <c r="K142" s="251"/>
    </row>
    <row r="143" spans="2:11" ht="18.75" customHeight="1"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</row>
    <row r="144" spans="2:11" ht="7.5" customHeight="1">
      <c r="B144" s="262"/>
      <c r="C144" s="263"/>
      <c r="D144" s="263"/>
      <c r="E144" s="263"/>
      <c r="F144" s="263"/>
      <c r="G144" s="263"/>
      <c r="H144" s="263"/>
      <c r="I144" s="263"/>
      <c r="J144" s="263"/>
      <c r="K144" s="264"/>
    </row>
    <row r="145" spans="2:11" ht="45" customHeight="1">
      <c r="B145" s="265"/>
      <c r="C145" s="373" t="s">
        <v>629</v>
      </c>
      <c r="D145" s="373"/>
      <c r="E145" s="373"/>
      <c r="F145" s="373"/>
      <c r="G145" s="373"/>
      <c r="H145" s="373"/>
      <c r="I145" s="373"/>
      <c r="J145" s="373"/>
      <c r="K145" s="266"/>
    </row>
    <row r="146" spans="2:11" ht="17.25" customHeight="1">
      <c r="B146" s="265"/>
      <c r="C146" s="267" t="s">
        <v>565</v>
      </c>
      <c r="D146" s="267"/>
      <c r="E146" s="267"/>
      <c r="F146" s="267" t="s">
        <v>566</v>
      </c>
      <c r="G146" s="268"/>
      <c r="H146" s="267" t="s">
        <v>159</v>
      </c>
      <c r="I146" s="267" t="s">
        <v>63</v>
      </c>
      <c r="J146" s="267" t="s">
        <v>567</v>
      </c>
      <c r="K146" s="266"/>
    </row>
    <row r="147" spans="2:11" ht="17.25" customHeight="1">
      <c r="B147" s="265"/>
      <c r="C147" s="269" t="s">
        <v>568</v>
      </c>
      <c r="D147" s="269"/>
      <c r="E147" s="269"/>
      <c r="F147" s="270" t="s">
        <v>569</v>
      </c>
      <c r="G147" s="271"/>
      <c r="H147" s="269"/>
      <c r="I147" s="269"/>
      <c r="J147" s="269" t="s">
        <v>570</v>
      </c>
      <c r="K147" s="266"/>
    </row>
    <row r="148" spans="2:11" ht="5.25" customHeight="1">
      <c r="B148" s="275"/>
      <c r="C148" s="272"/>
      <c r="D148" s="272"/>
      <c r="E148" s="272"/>
      <c r="F148" s="272"/>
      <c r="G148" s="273"/>
      <c r="H148" s="272"/>
      <c r="I148" s="272"/>
      <c r="J148" s="272"/>
      <c r="K148" s="296"/>
    </row>
    <row r="149" spans="2:11" ht="15" customHeight="1">
      <c r="B149" s="275"/>
      <c r="C149" s="300" t="s">
        <v>574</v>
      </c>
      <c r="D149" s="255"/>
      <c r="E149" s="255"/>
      <c r="F149" s="301" t="s">
        <v>571</v>
      </c>
      <c r="G149" s="255"/>
      <c r="H149" s="300" t="s">
        <v>610</v>
      </c>
      <c r="I149" s="300" t="s">
        <v>573</v>
      </c>
      <c r="J149" s="300">
        <v>120</v>
      </c>
      <c r="K149" s="296"/>
    </row>
    <row r="150" spans="2:11" ht="15" customHeight="1">
      <c r="B150" s="275"/>
      <c r="C150" s="300" t="s">
        <v>619</v>
      </c>
      <c r="D150" s="255"/>
      <c r="E150" s="255"/>
      <c r="F150" s="301" t="s">
        <v>571</v>
      </c>
      <c r="G150" s="255"/>
      <c r="H150" s="300" t="s">
        <v>630</v>
      </c>
      <c r="I150" s="300" t="s">
        <v>573</v>
      </c>
      <c r="J150" s="300" t="s">
        <v>621</v>
      </c>
      <c r="K150" s="296"/>
    </row>
    <row r="151" spans="2:11" ht="15" customHeight="1">
      <c r="B151" s="275"/>
      <c r="C151" s="300" t="s">
        <v>89</v>
      </c>
      <c r="D151" s="255"/>
      <c r="E151" s="255"/>
      <c r="F151" s="301" t="s">
        <v>571</v>
      </c>
      <c r="G151" s="255"/>
      <c r="H151" s="300" t="s">
        <v>631</v>
      </c>
      <c r="I151" s="300" t="s">
        <v>573</v>
      </c>
      <c r="J151" s="300" t="s">
        <v>621</v>
      </c>
      <c r="K151" s="296"/>
    </row>
    <row r="152" spans="2:11" ht="15" customHeight="1">
      <c r="B152" s="275"/>
      <c r="C152" s="300" t="s">
        <v>576</v>
      </c>
      <c r="D152" s="255"/>
      <c r="E152" s="255"/>
      <c r="F152" s="301" t="s">
        <v>577</v>
      </c>
      <c r="G152" s="255"/>
      <c r="H152" s="300" t="s">
        <v>610</v>
      </c>
      <c r="I152" s="300" t="s">
        <v>573</v>
      </c>
      <c r="J152" s="300">
        <v>50</v>
      </c>
      <c r="K152" s="296"/>
    </row>
    <row r="153" spans="2:11" ht="15" customHeight="1">
      <c r="B153" s="275"/>
      <c r="C153" s="300" t="s">
        <v>579</v>
      </c>
      <c r="D153" s="255"/>
      <c r="E153" s="255"/>
      <c r="F153" s="301" t="s">
        <v>571</v>
      </c>
      <c r="G153" s="255"/>
      <c r="H153" s="300" t="s">
        <v>610</v>
      </c>
      <c r="I153" s="300" t="s">
        <v>581</v>
      </c>
      <c r="J153" s="300"/>
      <c r="K153" s="296"/>
    </row>
    <row r="154" spans="2:11" ht="15" customHeight="1">
      <c r="B154" s="275"/>
      <c r="C154" s="300" t="s">
        <v>590</v>
      </c>
      <c r="D154" s="255"/>
      <c r="E154" s="255"/>
      <c r="F154" s="301" t="s">
        <v>577</v>
      </c>
      <c r="G154" s="255"/>
      <c r="H154" s="300" t="s">
        <v>610</v>
      </c>
      <c r="I154" s="300" t="s">
        <v>573</v>
      </c>
      <c r="J154" s="300">
        <v>50</v>
      </c>
      <c r="K154" s="296"/>
    </row>
    <row r="155" spans="2:11" ht="15" customHeight="1">
      <c r="B155" s="275"/>
      <c r="C155" s="300" t="s">
        <v>598</v>
      </c>
      <c r="D155" s="255"/>
      <c r="E155" s="255"/>
      <c r="F155" s="301" t="s">
        <v>577</v>
      </c>
      <c r="G155" s="255"/>
      <c r="H155" s="300" t="s">
        <v>610</v>
      </c>
      <c r="I155" s="300" t="s">
        <v>573</v>
      </c>
      <c r="J155" s="300">
        <v>50</v>
      </c>
      <c r="K155" s="296"/>
    </row>
    <row r="156" spans="2:11" ht="15" customHeight="1">
      <c r="B156" s="275"/>
      <c r="C156" s="300" t="s">
        <v>596</v>
      </c>
      <c r="D156" s="255"/>
      <c r="E156" s="255"/>
      <c r="F156" s="301" t="s">
        <v>577</v>
      </c>
      <c r="G156" s="255"/>
      <c r="H156" s="300" t="s">
        <v>610</v>
      </c>
      <c r="I156" s="300" t="s">
        <v>573</v>
      </c>
      <c r="J156" s="300">
        <v>50</v>
      </c>
      <c r="K156" s="296"/>
    </row>
    <row r="157" spans="2:11" ht="15" customHeight="1">
      <c r="B157" s="275"/>
      <c r="C157" s="300" t="s">
        <v>142</v>
      </c>
      <c r="D157" s="255"/>
      <c r="E157" s="255"/>
      <c r="F157" s="301" t="s">
        <v>571</v>
      </c>
      <c r="G157" s="255"/>
      <c r="H157" s="300" t="s">
        <v>632</v>
      </c>
      <c r="I157" s="300" t="s">
        <v>573</v>
      </c>
      <c r="J157" s="300" t="s">
        <v>633</v>
      </c>
      <c r="K157" s="296"/>
    </row>
    <row r="158" spans="2:11" ht="15" customHeight="1">
      <c r="B158" s="275"/>
      <c r="C158" s="300" t="s">
        <v>634</v>
      </c>
      <c r="D158" s="255"/>
      <c r="E158" s="255"/>
      <c r="F158" s="301" t="s">
        <v>571</v>
      </c>
      <c r="G158" s="255"/>
      <c r="H158" s="300" t="s">
        <v>635</v>
      </c>
      <c r="I158" s="300" t="s">
        <v>605</v>
      </c>
      <c r="J158" s="300"/>
      <c r="K158" s="296"/>
    </row>
    <row r="159" spans="2:11" ht="15" customHeight="1">
      <c r="B159" s="302"/>
      <c r="C159" s="284"/>
      <c r="D159" s="284"/>
      <c r="E159" s="284"/>
      <c r="F159" s="284"/>
      <c r="G159" s="284"/>
      <c r="H159" s="284"/>
      <c r="I159" s="284"/>
      <c r="J159" s="284"/>
      <c r="K159" s="303"/>
    </row>
    <row r="160" spans="2:11" ht="18.75" customHeight="1">
      <c r="B160" s="251"/>
      <c r="C160" s="255"/>
      <c r="D160" s="255"/>
      <c r="E160" s="255"/>
      <c r="F160" s="274"/>
      <c r="G160" s="255"/>
      <c r="H160" s="255"/>
      <c r="I160" s="255"/>
      <c r="J160" s="255"/>
      <c r="K160" s="251"/>
    </row>
    <row r="161" spans="2:11" ht="18.75" customHeight="1"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</row>
    <row r="162" spans="2:11" ht="7.5" customHeight="1">
      <c r="B162" s="242"/>
      <c r="C162" s="243"/>
      <c r="D162" s="243"/>
      <c r="E162" s="243"/>
      <c r="F162" s="243"/>
      <c r="G162" s="243"/>
      <c r="H162" s="243"/>
      <c r="I162" s="243"/>
      <c r="J162" s="243"/>
      <c r="K162" s="244"/>
    </row>
    <row r="163" spans="2:11" ht="45" customHeight="1">
      <c r="B163" s="245"/>
      <c r="C163" s="370" t="s">
        <v>636</v>
      </c>
      <c r="D163" s="370"/>
      <c r="E163" s="370"/>
      <c r="F163" s="370"/>
      <c r="G163" s="370"/>
      <c r="H163" s="370"/>
      <c r="I163" s="370"/>
      <c r="J163" s="370"/>
      <c r="K163" s="246"/>
    </row>
    <row r="164" spans="2:11" ht="17.25" customHeight="1">
      <c r="B164" s="245"/>
      <c r="C164" s="267" t="s">
        <v>565</v>
      </c>
      <c r="D164" s="267"/>
      <c r="E164" s="267"/>
      <c r="F164" s="267" t="s">
        <v>566</v>
      </c>
      <c r="G164" s="304"/>
      <c r="H164" s="305" t="s">
        <v>159</v>
      </c>
      <c r="I164" s="305" t="s">
        <v>63</v>
      </c>
      <c r="J164" s="267" t="s">
        <v>567</v>
      </c>
      <c r="K164" s="246"/>
    </row>
    <row r="165" spans="2:11" ht="17.25" customHeight="1">
      <c r="B165" s="248"/>
      <c r="C165" s="269" t="s">
        <v>568</v>
      </c>
      <c r="D165" s="269"/>
      <c r="E165" s="269"/>
      <c r="F165" s="270" t="s">
        <v>569</v>
      </c>
      <c r="G165" s="306"/>
      <c r="H165" s="307"/>
      <c r="I165" s="307"/>
      <c r="J165" s="269" t="s">
        <v>570</v>
      </c>
      <c r="K165" s="249"/>
    </row>
    <row r="166" spans="2:11" ht="5.25" customHeight="1">
      <c r="B166" s="275"/>
      <c r="C166" s="272"/>
      <c r="D166" s="272"/>
      <c r="E166" s="272"/>
      <c r="F166" s="272"/>
      <c r="G166" s="273"/>
      <c r="H166" s="272"/>
      <c r="I166" s="272"/>
      <c r="J166" s="272"/>
      <c r="K166" s="296"/>
    </row>
    <row r="167" spans="2:11" ht="15" customHeight="1">
      <c r="B167" s="275"/>
      <c r="C167" s="255" t="s">
        <v>574</v>
      </c>
      <c r="D167" s="255"/>
      <c r="E167" s="255"/>
      <c r="F167" s="274" t="s">
        <v>571</v>
      </c>
      <c r="G167" s="255"/>
      <c r="H167" s="255" t="s">
        <v>610</v>
      </c>
      <c r="I167" s="255" t="s">
        <v>573</v>
      </c>
      <c r="J167" s="255">
        <v>120</v>
      </c>
      <c r="K167" s="296"/>
    </row>
    <row r="168" spans="2:11" ht="15" customHeight="1">
      <c r="B168" s="275"/>
      <c r="C168" s="255" t="s">
        <v>619</v>
      </c>
      <c r="D168" s="255"/>
      <c r="E168" s="255"/>
      <c r="F168" s="274" t="s">
        <v>571</v>
      </c>
      <c r="G168" s="255"/>
      <c r="H168" s="255" t="s">
        <v>620</v>
      </c>
      <c r="I168" s="255" t="s">
        <v>573</v>
      </c>
      <c r="J168" s="255" t="s">
        <v>621</v>
      </c>
      <c r="K168" s="296"/>
    </row>
    <row r="169" spans="2:11" ht="15" customHeight="1">
      <c r="B169" s="275"/>
      <c r="C169" s="255" t="s">
        <v>89</v>
      </c>
      <c r="D169" s="255"/>
      <c r="E169" s="255"/>
      <c r="F169" s="274" t="s">
        <v>571</v>
      </c>
      <c r="G169" s="255"/>
      <c r="H169" s="255" t="s">
        <v>637</v>
      </c>
      <c r="I169" s="255" t="s">
        <v>573</v>
      </c>
      <c r="J169" s="255" t="s">
        <v>621</v>
      </c>
      <c r="K169" s="296"/>
    </row>
    <row r="170" spans="2:11" ht="15" customHeight="1">
      <c r="B170" s="275"/>
      <c r="C170" s="255" t="s">
        <v>576</v>
      </c>
      <c r="D170" s="255"/>
      <c r="E170" s="255"/>
      <c r="F170" s="274" t="s">
        <v>577</v>
      </c>
      <c r="G170" s="255"/>
      <c r="H170" s="255" t="s">
        <v>637</v>
      </c>
      <c r="I170" s="255" t="s">
        <v>573</v>
      </c>
      <c r="J170" s="255">
        <v>50</v>
      </c>
      <c r="K170" s="296"/>
    </row>
    <row r="171" spans="2:11" ht="15" customHeight="1">
      <c r="B171" s="275"/>
      <c r="C171" s="255" t="s">
        <v>579</v>
      </c>
      <c r="D171" s="255"/>
      <c r="E171" s="255"/>
      <c r="F171" s="274" t="s">
        <v>571</v>
      </c>
      <c r="G171" s="255"/>
      <c r="H171" s="255" t="s">
        <v>637</v>
      </c>
      <c r="I171" s="255" t="s">
        <v>581</v>
      </c>
      <c r="J171" s="255"/>
      <c r="K171" s="296"/>
    </row>
    <row r="172" spans="2:11" ht="15" customHeight="1">
      <c r="B172" s="275"/>
      <c r="C172" s="255" t="s">
        <v>590</v>
      </c>
      <c r="D172" s="255"/>
      <c r="E172" s="255"/>
      <c r="F172" s="274" t="s">
        <v>577</v>
      </c>
      <c r="G172" s="255"/>
      <c r="H172" s="255" t="s">
        <v>637</v>
      </c>
      <c r="I172" s="255" t="s">
        <v>573</v>
      </c>
      <c r="J172" s="255">
        <v>50</v>
      </c>
      <c r="K172" s="296"/>
    </row>
    <row r="173" spans="2:11" ht="15" customHeight="1">
      <c r="B173" s="275"/>
      <c r="C173" s="255" t="s">
        <v>598</v>
      </c>
      <c r="D173" s="255"/>
      <c r="E173" s="255"/>
      <c r="F173" s="274" t="s">
        <v>577</v>
      </c>
      <c r="G173" s="255"/>
      <c r="H173" s="255" t="s">
        <v>637</v>
      </c>
      <c r="I173" s="255" t="s">
        <v>573</v>
      </c>
      <c r="J173" s="255">
        <v>50</v>
      </c>
      <c r="K173" s="296"/>
    </row>
    <row r="174" spans="2:11" ht="15" customHeight="1">
      <c r="B174" s="275"/>
      <c r="C174" s="255" t="s">
        <v>596</v>
      </c>
      <c r="D174" s="255"/>
      <c r="E174" s="255"/>
      <c r="F174" s="274" t="s">
        <v>577</v>
      </c>
      <c r="G174" s="255"/>
      <c r="H174" s="255" t="s">
        <v>637</v>
      </c>
      <c r="I174" s="255" t="s">
        <v>573</v>
      </c>
      <c r="J174" s="255">
        <v>50</v>
      </c>
      <c r="K174" s="296"/>
    </row>
    <row r="175" spans="2:11" ht="15" customHeight="1">
      <c r="B175" s="275"/>
      <c r="C175" s="255" t="s">
        <v>158</v>
      </c>
      <c r="D175" s="255"/>
      <c r="E175" s="255"/>
      <c r="F175" s="274" t="s">
        <v>571</v>
      </c>
      <c r="G175" s="255"/>
      <c r="H175" s="255" t="s">
        <v>638</v>
      </c>
      <c r="I175" s="255" t="s">
        <v>639</v>
      </c>
      <c r="J175" s="255"/>
      <c r="K175" s="296"/>
    </row>
    <row r="176" spans="2:11" ht="15" customHeight="1">
      <c r="B176" s="275"/>
      <c r="C176" s="255" t="s">
        <v>63</v>
      </c>
      <c r="D176" s="255"/>
      <c r="E176" s="255"/>
      <c r="F176" s="274" t="s">
        <v>571</v>
      </c>
      <c r="G176" s="255"/>
      <c r="H176" s="255" t="s">
        <v>640</v>
      </c>
      <c r="I176" s="255" t="s">
        <v>641</v>
      </c>
      <c r="J176" s="255">
        <v>1</v>
      </c>
      <c r="K176" s="296"/>
    </row>
    <row r="177" spans="2:11" ht="15" customHeight="1">
      <c r="B177" s="275"/>
      <c r="C177" s="255" t="s">
        <v>59</v>
      </c>
      <c r="D177" s="255"/>
      <c r="E177" s="255"/>
      <c r="F177" s="274" t="s">
        <v>571</v>
      </c>
      <c r="G177" s="255"/>
      <c r="H177" s="255" t="s">
        <v>642</v>
      </c>
      <c r="I177" s="255" t="s">
        <v>573</v>
      </c>
      <c r="J177" s="255">
        <v>20</v>
      </c>
      <c r="K177" s="296"/>
    </row>
    <row r="178" spans="2:11" ht="15" customHeight="1">
      <c r="B178" s="275"/>
      <c r="C178" s="255" t="s">
        <v>159</v>
      </c>
      <c r="D178" s="255"/>
      <c r="E178" s="255"/>
      <c r="F178" s="274" t="s">
        <v>571</v>
      </c>
      <c r="G178" s="255"/>
      <c r="H178" s="255" t="s">
        <v>643</v>
      </c>
      <c r="I178" s="255" t="s">
        <v>573</v>
      </c>
      <c r="J178" s="255">
        <v>255</v>
      </c>
      <c r="K178" s="296"/>
    </row>
    <row r="179" spans="2:11" ht="15" customHeight="1">
      <c r="B179" s="275"/>
      <c r="C179" s="255" t="s">
        <v>160</v>
      </c>
      <c r="D179" s="255"/>
      <c r="E179" s="255"/>
      <c r="F179" s="274" t="s">
        <v>571</v>
      </c>
      <c r="G179" s="255"/>
      <c r="H179" s="255" t="s">
        <v>536</v>
      </c>
      <c r="I179" s="255" t="s">
        <v>573</v>
      </c>
      <c r="J179" s="255">
        <v>10</v>
      </c>
      <c r="K179" s="296"/>
    </row>
    <row r="180" spans="2:11" ht="15" customHeight="1">
      <c r="B180" s="275"/>
      <c r="C180" s="255" t="s">
        <v>161</v>
      </c>
      <c r="D180" s="255"/>
      <c r="E180" s="255"/>
      <c r="F180" s="274" t="s">
        <v>571</v>
      </c>
      <c r="G180" s="255"/>
      <c r="H180" s="255" t="s">
        <v>644</v>
      </c>
      <c r="I180" s="255" t="s">
        <v>605</v>
      </c>
      <c r="J180" s="255"/>
      <c r="K180" s="296"/>
    </row>
    <row r="181" spans="2:11" ht="15" customHeight="1">
      <c r="B181" s="275"/>
      <c r="C181" s="255" t="s">
        <v>645</v>
      </c>
      <c r="D181" s="255"/>
      <c r="E181" s="255"/>
      <c r="F181" s="274" t="s">
        <v>571</v>
      </c>
      <c r="G181" s="255"/>
      <c r="H181" s="255" t="s">
        <v>646</v>
      </c>
      <c r="I181" s="255" t="s">
        <v>605</v>
      </c>
      <c r="J181" s="255"/>
      <c r="K181" s="296"/>
    </row>
    <row r="182" spans="2:11" ht="15" customHeight="1">
      <c r="B182" s="275"/>
      <c r="C182" s="255" t="s">
        <v>634</v>
      </c>
      <c r="D182" s="255"/>
      <c r="E182" s="255"/>
      <c r="F182" s="274" t="s">
        <v>571</v>
      </c>
      <c r="G182" s="255"/>
      <c r="H182" s="255" t="s">
        <v>647</v>
      </c>
      <c r="I182" s="255" t="s">
        <v>605</v>
      </c>
      <c r="J182" s="255"/>
      <c r="K182" s="296"/>
    </row>
    <row r="183" spans="2:11" ht="15" customHeight="1">
      <c r="B183" s="275"/>
      <c r="C183" s="255" t="s">
        <v>163</v>
      </c>
      <c r="D183" s="255"/>
      <c r="E183" s="255"/>
      <c r="F183" s="274" t="s">
        <v>577</v>
      </c>
      <c r="G183" s="255"/>
      <c r="H183" s="255" t="s">
        <v>648</v>
      </c>
      <c r="I183" s="255" t="s">
        <v>573</v>
      </c>
      <c r="J183" s="255">
        <v>50</v>
      </c>
      <c r="K183" s="296"/>
    </row>
    <row r="184" spans="2:11" ht="15" customHeight="1">
      <c r="B184" s="275"/>
      <c r="C184" s="255" t="s">
        <v>649</v>
      </c>
      <c r="D184" s="255"/>
      <c r="E184" s="255"/>
      <c r="F184" s="274" t="s">
        <v>577</v>
      </c>
      <c r="G184" s="255"/>
      <c r="H184" s="255" t="s">
        <v>650</v>
      </c>
      <c r="I184" s="255" t="s">
        <v>651</v>
      </c>
      <c r="J184" s="255"/>
      <c r="K184" s="296"/>
    </row>
    <row r="185" spans="2:11" ht="15" customHeight="1">
      <c r="B185" s="275"/>
      <c r="C185" s="255" t="s">
        <v>652</v>
      </c>
      <c r="D185" s="255"/>
      <c r="E185" s="255"/>
      <c r="F185" s="274" t="s">
        <v>577</v>
      </c>
      <c r="G185" s="255"/>
      <c r="H185" s="255" t="s">
        <v>653</v>
      </c>
      <c r="I185" s="255" t="s">
        <v>651</v>
      </c>
      <c r="J185" s="255"/>
      <c r="K185" s="296"/>
    </row>
    <row r="186" spans="2:11" ht="15" customHeight="1">
      <c r="B186" s="275"/>
      <c r="C186" s="255" t="s">
        <v>654</v>
      </c>
      <c r="D186" s="255"/>
      <c r="E186" s="255"/>
      <c r="F186" s="274" t="s">
        <v>577</v>
      </c>
      <c r="G186" s="255"/>
      <c r="H186" s="255" t="s">
        <v>655</v>
      </c>
      <c r="I186" s="255" t="s">
        <v>651</v>
      </c>
      <c r="J186" s="255"/>
      <c r="K186" s="296"/>
    </row>
    <row r="187" spans="2:11" ht="15" customHeight="1">
      <c r="B187" s="275"/>
      <c r="C187" s="308" t="s">
        <v>656</v>
      </c>
      <c r="D187" s="255"/>
      <c r="E187" s="255"/>
      <c r="F187" s="274" t="s">
        <v>577</v>
      </c>
      <c r="G187" s="255"/>
      <c r="H187" s="255" t="s">
        <v>657</v>
      </c>
      <c r="I187" s="255" t="s">
        <v>658</v>
      </c>
      <c r="J187" s="309" t="s">
        <v>659</v>
      </c>
      <c r="K187" s="296"/>
    </row>
    <row r="188" spans="2:11" ht="15" customHeight="1">
      <c r="B188" s="302"/>
      <c r="C188" s="310"/>
      <c r="D188" s="284"/>
      <c r="E188" s="284"/>
      <c r="F188" s="284"/>
      <c r="G188" s="284"/>
      <c r="H188" s="284"/>
      <c r="I188" s="284"/>
      <c r="J188" s="284"/>
      <c r="K188" s="303"/>
    </row>
    <row r="189" spans="2:11" ht="18.75" customHeight="1">
      <c r="B189" s="311"/>
      <c r="C189" s="312"/>
      <c r="D189" s="312"/>
      <c r="E189" s="312"/>
      <c r="F189" s="313"/>
      <c r="G189" s="255"/>
      <c r="H189" s="255"/>
      <c r="I189" s="255"/>
      <c r="J189" s="255"/>
      <c r="K189" s="251"/>
    </row>
    <row r="190" spans="2:11" ht="18.75" customHeight="1">
      <c r="B190" s="251"/>
      <c r="C190" s="255"/>
      <c r="D190" s="255"/>
      <c r="E190" s="255"/>
      <c r="F190" s="274"/>
      <c r="G190" s="255"/>
      <c r="H190" s="255"/>
      <c r="I190" s="255"/>
      <c r="J190" s="255"/>
      <c r="K190" s="251"/>
    </row>
    <row r="191" spans="2:11" ht="18.75" customHeight="1"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</row>
    <row r="192" spans="2:11" ht="13.5">
      <c r="B192" s="242"/>
      <c r="C192" s="243"/>
      <c r="D192" s="243"/>
      <c r="E192" s="243"/>
      <c r="F192" s="243"/>
      <c r="G192" s="243"/>
      <c r="H192" s="243"/>
      <c r="I192" s="243"/>
      <c r="J192" s="243"/>
      <c r="K192" s="244"/>
    </row>
    <row r="193" spans="2:11" ht="21">
      <c r="B193" s="245"/>
      <c r="C193" s="370" t="s">
        <v>660</v>
      </c>
      <c r="D193" s="370"/>
      <c r="E193" s="370"/>
      <c r="F193" s="370"/>
      <c r="G193" s="370"/>
      <c r="H193" s="370"/>
      <c r="I193" s="370"/>
      <c r="J193" s="370"/>
      <c r="K193" s="246"/>
    </row>
    <row r="194" spans="2:11" ht="25.5" customHeight="1">
      <c r="B194" s="245"/>
      <c r="C194" s="314" t="s">
        <v>661</v>
      </c>
      <c r="D194" s="314"/>
      <c r="E194" s="314"/>
      <c r="F194" s="314" t="s">
        <v>662</v>
      </c>
      <c r="G194" s="315"/>
      <c r="H194" s="371" t="s">
        <v>663</v>
      </c>
      <c r="I194" s="371"/>
      <c r="J194" s="371"/>
      <c r="K194" s="246"/>
    </row>
    <row r="195" spans="2:11" ht="5.25" customHeight="1">
      <c r="B195" s="275"/>
      <c r="C195" s="272"/>
      <c r="D195" s="272"/>
      <c r="E195" s="272"/>
      <c r="F195" s="272"/>
      <c r="G195" s="255"/>
      <c r="H195" s="272"/>
      <c r="I195" s="272"/>
      <c r="J195" s="272"/>
      <c r="K195" s="296"/>
    </row>
    <row r="196" spans="2:11" ht="15" customHeight="1">
      <c r="B196" s="275"/>
      <c r="C196" s="255" t="s">
        <v>664</v>
      </c>
      <c r="D196" s="255"/>
      <c r="E196" s="255"/>
      <c r="F196" s="274" t="s">
        <v>49</v>
      </c>
      <c r="G196" s="255"/>
      <c r="H196" s="369" t="s">
        <v>665</v>
      </c>
      <c r="I196" s="369"/>
      <c r="J196" s="369"/>
      <c r="K196" s="296"/>
    </row>
    <row r="197" spans="2:11" ht="15" customHeight="1">
      <c r="B197" s="275"/>
      <c r="C197" s="281"/>
      <c r="D197" s="255"/>
      <c r="E197" s="255"/>
      <c r="F197" s="274" t="s">
        <v>50</v>
      </c>
      <c r="G197" s="255"/>
      <c r="H197" s="369" t="s">
        <v>666</v>
      </c>
      <c r="I197" s="369"/>
      <c r="J197" s="369"/>
      <c r="K197" s="296"/>
    </row>
    <row r="198" spans="2:11" ht="15" customHeight="1">
      <c r="B198" s="275"/>
      <c r="C198" s="281"/>
      <c r="D198" s="255"/>
      <c r="E198" s="255"/>
      <c r="F198" s="274" t="s">
        <v>53</v>
      </c>
      <c r="G198" s="255"/>
      <c r="H198" s="369" t="s">
        <v>667</v>
      </c>
      <c r="I198" s="369"/>
      <c r="J198" s="369"/>
      <c r="K198" s="296"/>
    </row>
    <row r="199" spans="2:11" ht="15" customHeight="1">
      <c r="B199" s="275"/>
      <c r="C199" s="255"/>
      <c r="D199" s="255"/>
      <c r="E199" s="255"/>
      <c r="F199" s="274" t="s">
        <v>51</v>
      </c>
      <c r="G199" s="255"/>
      <c r="H199" s="369" t="s">
        <v>668</v>
      </c>
      <c r="I199" s="369"/>
      <c r="J199" s="369"/>
      <c r="K199" s="296"/>
    </row>
    <row r="200" spans="2:11" ht="15" customHeight="1">
      <c r="B200" s="275"/>
      <c r="C200" s="255"/>
      <c r="D200" s="255"/>
      <c r="E200" s="255"/>
      <c r="F200" s="274" t="s">
        <v>52</v>
      </c>
      <c r="G200" s="255"/>
      <c r="H200" s="369" t="s">
        <v>669</v>
      </c>
      <c r="I200" s="369"/>
      <c r="J200" s="369"/>
      <c r="K200" s="296"/>
    </row>
    <row r="201" spans="2:11" ht="15" customHeight="1">
      <c r="B201" s="275"/>
      <c r="C201" s="255"/>
      <c r="D201" s="255"/>
      <c r="E201" s="255"/>
      <c r="F201" s="274"/>
      <c r="G201" s="255"/>
      <c r="H201" s="255"/>
      <c r="I201" s="255"/>
      <c r="J201" s="255"/>
      <c r="K201" s="296"/>
    </row>
    <row r="202" spans="2:11" ht="15" customHeight="1">
      <c r="B202" s="275"/>
      <c r="C202" s="255" t="s">
        <v>617</v>
      </c>
      <c r="D202" s="255"/>
      <c r="E202" s="255"/>
      <c r="F202" s="274" t="s">
        <v>84</v>
      </c>
      <c r="G202" s="255"/>
      <c r="H202" s="369" t="s">
        <v>670</v>
      </c>
      <c r="I202" s="369"/>
      <c r="J202" s="369"/>
      <c r="K202" s="296"/>
    </row>
    <row r="203" spans="2:11" ht="15" customHeight="1">
      <c r="B203" s="275"/>
      <c r="C203" s="281"/>
      <c r="D203" s="255"/>
      <c r="E203" s="255"/>
      <c r="F203" s="274" t="s">
        <v>515</v>
      </c>
      <c r="G203" s="255"/>
      <c r="H203" s="369" t="s">
        <v>516</v>
      </c>
      <c r="I203" s="369"/>
      <c r="J203" s="369"/>
      <c r="K203" s="296"/>
    </row>
    <row r="204" spans="2:11" ht="15" customHeight="1">
      <c r="B204" s="275"/>
      <c r="C204" s="255"/>
      <c r="D204" s="255"/>
      <c r="E204" s="255"/>
      <c r="F204" s="274" t="s">
        <v>513</v>
      </c>
      <c r="G204" s="255"/>
      <c r="H204" s="369" t="s">
        <v>671</v>
      </c>
      <c r="I204" s="369"/>
      <c r="J204" s="369"/>
      <c r="K204" s="296"/>
    </row>
    <row r="205" spans="2:11" ht="15" customHeight="1">
      <c r="B205" s="316"/>
      <c r="C205" s="281"/>
      <c r="D205" s="281"/>
      <c r="E205" s="281"/>
      <c r="F205" s="274" t="s">
        <v>517</v>
      </c>
      <c r="G205" s="260"/>
      <c r="H205" s="368" t="s">
        <v>518</v>
      </c>
      <c r="I205" s="368"/>
      <c r="J205" s="368"/>
      <c r="K205" s="317"/>
    </row>
    <row r="206" spans="2:11" ht="15" customHeight="1">
      <c r="B206" s="316"/>
      <c r="C206" s="281"/>
      <c r="D206" s="281"/>
      <c r="E206" s="281"/>
      <c r="F206" s="274" t="s">
        <v>519</v>
      </c>
      <c r="G206" s="260"/>
      <c r="H206" s="368" t="s">
        <v>672</v>
      </c>
      <c r="I206" s="368"/>
      <c r="J206" s="368"/>
      <c r="K206" s="317"/>
    </row>
    <row r="207" spans="2:11" ht="15" customHeight="1">
      <c r="B207" s="316"/>
      <c r="C207" s="281"/>
      <c r="D207" s="281"/>
      <c r="E207" s="281"/>
      <c r="F207" s="318"/>
      <c r="G207" s="260"/>
      <c r="H207" s="319"/>
      <c r="I207" s="319"/>
      <c r="J207" s="319"/>
      <c r="K207" s="317"/>
    </row>
    <row r="208" spans="2:11" ht="15" customHeight="1">
      <c r="B208" s="316"/>
      <c r="C208" s="255" t="s">
        <v>641</v>
      </c>
      <c r="D208" s="281"/>
      <c r="E208" s="281"/>
      <c r="F208" s="274">
        <v>1</v>
      </c>
      <c r="G208" s="260"/>
      <c r="H208" s="368" t="s">
        <v>673</v>
      </c>
      <c r="I208" s="368"/>
      <c r="J208" s="368"/>
      <c r="K208" s="317"/>
    </row>
    <row r="209" spans="2:11" ht="15" customHeight="1">
      <c r="B209" s="316"/>
      <c r="C209" s="281"/>
      <c r="D209" s="281"/>
      <c r="E209" s="281"/>
      <c r="F209" s="274">
        <v>2</v>
      </c>
      <c r="G209" s="260"/>
      <c r="H209" s="368" t="s">
        <v>674</v>
      </c>
      <c r="I209" s="368"/>
      <c r="J209" s="368"/>
      <c r="K209" s="317"/>
    </row>
    <row r="210" spans="2:11" ht="15" customHeight="1">
      <c r="B210" s="316"/>
      <c r="C210" s="281"/>
      <c r="D210" s="281"/>
      <c r="E210" s="281"/>
      <c r="F210" s="274">
        <v>3</v>
      </c>
      <c r="G210" s="260"/>
      <c r="H210" s="368" t="s">
        <v>675</v>
      </c>
      <c r="I210" s="368"/>
      <c r="J210" s="368"/>
      <c r="K210" s="317"/>
    </row>
    <row r="211" spans="2:11" ht="15" customHeight="1">
      <c r="B211" s="316"/>
      <c r="C211" s="281"/>
      <c r="D211" s="281"/>
      <c r="E211" s="281"/>
      <c r="F211" s="274">
        <v>4</v>
      </c>
      <c r="G211" s="260"/>
      <c r="H211" s="368" t="s">
        <v>676</v>
      </c>
      <c r="I211" s="368"/>
      <c r="J211" s="368"/>
      <c r="K211" s="317"/>
    </row>
    <row r="212" spans="2:11" ht="12.75" customHeight="1">
      <c r="B212" s="320"/>
      <c r="C212" s="321"/>
      <c r="D212" s="321"/>
      <c r="E212" s="321"/>
      <c r="F212" s="321"/>
      <c r="G212" s="321"/>
      <c r="H212" s="321"/>
      <c r="I212" s="321"/>
      <c r="J212" s="321"/>
      <c r="K212" s="322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Havi-WORK\Martin Haueisen</dc:creator>
  <cp:keywords/>
  <dc:description/>
  <cp:lastModifiedBy>Martin Haueisen</cp:lastModifiedBy>
  <dcterms:created xsi:type="dcterms:W3CDTF">2016-06-13T05:51:28Z</dcterms:created>
  <dcterms:modified xsi:type="dcterms:W3CDTF">2016-06-13T05:53:39Z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